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D:\papa-Koon\Task\attachments\"/>
    </mc:Choice>
  </mc:AlternateContent>
  <xr:revisionPtr revIDLastSave="0" documentId="13_ncr:1_{D10C63D1-7309-4838-B361-0CCC96EACF54}" xr6:coauthVersionLast="47" xr6:coauthVersionMax="47" xr10:uidLastSave="{00000000-0000-0000-0000-000000000000}"/>
  <bookViews>
    <workbookView xWindow="-108" yWindow="-108" windowWidth="23256" windowHeight="12576" firstSheet="42" activeTab="52" xr2:uid="{00000000-000D-0000-FFFF-FFFF00000000}"/>
  </bookViews>
  <sheets>
    <sheet name="2สรขก" sheetId="50" r:id="rId1"/>
    <sheet name="2ขกนค" sheetId="51" r:id="rId2"/>
    <sheet name="12หล่มสัก_ขก" sheetId="52" r:id="rId3"/>
    <sheet name="12ขกกุฉิ" sheetId="53" r:id="rId4"/>
    <sheet name="12กุฉิ_มุกดา" sheetId="54" r:id="rId5"/>
    <sheet name="22อุดรสกล" sheetId="55" r:id="rId6"/>
    <sheet name="22สกล-นครพนม" sheetId="56" r:id="rId7"/>
    <sheet name="23ร้อยเอ็ด-ยโส" sheetId="57" r:id="rId8"/>
    <sheet name="23ยโส-อุบล" sheetId="58" r:id="rId9"/>
    <sheet name="24คร-บร" sheetId="59" r:id="rId10"/>
    <sheet name="24บร-ศก" sheetId="60" r:id="rId11"/>
    <sheet name="24ศก-อบ" sheetId="61" r:id="rId12"/>
    <sheet name="201" sheetId="62" r:id="rId13"/>
    <sheet name="210" sheetId="63" r:id="rId14"/>
    <sheet name="212-1" sheetId="64" r:id="rId15"/>
    <sheet name="212-2" sheetId="65" r:id="rId16"/>
    <sheet name="213" sheetId="66" r:id="rId17"/>
    <sheet name="214" sheetId="67" r:id="rId18"/>
    <sheet name="217" sheetId="68" r:id="rId19"/>
    <sheet name="221" sheetId="69" r:id="rId20"/>
    <sheet name="222" sheetId="70" r:id="rId21"/>
    <sheet name="226-1" sheetId="71" r:id="rId22"/>
    <sheet name="226-2" sheetId="72" r:id="rId23"/>
    <sheet name="226-3" sheetId="73" r:id="rId24"/>
    <sheet name="226-4" sheetId="74" r:id="rId25"/>
    <sheet name="227" sheetId="75" r:id="rId26"/>
    <sheet name="228" sheetId="76" r:id="rId27"/>
    <sheet name="242,211" sheetId="77" r:id="rId28"/>
    <sheet name="304" sheetId="78" r:id="rId29"/>
    <sheet name="2034" sheetId="79" r:id="rId30"/>
    <sheet name="2112" sheetId="80" r:id="rId31"/>
    <sheet name="2062_229_201_202" sheetId="81" r:id="rId32"/>
    <sheet name="2159_2055" sheetId="82" r:id="rId33"/>
    <sheet name="2173" sheetId="83" r:id="rId34"/>
    <sheet name="2178" sheetId="84" r:id="rId35"/>
    <sheet name="2222" sheetId="85" r:id="rId36"/>
    <sheet name="2248_2214" sheetId="86" r:id="rId37"/>
    <sheet name="2280" sheetId="87" r:id="rId38"/>
    <sheet name="2396" sheetId="88" r:id="rId39"/>
    <sheet name="3013_4001_4020_2096_2022_2410" sheetId="89" r:id="rId40"/>
    <sheet name="AH121-1" sheetId="90" r:id="rId41"/>
    <sheet name="AH121-2" sheetId="91" r:id="rId42"/>
    <sheet name="AH121-3" sheetId="92" r:id="rId43"/>
    <sheet name="AH121-4" sheetId="93" r:id="rId44"/>
    <sheet name="BKN" sheetId="94" r:id="rId45"/>
    <sheet name="Khongjiam" sheetId="95" r:id="rId46"/>
    <sheet name="เลย" sheetId="96" r:id="rId47"/>
    <sheet name="หนองคาย" sheetId="97" r:id="rId48"/>
    <sheet name="นครพนม" sheetId="98" r:id="rId49"/>
    <sheet name="ผาแต้ม" sheetId="99" r:id="rId50"/>
    <sheet name="สะพานเทพสุดา" sheetId="100" r:id="rId51"/>
    <sheet name="ถ้ำนาคา" sheetId="101" r:id="rId52"/>
    <sheet name="สรุป" sheetId="13" r:id="rId53"/>
  </sheets>
  <externalReferences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Print_Titles" localSheetId="52">สรุป!$A:$A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X17" i="13" l="1" a="1"/>
  <c r="GX17" i="13" s="1"/>
  <c r="GX16" i="13" a="1"/>
  <c r="GX16" i="13" s="1"/>
  <c r="GX15" i="13" a="1"/>
  <c r="GX15" i="13" s="1"/>
  <c r="GX14" i="13" a="1"/>
  <c r="GX14" i="13" s="1"/>
  <c r="GX13" i="13" a="1"/>
  <c r="GX13" i="13" s="1"/>
  <c r="GX12" i="13" a="1"/>
  <c r="GX12" i="13" s="1"/>
  <c r="GX11" i="13" a="1"/>
  <c r="GX11" i="13" s="1"/>
  <c r="GX9" i="13"/>
  <c r="GX8" i="13"/>
  <c r="GX7" i="13"/>
  <c r="GX4" i="13"/>
  <c r="B6" i="101"/>
  <c r="B4" i="101"/>
  <c r="GT17" i="13" a="1"/>
  <c r="GT17" i="13" s="1"/>
  <c r="GT16" i="13" a="1"/>
  <c r="GT16" i="13" s="1"/>
  <c r="GT15" i="13" a="1"/>
  <c r="GT15" i="13" s="1"/>
  <c r="GT14" i="13" a="1"/>
  <c r="GT14" i="13" s="1"/>
  <c r="GT13" i="13" a="1"/>
  <c r="GT13" i="13" s="1"/>
  <c r="GT12" i="13" a="1"/>
  <c r="GT12" i="13" s="1"/>
  <c r="GT11" i="13" a="1"/>
  <c r="GT11" i="13" s="1"/>
  <c r="GT9" i="13"/>
  <c r="GT8" i="13"/>
  <c r="GT7" i="13"/>
  <c r="GT4" i="13"/>
  <c r="B6" i="100"/>
  <c r="B4" i="100"/>
  <c r="GP17" i="13" a="1"/>
  <c r="GP17" i="13" s="1"/>
  <c r="GP16" i="13" a="1"/>
  <c r="GP16" i="13" s="1"/>
  <c r="GP15" i="13" a="1"/>
  <c r="GP15" i="13" s="1"/>
  <c r="GP14" i="13" a="1"/>
  <c r="GP14" i="13" s="1"/>
  <c r="GP13" i="13" a="1"/>
  <c r="GP13" i="13" s="1"/>
  <c r="GP12" i="13" a="1"/>
  <c r="GP12" i="13" s="1"/>
  <c r="GP11" i="13" a="1"/>
  <c r="GP11" i="13" s="1"/>
  <c r="GP9" i="13"/>
  <c r="GP8" i="13"/>
  <c r="GP7" i="13"/>
  <c r="GP4" i="13"/>
  <c r="B6" i="99"/>
  <c r="B4" i="99"/>
  <c r="GL17" i="13" a="1"/>
  <c r="GL17" i="13" s="1"/>
  <c r="GL16" i="13" a="1"/>
  <c r="GL16" i="13" s="1"/>
  <c r="GL15" i="13" a="1"/>
  <c r="GL15" i="13" s="1"/>
  <c r="GL14" i="13" a="1"/>
  <c r="GL14" i="13" s="1"/>
  <c r="GL13" i="13" a="1"/>
  <c r="GL13" i="13" s="1"/>
  <c r="GL12" i="13" a="1"/>
  <c r="GL12" i="13" s="1"/>
  <c r="GL11" i="13" a="1"/>
  <c r="GL11" i="13" s="1"/>
  <c r="GL9" i="13"/>
  <c r="GL8" i="13"/>
  <c r="GL7" i="13"/>
  <c r="GL4" i="13"/>
  <c r="B6" i="98"/>
  <c r="B4" i="98"/>
  <c r="GH17" i="13" a="1"/>
  <c r="GH17" i="13" s="1"/>
  <c r="GH16" i="13" a="1"/>
  <c r="GH16" i="13" s="1"/>
  <c r="GH15" i="13" a="1"/>
  <c r="GH15" i="13" s="1"/>
  <c r="GH14" i="13" a="1"/>
  <c r="GH14" i="13" s="1"/>
  <c r="GH13" i="13" a="1"/>
  <c r="GH13" i="13" s="1"/>
  <c r="GH12" i="13" a="1"/>
  <c r="GH12" i="13" s="1"/>
  <c r="GH11" i="13" a="1"/>
  <c r="GH11" i="13" s="1"/>
  <c r="GH9" i="13"/>
  <c r="GH8" i="13"/>
  <c r="GH7" i="13"/>
  <c r="GH4" i="13"/>
  <c r="B6" i="97"/>
  <c r="B4" i="97"/>
  <c r="GD17" i="13" a="1"/>
  <c r="GD17" i="13" s="1"/>
  <c r="GD16" i="13" a="1"/>
  <c r="GD16" i="13" s="1"/>
  <c r="GD15" i="13" a="1"/>
  <c r="GD15" i="13" s="1"/>
  <c r="GD14" i="13" a="1"/>
  <c r="GD14" i="13" s="1"/>
  <c r="GD13" i="13" a="1"/>
  <c r="GD13" i="13" s="1"/>
  <c r="GD12" i="13" a="1"/>
  <c r="GD12" i="13" s="1"/>
  <c r="GD11" i="13" a="1"/>
  <c r="GD11" i="13" s="1"/>
  <c r="GD9" i="13"/>
  <c r="GD8" i="13"/>
  <c r="GD7" i="13"/>
  <c r="GD4" i="13"/>
  <c r="B6" i="96"/>
  <c r="B4" i="96"/>
  <c r="FZ17" i="13" a="1"/>
  <c r="FZ17" i="13" s="1"/>
  <c r="FZ16" i="13" a="1"/>
  <c r="FZ16" i="13" s="1"/>
  <c r="FZ15" i="13" a="1"/>
  <c r="FZ15" i="13" s="1"/>
  <c r="FZ14" i="13" a="1"/>
  <c r="FZ14" i="13" s="1"/>
  <c r="FZ13" i="13" a="1"/>
  <c r="FZ13" i="13" s="1"/>
  <c r="FZ12" i="13" a="1"/>
  <c r="FZ12" i="13" s="1"/>
  <c r="FZ11" i="13" a="1"/>
  <c r="FZ11" i="13" s="1"/>
  <c r="FZ9" i="13"/>
  <c r="FZ8" i="13"/>
  <c r="FZ7" i="13"/>
  <c r="FZ4" i="13"/>
  <c r="B6" i="95"/>
  <c r="B4" i="95"/>
  <c r="FV17" i="13" a="1"/>
  <c r="FV17" i="13" s="1"/>
  <c r="FV16" i="13" a="1"/>
  <c r="FV16" i="13" s="1"/>
  <c r="FV15" i="13" a="1"/>
  <c r="FV15" i="13" s="1"/>
  <c r="FV14" i="13" a="1"/>
  <c r="FV14" i="13" s="1"/>
  <c r="FV13" i="13" a="1"/>
  <c r="FV13" i="13" s="1"/>
  <c r="FV12" i="13" a="1"/>
  <c r="FV12" i="13" s="1"/>
  <c r="FV11" i="13" a="1"/>
  <c r="FV11" i="13" s="1"/>
  <c r="FV9" i="13"/>
  <c r="FV8" i="13"/>
  <c r="FV7" i="13"/>
  <c r="FV4" i="13"/>
  <c r="B6" i="94"/>
  <c r="B4" i="94"/>
  <c r="FR17" i="13" a="1"/>
  <c r="FR17" i="13" s="1"/>
  <c r="FR16" i="13" a="1"/>
  <c r="FR16" i="13" s="1"/>
  <c r="FR15" i="13" a="1"/>
  <c r="FR15" i="13" s="1"/>
  <c r="FR14" i="13" a="1"/>
  <c r="FR14" i="13" s="1"/>
  <c r="FR13" i="13" a="1"/>
  <c r="FR13" i="13" s="1"/>
  <c r="FR12" i="13" a="1"/>
  <c r="FR12" i="13" s="1"/>
  <c r="FR11" i="13" a="1"/>
  <c r="FR11" i="13" s="1"/>
  <c r="FR9" i="13"/>
  <c r="FR8" i="13"/>
  <c r="FR7" i="13"/>
  <c r="FR4" i="13"/>
  <c r="FN17" i="13" a="1"/>
  <c r="FN17" i="13" s="1"/>
  <c r="FN16" i="13" a="1"/>
  <c r="FN16" i="13" s="1"/>
  <c r="FN15" i="13" a="1"/>
  <c r="FN15" i="13" s="1"/>
  <c r="FN14" i="13" a="1"/>
  <c r="FN14" i="13" s="1"/>
  <c r="FN13" i="13" a="1"/>
  <c r="FN13" i="13" s="1"/>
  <c r="FN12" i="13" a="1"/>
  <c r="FN12" i="13" s="1"/>
  <c r="FN11" i="13" a="1"/>
  <c r="FN11" i="13" s="1"/>
  <c r="FN9" i="13"/>
  <c r="FN8" i="13"/>
  <c r="FN7" i="13"/>
  <c r="FN4" i="13"/>
  <c r="FJ17" i="13" a="1"/>
  <c r="FJ17" i="13" s="1"/>
  <c r="FJ16" i="13" a="1"/>
  <c r="FJ16" i="13" s="1"/>
  <c r="FJ15" i="13" a="1"/>
  <c r="FJ15" i="13" s="1"/>
  <c r="FJ14" i="13" a="1"/>
  <c r="FJ14" i="13" s="1"/>
  <c r="FJ13" i="13" a="1"/>
  <c r="FJ13" i="13" s="1"/>
  <c r="FJ12" i="13" a="1"/>
  <c r="FJ12" i="13" s="1"/>
  <c r="FJ11" i="13" a="1"/>
  <c r="FJ11" i="13" s="1"/>
  <c r="FJ9" i="13"/>
  <c r="FJ8" i="13"/>
  <c r="FJ7" i="13"/>
  <c r="FJ4" i="13"/>
  <c r="FF17" i="13" a="1"/>
  <c r="FF17" i="13" s="1"/>
  <c r="FF16" i="13" a="1"/>
  <c r="FF16" i="13" s="1"/>
  <c r="FF15" i="13" a="1"/>
  <c r="FF15" i="13" s="1"/>
  <c r="FF14" i="13" a="1"/>
  <c r="FF14" i="13" s="1"/>
  <c r="FF13" i="13" a="1"/>
  <c r="FF13" i="13" s="1"/>
  <c r="FF12" i="13" a="1"/>
  <c r="FF12" i="13" s="1"/>
  <c r="FF11" i="13" a="1"/>
  <c r="FF11" i="13" s="1"/>
  <c r="FF9" i="13"/>
  <c r="FF8" i="13"/>
  <c r="FF7" i="13"/>
  <c r="FF4" i="13"/>
  <c r="B6" i="93"/>
  <c r="B4" i="93"/>
  <c r="B6" i="92"/>
  <c r="B4" i="92"/>
  <c r="B6" i="91"/>
  <c r="B4" i="91"/>
  <c r="B6" i="90"/>
  <c r="B4" i="90"/>
  <c r="FB17" i="13" a="1"/>
  <c r="FB17" i="13" s="1"/>
  <c r="FB16" i="13" a="1"/>
  <c r="FB16" i="13" s="1"/>
  <c r="FB15" i="13" a="1"/>
  <c r="FB15" i="13" s="1"/>
  <c r="FB14" i="13" a="1"/>
  <c r="FB14" i="13" s="1"/>
  <c r="FB13" i="13" a="1"/>
  <c r="FB13" i="13" s="1"/>
  <c r="FB12" i="13" a="1"/>
  <c r="FB12" i="13" s="1"/>
  <c r="FB11" i="13" a="1"/>
  <c r="FB11" i="13" s="1"/>
  <c r="FB9" i="13"/>
  <c r="FB8" i="13"/>
  <c r="FB7" i="13"/>
  <c r="FB4" i="13"/>
  <c r="B6" i="89"/>
  <c r="B4" i="89"/>
  <c r="EX17" i="13" a="1"/>
  <c r="EX17" i="13" s="1"/>
  <c r="EX16" i="13" a="1"/>
  <c r="EX16" i="13" s="1"/>
  <c r="EX15" i="13" a="1"/>
  <c r="EX15" i="13" s="1"/>
  <c r="EX14" i="13" a="1"/>
  <c r="EX14" i="13" s="1"/>
  <c r="EX13" i="13" a="1"/>
  <c r="EX13" i="13" s="1"/>
  <c r="EX12" i="13" a="1"/>
  <c r="EX12" i="13" s="1"/>
  <c r="EX11" i="13" a="1"/>
  <c r="EX11" i="13" s="1"/>
  <c r="EX9" i="13"/>
  <c r="EX8" i="13"/>
  <c r="EX7" i="13"/>
  <c r="EX4" i="13"/>
  <c r="B6" i="88"/>
  <c r="B4" i="88"/>
  <c r="ET17" i="13" a="1"/>
  <c r="ET17" i="13" s="1"/>
  <c r="ET16" i="13" a="1"/>
  <c r="ET16" i="13" s="1"/>
  <c r="ET15" i="13" a="1"/>
  <c r="ET15" i="13" s="1"/>
  <c r="ET14" i="13" a="1"/>
  <c r="ET14" i="13" s="1"/>
  <c r="ET13" i="13" a="1"/>
  <c r="ET13" i="13" s="1"/>
  <c r="ET12" i="13" a="1"/>
  <c r="ET12" i="13" s="1"/>
  <c r="ET11" i="13" a="1"/>
  <c r="ET11" i="13" s="1"/>
  <c r="ET9" i="13"/>
  <c r="ET8" i="13"/>
  <c r="ET7" i="13"/>
  <c r="ET4" i="13"/>
  <c r="B6" i="87"/>
  <c r="B4" i="87"/>
  <c r="EP17" i="13" a="1"/>
  <c r="EP17" i="13" s="1"/>
  <c r="EP16" i="13" a="1"/>
  <c r="EP16" i="13" s="1"/>
  <c r="EP15" i="13" a="1"/>
  <c r="EP15" i="13" s="1"/>
  <c r="EP14" i="13" a="1"/>
  <c r="EP14" i="13" s="1"/>
  <c r="EP13" i="13" a="1"/>
  <c r="EP13" i="13" s="1"/>
  <c r="EP12" i="13" a="1"/>
  <c r="EP12" i="13" s="1"/>
  <c r="EP11" i="13" a="1"/>
  <c r="EP11" i="13" s="1"/>
  <c r="EP9" i="13"/>
  <c r="EP8" i="13"/>
  <c r="EP7" i="13"/>
  <c r="EP4" i="13"/>
  <c r="B6" i="86"/>
  <c r="B4" i="86"/>
  <c r="EL17" i="13" a="1"/>
  <c r="EL17" i="13" s="1"/>
  <c r="EL16" i="13" a="1"/>
  <c r="EL16" i="13" s="1"/>
  <c r="EL15" i="13" a="1"/>
  <c r="EL15" i="13" s="1"/>
  <c r="EL14" i="13" a="1"/>
  <c r="EL14" i="13" s="1"/>
  <c r="EL13" i="13" a="1"/>
  <c r="EL13" i="13" s="1"/>
  <c r="EL12" i="13" a="1"/>
  <c r="EL12" i="13" s="1"/>
  <c r="EL11" i="13" a="1"/>
  <c r="EL11" i="13" s="1"/>
  <c r="EL9" i="13"/>
  <c r="EL8" i="13"/>
  <c r="EL7" i="13"/>
  <c r="EL4" i="13"/>
  <c r="B6" i="85"/>
  <c r="B4" i="85"/>
  <c r="EH17" i="13" a="1"/>
  <c r="EH17" i="13" s="1"/>
  <c r="EH16" i="13" a="1"/>
  <c r="EH16" i="13" s="1"/>
  <c r="EH15" i="13" a="1"/>
  <c r="EH15" i="13" s="1"/>
  <c r="EH14" i="13" a="1"/>
  <c r="EH14" i="13" s="1"/>
  <c r="EH13" i="13" a="1"/>
  <c r="EH13" i="13" s="1"/>
  <c r="EH12" i="13" a="1"/>
  <c r="EH12" i="13" s="1"/>
  <c r="EH11" i="13" a="1"/>
  <c r="EH11" i="13" s="1"/>
  <c r="EH9" i="13"/>
  <c r="EH8" i="13"/>
  <c r="EH7" i="13"/>
  <c r="EH4" i="13"/>
  <c r="B6" i="84"/>
  <c r="B4" i="84"/>
  <c r="ED17" i="13" a="1"/>
  <c r="ED17" i="13" s="1"/>
  <c r="ED16" i="13" a="1"/>
  <c r="ED16" i="13" s="1"/>
  <c r="ED15" i="13" a="1"/>
  <c r="ED15" i="13" s="1"/>
  <c r="ED14" i="13" a="1"/>
  <c r="ED14" i="13" s="1"/>
  <c r="ED13" i="13" a="1"/>
  <c r="ED13" i="13" s="1"/>
  <c r="ED12" i="13" a="1"/>
  <c r="ED12" i="13" s="1"/>
  <c r="ED11" i="13" a="1"/>
  <c r="ED11" i="13" s="1"/>
  <c r="ED9" i="13"/>
  <c r="ED8" i="13"/>
  <c r="ED7" i="13"/>
  <c r="ED4" i="13"/>
  <c r="B6" i="83"/>
  <c r="B4" i="83"/>
  <c r="DZ17" i="13" a="1"/>
  <c r="DZ17" i="13" s="1"/>
  <c r="DZ16" i="13" a="1"/>
  <c r="DZ16" i="13" s="1"/>
  <c r="DZ15" i="13" a="1"/>
  <c r="DZ15" i="13" s="1"/>
  <c r="DZ14" i="13" a="1"/>
  <c r="DZ14" i="13" s="1"/>
  <c r="DZ13" i="13" a="1"/>
  <c r="DZ13" i="13" s="1"/>
  <c r="DZ12" i="13" a="1"/>
  <c r="DZ12" i="13" s="1"/>
  <c r="DZ11" i="13" a="1"/>
  <c r="DZ11" i="13" s="1"/>
  <c r="DZ9" i="13"/>
  <c r="DZ8" i="13"/>
  <c r="DZ7" i="13"/>
  <c r="DZ4" i="13"/>
  <c r="B6" i="82"/>
  <c r="B4" i="82"/>
  <c r="DV17" i="13" a="1"/>
  <c r="DV17" i="13" s="1"/>
  <c r="DV16" i="13" a="1"/>
  <c r="DV16" i="13" s="1"/>
  <c r="DV15" i="13" a="1"/>
  <c r="DV15" i="13" s="1"/>
  <c r="DV14" i="13" a="1"/>
  <c r="DV14" i="13" s="1"/>
  <c r="DV13" i="13" a="1"/>
  <c r="DV13" i="13" s="1"/>
  <c r="DV12" i="13" a="1"/>
  <c r="DV12" i="13" s="1"/>
  <c r="DV11" i="13" a="1"/>
  <c r="DV11" i="13" s="1"/>
  <c r="DV9" i="13"/>
  <c r="DV8" i="13"/>
  <c r="DV7" i="13"/>
  <c r="DV4" i="13"/>
  <c r="B6" i="81"/>
  <c r="B4" i="81"/>
  <c r="DR17" i="13" a="1"/>
  <c r="DR17" i="13" s="1"/>
  <c r="DR16" i="13" a="1"/>
  <c r="DR16" i="13" s="1"/>
  <c r="DR15" i="13" a="1"/>
  <c r="DR15" i="13" s="1"/>
  <c r="DR14" i="13" a="1"/>
  <c r="DR14" i="13" s="1"/>
  <c r="DR13" i="13" a="1"/>
  <c r="DR13" i="13" s="1"/>
  <c r="DR12" i="13" a="1"/>
  <c r="DR12" i="13" s="1"/>
  <c r="DR11" i="13" a="1"/>
  <c r="DR11" i="13" s="1"/>
  <c r="DR9" i="13"/>
  <c r="DR8" i="13"/>
  <c r="DR7" i="13"/>
  <c r="DR4" i="13"/>
  <c r="B6" i="80"/>
  <c r="B4" i="80"/>
  <c r="DN17" i="13" a="1"/>
  <c r="DN17" i="13" s="1"/>
  <c r="DN16" i="13" a="1"/>
  <c r="DN16" i="13" s="1"/>
  <c r="DN15" i="13" a="1"/>
  <c r="DN15" i="13" s="1"/>
  <c r="DN14" i="13" a="1"/>
  <c r="DN14" i="13" s="1"/>
  <c r="DN13" i="13" a="1"/>
  <c r="DN13" i="13" s="1"/>
  <c r="DN12" i="13" a="1"/>
  <c r="DN12" i="13" s="1"/>
  <c r="DN11" i="13" a="1"/>
  <c r="DN11" i="13" s="1"/>
  <c r="DN9" i="13"/>
  <c r="DN8" i="13"/>
  <c r="DN7" i="13"/>
  <c r="DN4" i="13"/>
  <c r="B6" i="79"/>
  <c r="B4" i="79"/>
  <c r="DJ17" i="13" a="1"/>
  <c r="DJ17" i="13" s="1"/>
  <c r="DJ16" i="13" a="1"/>
  <c r="DJ16" i="13" s="1"/>
  <c r="DJ15" i="13" a="1"/>
  <c r="DJ15" i="13" s="1"/>
  <c r="DJ14" i="13" a="1"/>
  <c r="DJ14" i="13" s="1"/>
  <c r="DJ13" i="13" a="1"/>
  <c r="DJ13" i="13" s="1"/>
  <c r="DJ12" i="13" a="1"/>
  <c r="DJ12" i="13" s="1"/>
  <c r="DJ11" i="13" a="1"/>
  <c r="DJ11" i="13" s="1"/>
  <c r="DJ9" i="13"/>
  <c r="DJ8" i="13"/>
  <c r="DJ7" i="13"/>
  <c r="DJ4" i="13"/>
  <c r="B6" i="78"/>
  <c r="B4" i="78"/>
  <c r="DF17" i="13" a="1"/>
  <c r="DF17" i="13" s="1"/>
  <c r="DF16" i="13" a="1"/>
  <c r="DF16" i="13" s="1"/>
  <c r="DF15" i="13" a="1"/>
  <c r="DF15" i="13" s="1"/>
  <c r="DF14" i="13" a="1"/>
  <c r="DF14" i="13" s="1"/>
  <c r="DF13" i="13" a="1"/>
  <c r="DF13" i="13" s="1"/>
  <c r="DF12" i="13" a="1"/>
  <c r="DF12" i="13" s="1"/>
  <c r="DF11" i="13" a="1"/>
  <c r="DF11" i="13" s="1"/>
  <c r="DF9" i="13"/>
  <c r="DF8" i="13"/>
  <c r="DF7" i="13"/>
  <c r="DF4" i="13"/>
  <c r="B6" i="77"/>
  <c r="B4" i="77"/>
  <c r="DB17" i="13" a="1"/>
  <c r="DB17" i="13" s="1"/>
  <c r="DB16" i="13" a="1"/>
  <c r="DB16" i="13" s="1"/>
  <c r="DB15" i="13" a="1"/>
  <c r="DB15" i="13" s="1"/>
  <c r="DB14" i="13" a="1"/>
  <c r="DB14" i="13" s="1"/>
  <c r="DB13" i="13" a="1"/>
  <c r="DB13" i="13" s="1"/>
  <c r="DB12" i="13" a="1"/>
  <c r="DB12" i="13" s="1"/>
  <c r="DB11" i="13" a="1"/>
  <c r="DB11" i="13" s="1"/>
  <c r="DB9" i="13"/>
  <c r="DB8" i="13"/>
  <c r="DB7" i="13"/>
  <c r="DB4" i="13"/>
  <c r="B6" i="76"/>
  <c r="B4" i="76"/>
  <c r="CX17" i="13" a="1"/>
  <c r="CX17" i="13" s="1"/>
  <c r="CX16" i="13" a="1"/>
  <c r="CX16" i="13" s="1"/>
  <c r="CX15" i="13" a="1"/>
  <c r="CX15" i="13" s="1"/>
  <c r="CX14" i="13" a="1"/>
  <c r="CX14" i="13" s="1"/>
  <c r="CX13" i="13" a="1"/>
  <c r="CX13" i="13" s="1"/>
  <c r="CX12" i="13" a="1"/>
  <c r="CX12" i="13" s="1"/>
  <c r="CX11" i="13" a="1"/>
  <c r="CX11" i="13" s="1"/>
  <c r="CX9" i="13"/>
  <c r="CX8" i="13"/>
  <c r="CX7" i="13"/>
  <c r="CX4" i="13"/>
  <c r="B6" i="75"/>
  <c r="B4" i="75"/>
  <c r="CT17" i="13" a="1"/>
  <c r="CT17" i="13" s="1"/>
  <c r="CT16" i="13" a="1"/>
  <c r="CT16" i="13" s="1"/>
  <c r="CT15" i="13" a="1"/>
  <c r="CT15" i="13" s="1"/>
  <c r="CT14" i="13" a="1"/>
  <c r="CT14" i="13" s="1"/>
  <c r="CT13" i="13" a="1"/>
  <c r="CT13" i="13" s="1"/>
  <c r="CT12" i="13" a="1"/>
  <c r="CT12" i="13" s="1"/>
  <c r="CT11" i="13" a="1"/>
  <c r="CT11" i="13" s="1"/>
  <c r="CT9" i="13"/>
  <c r="CT8" i="13"/>
  <c r="CT7" i="13"/>
  <c r="CT4" i="13"/>
  <c r="CP17" i="13" a="1"/>
  <c r="CP17" i="13" s="1"/>
  <c r="CP16" i="13" a="1"/>
  <c r="CP16" i="13" s="1"/>
  <c r="CP15" i="13" a="1"/>
  <c r="CP15" i="13" s="1"/>
  <c r="CP14" i="13" a="1"/>
  <c r="CP14" i="13" s="1"/>
  <c r="CP13" i="13" a="1"/>
  <c r="CP13" i="13" s="1"/>
  <c r="CP12" i="13" a="1"/>
  <c r="CP12" i="13" s="1"/>
  <c r="CP11" i="13" a="1"/>
  <c r="CP11" i="13" s="1"/>
  <c r="CP9" i="13"/>
  <c r="CP8" i="13"/>
  <c r="CP7" i="13"/>
  <c r="CP4" i="13"/>
  <c r="CL17" i="13" a="1"/>
  <c r="CL17" i="13" s="1"/>
  <c r="CL16" i="13" a="1"/>
  <c r="CL16" i="13" s="1"/>
  <c r="CL15" i="13" a="1"/>
  <c r="CL15" i="13" s="1"/>
  <c r="CL14" i="13" a="1"/>
  <c r="CL14" i="13" s="1"/>
  <c r="CL13" i="13" a="1"/>
  <c r="CL13" i="13" s="1"/>
  <c r="CL12" i="13" a="1"/>
  <c r="CL12" i="13" s="1"/>
  <c r="CL11" i="13" a="1"/>
  <c r="CL11" i="13" s="1"/>
  <c r="CL9" i="13"/>
  <c r="CL8" i="13"/>
  <c r="CL7" i="13"/>
  <c r="CL4" i="13"/>
  <c r="CH17" i="13" a="1"/>
  <c r="CH17" i="13" s="1"/>
  <c r="CH16" i="13" a="1"/>
  <c r="CH16" i="13" s="1"/>
  <c r="CH15" i="13" a="1"/>
  <c r="CH15" i="13" s="1"/>
  <c r="CH14" i="13" a="1"/>
  <c r="CH14" i="13" s="1"/>
  <c r="CH13" i="13" a="1"/>
  <c r="CH13" i="13" s="1"/>
  <c r="CH12" i="13" a="1"/>
  <c r="CH12" i="13" s="1"/>
  <c r="CH11" i="13" a="1"/>
  <c r="CH11" i="13" s="1"/>
  <c r="CH9" i="13"/>
  <c r="CH8" i="13"/>
  <c r="CH7" i="13"/>
  <c r="CH4" i="13"/>
  <c r="B6" i="74"/>
  <c r="B4" i="74"/>
  <c r="B6" i="73"/>
  <c r="B4" i="73"/>
  <c r="B6" i="72"/>
  <c r="B4" i="72"/>
  <c r="B6" i="71"/>
  <c r="B4" i="71"/>
  <c r="CD17" i="13" a="1"/>
  <c r="CD17" i="13" s="1"/>
  <c r="CD16" i="13" a="1"/>
  <c r="CD16" i="13" s="1"/>
  <c r="CD15" i="13" a="1"/>
  <c r="CD15" i="13" s="1"/>
  <c r="CD14" i="13" a="1"/>
  <c r="CD14" i="13" s="1"/>
  <c r="CD13" i="13" a="1"/>
  <c r="CD13" i="13" s="1"/>
  <c r="CD12" i="13" a="1"/>
  <c r="CD12" i="13" s="1"/>
  <c r="CD11" i="13" a="1"/>
  <c r="CD11" i="13" s="1"/>
  <c r="CD9" i="13"/>
  <c r="CD8" i="13"/>
  <c r="CD7" i="13"/>
  <c r="CD4" i="13"/>
  <c r="B6" i="70"/>
  <c r="B4" i="70"/>
  <c r="BZ9" i="13"/>
  <c r="BZ8" i="13"/>
  <c r="BZ7" i="13"/>
  <c r="BZ4" i="13"/>
  <c r="BZ17" i="13" a="1"/>
  <c r="BZ17" i="13" s="1"/>
  <c r="BZ16" i="13" a="1"/>
  <c r="BZ16" i="13" s="1"/>
  <c r="BZ15" i="13" a="1"/>
  <c r="BZ15" i="13" s="1"/>
  <c r="BZ14" i="13" a="1"/>
  <c r="BZ14" i="13" s="1"/>
  <c r="BZ13" i="13" a="1"/>
  <c r="BZ13" i="13" s="1"/>
  <c r="BZ12" i="13" a="1"/>
  <c r="BZ12" i="13" s="1"/>
  <c r="BZ11" i="13" a="1"/>
  <c r="BZ11" i="13" s="1"/>
  <c r="B6" i="69"/>
  <c r="B4" i="69"/>
  <c r="BV17" i="13" a="1"/>
  <c r="BV17" i="13" s="1"/>
  <c r="BV16" i="13" a="1"/>
  <c r="BV16" i="13" s="1"/>
  <c r="BV15" i="13" a="1"/>
  <c r="BV15" i="13" s="1"/>
  <c r="BV14" i="13" a="1"/>
  <c r="BV14" i="13" s="1"/>
  <c r="BV13" i="13" a="1"/>
  <c r="BV13" i="13" s="1"/>
  <c r="BV12" i="13" a="1"/>
  <c r="BV12" i="13" s="1"/>
  <c r="BV11" i="13" a="1"/>
  <c r="BV11" i="13" s="1"/>
  <c r="BV9" i="13"/>
  <c r="BV8" i="13"/>
  <c r="BV7" i="13"/>
  <c r="BV4" i="13"/>
  <c r="B6" i="68"/>
  <c r="B4" i="68"/>
  <c r="BR17" i="13" a="1"/>
  <c r="BR17" i="13" s="1"/>
  <c r="BR16" i="13" a="1"/>
  <c r="BR16" i="13" s="1"/>
  <c r="BR15" i="13" a="1"/>
  <c r="BR15" i="13" s="1"/>
  <c r="BR14" i="13" a="1"/>
  <c r="BR14" i="13" s="1"/>
  <c r="BR13" i="13" a="1"/>
  <c r="BR13" i="13" s="1"/>
  <c r="BR12" i="13" a="1"/>
  <c r="BR12" i="13" s="1"/>
  <c r="BR11" i="13" a="1"/>
  <c r="BR11" i="13" s="1"/>
  <c r="BR9" i="13"/>
  <c r="BR8" i="13"/>
  <c r="BR7" i="13"/>
  <c r="BR4" i="13"/>
  <c r="B6" i="67"/>
  <c r="B4" i="67"/>
  <c r="BN17" i="13" a="1"/>
  <c r="BN17" i="13" s="1"/>
  <c r="BN16" i="13" a="1"/>
  <c r="BN16" i="13" s="1"/>
  <c r="BN15" i="13" a="1"/>
  <c r="BN15" i="13" s="1"/>
  <c r="BN14" i="13" a="1"/>
  <c r="BN14" i="13" s="1"/>
  <c r="BN13" i="13" a="1"/>
  <c r="BN13" i="13" s="1"/>
  <c r="BN12" i="13" a="1"/>
  <c r="BN12" i="13" s="1"/>
  <c r="BN11" i="13" a="1"/>
  <c r="BN11" i="13" s="1"/>
  <c r="BN9" i="13"/>
  <c r="BN8" i="13"/>
  <c r="BN7" i="13"/>
  <c r="BN4" i="13"/>
  <c r="B6" i="66"/>
  <c r="B4" i="66"/>
  <c r="BJ4" i="13"/>
  <c r="BJ9" i="13"/>
  <c r="BJ8" i="13"/>
  <c r="BJ7" i="13"/>
  <c r="BJ17" i="13" a="1"/>
  <c r="BJ17" i="13" s="1"/>
  <c r="BJ16" i="13" a="1"/>
  <c r="BJ16" i="13" s="1"/>
  <c r="BJ15" i="13" a="1"/>
  <c r="BJ15" i="13" s="1"/>
  <c r="BJ14" i="13" a="1"/>
  <c r="BJ14" i="13" s="1"/>
  <c r="BJ13" i="13" a="1"/>
  <c r="BJ13" i="13" s="1"/>
  <c r="BJ12" i="13" a="1"/>
  <c r="BJ12" i="13" s="1"/>
  <c r="BJ11" i="13" a="1"/>
  <c r="BJ11" i="13" s="1"/>
  <c r="BF17" i="13" a="1"/>
  <c r="BF17" i="13" s="1"/>
  <c r="BF16" i="13" a="1"/>
  <c r="BF16" i="13" s="1"/>
  <c r="BF15" i="13" a="1"/>
  <c r="BF15" i="13" s="1"/>
  <c r="BF14" i="13" a="1"/>
  <c r="BF14" i="13" s="1"/>
  <c r="BF13" i="13" a="1"/>
  <c r="BF13" i="13" s="1"/>
  <c r="BF12" i="13" a="1"/>
  <c r="BF12" i="13" s="1"/>
  <c r="BF11" i="13" a="1"/>
  <c r="BF11" i="13" s="1"/>
  <c r="BF9" i="13"/>
  <c r="BF8" i="13"/>
  <c r="BF7" i="13"/>
  <c r="BF4" i="13"/>
  <c r="BB17" i="13" a="1"/>
  <c r="BB17" i="13" s="1"/>
  <c r="BB16" i="13" a="1"/>
  <c r="BB16" i="13" s="1"/>
  <c r="BB15" i="13" a="1"/>
  <c r="BB15" i="13" s="1"/>
  <c r="BB14" i="13" a="1"/>
  <c r="BB14" i="13" s="1"/>
  <c r="BB13" i="13" a="1"/>
  <c r="BB13" i="13" s="1"/>
  <c r="BB12" i="13" a="1"/>
  <c r="BB12" i="13" s="1"/>
  <c r="BB11" i="13" a="1"/>
  <c r="BB11" i="13" s="1"/>
  <c r="BB9" i="13"/>
  <c r="BB8" i="13"/>
  <c r="BB7" i="13"/>
  <c r="B6" i="65"/>
  <c r="B4" i="65"/>
  <c r="B6" i="64"/>
  <c r="B4" i="64"/>
  <c r="AP9" i="13"/>
  <c r="AT9" i="13"/>
  <c r="AX9" i="13"/>
  <c r="BB4" i="13"/>
  <c r="B6" i="63"/>
  <c r="B4" i="63"/>
  <c r="AX17" i="13" a="1"/>
  <c r="AX17" i="13" s="1"/>
  <c r="AX16" i="13" a="1"/>
  <c r="AX16" i="13" s="1"/>
  <c r="AX15" i="13" a="1"/>
  <c r="AX15" i="13" s="1"/>
  <c r="AX14" i="13" a="1"/>
  <c r="AX14" i="13" s="1"/>
  <c r="AX13" i="13" a="1"/>
  <c r="AX13" i="13" s="1"/>
  <c r="AX12" i="13" a="1"/>
  <c r="AX12" i="13" s="1"/>
  <c r="AX11" i="13" a="1"/>
  <c r="AX11" i="13" s="1"/>
  <c r="AX8" i="13"/>
  <c r="AX7" i="13"/>
  <c r="AX4" i="13"/>
  <c r="B6" i="62"/>
  <c r="B4" i="62"/>
  <c r="AT17" i="13" a="1"/>
  <c r="AT17" i="13" s="1"/>
  <c r="AT16" i="13" a="1"/>
  <c r="AT16" i="13" s="1"/>
  <c r="AT15" i="13" a="1"/>
  <c r="AT15" i="13" s="1"/>
  <c r="AT14" i="13" a="1"/>
  <c r="AT14" i="13" s="1"/>
  <c r="AT13" i="13" a="1"/>
  <c r="AT13" i="13" s="1"/>
  <c r="AT12" i="13" a="1"/>
  <c r="AT12" i="13" s="1"/>
  <c r="AT11" i="13" a="1"/>
  <c r="AT11" i="13" s="1"/>
  <c r="AT8" i="13"/>
  <c r="AT7" i="13"/>
  <c r="AT4" i="13"/>
  <c r="B6" i="61"/>
  <c r="B4" i="61"/>
  <c r="AP17" i="13" a="1"/>
  <c r="AP17" i="13" s="1"/>
  <c r="AP16" i="13" a="1"/>
  <c r="AP16" i="13" s="1"/>
  <c r="AP15" i="13" a="1"/>
  <c r="AP15" i="13" s="1"/>
  <c r="AP14" i="13" a="1"/>
  <c r="AP14" i="13" s="1"/>
  <c r="AP13" i="13" a="1"/>
  <c r="AP13" i="13" s="1"/>
  <c r="AP12" i="13" a="1"/>
  <c r="AP12" i="13" s="1"/>
  <c r="AP11" i="13" a="1"/>
  <c r="AP11" i="13" s="1"/>
  <c r="AP8" i="13"/>
  <c r="AP7" i="13"/>
  <c r="AP4" i="13"/>
  <c r="B6" i="60"/>
  <c r="B4" i="60"/>
  <c r="AL17" i="13" a="1"/>
  <c r="AL17" i="13" s="1"/>
  <c r="AL16" i="13" a="1"/>
  <c r="AL16" i="13" s="1"/>
  <c r="AL15" i="13" a="1"/>
  <c r="AL15" i="13" s="1"/>
  <c r="AL14" i="13" a="1"/>
  <c r="AL14" i="13" s="1"/>
  <c r="AL13" i="13" a="1"/>
  <c r="AL13" i="13" s="1"/>
  <c r="AL12" i="13" a="1"/>
  <c r="AL12" i="13" s="1"/>
  <c r="AL11" i="13" a="1"/>
  <c r="AL11" i="13" s="1"/>
  <c r="AL9" i="13"/>
  <c r="AL8" i="13"/>
  <c r="AL7" i="13"/>
  <c r="AL4" i="13"/>
  <c r="B6" i="59"/>
  <c r="B4" i="59"/>
  <c r="AH17" i="13" a="1"/>
  <c r="AH17" i="13" s="1"/>
  <c r="AH16" i="13" a="1"/>
  <c r="AH16" i="13" s="1"/>
  <c r="AH15" i="13" a="1"/>
  <c r="AH15" i="13" s="1"/>
  <c r="AH14" i="13" a="1"/>
  <c r="AH14" i="13" s="1"/>
  <c r="AH13" i="13" a="1"/>
  <c r="AH13" i="13" s="1"/>
  <c r="AH12" i="13" a="1"/>
  <c r="AH12" i="13" s="1"/>
  <c r="AH11" i="13" a="1"/>
  <c r="AH11" i="13" s="1"/>
  <c r="AH9" i="13"/>
  <c r="AH8" i="13"/>
  <c r="AH7" i="13"/>
  <c r="AH4" i="13"/>
  <c r="B6" i="58"/>
  <c r="B4" i="58"/>
  <c r="AD4" i="13"/>
  <c r="AD17" i="13" a="1"/>
  <c r="AD17" i="13" s="1"/>
  <c r="AD16" i="13" a="1"/>
  <c r="AD16" i="13" s="1"/>
  <c r="AD15" i="13" a="1"/>
  <c r="AD15" i="13" s="1"/>
  <c r="AD14" i="13" a="1"/>
  <c r="AD14" i="13" s="1"/>
  <c r="AD13" i="13" a="1"/>
  <c r="AD13" i="13" s="1"/>
  <c r="AD12" i="13" a="1"/>
  <c r="AD12" i="13" s="1"/>
  <c r="AD11" i="13" a="1"/>
  <c r="AD11" i="13" s="1"/>
  <c r="AD9" i="13"/>
  <c r="AD8" i="13"/>
  <c r="AD7" i="13"/>
  <c r="B6" i="57"/>
  <c r="B4" i="57"/>
  <c r="Z17" i="13" a="1"/>
  <c r="Z17" i="13" s="1"/>
  <c r="Z16" i="13" a="1"/>
  <c r="Z16" i="13" s="1"/>
  <c r="Z15" i="13" a="1"/>
  <c r="Z15" i="13" s="1"/>
  <c r="Z14" i="13" a="1"/>
  <c r="Z14" i="13" s="1"/>
  <c r="Z13" i="13" a="1"/>
  <c r="Z13" i="13" s="1"/>
  <c r="Z12" i="13" a="1"/>
  <c r="Z12" i="13" s="1"/>
  <c r="Z11" i="13" a="1"/>
  <c r="Z11" i="13" s="1"/>
  <c r="Z8" i="13"/>
  <c r="Z7" i="13"/>
  <c r="F17" i="13" a="1"/>
  <c r="F17" i="13" s="1"/>
  <c r="F16" i="13" a="1"/>
  <c r="F16" i="13" s="1"/>
  <c r="F15" i="13" a="1"/>
  <c r="F15" i="13" s="1"/>
  <c r="F14" i="13" a="1"/>
  <c r="F14" i="13" s="1"/>
  <c r="F13" i="13" a="1"/>
  <c r="F13" i="13" s="1"/>
  <c r="F12" i="13" a="1"/>
  <c r="F12" i="13" s="1"/>
  <c r="F11" i="13" a="1"/>
  <c r="F11" i="13" s="1"/>
  <c r="Z9" i="13"/>
  <c r="F9" i="13"/>
  <c r="F8" i="13"/>
  <c r="F7" i="13"/>
  <c r="Z4" i="13"/>
  <c r="F4" i="13"/>
  <c r="B6" i="56"/>
  <c r="B4" i="56"/>
  <c r="J9" i="13"/>
  <c r="V17" i="13" a="1"/>
  <c r="V17" i="13" s="1"/>
  <c r="V16" i="13" a="1"/>
  <c r="V16" i="13" s="1"/>
  <c r="V15" i="13" a="1"/>
  <c r="V15" i="13" s="1"/>
  <c r="V14" i="13" a="1"/>
  <c r="V14" i="13" s="1"/>
  <c r="V13" i="13" a="1"/>
  <c r="V13" i="13" s="1"/>
  <c r="V12" i="13" a="1"/>
  <c r="V12" i="13" s="1"/>
  <c r="V11" i="13" a="1"/>
  <c r="V11" i="13" s="1"/>
  <c r="V9" i="13"/>
  <c r="V8" i="13"/>
  <c r="V7" i="13"/>
  <c r="V4" i="13"/>
  <c r="R4" i="13"/>
  <c r="B6" i="55"/>
  <c r="B4" i="55"/>
  <c r="R9" i="13"/>
  <c r="N9" i="13"/>
  <c r="R17" i="13" a="1"/>
  <c r="R17" i="13" s="1"/>
  <c r="R16" i="13" a="1"/>
  <c r="R16" i="13" s="1"/>
  <c r="R15" i="13" a="1"/>
  <c r="R15" i="13" s="1"/>
  <c r="R14" i="13" a="1"/>
  <c r="R14" i="13" s="1"/>
  <c r="R13" i="13" a="1"/>
  <c r="R13" i="13" s="1"/>
  <c r="R12" i="13" a="1"/>
  <c r="R12" i="13" s="1"/>
  <c r="R11" i="13" a="1"/>
  <c r="R11" i="13" s="1"/>
  <c r="R8" i="13"/>
  <c r="R7" i="13"/>
  <c r="B6" i="54"/>
  <c r="B4" i="54"/>
  <c r="J17" i="13" a="1"/>
  <c r="J17" i="13" s="1"/>
  <c r="J16" i="13" a="1"/>
  <c r="J16" i="13" s="1"/>
  <c r="J15" i="13" a="1"/>
  <c r="J15" i="13" s="1"/>
  <c r="J14" i="13" a="1"/>
  <c r="J14" i="13" s="1"/>
  <c r="J13" i="13" a="1"/>
  <c r="J13" i="13" s="1"/>
  <c r="J12" i="13" a="1"/>
  <c r="J12" i="13" s="1"/>
  <c r="J11" i="13" a="1"/>
  <c r="J11" i="13" s="1"/>
  <c r="J8" i="13"/>
  <c r="J7" i="13"/>
  <c r="J4" i="13"/>
  <c r="N8" i="13"/>
  <c r="N7" i="13"/>
  <c r="N17" i="13" a="1"/>
  <c r="N17" i="13" s="1"/>
  <c r="N16" i="13" a="1"/>
  <c r="N16" i="13" s="1"/>
  <c r="N15" i="13" a="1"/>
  <c r="N15" i="13" s="1"/>
  <c r="N14" i="13" a="1"/>
  <c r="N14" i="13" s="1"/>
  <c r="N13" i="13" a="1"/>
  <c r="N13" i="13" s="1"/>
  <c r="N12" i="13" a="1"/>
  <c r="N12" i="13" s="1"/>
  <c r="N11" i="13" a="1"/>
  <c r="N11" i="13" s="1"/>
  <c r="N4" i="13"/>
  <c r="B4" i="53"/>
  <c r="B6" i="53"/>
  <c r="B6" i="52"/>
  <c r="B4" i="52"/>
  <c r="B6" i="51"/>
  <c r="B4" i="51"/>
  <c r="B17" i="13" a="1"/>
  <c r="B17" i="13" s="1"/>
  <c r="B16" i="13" a="1"/>
  <c r="B16" i="13" s="1"/>
  <c r="B15" i="13" a="1"/>
  <c r="B15" i="13" s="1"/>
  <c r="B14" i="13" a="1"/>
  <c r="B14" i="13" s="1"/>
  <c r="B13" i="13" a="1"/>
  <c r="B13" i="13" s="1"/>
  <c r="B12" i="13" a="1"/>
  <c r="B12" i="13" s="1"/>
  <c r="B9" i="13"/>
  <c r="B8" i="13"/>
  <c r="B7" i="13"/>
  <c r="B4" i="13"/>
  <c r="B11" i="13" a="1"/>
  <c r="B11" i="13" s="1"/>
  <c r="B6" i="50"/>
  <c r="B4" i="5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<sst xmlns="http://schemas.openxmlformats.org/spreadsheetml/2006/main" count="4410" uniqueCount="171">
  <si>
    <t>TOTMOBILE</t>
  </si>
  <si>
    <t>Log Distance (km)</t>
  </si>
  <si>
    <t>Radio Access Technology Coverage</t>
  </si>
  <si>
    <t>Overall</t>
  </si>
  <si>
    <t>Results</t>
  </si>
  <si>
    <t>Technology Coverage LTE (% samples)</t>
  </si>
  <si>
    <t>Technology Coverage WCDMA (% samples)</t>
  </si>
  <si>
    <t>InterRAT Handover WCDMA To LTE Success Rate (%)</t>
  </si>
  <si>
    <t>Location Update Success Rate (%)</t>
  </si>
  <si>
    <t>RRC Session set up success rate %</t>
  </si>
  <si>
    <t>RRC Session abnormal release rate %</t>
  </si>
  <si>
    <t>RRC Session establishment time (ms)</t>
  </si>
  <si>
    <t>% RRC Success Rate</t>
  </si>
  <si>
    <t>Cell reselection WCDMA to LTE duration (millis)</t>
  </si>
  <si>
    <t>Cell reselection LTE to WCDMA success count</t>
  </si>
  <si>
    <t>Cell reselection WCDMA to LTE success count</t>
  </si>
  <si>
    <t>WCDMA</t>
  </si>
  <si>
    <t>3G RRC Attempts</t>
  </si>
  <si>
    <t>3G RRC Failure</t>
  </si>
  <si>
    <t>3G RRC Success</t>
  </si>
  <si>
    <t>3G Call Setup Time (ms)</t>
  </si>
  <si>
    <t>LAU Attempts</t>
  </si>
  <si>
    <t>LAU Failure</t>
  </si>
  <si>
    <t>LAU Success</t>
  </si>
  <si>
    <t>LAU Success Rate %</t>
  </si>
  <si>
    <t>WCDMA Radio Measurements</t>
  </si>
  <si>
    <t>Ec/Io Avg (First Best) (dB)</t>
  </si>
  <si>
    <t>RSCP Avg (First Best) (dBm)</t>
  </si>
  <si>
    <t>Ec/Io Avg (Active Set Avg) (dB)</t>
  </si>
  <si>
    <t>RSCP Avg (Active Set Avg) (dBm)</t>
  </si>
  <si>
    <t>RSSI Avg (dBm)</t>
  </si>
  <si>
    <t>Tx Power Avg (dBm)</t>
  </si>
  <si>
    <t>BLER Avg (%)</t>
  </si>
  <si>
    <t>ActiveSetUpdate Success Rate (%)</t>
  </si>
  <si>
    <t>N ASET Cells Avg</t>
  </si>
  <si>
    <t>Number of WCDMA Missing Neighbors</t>
  </si>
  <si>
    <t>Number of Handover Attempt</t>
  </si>
  <si>
    <t>Number of Handover Success</t>
  </si>
  <si>
    <t>Number of Handover Fail</t>
  </si>
  <si>
    <t>Handover Success Rate (%)</t>
  </si>
  <si>
    <t>Total Number of Serving cells</t>
  </si>
  <si>
    <t>Voice Call</t>
  </si>
  <si>
    <t>Technology</t>
  </si>
  <si>
    <t>CSFB</t>
  </si>
  <si>
    <t>3G</t>
  </si>
  <si>
    <t>All</t>
  </si>
  <si>
    <t>Call Attempt</t>
  </si>
  <si>
    <t>Blocked Call</t>
  </si>
  <si>
    <t>Dropped Call (Default Inc. post-alerting drop)</t>
  </si>
  <si>
    <t>Dropped Call (Post-estab, pure LTE sessions)</t>
  </si>
  <si>
    <t xml:space="preserve">  </t>
  </si>
  <si>
    <t>Calls Setup (Ringing)</t>
  </si>
  <si>
    <t>Calls Established (Answer)</t>
  </si>
  <si>
    <t>Calls End</t>
  </si>
  <si>
    <t>Calls Setup Timeout</t>
  </si>
  <si>
    <t>Calls Answer Timeout</t>
  </si>
  <si>
    <t>CSSR - Call Setup Success Rate (%) (exclude call setup timeout)</t>
  </si>
  <si>
    <t>CSSR - Call Setup Success Rate  (%)</t>
  </si>
  <si>
    <t>Call Setup Duration -Average (ms)</t>
  </si>
  <si>
    <t>Call Drop Snapshot</t>
  </si>
  <si>
    <t>event that can occur only After the call connect is completed</t>
  </si>
  <si>
    <t>Icon legend:</t>
  </si>
  <si>
    <t>Call Setup = 'o'</t>
  </si>
  <si>
    <t>Call Drop = 'X'</t>
  </si>
  <si>
    <t>Call Block Snapshot</t>
  </si>
  <si>
    <t>event that can occur only before the call connect is completed</t>
  </si>
  <si>
    <t>Call Block = 'X'</t>
  </si>
  <si>
    <t>3G Handover Success Rate (%)</t>
  </si>
  <si>
    <t>Dropped Call</t>
  </si>
  <si>
    <t xml:space="preserve">Call Attempt </t>
  </si>
  <si>
    <t>Total</t>
  </si>
  <si>
    <t>ไม่พบปัญหา</t>
  </si>
  <si>
    <t xml:space="preserve">3G Radio KPI </t>
  </si>
  <si>
    <t>Voice KPI</t>
  </si>
  <si>
    <t xml:space="preserve">ทางหลวงหมายเลข, ชุมชน </t>
  </si>
  <si>
    <t>การตั้งบังคับใช้ Network</t>
  </si>
  <si>
    <t>Location Area Update Failure</t>
  </si>
  <si>
    <t>VoLTE</t>
  </si>
  <si>
    <t>ทล. 2</t>
  </si>
  <si>
    <t>สระบุรี - ขอนแก่น</t>
  </si>
  <si>
    <t>ขอนแก่น - หนองคาย</t>
  </si>
  <si>
    <t>ทล. 12</t>
  </si>
  <si>
    <t>หล่มสัก - ขอนแก่น</t>
  </si>
  <si>
    <t>ขอนแก่น - กุฉินารายณ์(กาฬสินธุ์)</t>
  </si>
  <si>
    <t>กุฉินารายณ์(กาฬสินธุ์) - มุกดาหาร</t>
  </si>
  <si>
    <t>ทล. 22</t>
  </si>
  <si>
    <t>อุดรธานี - สกลนคร</t>
  </si>
  <si>
    <t>สกลนคร - นครพนม</t>
  </si>
  <si>
    <t>ทล. 23</t>
  </si>
  <si>
    <t>ร้อยเอ็ด - ยโสธร</t>
  </si>
  <si>
    <t>ยโสธร - อุบลราชธานี</t>
  </si>
  <si>
    <t>ทล. 24</t>
  </si>
  <si>
    <t>นครราชสีมา - บุรีรัมย์</t>
  </si>
  <si>
    <t>ทล. 201</t>
  </si>
  <si>
    <t>ทล. 210</t>
  </si>
  <si>
    <t>หนองบัวลำพู - อุดรธานี</t>
  </si>
  <si>
    <t>ทล. 212</t>
  </si>
  <si>
    <t>บึงกาฬ - นครพนม - มุกดาหาร</t>
  </si>
  <si>
    <t>หนองคาย - บึงกาฬ</t>
  </si>
  <si>
    <t>ทล. 213</t>
  </si>
  <si>
    <t>กาฬสินธุ์ - สกลนคร</t>
  </si>
  <si>
    <t>ร้อยเอ็ด - กาฬสินธุ์</t>
  </si>
  <si>
    <t>ทล. 214</t>
  </si>
  <si>
    <t>ทล. 217</t>
  </si>
  <si>
    <t>ทล. 221</t>
  </si>
  <si>
    <t xml:space="preserve"> ศรีสะเกษ - อุบลราชธานี</t>
  </si>
  <si>
    <t>ศรีสะเกษ - เขาพระวิหาร</t>
  </si>
  <si>
    <t>ทล. 222</t>
  </si>
  <si>
    <t>สกลกนคร(วานรนิวาส) - บึงกาฬ</t>
  </si>
  <si>
    <t>ทล. 226</t>
  </si>
  <si>
    <t>บุรีรัมย์ - สุรินทร์</t>
  </si>
  <si>
    <t>สุรินทร์ - ศรีสะเกษ</t>
  </si>
  <si>
    <t>ทล. 227</t>
  </si>
  <si>
    <t>ศรีสะเกษ - สหัสขันธ์(อุบล)</t>
  </si>
  <si>
    <t>ทล. 228</t>
  </si>
  <si>
    <t>ชุมแพ(ขอนแก่น) - หนองบัวลำพู</t>
  </si>
  <si>
    <t>ทล. 242,211</t>
  </si>
  <si>
    <t>ทล. 304</t>
  </si>
  <si>
    <t>ทล. 2034</t>
  </si>
  <si>
    <t>มุกดาหาร - บุ่งเขียว(อำนาจเจริญ)</t>
  </si>
  <si>
    <t>ทล. 2112</t>
  </si>
  <si>
    <t>บุ่งเขียว(อำนาจเจริญ) - โขงเจียม</t>
  </si>
  <si>
    <t>ขอนแก่น - ชัยภูมิ</t>
  </si>
  <si>
    <t>ทล. 2062,229,201,202</t>
  </si>
  <si>
    <t>ทล. 2159,2055</t>
  </si>
  <si>
    <t>ทล. 2173</t>
  </si>
  <si>
    <t>โขงเจียม - เขื่อนสิรินธร</t>
  </si>
  <si>
    <t>ทล. 2178</t>
  </si>
  <si>
    <t>กันทรลักษ์(ศรีสะเกษ) -  อุบลราชธานี</t>
  </si>
  <si>
    <t>ทล. 2222</t>
  </si>
  <si>
    <t>ทล. 2248,2214</t>
  </si>
  <si>
    <t>บุณฑริก - น้ำยืน - ศรีสะเกษ</t>
  </si>
  <si>
    <t>สว่างแดนดิน - วานรนิวาส (สกลนคร)</t>
  </si>
  <si>
    <t>ทล. 2280</t>
  </si>
  <si>
    <t>ทล. 2396</t>
  </si>
  <si>
    <t>บึงกาฬ - อุดรธานี</t>
  </si>
  <si>
    <t>ช่องเม็ก - บุณฑริก</t>
  </si>
  <si>
    <t>ทล. 3013,4001,4020,2096,2022,2410</t>
  </si>
  <si>
    <t>AH121</t>
  </si>
  <si>
    <t>มุกดาหาร - ยโสธร</t>
  </si>
  <si>
    <t>ยโสธร - มหาสารคาม</t>
  </si>
  <si>
    <t>มหาสารคาม - บุรีรัมย์</t>
  </si>
  <si>
    <t>บุรีรัมย์ - นางรอง</t>
  </si>
  <si>
    <t>อ.เมืองบึงกาฬ</t>
  </si>
  <si>
    <t>อ.โขงเจียม</t>
  </si>
  <si>
    <t>อ.เมืองเลย</t>
  </si>
  <si>
    <t>อ.เมืองหนองคาย</t>
  </si>
  <si>
    <t>อ.เมืองนครพนม</t>
  </si>
  <si>
    <t>ผาแต้ม</t>
  </si>
  <si>
    <t>สะพานเทพสุดา</t>
  </si>
  <si>
    <t>ถ้ำนาคา</t>
  </si>
  <si>
    <t>เชียงคาน - เลย - คอนสาร(ชัยภูมิ)</t>
  </si>
  <si>
    <t>บุรีรัมย์ - ศรีสะเกษ</t>
  </si>
  <si>
    <t>ชัยภูมิ - คอนสาร (บรรจบสาย 12)</t>
  </si>
  <si>
    <t>Drop Call 3 ครั้ง</t>
  </si>
  <si>
    <t>% RRC Success Rate ต่ำ, Drop Call 5 ครั้ง</t>
  </si>
  <si>
    <t>% RRC Success Rate ต่ำ, Drop Call 1 ครั้ง , Block Call 1 ครั้ง</t>
  </si>
  <si>
    <t>Block Call 1 ครั้ง</t>
  </si>
  <si>
    <t>% RRC Success Rate ต่ำ, Drop Call 1 ครั้ง , Blocked Call 3 ครั้ง</t>
  </si>
  <si>
    <t>ช่องเม็ก - อุบลราชธานี</t>
  </si>
  <si>
    <t>LAU Fail 2 ครั้ง, Call Setup Success Rate ต่ำ, Drop Call 1 ครั้ง , Blocked Call 1 ครั้ง</t>
  </si>
  <si>
    <t>LAU Fail 1 ครั้ง</t>
  </si>
  <si>
    <t xml:space="preserve"> Blocked Call 5 ครั้ง</t>
  </si>
  <si>
    <t>LAU Fail 8 ครั้ง, Blocked Call 1 ครั้ง</t>
  </si>
  <si>
    <t>LAU Fail 4 ครั้ง, Blocked Call 1 ครั้ง</t>
  </si>
  <si>
    <t>LAU Fail 7 ครั้ง, Drop Call 2 ครั้ง, Blocked Call 1 ครั้ง</t>
  </si>
  <si>
    <t>% RRC Success Rate ต่ำ, Drop Call 4 ครั้ง, Blocked Call 9 ครั้ง</t>
  </si>
  <si>
    <t>% RRC Success Rate ต่ำ, Drop Call 2 ครั้ง , Blocked Call 1 ครั้ง</t>
  </si>
  <si>
    <t xml:space="preserve"> Drop Call 1 ครั้ง</t>
  </si>
  <si>
    <t>LAU Fail 3 ครั้ง, Blocked Call 1 ครั้ง</t>
  </si>
  <si>
    <t>LAU Fail 1 ครั้ง, Drop Call 1 ครั้ง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</si>
</sst>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3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name val="Arial"/>
      <family val="2"/>
    </font>
    <font>
      <sz val="8"/>
      <color rgb="FF000000"/>
      <name val="Arial"/>
      <family val="2"/>
    </font>
    <font>
      <b/>
      <sz val="10"/>
      <name val="Arial"/>
      <family val="2"/>
    </font>
    <font>
      <sz val="13"/>
      <name val="Calibri"/>
      <family val="2"/>
    </font>
    <font>
      <b/>
      <sz val="10"/>
      <name val="&quot;Liberation Serif&quot;"/>
    </font>
    <font>
      <sz val="8"/>
      <name val="&quot;Liberation Serif&quot;"/>
    </font>
    <font>
      <sz val="8"/>
      <name val="Liberation Serif"/>
    </font>
    <font>
      <sz val="8"/>
      <name val="&quot;Times New Roman&quot;"/>
    </font>
    <font>
      <sz val="10"/>
      <name val="Arial"/>
      <family val="2"/>
    </font>
    <font>
      <sz val="11"/>
      <name val="Arial"/>
      <family val="2"/>
    </font>
    <font>
      <b/>
      <sz val="11"/>
      <color rgb="FF222222"/>
      <name val="Arial"/>
      <family val="2"/>
    </font>
    <font>
      <b/>
      <i/>
      <sz val="11"/>
      <name val="Arial"/>
      <family val="2"/>
    </font>
    <font>
      <b/>
      <sz val="13"/>
      <name val="Arial"/>
      <family val="2"/>
    </font>
    <font>
      <b/>
      <sz val="12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b/>
      <sz val="16"/>
      <color rgb="FF000000"/>
      <name val="AngsanaUPC"/>
      <family val="1"/>
    </font>
    <font>
      <sz val="16"/>
      <color theme="1"/>
      <name val="AngsanaUPC"/>
      <family val="1"/>
    </font>
    <font>
      <b/>
      <sz val="16"/>
      <color theme="1"/>
      <name val="Calibri"/>
      <family val="2"/>
      <scheme val="minor"/>
    </font>
    <font>
      <b/>
      <sz val="11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b/>
      <sz val="13"/>
      <name val="Arial"/>
      <family val="2"/>
    </font>
    <font>
      <b/>
      <i/>
      <sz val="11"/>
      <name val="Arial"/>
      <family val="2"/>
    </font>
    <font>
      <b/>
      <sz val="11"/>
      <color rgb="FF222222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sz val="13"/>
      <name val="Calibri"/>
      <family val="2"/>
    </font>
    <font>
      <b/>
      <sz val="1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b/>
      <sz val="9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name val="Calibri"/>
      <family val="2"/>
    </font>
    <font>
      <b/>
      <sz val="16"/>
      <color theme="1"/>
      <name val="AngsanaUPC"/>
      <family val="1"/>
    </font>
    <font>
      <sz val="11"/>
      <color rgb="FFFF0000"/>
      <name val="Calibri"/>
      <family val="2"/>
      <scheme val="minor"/>
    </font>
    <font>
      <sz val="11"/>
      <name val="Times New Roman"/>
      <family val="1"/>
    </font>
    <font>
      <b/>
      <sz val="20"/>
      <color theme="1"/>
      <name val="AngsanaUPC"/>
      <family val="1"/>
    </font>
    <font>
      <b/>
      <sz val="20"/>
      <color rgb="FF000000"/>
      <name val="AngsanaUPC"/>
      <family val="1"/>
    </font>
    <font>
      <sz val="20"/>
      <color theme="1"/>
      <name val="AngsanaUPC"/>
      <family val="1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3"/>
      <color theme="1"/>
      <name val="Aptos Display"/>
      <family val="2"/>
    </font>
    <font>
      <sz val="13"/>
      <color rgb="FF000000"/>
      <name val="Aptos Display"/>
      <family val="2"/>
    </font>
  </fonts>
  <fills count="46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D3D3D3"/>
        <bgColor rgb="FFD3D3D3"/>
      </patternFill>
    </fill>
    <fill>
      <patternFill patternType="solid">
        <fgColor rgb="FFB7B7B7"/>
        <bgColor rgb="FFB7B7B7"/>
      </patternFill>
    </fill>
    <fill>
      <patternFill patternType="solid">
        <fgColor rgb="FFCCCCCC"/>
        <bgColor rgb="FFCCCCCC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22222"/>
        <bgColor rgb="FFB22222"/>
      </patternFill>
    </fill>
    <fill>
      <patternFill patternType="solid">
        <fgColor rgb="FF8B7D6B"/>
        <bgColor rgb="FF8B7D6B"/>
      </patternFill>
    </fill>
    <fill>
      <patternFill patternType="solid">
        <fgColor rgb="FF87CEEB"/>
        <bgColor rgb="FF87CEEB"/>
      </patternFill>
    </fill>
    <fill>
      <patternFill patternType="solid">
        <fgColor rgb="FF3CB371"/>
        <bgColor rgb="FF3CB371"/>
      </patternFill>
    </fill>
    <fill>
      <patternFill patternType="solid">
        <fgColor rgb="FFF4A460"/>
        <bgColor rgb="FFF4A460"/>
      </patternFill>
    </fill>
    <fill>
      <patternFill patternType="solid">
        <fgColor rgb="FFBDB76B"/>
        <bgColor rgb="FFBDB76B"/>
      </patternFill>
    </fill>
    <fill>
      <patternFill patternType="solid">
        <fgColor rgb="FF0000CD"/>
        <bgColor rgb="FF0000CD"/>
      </patternFill>
    </fill>
    <fill>
      <patternFill patternType="solid">
        <fgColor rgb="FF6A5ACD"/>
        <bgColor rgb="FF6A5ACD"/>
      </patternFill>
    </fill>
    <fill>
      <patternFill patternType="solid">
        <fgColor rgb="FF00FF7F"/>
        <bgColor rgb="FF00FF7F"/>
      </patternFill>
    </fill>
    <fill>
      <patternFill patternType="solid">
        <fgColor rgb="FF4682B4"/>
        <bgColor rgb="FF4682B4"/>
      </patternFill>
    </fill>
    <fill>
      <patternFill patternType="solid">
        <fgColor rgb="FF006400"/>
        <bgColor rgb="FF006400"/>
      </patternFill>
    </fill>
    <fill>
      <patternFill patternType="solid">
        <fgColor rgb="FF5F9EA0"/>
        <bgColor rgb="FF5F9EA0"/>
      </patternFill>
    </fill>
    <fill>
      <patternFill patternType="solid">
        <fgColor rgb="FFDB7093"/>
        <bgColor rgb="FFDB7093"/>
      </patternFill>
    </fill>
    <fill>
      <patternFill patternType="solid">
        <fgColor rgb="FF6B8E23"/>
        <bgColor rgb="FF6B8E23"/>
      </patternFill>
    </fill>
    <fill>
      <patternFill patternType="solid">
        <fgColor rgb="FFFFE4E1"/>
        <bgColor rgb="FFFFE4E1"/>
      </patternFill>
    </fill>
    <fill>
      <patternFill patternType="solid">
        <fgColor rgb="FFFF69B4"/>
        <bgColor rgb="FFFF69B4"/>
      </patternFill>
    </fill>
    <fill>
      <patternFill patternType="solid">
        <fgColor rgb="FF89220D"/>
        <bgColor rgb="FF89220D"/>
      </patternFill>
    </fill>
    <fill>
      <patternFill patternType="solid">
        <fgColor rgb="FFB0C4DE"/>
        <bgColor rgb="FFB0C4DE"/>
      </patternFill>
    </fill>
    <fill>
      <patternFill patternType="solid">
        <fgColor rgb="FFADED4C"/>
        <bgColor rgb="FFADED4C"/>
      </patternFill>
    </fill>
    <fill>
      <patternFill patternType="solid">
        <fgColor rgb="FF6987B9"/>
        <bgColor rgb="FF6987B9"/>
      </patternFill>
    </fill>
    <fill>
      <patternFill patternType="solid">
        <fgColor rgb="FF30C8B3"/>
        <bgColor rgb="FF30C8B3"/>
      </patternFill>
    </fill>
    <fill>
      <patternFill patternType="solid">
        <fgColor rgb="FFFF4500"/>
        <bgColor rgb="FFFF4500"/>
      </patternFill>
    </fill>
    <fill>
      <patternFill patternType="solid">
        <fgColor rgb="FFE6E6FA"/>
        <bgColor rgb="FFE6E6FA"/>
      </patternFill>
    </fill>
    <fill>
      <patternFill patternType="solid">
        <fgColor rgb="FF6BDC2A"/>
        <bgColor rgb="FF6BDC2A"/>
      </patternFill>
    </fill>
    <fill>
      <patternFill patternType="solid">
        <fgColor rgb="FF556B2F"/>
        <bgColor rgb="FF556B2F"/>
      </patternFill>
    </fill>
    <fill>
      <patternFill patternType="solid">
        <fgColor rgb="FF2E8B57"/>
        <bgColor rgb="FF2E8B57"/>
      </patternFill>
    </fill>
    <fill>
      <patternFill patternType="solid">
        <fgColor rgb="FF9FF1B3"/>
        <bgColor rgb="FF9FF1B3"/>
      </patternFill>
    </fill>
    <fill>
      <patternFill patternType="solid">
        <fgColor rgb="FF1E90FF"/>
        <bgColor rgb="FF1E90FF"/>
      </patternFill>
    </fill>
    <fill>
      <patternFill patternType="solid">
        <fgColor rgb="FFDA498E"/>
        <bgColor rgb="FFDA498E"/>
      </patternFill>
    </fill>
    <fill>
      <patternFill patternType="solid">
        <fgColor rgb="FFFEDB91"/>
        <bgColor rgb="FFFEDB91"/>
      </patternFill>
    </fill>
    <fill>
      <patternFill patternType="solid">
        <fgColor rgb="FF3DC9ED"/>
        <bgColor rgb="FF3DC9ED"/>
      </patternFill>
    </fill>
    <fill>
      <patternFill patternType="solid">
        <fgColor rgb="FFD16155"/>
        <bgColor rgb="FFD16155"/>
      </patternFill>
    </fill>
    <fill>
      <patternFill patternType="solid">
        <fgColor rgb="FF86AB19"/>
        <bgColor rgb="FF86AB19"/>
      </patternFill>
    </fill>
    <fill>
      <patternFill patternType="solid">
        <fgColor rgb="FF4A86E8"/>
        <bgColor rgb="FF4A86E8"/>
      </patternFill>
    </fill>
    <fill>
      <patternFill patternType="solid">
        <fgColor rgb="FF7CFC00"/>
        <bgColor rgb="FF7CFC00"/>
      </patternFill>
    </fill>
    <fill>
      <patternFill patternType="solid">
        <fgColor rgb="FF6DB926"/>
        <bgColor rgb="FF6DB926"/>
      </patternFill>
    </fill>
    <fill>
      <patternFill patternType="solid">
        <fgColor rgb="FFE30741"/>
        <bgColor rgb="FFE30741"/>
      </patternFill>
    </fill>
  </fills>
  <borders count="10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medium">
        <color indexed="64"/>
      </right>
      <top style="dotted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/>
      <diagonal/>
    </border>
    <border>
      <left/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thin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otted">
        <color indexed="64"/>
      </right>
      <top/>
      <bottom style="dotted">
        <color indexed="64"/>
      </bottom>
      <diagonal/>
    </border>
    <border>
      <left style="medium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thin">
        <color indexed="64"/>
      </bottom>
      <diagonal/>
    </border>
    <border>
      <left style="medium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medium">
        <color indexed="64"/>
      </right>
      <top style="dashed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dotted">
        <color auto="1"/>
      </top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medium">
        <color indexed="64"/>
      </right>
      <top style="dotted">
        <color indexed="64"/>
      </top>
      <bottom/>
      <diagonal/>
    </border>
  </borders>
  <cellStyleXfs count="1">
    <xf numFmtId="0" fontId="0" fillId="0" borderId="0"/>
  </cellStyleXfs>
  <cellXfs count="387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/>
    <xf numFmtId="4" fontId="4" fillId="0" borderId="1" xfId="0" applyNumberFormat="1" applyFont="1" applyBorder="1" applyAlignment="1">
      <alignment horizontal="right"/>
    </xf>
    <xf numFmtId="0" fontId="4" fillId="3" borderId="1" xfId="0" applyFont="1" applyFill="1" applyBorder="1"/>
    <xf numFmtId="0" fontId="4" fillId="0" borderId="1" xfId="0" applyFont="1" applyBorder="1" applyAlignment="1">
      <alignment horizontal="right"/>
    </xf>
    <xf numFmtId="0" fontId="3" fillId="4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8" fillId="6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15" fillId="0" borderId="3" xfId="0" applyFont="1" applyBorder="1" applyAlignment="1">
      <alignment horizontal="center" vertical="center"/>
    </xf>
    <xf numFmtId="0" fontId="15" fillId="0" borderId="3" xfId="0" applyFont="1" applyBorder="1" applyAlignment="1">
      <alignment vertical="center"/>
    </xf>
    <xf numFmtId="0" fontId="13" fillId="0" borderId="0" xfId="0" applyFont="1"/>
    <xf numFmtId="0" fontId="16" fillId="0" borderId="1" xfId="0" applyFont="1" applyBorder="1"/>
    <xf numFmtId="0" fontId="14" fillId="3" borderId="0" xfId="0" applyFont="1" applyFill="1"/>
    <xf numFmtId="0" fontId="12" fillId="0" borderId="1" xfId="0" applyFont="1" applyBorder="1"/>
    <xf numFmtId="0" fontId="9" fillId="0" borderId="1" xfId="0" applyFont="1" applyBorder="1"/>
    <xf numFmtId="0" fontId="8" fillId="6" borderId="1" xfId="0" applyFont="1" applyFill="1" applyBorder="1"/>
    <xf numFmtId="0" fontId="5" fillId="0" borderId="1" xfId="0" applyFont="1" applyBorder="1"/>
    <xf numFmtId="4" fontId="5" fillId="3" borderId="1" xfId="0" applyNumberFormat="1" applyFont="1" applyFill="1" applyBorder="1"/>
    <xf numFmtId="0" fontId="5" fillId="3" borderId="1" xfId="0" applyFont="1" applyFill="1" applyBorder="1"/>
    <xf numFmtId="0" fontId="1" fillId="3" borderId="1" xfId="0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20" fillId="2" borderId="0" xfId="0" applyFont="1" applyFill="1" applyAlignment="1">
      <alignment horizontal="center"/>
    </xf>
    <xf numFmtId="0" fontId="21" fillId="0" borderId="0" xfId="0" applyFont="1"/>
    <xf numFmtId="0" fontId="17" fillId="9" borderId="4" xfId="0" applyFont="1" applyFill="1" applyBorder="1" applyAlignment="1">
      <alignment vertical="center"/>
    </xf>
    <xf numFmtId="0" fontId="13" fillId="0" borderId="5" xfId="0" applyFont="1" applyBorder="1"/>
    <xf numFmtId="0" fontId="0" fillId="0" borderId="0" xfId="0" applyAlignment="1">
      <alignment horizontal="center"/>
    </xf>
    <xf numFmtId="0" fontId="26" fillId="6" borderId="1" xfId="0" applyFont="1" applyFill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17" fillId="10" borderId="4" xfId="0" applyFont="1" applyFill="1" applyBorder="1" applyAlignment="1">
      <alignment vertical="center"/>
    </xf>
    <xf numFmtId="0" fontId="17" fillId="11" borderId="4" xfId="0" applyFont="1" applyFill="1" applyBorder="1" applyAlignment="1">
      <alignment vertical="center"/>
    </xf>
    <xf numFmtId="0" fontId="27" fillId="12" borderId="4" xfId="0" applyFont="1" applyFill="1" applyBorder="1" applyAlignment="1">
      <alignment vertical="center"/>
    </xf>
    <xf numFmtId="0" fontId="28" fillId="0" borderId="0" xfId="0" applyFont="1"/>
    <xf numFmtId="0" fontId="29" fillId="0" borderId="1" xfId="0" applyFont="1" applyBorder="1"/>
    <xf numFmtId="0" fontId="30" fillId="0" borderId="3" xfId="0" applyFont="1" applyBorder="1" applyAlignment="1">
      <alignment vertical="center"/>
    </xf>
    <xf numFmtId="0" fontId="31" fillId="3" borderId="0" xfId="0" applyFont="1" applyFill="1"/>
    <xf numFmtId="0" fontId="30" fillId="0" borderId="3" xfId="0" applyFont="1" applyBorder="1" applyAlignment="1">
      <alignment horizontal="center" vertical="center"/>
    </xf>
    <xf numFmtId="0" fontId="32" fillId="0" borderId="1" xfId="0" applyFont="1" applyBorder="1" applyAlignment="1">
      <alignment horizontal="center"/>
    </xf>
    <xf numFmtId="0" fontId="32" fillId="0" borderId="6" xfId="0" applyFont="1" applyBorder="1" applyAlignment="1">
      <alignment horizontal="center"/>
    </xf>
    <xf numFmtId="0" fontId="33" fillId="0" borderId="1" xfId="0" applyFont="1" applyBorder="1"/>
    <xf numFmtId="0" fontId="32" fillId="0" borderId="1" xfId="0" applyFont="1" applyBorder="1"/>
    <xf numFmtId="0" fontId="34" fillId="6" borderId="1" xfId="0" applyFont="1" applyFill="1" applyBorder="1" applyAlignment="1">
      <alignment horizontal="center"/>
    </xf>
    <xf numFmtId="0" fontId="35" fillId="5" borderId="0" xfId="0" applyFont="1" applyFill="1" applyAlignment="1">
      <alignment horizontal="center"/>
    </xf>
    <xf numFmtId="0" fontId="36" fillId="0" borderId="1" xfId="0" applyFont="1" applyBorder="1" applyAlignment="1">
      <alignment horizontal="center"/>
    </xf>
    <xf numFmtId="0" fontId="37" fillId="4" borderId="1" xfId="0" applyFont="1" applyFill="1" applyBorder="1" applyAlignment="1">
      <alignment horizontal="center"/>
    </xf>
    <xf numFmtId="0" fontId="32" fillId="0" borderId="1" xfId="0" applyFont="1" applyBorder="1" applyAlignment="1">
      <alignment horizontal="right"/>
    </xf>
    <xf numFmtId="0" fontId="32" fillId="3" borderId="1" xfId="0" applyFont="1" applyFill="1" applyBorder="1"/>
    <xf numFmtId="0" fontId="38" fillId="0" borderId="1" xfId="0" applyFont="1" applyBorder="1"/>
    <xf numFmtId="4" fontId="32" fillId="0" borderId="1" xfId="0" applyNumberFormat="1" applyFont="1" applyBorder="1" applyAlignment="1">
      <alignment horizontal="right"/>
    </xf>
    <xf numFmtId="0" fontId="37" fillId="4" borderId="1" xfId="0" applyFont="1" applyFill="1" applyBorder="1" applyAlignment="1">
      <alignment horizontal="center" vertical="center"/>
    </xf>
    <xf numFmtId="4" fontId="38" fillId="3" borderId="1" xfId="0" applyNumberFormat="1" applyFont="1" applyFill="1" applyBorder="1"/>
    <xf numFmtId="0" fontId="38" fillId="3" borderId="1" xfId="0" applyFont="1" applyFill="1" applyBorder="1"/>
    <xf numFmtId="0" fontId="32" fillId="0" borderId="1" xfId="0" applyFont="1" applyBorder="1" applyAlignment="1">
      <alignment horizontal="center" vertical="center"/>
    </xf>
    <xf numFmtId="0" fontId="32" fillId="0" borderId="1" xfId="0" applyFont="1" applyBorder="1" applyAlignment="1">
      <alignment horizontal="left" vertical="center"/>
    </xf>
    <xf numFmtId="0" fontId="39" fillId="4" borderId="2" xfId="0" applyFont="1" applyFill="1" applyBorder="1" applyAlignment="1">
      <alignment horizontal="center" vertical="center"/>
    </xf>
    <xf numFmtId="0" fontId="28" fillId="0" borderId="5" xfId="0" applyFont="1" applyBorder="1"/>
    <xf numFmtId="0" fontId="40" fillId="2" borderId="1" xfId="0" applyFont="1" applyFill="1" applyBorder="1" applyAlignment="1">
      <alignment horizontal="center"/>
    </xf>
    <xf numFmtId="0" fontId="40" fillId="3" borderId="1" xfId="0" applyFont="1" applyFill="1" applyBorder="1"/>
    <xf numFmtId="0" fontId="41" fillId="0" borderId="0" xfId="0" applyFont="1"/>
    <xf numFmtId="0" fontId="42" fillId="2" borderId="0" xfId="0" applyFont="1" applyFill="1" applyAlignment="1">
      <alignment horizontal="center"/>
    </xf>
    <xf numFmtId="0" fontId="17" fillId="13" borderId="4" xfId="0" applyFont="1" applyFill="1" applyBorder="1" applyAlignment="1">
      <alignment vertical="center"/>
    </xf>
    <xf numFmtId="0" fontId="17" fillId="14" borderId="4" xfId="0" applyFont="1" applyFill="1" applyBorder="1" applyAlignment="1">
      <alignment vertical="center"/>
    </xf>
    <xf numFmtId="0" fontId="17" fillId="15" borderId="4" xfId="0" applyFont="1" applyFill="1" applyBorder="1" applyAlignment="1">
      <alignment vertical="center"/>
    </xf>
    <xf numFmtId="0" fontId="17" fillId="16" borderId="4" xfId="0" applyFont="1" applyFill="1" applyBorder="1" applyAlignment="1">
      <alignment vertical="center"/>
    </xf>
    <xf numFmtId="0" fontId="27" fillId="3" borderId="4" xfId="0" applyFont="1" applyFill="1" applyBorder="1" applyAlignment="1">
      <alignment vertical="center"/>
    </xf>
    <xf numFmtId="0" fontId="17" fillId="3" borderId="4" xfId="0" applyFont="1" applyFill="1" applyBorder="1" applyAlignment="1">
      <alignment vertical="center"/>
    </xf>
    <xf numFmtId="0" fontId="17" fillId="17" borderId="4" xfId="0" applyFont="1" applyFill="1" applyBorder="1" applyAlignment="1">
      <alignment vertical="center"/>
    </xf>
    <xf numFmtId="0" fontId="17" fillId="18" borderId="4" xfId="0" applyFont="1" applyFill="1" applyBorder="1" applyAlignment="1">
      <alignment vertical="center"/>
    </xf>
    <xf numFmtId="0" fontId="17" fillId="19" borderId="4" xfId="0" applyFont="1" applyFill="1" applyBorder="1" applyAlignment="1">
      <alignment vertical="center"/>
    </xf>
    <xf numFmtId="0" fontId="17" fillId="20" borderId="4" xfId="0" applyFont="1" applyFill="1" applyBorder="1" applyAlignment="1">
      <alignment vertical="center"/>
    </xf>
    <xf numFmtId="0" fontId="27" fillId="21" borderId="4" xfId="0" applyFont="1" applyFill="1" applyBorder="1" applyAlignment="1">
      <alignment vertical="center"/>
    </xf>
    <xf numFmtId="0" fontId="27" fillId="16" borderId="4" xfId="0" applyFont="1" applyFill="1" applyBorder="1" applyAlignment="1">
      <alignment vertical="center"/>
    </xf>
    <xf numFmtId="0" fontId="45" fillId="0" borderId="1" xfId="0" applyFont="1" applyBorder="1" applyAlignment="1">
      <alignment horizontal="center"/>
    </xf>
    <xf numFmtId="0" fontId="28" fillId="0" borderId="6" xfId="0" applyFont="1" applyBorder="1" applyAlignment="1">
      <alignment horizontal="center"/>
    </xf>
    <xf numFmtId="0" fontId="27" fillId="22" borderId="4" xfId="0" applyFont="1" applyFill="1" applyBorder="1" applyAlignment="1">
      <alignment vertical="center"/>
    </xf>
    <xf numFmtId="0" fontId="27" fillId="23" borderId="4" xfId="0" applyFont="1" applyFill="1" applyBorder="1" applyAlignment="1">
      <alignment vertical="center"/>
    </xf>
    <xf numFmtId="0" fontId="27" fillId="24" borderId="4" xfId="0" applyFont="1" applyFill="1" applyBorder="1" applyAlignment="1">
      <alignment vertical="center"/>
    </xf>
    <xf numFmtId="0" fontId="27" fillId="17" borderId="4" xfId="0" applyFont="1" applyFill="1" applyBorder="1" applyAlignment="1">
      <alignment vertical="center"/>
    </xf>
    <xf numFmtId="0" fontId="27" fillId="25" borderId="4" xfId="0" applyFont="1" applyFill="1" applyBorder="1" applyAlignment="1">
      <alignment vertical="center"/>
    </xf>
    <xf numFmtId="0" fontId="27" fillId="26" borderId="4" xfId="0" applyFont="1" applyFill="1" applyBorder="1" applyAlignment="1">
      <alignment vertical="center"/>
    </xf>
    <xf numFmtId="0" fontId="27" fillId="27" borderId="4" xfId="0" applyFont="1" applyFill="1" applyBorder="1" applyAlignment="1">
      <alignment vertical="center"/>
    </xf>
    <xf numFmtId="0" fontId="17" fillId="28" borderId="4" xfId="0" applyFont="1" applyFill="1" applyBorder="1" applyAlignment="1">
      <alignment vertical="center"/>
    </xf>
    <xf numFmtId="0" fontId="17" fillId="29" borderId="4" xfId="0" applyFont="1" applyFill="1" applyBorder="1" applyAlignment="1">
      <alignment vertical="center"/>
    </xf>
    <xf numFmtId="0" fontId="17" fillId="30" borderId="4" xfId="0" applyFont="1" applyFill="1" applyBorder="1" applyAlignment="1">
      <alignment vertical="center"/>
    </xf>
    <xf numFmtId="0" fontId="17" fillId="31" borderId="4" xfId="0" applyFont="1" applyFill="1" applyBorder="1" applyAlignment="1">
      <alignment vertical="center"/>
    </xf>
    <xf numFmtId="0" fontId="17" fillId="32" borderId="4" xfId="0" applyFont="1" applyFill="1" applyBorder="1" applyAlignment="1">
      <alignment vertical="center"/>
    </xf>
    <xf numFmtId="0" fontId="17" fillId="33" borderId="4" xfId="0" applyFont="1" applyFill="1" applyBorder="1" applyAlignment="1">
      <alignment vertical="center"/>
    </xf>
    <xf numFmtId="0" fontId="17" fillId="34" borderId="4" xfId="0" applyFont="1" applyFill="1" applyBorder="1" applyAlignment="1">
      <alignment vertical="center"/>
    </xf>
    <xf numFmtId="0" fontId="17" fillId="35" borderId="4" xfId="0" applyFont="1" applyFill="1" applyBorder="1" applyAlignment="1">
      <alignment vertical="center"/>
    </xf>
    <xf numFmtId="0" fontId="17" fillId="36" borderId="4" xfId="0" applyFont="1" applyFill="1" applyBorder="1" applyAlignment="1">
      <alignment vertical="center"/>
    </xf>
    <xf numFmtId="0" fontId="17" fillId="37" borderId="4" xfId="0" applyFont="1" applyFill="1" applyBorder="1" applyAlignment="1">
      <alignment vertical="center"/>
    </xf>
    <xf numFmtId="0" fontId="17" fillId="38" borderId="4" xfId="0" applyFont="1" applyFill="1" applyBorder="1" applyAlignment="1">
      <alignment vertical="center"/>
    </xf>
    <xf numFmtId="0" fontId="17" fillId="39" borderId="4" xfId="0" applyFont="1" applyFill="1" applyBorder="1" applyAlignment="1">
      <alignment vertical="center"/>
    </xf>
    <xf numFmtId="0" fontId="17" fillId="40" borderId="4" xfId="0" applyFont="1" applyFill="1" applyBorder="1" applyAlignment="1">
      <alignment vertical="center"/>
    </xf>
    <xf numFmtId="0" fontId="17" fillId="23" borderId="4" xfId="0" applyFont="1" applyFill="1" applyBorder="1" applyAlignment="1">
      <alignment vertical="center"/>
    </xf>
    <xf numFmtId="0" fontId="17" fillId="41" borderId="4" xfId="0" applyFont="1" applyFill="1" applyBorder="1" applyAlignment="1">
      <alignment vertical="center"/>
    </xf>
    <xf numFmtId="0" fontId="17" fillId="42" borderId="4" xfId="0" applyFont="1" applyFill="1" applyBorder="1" applyAlignment="1">
      <alignment vertical="center"/>
    </xf>
    <xf numFmtId="0" fontId="17" fillId="43" borderId="4" xfId="0" applyFont="1" applyFill="1" applyBorder="1" applyAlignment="1">
      <alignment vertical="center"/>
    </xf>
    <xf numFmtId="0" fontId="17" fillId="44" borderId="4" xfId="0" applyFont="1" applyFill="1" applyBorder="1" applyAlignment="1">
      <alignment vertical="center"/>
    </xf>
    <xf numFmtId="0" fontId="17" fillId="45" borderId="4" xfId="0" applyFont="1" applyFill="1" applyBorder="1" applyAlignment="1">
      <alignment vertical="center"/>
    </xf>
    <xf numFmtId="0" fontId="19" fillId="7" borderId="14" xfId="0" applyFont="1" applyFill="1" applyBorder="1" applyAlignment="1">
      <alignment horizontal="center"/>
    </xf>
    <xf numFmtId="0" fontId="44" fillId="7" borderId="14" xfId="0" applyFont="1" applyFill="1" applyBorder="1" applyAlignment="1">
      <alignment horizontal="center"/>
    </xf>
    <xf numFmtId="1" fontId="0" fillId="7" borderId="15" xfId="0" applyNumberFormat="1" applyFill="1" applyBorder="1" applyAlignment="1">
      <alignment horizontal="center"/>
    </xf>
    <xf numFmtId="1" fontId="0" fillId="7" borderId="16" xfId="0" applyNumberFormat="1" applyFill="1" applyBorder="1" applyAlignment="1">
      <alignment horizontal="center"/>
    </xf>
    <xf numFmtId="1" fontId="0" fillId="7" borderId="13" xfId="0" applyNumberFormat="1" applyFill="1" applyBorder="1" applyAlignment="1">
      <alignment horizontal="center"/>
    </xf>
    <xf numFmtId="1" fontId="0" fillId="7" borderId="17" xfId="0" applyNumberFormat="1" applyFill="1" applyBorder="1" applyAlignment="1">
      <alignment horizontal="center"/>
    </xf>
    <xf numFmtId="0" fontId="19" fillId="7" borderId="18" xfId="0" applyFont="1" applyFill="1" applyBorder="1" applyAlignment="1">
      <alignment horizontal="center"/>
    </xf>
    <xf numFmtId="0" fontId="19" fillId="7" borderId="19" xfId="0" applyFont="1" applyFill="1" applyBorder="1" applyAlignment="1">
      <alignment horizontal="center"/>
    </xf>
    <xf numFmtId="2" fontId="0" fillId="7" borderId="20" xfId="0" applyNumberFormat="1" applyFill="1" applyBorder="1" applyAlignment="1">
      <alignment horizontal="center"/>
    </xf>
    <xf numFmtId="2" fontId="0" fillId="7" borderId="21" xfId="0" applyNumberFormat="1" applyFill="1" applyBorder="1" applyAlignment="1">
      <alignment horizontal="center"/>
    </xf>
    <xf numFmtId="2" fontId="0" fillId="7" borderId="22" xfId="0" applyNumberFormat="1" applyFill="1" applyBorder="1" applyAlignment="1">
      <alignment horizontal="center"/>
    </xf>
    <xf numFmtId="0" fontId="19" fillId="7" borderId="23" xfId="0" applyFont="1" applyFill="1" applyBorder="1" applyAlignment="1">
      <alignment horizontal="center"/>
    </xf>
    <xf numFmtId="1" fontId="0" fillId="0" borderId="16" xfId="0" applyNumberFormat="1" applyFill="1" applyBorder="1" applyAlignment="1">
      <alignment horizontal="center"/>
    </xf>
    <xf numFmtId="1" fontId="0" fillId="0" borderId="13" xfId="0" applyNumberFormat="1" applyFill="1" applyBorder="1" applyAlignment="1">
      <alignment horizontal="center"/>
    </xf>
    <xf numFmtId="1" fontId="0" fillId="0" borderId="17" xfId="0" applyNumberFormat="1" applyFill="1" applyBorder="1" applyAlignment="1">
      <alignment horizontal="center"/>
    </xf>
    <xf numFmtId="0" fontId="19" fillId="0" borderId="18" xfId="0" applyFont="1" applyFill="1" applyBorder="1" applyAlignment="1">
      <alignment horizontal="center"/>
    </xf>
    <xf numFmtId="0" fontId="19" fillId="0" borderId="14" xfId="0" applyFont="1" applyFill="1" applyBorder="1" applyAlignment="1">
      <alignment horizontal="center"/>
    </xf>
    <xf numFmtId="0" fontId="19" fillId="0" borderId="23" xfId="0" applyFont="1" applyFill="1" applyBorder="1" applyAlignment="1">
      <alignment horizontal="center"/>
    </xf>
    <xf numFmtId="0" fontId="19" fillId="0" borderId="39" xfId="0" applyFont="1" applyFill="1" applyBorder="1" applyAlignment="1">
      <alignment horizontal="center"/>
    </xf>
    <xf numFmtId="0" fontId="19" fillId="0" borderId="40" xfId="0" applyFont="1" applyFill="1" applyBorder="1" applyAlignment="1">
      <alignment horizontal="center"/>
    </xf>
    <xf numFmtId="1" fontId="0" fillId="7" borderId="59" xfId="0" applyNumberFormat="1" applyFill="1" applyBorder="1" applyAlignment="1">
      <alignment horizontal="center"/>
    </xf>
    <xf numFmtId="1" fontId="0" fillId="7" borderId="60" xfId="0" applyNumberFormat="1" applyFill="1" applyBorder="1" applyAlignment="1">
      <alignment horizontal="center"/>
    </xf>
    <xf numFmtId="1" fontId="0" fillId="7" borderId="61" xfId="0" applyNumberFormat="1" applyFill="1" applyBorder="1" applyAlignment="1">
      <alignment horizontal="center"/>
    </xf>
    <xf numFmtId="1" fontId="0" fillId="7" borderId="62" xfId="0" applyNumberFormat="1" applyFill="1" applyBorder="1" applyAlignment="1">
      <alignment horizontal="center"/>
    </xf>
    <xf numFmtId="0" fontId="19" fillId="7" borderId="39" xfId="0" applyFont="1" applyFill="1" applyBorder="1" applyAlignment="1">
      <alignment horizontal="center"/>
    </xf>
    <xf numFmtId="0" fontId="19" fillId="7" borderId="40" xfId="0" applyFont="1" applyFill="1" applyBorder="1" applyAlignment="1">
      <alignment horizontal="center"/>
    </xf>
    <xf numFmtId="0" fontId="0" fillId="7" borderId="8" xfId="0" applyFill="1" applyBorder="1"/>
    <xf numFmtId="0" fontId="0" fillId="7" borderId="0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19" fillId="0" borderId="19" xfId="0" applyFont="1" applyFill="1" applyBorder="1" applyAlignment="1">
      <alignment horizontal="center"/>
    </xf>
    <xf numFmtId="1" fontId="0" fillId="0" borderId="61" xfId="0" applyNumberFormat="1" applyFill="1" applyBorder="1" applyAlignment="1">
      <alignment horizontal="center"/>
    </xf>
    <xf numFmtId="1" fontId="0" fillId="0" borderId="15" xfId="0" applyNumberFormat="1" applyFill="1" applyBorder="1" applyAlignment="1">
      <alignment horizontal="center"/>
    </xf>
    <xf numFmtId="1" fontId="0" fillId="0" borderId="59" xfId="0" applyNumberFormat="1" applyFill="1" applyBorder="1" applyAlignment="1">
      <alignment horizontal="center"/>
    </xf>
    <xf numFmtId="1" fontId="0" fillId="0" borderId="60" xfId="0" applyNumberFormat="1" applyFill="1" applyBorder="1" applyAlignment="1">
      <alignment horizontal="center"/>
    </xf>
    <xf numFmtId="1" fontId="0" fillId="0" borderId="62" xfId="0" applyNumberFormat="1" applyFill="1" applyBorder="1" applyAlignment="1">
      <alignment horizontal="center"/>
    </xf>
    <xf numFmtId="2" fontId="0" fillId="7" borderId="63" xfId="0" applyNumberFormat="1" applyFill="1" applyBorder="1" applyAlignment="1">
      <alignment horizontal="center"/>
    </xf>
    <xf numFmtId="2" fontId="0" fillId="7" borderId="64" xfId="0" applyNumberFormat="1" applyFill="1" applyBorder="1" applyAlignment="1">
      <alignment horizontal="center"/>
    </xf>
    <xf numFmtId="1" fontId="0" fillId="0" borderId="67" xfId="0" applyNumberFormat="1" applyFill="1" applyBorder="1" applyAlignment="1">
      <alignment horizontal="center"/>
    </xf>
    <xf numFmtId="1" fontId="0" fillId="0" borderId="68" xfId="0" applyNumberFormat="1" applyFill="1" applyBorder="1" applyAlignment="1">
      <alignment horizontal="center"/>
    </xf>
    <xf numFmtId="0" fontId="46" fillId="0" borderId="0" xfId="0" applyFont="1" applyAlignment="1">
      <alignment horizontal="right"/>
    </xf>
    <xf numFmtId="0" fontId="46" fillId="0" borderId="0" xfId="0" applyFont="1"/>
    <xf numFmtId="1" fontId="0" fillId="7" borderId="67" xfId="0" applyNumberFormat="1" applyFill="1" applyBorder="1" applyAlignment="1">
      <alignment horizontal="center"/>
    </xf>
    <xf numFmtId="1" fontId="0" fillId="7" borderId="68" xfId="0" applyNumberFormat="1" applyFill="1" applyBorder="1" applyAlignment="1">
      <alignment horizontal="center"/>
    </xf>
    <xf numFmtId="1" fontId="0" fillId="7" borderId="79" xfId="0" applyNumberFormat="1" applyFill="1" applyBorder="1" applyAlignment="1">
      <alignment horizontal="center"/>
    </xf>
    <xf numFmtId="0" fontId="19" fillId="7" borderId="80" xfId="0" applyFont="1" applyFill="1" applyBorder="1" applyAlignment="1">
      <alignment horizontal="center"/>
    </xf>
    <xf numFmtId="0" fontId="0" fillId="0" borderId="44" xfId="0" applyBorder="1"/>
    <xf numFmtId="0" fontId="0" fillId="7" borderId="44" xfId="0" applyFill="1" applyBorder="1"/>
    <xf numFmtId="2" fontId="0" fillId="0" borderId="84" xfId="0" applyNumberFormat="1" applyFill="1" applyBorder="1" applyAlignment="1">
      <alignment horizontal="center"/>
    </xf>
    <xf numFmtId="2" fontId="0" fillId="0" borderId="85" xfId="0" applyNumberFormat="1" applyFill="1" applyBorder="1" applyAlignment="1">
      <alignment horizontal="center"/>
    </xf>
    <xf numFmtId="2" fontId="0" fillId="0" borderId="86" xfId="0" applyNumberFormat="1" applyFill="1" applyBorder="1" applyAlignment="1">
      <alignment horizontal="center"/>
    </xf>
    <xf numFmtId="2" fontId="0" fillId="0" borderId="87" xfId="0" applyNumberFormat="1" applyFill="1" applyBorder="1" applyAlignment="1">
      <alignment horizontal="center"/>
    </xf>
    <xf numFmtId="2" fontId="0" fillId="0" borderId="88" xfId="0" applyNumberFormat="1" applyFill="1" applyBorder="1" applyAlignment="1">
      <alignment horizontal="center"/>
    </xf>
    <xf numFmtId="2" fontId="0" fillId="7" borderId="84" xfId="0" applyNumberFormat="1" applyFill="1" applyBorder="1" applyAlignment="1">
      <alignment horizontal="center"/>
    </xf>
    <xf numFmtId="2" fontId="0" fillId="7" borderId="85" xfId="0" applyNumberFormat="1" applyFill="1" applyBorder="1" applyAlignment="1">
      <alignment horizontal="center"/>
    </xf>
    <xf numFmtId="2" fontId="0" fillId="7" borderId="86" xfId="0" applyNumberFormat="1" applyFill="1" applyBorder="1" applyAlignment="1">
      <alignment horizontal="center"/>
    </xf>
    <xf numFmtId="2" fontId="0" fillId="7" borderId="89" xfId="0" applyNumberFormat="1" applyFill="1" applyBorder="1" applyAlignment="1">
      <alignment horizontal="center"/>
    </xf>
    <xf numFmtId="2" fontId="0" fillId="7" borderId="88" xfId="0" applyNumberFormat="1" applyFill="1" applyBorder="1" applyAlignment="1">
      <alignment horizontal="center"/>
    </xf>
    <xf numFmtId="2" fontId="0" fillId="7" borderId="87" xfId="0" applyNumberFormat="1" applyFill="1" applyBorder="1" applyAlignment="1">
      <alignment horizontal="center"/>
    </xf>
    <xf numFmtId="2" fontId="0" fillId="7" borderId="90" xfId="0" applyNumberFormat="1" applyFill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7" borderId="7" xfId="0" applyNumberFormat="1" applyFill="1" applyBorder="1" applyAlignment="1">
      <alignment horizontal="center"/>
    </xf>
    <xf numFmtId="0" fontId="0" fillId="0" borderId="50" xfId="0" applyBorder="1"/>
    <xf numFmtId="0" fontId="0" fillId="0" borderId="58" xfId="0" applyBorder="1"/>
    <xf numFmtId="0" fontId="24" fillId="0" borderId="53" xfId="0" applyFont="1" applyBorder="1" applyAlignment="1">
      <alignment horizontal="right"/>
    </xf>
    <xf numFmtId="0" fontId="24" fillId="0" borderId="53" xfId="0" applyFont="1" applyBorder="1"/>
    <xf numFmtId="2" fontId="0" fillId="0" borderId="90" xfId="0" applyNumberFormat="1" applyFill="1" applyBorder="1" applyAlignment="1">
      <alignment horizontal="center"/>
    </xf>
    <xf numFmtId="1" fontId="0" fillId="0" borderId="79" xfId="0" applyNumberFormat="1" applyFill="1" applyBorder="1" applyAlignment="1">
      <alignment horizontal="center"/>
    </xf>
    <xf numFmtId="0" fontId="19" fillId="0" borderId="80" xfId="0" applyFont="1" applyFill="1" applyBorder="1" applyAlignment="1">
      <alignment horizontal="center"/>
    </xf>
    <xf numFmtId="0" fontId="0" fillId="0" borderId="46" xfId="0" applyBorder="1"/>
    <xf numFmtId="0" fontId="0" fillId="0" borderId="50" xfId="0" applyFill="1" applyBorder="1"/>
    <xf numFmtId="0" fontId="0" fillId="0" borderId="44" xfId="0" applyBorder="1" applyAlignment="1">
      <alignment horizontal="right"/>
    </xf>
    <xf numFmtId="2" fontId="0" fillId="7" borderId="96" xfId="0" applyNumberFormat="1" applyFill="1" applyBorder="1" applyAlignment="1">
      <alignment horizontal="center"/>
    </xf>
    <xf numFmtId="2" fontId="0" fillId="7" borderId="97" xfId="0" applyNumberFormat="1" applyFill="1" applyBorder="1" applyAlignment="1">
      <alignment horizontal="center"/>
    </xf>
    <xf numFmtId="0" fontId="0" fillId="7" borderId="47" xfId="0" applyFill="1" applyBorder="1"/>
    <xf numFmtId="0" fontId="0" fillId="7" borderId="45" xfId="0" applyFill="1" applyBorder="1"/>
    <xf numFmtId="2" fontId="0" fillId="0" borderId="96" xfId="0" applyNumberFormat="1" applyBorder="1" applyAlignment="1">
      <alignment horizontal="center"/>
    </xf>
    <xf numFmtId="2" fontId="0" fillId="0" borderId="97" xfId="0" applyNumberFormat="1" applyBorder="1" applyAlignment="1">
      <alignment horizontal="center"/>
    </xf>
    <xf numFmtId="1" fontId="0" fillId="0" borderId="67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1" fontId="0" fillId="0" borderId="68" xfId="0" applyNumberFormat="1" applyBorder="1" applyAlignment="1">
      <alignment horizontal="center"/>
    </xf>
    <xf numFmtId="0" fontId="44" fillId="0" borderId="14" xfId="0" applyFont="1" applyFill="1" applyBorder="1" applyAlignment="1">
      <alignment horizontal="center"/>
    </xf>
    <xf numFmtId="0" fontId="44" fillId="0" borderId="40" xfId="0" applyFont="1" applyFill="1" applyBorder="1" applyAlignment="1">
      <alignment horizontal="center"/>
    </xf>
    <xf numFmtId="0" fontId="19" fillId="0" borderId="39" xfId="0" applyFont="1" applyBorder="1" applyAlignment="1">
      <alignment horizontal="center"/>
    </xf>
    <xf numFmtId="0" fontId="19" fillId="0" borderId="14" xfId="0" applyFont="1" applyBorder="1" applyAlignment="1">
      <alignment horizontal="center"/>
    </xf>
    <xf numFmtId="0" fontId="19" fillId="0" borderId="40" xfId="0" applyFont="1" applyBorder="1" applyAlignment="1">
      <alignment horizontal="center"/>
    </xf>
    <xf numFmtId="0" fontId="44" fillId="0" borderId="39" xfId="0" applyFont="1" applyFill="1" applyBorder="1" applyAlignment="1">
      <alignment horizontal="center"/>
    </xf>
    <xf numFmtId="0" fontId="44" fillId="7" borderId="39" xfId="0" applyFont="1" applyFill="1" applyBorder="1" applyAlignment="1">
      <alignment horizontal="center"/>
    </xf>
    <xf numFmtId="2" fontId="0" fillId="0" borderId="63" xfId="0" applyNumberFormat="1" applyBorder="1" applyAlignment="1">
      <alignment horizontal="center"/>
    </xf>
    <xf numFmtId="2" fontId="0" fillId="0" borderId="21" xfId="0" applyNumberFormat="1" applyBorder="1" applyAlignment="1">
      <alignment horizontal="center"/>
    </xf>
    <xf numFmtId="2" fontId="0" fillId="0" borderId="64" xfId="0" applyNumberFormat="1" applyBorder="1" applyAlignment="1">
      <alignment horizontal="center"/>
    </xf>
    <xf numFmtId="1" fontId="0" fillId="0" borderId="61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62" xfId="0" applyNumberFormat="1" applyBorder="1" applyAlignment="1">
      <alignment horizontal="center"/>
    </xf>
    <xf numFmtId="0" fontId="44" fillId="7" borderId="40" xfId="0" applyFont="1" applyFill="1" applyBorder="1" applyAlignment="1">
      <alignment horizontal="center"/>
    </xf>
    <xf numFmtId="1" fontId="18" fillId="7" borderId="61" xfId="0" applyNumberFormat="1" applyFont="1" applyFill="1" applyBorder="1" applyAlignment="1">
      <alignment horizontal="center"/>
    </xf>
    <xf numFmtId="1" fontId="18" fillId="0" borderId="67" xfId="0" applyNumberFormat="1" applyFont="1" applyFill="1" applyBorder="1" applyAlignment="1">
      <alignment horizontal="center"/>
    </xf>
    <xf numFmtId="1" fontId="18" fillId="0" borderId="16" xfId="0" applyNumberFormat="1" applyFont="1" applyFill="1" applyBorder="1" applyAlignment="1">
      <alignment horizontal="center"/>
    </xf>
    <xf numFmtId="0" fontId="44" fillId="0" borderId="23" xfId="0" applyFont="1" applyFill="1" applyBorder="1" applyAlignment="1">
      <alignment horizontal="center"/>
    </xf>
    <xf numFmtId="1" fontId="18" fillId="7" borderId="16" xfId="0" applyNumberFormat="1" applyFont="1" applyFill="1" applyBorder="1" applyAlignment="1">
      <alignment horizontal="center"/>
    </xf>
    <xf numFmtId="0" fontId="49" fillId="0" borderId="50" xfId="0" applyFont="1" applyBorder="1" applyAlignment="1">
      <alignment horizontal="center"/>
    </xf>
    <xf numFmtId="0" fontId="50" fillId="0" borderId="50" xfId="0" applyFont="1" applyBorder="1" applyAlignment="1">
      <alignment horizontal="right"/>
    </xf>
    <xf numFmtId="0" fontId="51" fillId="8" borderId="50" xfId="0" applyFont="1" applyFill="1" applyBorder="1" applyAlignment="1">
      <alignment horizontal="center"/>
    </xf>
    <xf numFmtId="0" fontId="51" fillId="0" borderId="50" xfId="0" applyFont="1" applyBorder="1" applyAlignment="1">
      <alignment horizontal="center"/>
    </xf>
    <xf numFmtId="0" fontId="51" fillId="0" borderId="58" xfId="0" applyFont="1" applyBorder="1" applyAlignment="1">
      <alignment horizontal="center"/>
    </xf>
    <xf numFmtId="0" fontId="51" fillId="8" borderId="0" xfId="0" applyFont="1" applyFill="1" applyAlignment="1">
      <alignment horizontal="center"/>
    </xf>
    <xf numFmtId="0" fontId="52" fillId="0" borderId="46" xfId="0" applyFont="1" applyBorder="1" applyAlignment="1">
      <alignment horizontal="center" readingOrder="1"/>
    </xf>
    <xf numFmtId="0" fontId="51" fillId="0" borderId="50" xfId="0" applyFont="1" applyFill="1" applyBorder="1" applyAlignment="1">
      <alignment horizontal="center"/>
    </xf>
    <xf numFmtId="0" fontId="0" fillId="0" borderId="47" xfId="0" applyBorder="1" applyAlignment="1">
      <alignment horizontal="center" vertical="center" wrapText="1"/>
    </xf>
    <xf numFmtId="0" fontId="0" fillId="0" borderId="44" xfId="0" applyBorder="1" applyAlignment="1">
      <alignment horizontal="center" vertical="center" wrapText="1"/>
    </xf>
    <xf numFmtId="0" fontId="0" fillId="0" borderId="45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2" fontId="0" fillId="7" borderId="47" xfId="0" applyNumberFormat="1" applyFill="1" applyBorder="1" applyAlignment="1">
      <alignment horizontal="center" vertical="center" wrapText="1"/>
    </xf>
    <xf numFmtId="2" fontId="0" fillId="7" borderId="98" xfId="0" applyNumberFormat="1" applyFill="1" applyBorder="1" applyAlignment="1">
      <alignment horizontal="center" vertical="center" wrapText="1"/>
    </xf>
    <xf numFmtId="0" fontId="0" fillId="0" borderId="99" xfId="0" applyBorder="1" applyAlignment="1">
      <alignment horizontal="center" vertical="center" wrapText="1"/>
    </xf>
    <xf numFmtId="0" fontId="0" fillId="0" borderId="72" xfId="0" applyBorder="1" applyAlignment="1">
      <alignment horizontal="center" vertical="center" wrapText="1"/>
    </xf>
    <xf numFmtId="0" fontId="0" fillId="0" borderId="73" xfId="0" applyBorder="1" applyAlignment="1">
      <alignment horizontal="center" vertical="center" wrapText="1"/>
    </xf>
    <xf numFmtId="0" fontId="0" fillId="0" borderId="75" xfId="0" applyBorder="1" applyAlignment="1">
      <alignment horizontal="center" vertical="center" wrapText="1"/>
    </xf>
    <xf numFmtId="0" fontId="0" fillId="0" borderId="76" xfId="0" applyBorder="1" applyAlignment="1">
      <alignment horizontal="center" vertical="center" wrapText="1"/>
    </xf>
    <xf numFmtId="2" fontId="0" fillId="7" borderId="99" xfId="0" applyNumberFormat="1" applyFill="1" applyBorder="1" applyAlignment="1">
      <alignment horizontal="center" vertical="center" wrapText="1"/>
    </xf>
    <xf numFmtId="0" fontId="0" fillId="0" borderId="100" xfId="0" applyBorder="1" applyAlignment="1">
      <alignment horizontal="center" vertical="center" wrapText="1"/>
    </xf>
    <xf numFmtId="0" fontId="0" fillId="0" borderId="74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0" fillId="7" borderId="43" xfId="0" applyFill="1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47" xfId="0" applyBorder="1" applyAlignment="1">
      <alignment vertical="center" wrapText="1"/>
    </xf>
    <xf numFmtId="0" fontId="0" fillId="0" borderId="44" xfId="0" applyBorder="1" applyAlignment="1">
      <alignment vertical="center" wrapText="1"/>
    </xf>
    <xf numFmtId="0" fontId="0" fillId="0" borderId="45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7" borderId="47" xfId="0" applyFill="1" applyBorder="1" applyAlignment="1">
      <alignment horizontal="center" vertical="center" wrapText="1"/>
    </xf>
    <xf numFmtId="2" fontId="0" fillId="0" borderId="98" xfId="0" applyNumberFormat="1" applyBorder="1" applyAlignment="1">
      <alignment horizontal="center" vertical="center" wrapText="1"/>
    </xf>
    <xf numFmtId="2" fontId="0" fillId="0" borderId="99" xfId="0" applyNumberFormat="1" applyBorder="1" applyAlignment="1">
      <alignment horizontal="center" vertical="center" wrapText="1"/>
    </xf>
    <xf numFmtId="0" fontId="0" fillId="7" borderId="69" xfId="0" applyFill="1" applyBorder="1" applyAlignment="1">
      <alignment horizontal="center" vertical="center" wrapText="1"/>
    </xf>
    <xf numFmtId="0" fontId="0" fillId="0" borderId="70" xfId="0" applyBorder="1" applyAlignment="1">
      <alignment horizontal="center" vertical="center" wrapText="1"/>
    </xf>
    <xf numFmtId="0" fontId="0" fillId="7" borderId="70" xfId="0" applyFill="1" applyBorder="1" applyAlignment="1">
      <alignment horizontal="center" vertical="center" wrapText="1"/>
    </xf>
    <xf numFmtId="0" fontId="0" fillId="0" borderId="71" xfId="0" applyBorder="1" applyAlignment="1">
      <alignment horizontal="center" vertical="center" wrapText="1"/>
    </xf>
    <xf numFmtId="0" fontId="23" fillId="7" borderId="56" xfId="0" applyFont="1" applyFill="1" applyBorder="1" applyAlignment="1">
      <alignment horizontal="center" readingOrder="1"/>
    </xf>
    <xf numFmtId="0" fontId="23" fillId="7" borderId="53" xfId="0" applyFont="1" applyFill="1" applyBorder="1" applyAlignment="1">
      <alignment horizontal="center" readingOrder="1"/>
    </xf>
    <xf numFmtId="0" fontId="25" fillId="7" borderId="53" xfId="0" applyFont="1" applyFill="1" applyBorder="1" applyAlignment="1">
      <alignment horizontal="center" readingOrder="1"/>
    </xf>
    <xf numFmtId="0" fontId="25" fillId="7" borderId="29" xfId="0" applyFont="1" applyFill="1" applyBorder="1" applyAlignment="1">
      <alignment horizontal="center" readingOrder="1"/>
    </xf>
    <xf numFmtId="2" fontId="0" fillId="7" borderId="55" xfId="0" applyNumberFormat="1" applyFill="1" applyBorder="1" applyAlignment="1">
      <alignment horizontal="center"/>
    </xf>
    <xf numFmtId="2" fontId="0" fillId="7" borderId="50" xfId="0" applyNumberFormat="1" applyFill="1" applyBorder="1" applyAlignment="1">
      <alignment horizontal="center"/>
    </xf>
    <xf numFmtId="0" fontId="0" fillId="7" borderId="50" xfId="0" applyFill="1" applyBorder="1" applyAlignment="1">
      <alignment horizontal="center"/>
    </xf>
    <xf numFmtId="0" fontId="0" fillId="7" borderId="30" xfId="0" applyFill="1" applyBorder="1" applyAlignment="1">
      <alignment horizontal="center"/>
    </xf>
    <xf numFmtId="0" fontId="19" fillId="7" borderId="57" xfId="0" applyNumberFormat="1" applyFont="1" applyFill="1" applyBorder="1" applyAlignment="1">
      <alignment horizontal="center"/>
    </xf>
    <xf numFmtId="0" fontId="19" fillId="7" borderId="58" xfId="0" applyNumberFormat="1" applyFont="1" applyFill="1" applyBorder="1" applyAlignment="1">
      <alignment horizontal="center"/>
    </xf>
    <xf numFmtId="0" fontId="19" fillId="7" borderId="31" xfId="0" applyNumberFormat="1" applyFont="1" applyFill="1" applyBorder="1" applyAlignment="1">
      <alignment horizontal="center"/>
    </xf>
    <xf numFmtId="0" fontId="19" fillId="7" borderId="78" xfId="0" applyNumberFormat="1" applyFont="1" applyFill="1" applyBorder="1" applyAlignment="1">
      <alignment horizontal="center"/>
    </xf>
    <xf numFmtId="0" fontId="19" fillId="7" borderId="91" xfId="0" applyNumberFormat="1" applyFont="1" applyFill="1" applyBorder="1" applyAlignment="1">
      <alignment horizontal="center"/>
    </xf>
    <xf numFmtId="0" fontId="19" fillId="0" borderId="78" xfId="0" applyNumberFormat="1" applyFont="1" applyFill="1" applyBorder="1" applyAlignment="1">
      <alignment horizontal="center"/>
    </xf>
    <xf numFmtId="0" fontId="19" fillId="0" borderId="58" xfId="0" applyNumberFormat="1" applyFont="1" applyFill="1" applyBorder="1" applyAlignment="1">
      <alignment horizontal="center"/>
    </xf>
    <xf numFmtId="0" fontId="19" fillId="0" borderId="91" xfId="0" applyNumberFormat="1" applyFont="1" applyFill="1" applyBorder="1" applyAlignment="1">
      <alignment horizontal="center"/>
    </xf>
    <xf numFmtId="0" fontId="23" fillId="0" borderId="52" xfId="0" applyFont="1" applyBorder="1" applyAlignment="1">
      <alignment horizontal="center" readingOrder="1"/>
    </xf>
    <xf numFmtId="0" fontId="23" fillId="0" borderId="53" xfId="0" applyFont="1" applyBorder="1" applyAlignment="1">
      <alignment horizontal="center" readingOrder="1"/>
    </xf>
    <xf numFmtId="0" fontId="25" fillId="0" borderId="53" xfId="0" applyFont="1" applyBorder="1" applyAlignment="1">
      <alignment horizontal="center" readingOrder="1"/>
    </xf>
    <xf numFmtId="0" fontId="25" fillId="0" borderId="29" xfId="0" applyFont="1" applyBorder="1" applyAlignment="1">
      <alignment horizontal="center" readingOrder="1"/>
    </xf>
    <xf numFmtId="0" fontId="44" fillId="0" borderId="57" xfId="0" applyNumberFormat="1" applyFont="1" applyFill="1" applyBorder="1" applyAlignment="1">
      <alignment horizontal="center"/>
    </xf>
    <xf numFmtId="0" fontId="44" fillId="0" borderId="58" xfId="0" applyNumberFormat="1" applyFont="1" applyFill="1" applyBorder="1" applyAlignment="1">
      <alignment horizontal="center"/>
    </xf>
    <xf numFmtId="0" fontId="23" fillId="0" borderId="56" xfId="0" applyFont="1" applyBorder="1" applyAlignment="1">
      <alignment horizontal="center" readingOrder="1"/>
    </xf>
    <xf numFmtId="2" fontId="0" fillId="0" borderId="55" xfId="0" applyNumberFormat="1" applyBorder="1" applyAlignment="1">
      <alignment horizontal="center"/>
    </xf>
    <xf numFmtId="2" fontId="0" fillId="0" borderId="50" xfId="0" applyNumberFormat="1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30" xfId="0" applyBorder="1" applyAlignment="1">
      <alignment horizontal="center"/>
    </xf>
    <xf numFmtId="0" fontId="19" fillId="0" borderId="57" xfId="0" applyNumberFormat="1" applyFont="1" applyFill="1" applyBorder="1" applyAlignment="1">
      <alignment horizontal="center"/>
    </xf>
    <xf numFmtId="0" fontId="19" fillId="0" borderId="31" xfId="0" applyNumberFormat="1" applyFont="1" applyFill="1" applyBorder="1" applyAlignment="1">
      <alignment horizontal="center"/>
    </xf>
    <xf numFmtId="2" fontId="0" fillId="0" borderId="49" xfId="0" applyNumberFormat="1" applyBorder="1" applyAlignment="1">
      <alignment horizontal="center"/>
    </xf>
    <xf numFmtId="0" fontId="19" fillId="7" borderId="65" xfId="0" applyNumberFormat="1" applyFont="1" applyFill="1" applyBorder="1" applyAlignment="1">
      <alignment horizontal="center"/>
    </xf>
    <xf numFmtId="0" fontId="19" fillId="7" borderId="26" xfId="0" applyNumberFormat="1" applyFont="1" applyFill="1" applyBorder="1" applyAlignment="1">
      <alignment horizontal="center"/>
    </xf>
    <xf numFmtId="0" fontId="46" fillId="7" borderId="81" xfId="0" applyFont="1" applyFill="1" applyBorder="1" applyAlignment="1">
      <alignment horizontal="center" readingOrder="1"/>
    </xf>
    <xf numFmtId="0" fontId="46" fillId="7" borderId="82" xfId="0" applyFont="1" applyFill="1" applyBorder="1" applyAlignment="1">
      <alignment horizontal="center" readingOrder="1"/>
    </xf>
    <xf numFmtId="0" fontId="48" fillId="7" borderId="82" xfId="0" applyFont="1" applyFill="1" applyBorder="1" applyAlignment="1">
      <alignment horizontal="center" readingOrder="1"/>
    </xf>
    <xf numFmtId="0" fontId="48" fillId="7" borderId="83" xfId="0" applyFont="1" applyFill="1" applyBorder="1" applyAlignment="1">
      <alignment horizontal="center" readingOrder="1"/>
    </xf>
    <xf numFmtId="0" fontId="23" fillId="7" borderId="52" xfId="0" applyFont="1" applyFill="1" applyBorder="1" applyAlignment="1">
      <alignment horizontal="center" readingOrder="1"/>
    </xf>
    <xf numFmtId="0" fontId="25" fillId="7" borderId="54" xfId="0" applyFont="1" applyFill="1" applyBorder="1" applyAlignment="1">
      <alignment horizontal="center" readingOrder="1"/>
    </xf>
    <xf numFmtId="2" fontId="0" fillId="7" borderId="49" xfId="0" applyNumberFormat="1" applyFill="1" applyBorder="1" applyAlignment="1">
      <alignment horizontal="center"/>
    </xf>
    <xf numFmtId="0" fontId="0" fillId="7" borderId="51" xfId="0" applyFill="1" applyBorder="1" applyAlignment="1">
      <alignment horizontal="center"/>
    </xf>
    <xf numFmtId="0" fontId="46" fillId="0" borderId="81" xfId="0" applyFont="1" applyBorder="1" applyAlignment="1">
      <alignment horizontal="center" readingOrder="1"/>
    </xf>
    <xf numFmtId="0" fontId="46" fillId="0" borderId="82" xfId="0" applyFont="1" applyBorder="1" applyAlignment="1">
      <alignment horizontal="center" readingOrder="1"/>
    </xf>
    <xf numFmtId="0" fontId="47" fillId="0" borderId="81" xfId="0" applyFont="1" applyBorder="1" applyAlignment="1">
      <alignment horizontal="center" readingOrder="1"/>
    </xf>
    <xf numFmtId="0" fontId="47" fillId="0" borderId="82" xfId="0" applyFont="1" applyBorder="1" applyAlignment="1">
      <alignment horizontal="center" readingOrder="1"/>
    </xf>
    <xf numFmtId="0" fontId="48" fillId="0" borderId="82" xfId="0" applyFont="1" applyBorder="1" applyAlignment="1">
      <alignment horizontal="center" readingOrder="1"/>
    </xf>
    <xf numFmtId="0" fontId="48" fillId="0" borderId="83" xfId="0" applyFont="1" applyBorder="1" applyAlignment="1">
      <alignment horizontal="center" readingOrder="1"/>
    </xf>
    <xf numFmtId="0" fontId="46" fillId="7" borderId="83" xfId="0" applyFont="1" applyFill="1" applyBorder="1" applyAlignment="1">
      <alignment horizontal="center" readingOrder="1"/>
    </xf>
    <xf numFmtId="0" fontId="25" fillId="0" borderId="54" xfId="0" applyFont="1" applyBorder="1" applyAlignment="1">
      <alignment horizontal="center" readingOrder="1"/>
    </xf>
    <xf numFmtId="0" fontId="0" fillId="0" borderId="51" xfId="0" applyBorder="1" applyAlignment="1">
      <alignment horizontal="center"/>
    </xf>
    <xf numFmtId="0" fontId="47" fillId="0" borderId="32" xfId="0" applyFont="1" applyBorder="1" applyAlignment="1">
      <alignment horizontal="center" readingOrder="1"/>
    </xf>
    <xf numFmtId="0" fontId="47" fillId="0" borderId="33" xfId="0" applyFont="1" applyBorder="1" applyAlignment="1">
      <alignment horizontal="center" readingOrder="1"/>
    </xf>
    <xf numFmtId="0" fontId="46" fillId="0" borderId="33" xfId="0" applyFont="1" applyBorder="1" applyAlignment="1">
      <alignment horizontal="center" readingOrder="1"/>
    </xf>
    <xf numFmtId="0" fontId="48" fillId="0" borderId="33" xfId="0" applyFont="1" applyBorder="1" applyAlignment="1">
      <alignment horizontal="center" readingOrder="1"/>
    </xf>
    <xf numFmtId="0" fontId="48" fillId="0" borderId="34" xfId="0" applyFont="1" applyBorder="1" applyAlignment="1">
      <alignment horizontal="center" readingOrder="1"/>
    </xf>
    <xf numFmtId="0" fontId="23" fillId="0" borderId="29" xfId="0" applyFont="1" applyBorder="1" applyAlignment="1">
      <alignment horizontal="center" readingOrder="1"/>
    </xf>
    <xf numFmtId="0" fontId="23" fillId="0" borderId="24" xfId="0" applyFont="1" applyFill="1" applyBorder="1" applyAlignment="1">
      <alignment horizontal="center" readingOrder="1"/>
    </xf>
    <xf numFmtId="0" fontId="25" fillId="0" borderId="24" xfId="0" applyFont="1" applyFill="1" applyBorder="1" applyAlignment="1">
      <alignment horizontal="center" readingOrder="1"/>
    </xf>
    <xf numFmtId="0" fontId="25" fillId="0" borderId="36" xfId="0" applyFont="1" applyFill="1" applyBorder="1" applyAlignment="1">
      <alignment horizontal="center" readingOrder="1"/>
    </xf>
    <xf numFmtId="2" fontId="0" fillId="0" borderId="30" xfId="0" applyNumberFormat="1" applyBorder="1" applyAlignment="1">
      <alignment horizontal="center"/>
    </xf>
    <xf numFmtId="2" fontId="0" fillId="0" borderId="25" xfId="0" applyNumberFormat="1" applyFill="1" applyBorder="1" applyAlignment="1">
      <alignment horizontal="center"/>
    </xf>
    <xf numFmtId="0" fontId="0" fillId="0" borderId="25" xfId="0" applyFill="1" applyBorder="1" applyAlignment="1">
      <alignment horizontal="center"/>
    </xf>
    <xf numFmtId="0" fontId="0" fillId="0" borderId="38" xfId="0" applyFill="1" applyBorder="1" applyAlignment="1">
      <alignment horizontal="center"/>
    </xf>
    <xf numFmtId="2" fontId="0" fillId="0" borderId="37" xfId="0" applyNumberFormat="1" applyFill="1" applyBorder="1" applyAlignment="1">
      <alignment horizontal="center"/>
    </xf>
    <xf numFmtId="0" fontId="19" fillId="0" borderId="65" xfId="0" applyNumberFormat="1" applyFont="1" applyFill="1" applyBorder="1" applyAlignment="1">
      <alignment horizontal="center"/>
    </xf>
    <xf numFmtId="0" fontId="19" fillId="0" borderId="26" xfId="0" applyNumberFormat="1" applyFont="1" applyFill="1" applyBorder="1" applyAlignment="1">
      <alignment horizontal="center"/>
    </xf>
    <xf numFmtId="0" fontId="19" fillId="0" borderId="66" xfId="0" applyNumberFormat="1" applyFont="1" applyFill="1" applyBorder="1" applyAlignment="1">
      <alignment horizontal="center"/>
    </xf>
    <xf numFmtId="0" fontId="47" fillId="7" borderId="32" xfId="0" applyFont="1" applyFill="1" applyBorder="1" applyAlignment="1">
      <alignment horizontal="center" readingOrder="1"/>
    </xf>
    <xf numFmtId="0" fontId="47" fillId="7" borderId="33" xfId="0" applyFont="1" applyFill="1" applyBorder="1" applyAlignment="1">
      <alignment horizontal="center" readingOrder="1"/>
    </xf>
    <xf numFmtId="0" fontId="46" fillId="7" borderId="33" xfId="0" applyFont="1" applyFill="1" applyBorder="1" applyAlignment="1">
      <alignment horizontal="center" readingOrder="1"/>
    </xf>
    <xf numFmtId="0" fontId="48" fillId="7" borderId="33" xfId="0" applyFont="1" applyFill="1" applyBorder="1" applyAlignment="1">
      <alignment horizontal="center" readingOrder="1"/>
    </xf>
    <xf numFmtId="0" fontId="48" fillId="7" borderId="92" xfId="0" applyFont="1" applyFill="1" applyBorder="1" applyAlignment="1">
      <alignment horizontal="center" readingOrder="1"/>
    </xf>
    <xf numFmtId="0" fontId="23" fillId="7" borderId="35" xfId="0" applyFont="1" applyFill="1" applyBorder="1" applyAlignment="1">
      <alignment horizontal="center" readingOrder="1"/>
    </xf>
    <xf numFmtId="0" fontId="23" fillId="7" borderId="24" xfId="0" applyFont="1" applyFill="1" applyBorder="1" applyAlignment="1">
      <alignment horizontal="center" readingOrder="1"/>
    </xf>
    <xf numFmtId="0" fontId="25" fillId="7" borderId="24" xfId="0" applyFont="1" applyFill="1" applyBorder="1" applyAlignment="1">
      <alignment horizontal="center" readingOrder="1"/>
    </xf>
    <xf numFmtId="0" fontId="25" fillId="7" borderId="52" xfId="0" applyFont="1" applyFill="1" applyBorder="1" applyAlignment="1">
      <alignment horizontal="center" readingOrder="1"/>
    </xf>
    <xf numFmtId="2" fontId="0" fillId="7" borderId="37" xfId="0" applyNumberFormat="1" applyFill="1" applyBorder="1" applyAlignment="1">
      <alignment horizontal="center"/>
    </xf>
    <xf numFmtId="2" fontId="0" fillId="7" borderId="25" xfId="0" applyNumberFormat="1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0" fontId="0" fillId="7" borderId="49" xfId="0" applyFill="1" applyBorder="1" applyAlignment="1">
      <alignment horizontal="center"/>
    </xf>
    <xf numFmtId="0" fontId="25" fillId="7" borderId="36" xfId="0" applyFont="1" applyFill="1" applyBorder="1" applyAlignment="1">
      <alignment horizontal="center" readingOrder="1"/>
    </xf>
    <xf numFmtId="0" fontId="48" fillId="7" borderId="33" xfId="0" applyFont="1" applyFill="1" applyBorder="1" applyAlignment="1"/>
    <xf numFmtId="0" fontId="48" fillId="7" borderId="34" xfId="0" applyFont="1" applyFill="1" applyBorder="1" applyAlignment="1"/>
    <xf numFmtId="0" fontId="0" fillId="7" borderId="38" xfId="0" applyFill="1" applyBorder="1" applyAlignment="1">
      <alignment horizontal="center"/>
    </xf>
    <xf numFmtId="0" fontId="19" fillId="7" borderId="66" xfId="0" applyNumberFormat="1" applyFont="1" applyFill="1" applyBorder="1" applyAlignment="1">
      <alignment horizontal="center"/>
    </xf>
    <xf numFmtId="2" fontId="44" fillId="7" borderId="37" xfId="0" applyNumberFormat="1" applyFont="1" applyFill="1" applyBorder="1" applyAlignment="1">
      <alignment horizontal="center"/>
    </xf>
    <xf numFmtId="2" fontId="44" fillId="7" borderId="25" xfId="0" applyNumberFormat="1" applyFont="1" applyFill="1" applyBorder="1" applyAlignment="1">
      <alignment horizontal="center"/>
    </xf>
    <xf numFmtId="0" fontId="44" fillId="7" borderId="25" xfId="0" applyFont="1" applyFill="1" applyBorder="1" applyAlignment="1">
      <alignment horizontal="center"/>
    </xf>
    <xf numFmtId="0" fontId="23" fillId="0" borderId="54" xfId="0" applyFont="1" applyBorder="1" applyAlignment="1">
      <alignment horizontal="center" readingOrder="1"/>
    </xf>
    <xf numFmtId="2" fontId="0" fillId="0" borderId="51" xfId="0" applyNumberFormat="1" applyBorder="1" applyAlignment="1">
      <alignment horizontal="center"/>
    </xf>
    <xf numFmtId="2" fontId="0" fillId="0" borderId="8" xfId="0" applyNumberForma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2" fontId="0" fillId="0" borderId="28" xfId="0" applyNumberFormat="1" applyBorder="1" applyAlignment="1">
      <alignment horizontal="center" vertical="center" wrapText="1"/>
    </xf>
    <xf numFmtId="0" fontId="19" fillId="0" borderId="58" xfId="0" applyNumberFormat="1" applyFont="1" applyBorder="1" applyAlignment="1">
      <alignment horizontal="center"/>
    </xf>
    <xf numFmtId="0" fontId="19" fillId="0" borderId="91" xfId="0" applyNumberFormat="1" applyFont="1" applyBorder="1" applyAlignment="1">
      <alignment horizontal="center"/>
    </xf>
    <xf numFmtId="0" fontId="46" fillId="0" borderId="83" xfId="0" applyFont="1" applyBorder="1" applyAlignment="1">
      <alignment horizontal="center" readingOrder="1"/>
    </xf>
    <xf numFmtId="2" fontId="44" fillId="0" borderId="55" xfId="0" applyNumberFormat="1" applyFont="1" applyBorder="1" applyAlignment="1">
      <alignment horizontal="center"/>
    </xf>
    <xf numFmtId="2" fontId="44" fillId="0" borderId="50" xfId="0" applyNumberFormat="1" applyFont="1" applyBorder="1" applyAlignment="1">
      <alignment horizontal="center"/>
    </xf>
    <xf numFmtId="0" fontId="44" fillId="0" borderId="50" xfId="0" applyFont="1" applyBorder="1" applyAlignment="1">
      <alignment horizontal="center"/>
    </xf>
    <xf numFmtId="0" fontId="44" fillId="0" borderId="51" xfId="0" applyFont="1" applyBorder="1" applyAlignment="1">
      <alignment horizontal="center"/>
    </xf>
    <xf numFmtId="0" fontId="0" fillId="7" borderId="37" xfId="0" applyFill="1" applyBorder="1" applyAlignment="1">
      <alignment horizontal="center"/>
    </xf>
    <xf numFmtId="0" fontId="0" fillId="0" borderId="37" xfId="0" applyFill="1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49" xfId="0" applyBorder="1" applyAlignment="1">
      <alignment horizontal="center"/>
    </xf>
    <xf numFmtId="0" fontId="44" fillId="7" borderId="57" xfId="0" applyNumberFormat="1" applyFont="1" applyFill="1" applyBorder="1" applyAlignment="1">
      <alignment horizontal="center"/>
    </xf>
    <xf numFmtId="0" fontId="44" fillId="7" borderId="58" xfId="0" applyNumberFormat="1" applyFont="1" applyFill="1" applyBorder="1" applyAlignment="1">
      <alignment horizontal="center"/>
    </xf>
    <xf numFmtId="0" fontId="44" fillId="0" borderId="58" xfId="0" applyNumberFormat="1" applyFont="1" applyBorder="1" applyAlignment="1">
      <alignment horizontal="center"/>
    </xf>
    <xf numFmtId="0" fontId="44" fillId="0" borderId="91" xfId="0" applyNumberFormat="1" applyFont="1" applyBorder="1" applyAlignment="1">
      <alignment horizontal="center"/>
    </xf>
    <xf numFmtId="0" fontId="44" fillId="7" borderId="91" xfId="0" applyNumberFormat="1" applyFont="1" applyFill="1" applyBorder="1" applyAlignment="1">
      <alignment horizontal="center"/>
    </xf>
    <xf numFmtId="0" fontId="0" fillId="7" borderId="55" xfId="0" applyFill="1" applyBorder="1" applyAlignment="1">
      <alignment horizontal="center"/>
    </xf>
    <xf numFmtId="2" fontId="44" fillId="7" borderId="55" xfId="0" applyNumberFormat="1" applyFont="1" applyFill="1" applyBorder="1" applyAlignment="1">
      <alignment horizontal="center"/>
    </xf>
    <xf numFmtId="2" fontId="44" fillId="7" borderId="50" xfId="0" applyNumberFormat="1" applyFont="1" applyFill="1" applyBorder="1" applyAlignment="1">
      <alignment horizontal="center"/>
    </xf>
    <xf numFmtId="0" fontId="44" fillId="7" borderId="50" xfId="0" applyFont="1" applyFill="1" applyBorder="1" applyAlignment="1">
      <alignment horizontal="center"/>
    </xf>
    <xf numFmtId="0" fontId="44" fillId="7" borderId="51" xfId="0" applyFont="1" applyFill="1" applyBorder="1" applyAlignment="1">
      <alignment horizontal="center"/>
    </xf>
    <xf numFmtId="0" fontId="23" fillId="7" borderId="29" xfId="0" applyFont="1" applyFill="1" applyBorder="1" applyAlignment="1">
      <alignment horizontal="center" readingOrder="1"/>
    </xf>
    <xf numFmtId="2" fontId="0" fillId="7" borderId="30" xfId="0" applyNumberFormat="1" applyFill="1" applyBorder="1" applyAlignment="1">
      <alignment horizontal="center"/>
    </xf>
    <xf numFmtId="0" fontId="46" fillId="0" borderId="0" xfId="0" applyFont="1" applyAlignment="1">
      <alignment horizontal="center" readingOrder="1"/>
    </xf>
    <xf numFmtId="0" fontId="43" fillId="7" borderId="93" xfId="0" applyFont="1" applyFill="1" applyBorder="1" applyAlignment="1">
      <alignment horizontal="center" readingOrder="1"/>
    </xf>
    <xf numFmtId="0" fontId="43" fillId="7" borderId="94" xfId="0" applyFont="1" applyFill="1" applyBorder="1" applyAlignment="1">
      <alignment horizontal="center" readingOrder="1"/>
    </xf>
    <xf numFmtId="0" fontId="43" fillId="7" borderId="95" xfId="0" applyFont="1" applyFill="1" applyBorder="1" applyAlignment="1">
      <alignment horizontal="center" readingOrder="1"/>
    </xf>
    <xf numFmtId="2" fontId="0" fillId="7" borderId="51" xfId="0" applyNumberFormat="1" applyFill="1" applyBorder="1" applyAlignment="1">
      <alignment horizontal="center"/>
    </xf>
    <xf numFmtId="0" fontId="43" fillId="0" borderId="93" xfId="0" applyFont="1" applyBorder="1" applyAlignment="1">
      <alignment horizontal="center" readingOrder="1"/>
    </xf>
    <xf numFmtId="0" fontId="43" fillId="0" borderId="94" xfId="0" applyFont="1" applyBorder="1" applyAlignment="1">
      <alignment horizontal="center" readingOrder="1"/>
    </xf>
    <xf numFmtId="0" fontId="43" fillId="0" borderId="95" xfId="0" applyFont="1" applyBorder="1" applyAlignment="1">
      <alignment horizontal="center" readingOrder="1"/>
    </xf>
    <xf numFmtId="0" fontId="23" fillId="7" borderId="54" xfId="0" applyFont="1" applyFill="1" applyBorder="1" applyAlignment="1">
      <alignment horizontal="center" readingOrder="1"/>
    </xf>
    <xf numFmtId="2" fontId="44" fillId="7" borderId="5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10.xml"/><Relationship Id="rId68" Type="http://schemas.openxmlformats.org/officeDocument/2006/relationships/externalLink" Target="externalLinks/externalLink15.xml"/><Relationship Id="rId84" Type="http://schemas.openxmlformats.org/officeDocument/2006/relationships/externalLink" Target="externalLinks/externalLink31.xml"/><Relationship Id="rId89" Type="http://schemas.openxmlformats.org/officeDocument/2006/relationships/externalLink" Target="externalLinks/externalLink36.xml"/><Relationship Id="rId16" Type="http://schemas.openxmlformats.org/officeDocument/2006/relationships/worksheet" Target="worksheets/sheet16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5.xml"/><Relationship Id="rId74" Type="http://schemas.openxmlformats.org/officeDocument/2006/relationships/externalLink" Target="externalLinks/externalLink21.xml"/><Relationship Id="rId79" Type="http://schemas.openxmlformats.org/officeDocument/2006/relationships/externalLink" Target="externalLinks/externalLink26.xml"/><Relationship Id="rId102" Type="http://schemas.openxmlformats.org/officeDocument/2006/relationships/externalLink" Target="externalLinks/externalLink4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37.xml"/><Relationship Id="rId95" Type="http://schemas.openxmlformats.org/officeDocument/2006/relationships/externalLink" Target="externalLinks/externalLink42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externalLink" Target="externalLinks/externalLink11.xml"/><Relationship Id="rId69" Type="http://schemas.openxmlformats.org/officeDocument/2006/relationships/externalLink" Target="externalLinks/externalLink16.xml"/><Relationship Id="rId80" Type="http://schemas.openxmlformats.org/officeDocument/2006/relationships/externalLink" Target="externalLinks/externalLink27.xml"/><Relationship Id="rId85" Type="http://schemas.openxmlformats.org/officeDocument/2006/relationships/externalLink" Target="externalLinks/externalLink32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externalLink" Target="externalLinks/externalLink6.xml"/><Relationship Id="rId103" Type="http://schemas.openxmlformats.org/officeDocument/2006/relationships/externalLink" Target="externalLinks/externalLink5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1.xml"/><Relationship Id="rId70" Type="http://schemas.openxmlformats.org/officeDocument/2006/relationships/externalLink" Target="externalLinks/externalLink17.xml"/><Relationship Id="rId75" Type="http://schemas.openxmlformats.org/officeDocument/2006/relationships/externalLink" Target="externalLinks/externalLink22.xml"/><Relationship Id="rId91" Type="http://schemas.openxmlformats.org/officeDocument/2006/relationships/externalLink" Target="externalLinks/externalLink38.xml"/><Relationship Id="rId96" Type="http://schemas.openxmlformats.org/officeDocument/2006/relationships/externalLink" Target="externalLinks/externalLink4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7.xml"/><Relationship Id="rId65" Type="http://schemas.openxmlformats.org/officeDocument/2006/relationships/externalLink" Target="externalLinks/externalLink12.xml"/><Relationship Id="rId73" Type="http://schemas.openxmlformats.org/officeDocument/2006/relationships/externalLink" Target="externalLinks/externalLink20.xml"/><Relationship Id="rId78" Type="http://schemas.openxmlformats.org/officeDocument/2006/relationships/externalLink" Target="externalLinks/externalLink25.xml"/><Relationship Id="rId81" Type="http://schemas.openxmlformats.org/officeDocument/2006/relationships/externalLink" Target="externalLinks/externalLink28.xml"/><Relationship Id="rId86" Type="http://schemas.openxmlformats.org/officeDocument/2006/relationships/externalLink" Target="externalLinks/externalLink33.xml"/><Relationship Id="rId94" Type="http://schemas.openxmlformats.org/officeDocument/2006/relationships/externalLink" Target="externalLinks/externalLink41.xml"/><Relationship Id="rId99" Type="http://schemas.openxmlformats.org/officeDocument/2006/relationships/externalLink" Target="externalLinks/externalLink46.xml"/><Relationship Id="rId101" Type="http://schemas.openxmlformats.org/officeDocument/2006/relationships/externalLink" Target="externalLinks/externalLink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eetMetadata" Target="metadata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2.xml"/><Relationship Id="rId76" Type="http://schemas.openxmlformats.org/officeDocument/2006/relationships/externalLink" Target="externalLinks/externalLink23.xml"/><Relationship Id="rId97" Type="http://schemas.openxmlformats.org/officeDocument/2006/relationships/externalLink" Target="externalLinks/externalLink44.xml"/><Relationship Id="rId104" Type="http://schemas.openxmlformats.org/officeDocument/2006/relationships/externalLink" Target="externalLinks/externalLink5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18.xml"/><Relationship Id="rId92" Type="http://schemas.openxmlformats.org/officeDocument/2006/relationships/externalLink" Target="externalLinks/externalLink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externalLink" Target="externalLinks/externalLink13.xml"/><Relationship Id="rId87" Type="http://schemas.openxmlformats.org/officeDocument/2006/relationships/externalLink" Target="externalLinks/externalLink3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8.xml"/><Relationship Id="rId82" Type="http://schemas.openxmlformats.org/officeDocument/2006/relationships/externalLink" Target="externalLinks/externalLink29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externalLink" Target="externalLinks/externalLink3.xml"/><Relationship Id="rId77" Type="http://schemas.openxmlformats.org/officeDocument/2006/relationships/externalLink" Target="externalLinks/externalLink24.xml"/><Relationship Id="rId100" Type="http://schemas.openxmlformats.org/officeDocument/2006/relationships/externalLink" Target="externalLinks/externalLink47.xml"/><Relationship Id="rId105" Type="http://schemas.openxmlformats.org/officeDocument/2006/relationships/externalLink" Target="externalLinks/externalLink5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externalLink" Target="externalLinks/externalLink19.xml"/><Relationship Id="rId93" Type="http://schemas.openxmlformats.org/officeDocument/2006/relationships/externalLink" Target="externalLinks/externalLink40.xml"/><Relationship Id="rId98" Type="http://schemas.openxmlformats.org/officeDocument/2006/relationships/externalLink" Target="externalLinks/externalLink45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externalLink" Target="externalLinks/externalLink1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externalLink" Target="externalLinks/externalLink9.xml"/><Relationship Id="rId83" Type="http://schemas.openxmlformats.org/officeDocument/2006/relationships/externalLink" Target="externalLinks/externalLink30.xml"/><Relationship Id="rId88" Type="http://schemas.openxmlformats.org/officeDocument/2006/relationships/externalLink" Target="externalLinks/externalLink3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8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4.png"/><Relationship Id="rId2" Type="http://schemas.openxmlformats.org/officeDocument/2006/relationships/image" Target="../media/image113.png"/><Relationship Id="rId1" Type="http://schemas.openxmlformats.org/officeDocument/2006/relationships/image" Target="../media/image112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7.png"/><Relationship Id="rId2" Type="http://schemas.openxmlformats.org/officeDocument/2006/relationships/image" Target="../media/image116.png"/><Relationship Id="rId1" Type="http://schemas.openxmlformats.org/officeDocument/2006/relationships/image" Target="../media/image115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3.png"/><Relationship Id="rId2" Type="http://schemas.openxmlformats.org/officeDocument/2006/relationships/image" Target="../media/image122.png"/><Relationship Id="rId1" Type="http://schemas.openxmlformats.org/officeDocument/2006/relationships/image" Target="../media/image121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6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9.png"/><Relationship Id="rId2" Type="http://schemas.openxmlformats.org/officeDocument/2006/relationships/image" Target="../media/image128.png"/><Relationship Id="rId1" Type="http://schemas.openxmlformats.org/officeDocument/2006/relationships/image" Target="../media/image127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2.png"/><Relationship Id="rId2" Type="http://schemas.openxmlformats.org/officeDocument/2006/relationships/image" Target="../media/image131.png"/><Relationship Id="rId1" Type="http://schemas.openxmlformats.org/officeDocument/2006/relationships/image" Target="../media/image130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5.png"/><Relationship Id="rId2" Type="http://schemas.openxmlformats.org/officeDocument/2006/relationships/image" Target="../media/image134.png"/><Relationship Id="rId1" Type="http://schemas.openxmlformats.org/officeDocument/2006/relationships/image" Target="../media/image133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1.png"/><Relationship Id="rId2" Type="http://schemas.openxmlformats.org/officeDocument/2006/relationships/image" Target="../media/image140.png"/><Relationship Id="rId1" Type="http://schemas.openxmlformats.org/officeDocument/2006/relationships/image" Target="../media/image139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4.png"/><Relationship Id="rId2" Type="http://schemas.openxmlformats.org/officeDocument/2006/relationships/image" Target="../media/image143.png"/><Relationship Id="rId1" Type="http://schemas.openxmlformats.org/officeDocument/2006/relationships/image" Target="../media/image142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7.png"/><Relationship Id="rId2" Type="http://schemas.openxmlformats.org/officeDocument/2006/relationships/image" Target="../media/image146.png"/><Relationship Id="rId1" Type="http://schemas.openxmlformats.org/officeDocument/2006/relationships/image" Target="../media/image145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0.png"/><Relationship Id="rId2" Type="http://schemas.openxmlformats.org/officeDocument/2006/relationships/image" Target="../media/image149.png"/><Relationship Id="rId1" Type="http://schemas.openxmlformats.org/officeDocument/2006/relationships/image" Target="../media/image148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6.png"/><Relationship Id="rId2" Type="http://schemas.openxmlformats.org/officeDocument/2006/relationships/image" Target="../media/image155.png"/><Relationship Id="rId1" Type="http://schemas.openxmlformats.org/officeDocument/2006/relationships/image" Target="../media/image15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6096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9524078A-A141-45B7-9D41-2CDED013CEFE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6096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59BCCDD9-F9FB-4A44-915B-3EBE658B07D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4572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4572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6D2E1F04-B46E-462A-B7E1-0851459A21DB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45720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1B4D232C-2BA1-4C7F-B7A5-02FEDDC2B77D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4286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E68AE108-D4FF-426B-B9B2-E641C146E7FE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428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4286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C0946463-DACB-4201-B73B-CF7FCE30E366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428625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F0DAFC39-AD47-4133-BB8A-8FA6D1F5986C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11CB7789-1E96-4294-AB0B-ADE7EE44C03E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27BE21F8-5E3A-4091-BAE0-88BF3D6BA89E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57150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4EE9820F-51BB-4E40-84F2-36B989F8BC2C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435840"/>
          <a:ext cx="762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25F1E19E-0AEB-4CF6-8D8D-CB56EC57510F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385280"/>
          <a:ext cx="571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C5B1B721-03F1-49F8-8672-588301E0E24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5786080"/>
          <a:ext cx="5715000" cy="571500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6096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706B91C1-8DAF-4EB4-B683-FD067F0CB398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6096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ADA1E018-A55D-430D-854F-CBA9441A1ACB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4572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4572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137294C-FBF0-481B-A538-903CC1AF0E2E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457200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1CE5C212-83A5-453B-A871-BE6F14DB5621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1AD63BAA-E91F-4544-B8FA-163B735A8F16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528DB08D-395C-4BC2-B5F4-C59FCB4A150B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57150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25336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4ED0EEA8-A882-434E-B18F-C21C47F4B508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25336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190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5232E88-CAB8-4EE8-A512-5AD017F564E7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190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190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96F14739-93C0-48C7-9CA4-2F864BBBA311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19050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53BBEF2C-894D-41F2-A464-A5714FB48DB9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381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2857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24C43F93-DA96-4419-A33E-986A5679AAB5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2857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2857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20A14747-B0A3-4081-9AE2-E94665D5A723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285750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4E01EEC2-8783-4E2B-A914-8892FF8398DE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72A612CA-2295-4303-8D94-F4CF77421A04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64592B2A-3B73-46E2-AA0F-3BB4002024C1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571500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63436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3C67E90E-B86F-43B9-9155-E8CDA2EB073E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63436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476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35848C96-EFCE-4116-B1D5-54F42C3AF263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4762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990C6649-40A9-4E0A-A144-084165A3FC58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47625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5715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E0EE44E5-AB0A-434E-9715-F171F24AF03E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5715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428625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F21C12E1-5AC9-4A2D-8ED2-1369E3295E13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428625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428625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8F10AE2E-50C6-4157-9A08-5DD25350FA7A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4286250" cy="571500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E162CED0-270F-4D68-A32F-94B2D53BCF0C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357C6A7E-E2D5-4207-BC86-7E28AD9B0A41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EE376D57-7EFD-4CCF-8ADA-58D808ADD0D2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571500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C50DF3FD-4026-46B9-9BF7-DB5FED8811AA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4286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28EC6ADC-2ADE-41AE-A81F-1693EB9E4E99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428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4286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9A182820-E032-4468-A7C6-BE09AB382135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428625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6096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97130B05-A003-4098-8C2F-565723B504FC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6096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3A47F637-72E0-4F40-8BB9-69BBD3F6C657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4572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4572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9C751C6B-FDB0-4125-A328-73158480865B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457200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4572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2D6B04AD-9EE3-4FF6-9BF7-D889925A2342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4572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341947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1BEBD9D8-F165-4562-B7B1-B70E782604D4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34194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341947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92EF533A-4001-4CA1-9618-0674F709F528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3419475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381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AD5D72A0-C0BE-4B10-87BC-FA620D007ECC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381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28575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2F499F64-4645-4823-AF3E-DDE2AA114FDD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28575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28575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8F82897B-2EB3-41B0-B3EB-EE36F81D7C4A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2857500" cy="5715000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5715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17AAD21D-EF66-4CE5-8C17-26E5EF850C58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5715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428625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B1CFC780-B4C0-4B9D-BEA1-AFAB96173851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428625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428625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933930BE-02FE-4DED-86B3-1AD272577A7C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4286250" cy="57150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4572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F5D6B0E7-ECA6-41A5-A44E-6CA3321FD7F7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4572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3419475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A3D73F9B-2BBA-4E96-8205-24D452E55223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3419475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3419475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7FD4067D-FE10-41D9-A601-7A99994439C9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3419475" cy="571500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73328E75-38FA-4C59-AAD2-6A20483B07C7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E1CAAB08-0015-415C-AD0D-FA12FAE37788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CB457F42-8BE3-4F38-9DDF-5B1D8FEA8CA9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571500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381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9C907438-5A6C-4F37-A0F2-4BEA717E63A6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381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28575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56B5E995-7DDD-4111-9C3A-0A27C46AF26B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28575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28575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4B4E9739-96A3-4CDE-865C-B2E25EAA927A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2857500" cy="571500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63436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18FD2794-DA17-488F-BF06-4BCA6BC5BE83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63436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476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46AEEA29-C8F7-4DAF-B506-FD8823DFE99E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4762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FA4A6B0D-3C03-4325-868E-754F134BD124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4762500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6F9CFF91-464A-4D51-80F4-D9A72B680AE1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7E487166-105D-4741-A0B9-0273D117BC13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5C331550-3B3E-45C4-987B-AE9531651B3F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571500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5715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84E866C0-C96C-4CC2-A163-48C34B8C3422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5715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428625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DE05529D-E36C-4308-9564-B436FA7E9744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428625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428625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33772AA0-89BB-4B8D-8501-FAFF1E1CFB97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4286250" cy="5715000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54DFD28E-1ED9-430E-A3AF-2B281CB94583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381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2857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C939CC7A-08D4-4FFE-8753-D81D8FA68537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2857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2857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84E310EA-F161-4E04-9552-128ABEF8F03C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2857500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3CAC193E-BB7A-46DB-89E0-C7E876CAFB4D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5B968F53-E4C1-4031-850C-DB9C857D542A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9BB64D12-4930-4677-85E5-18F266212FE7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57150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4572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DD24F4C2-BB9F-4945-A1E3-CB6D5AC0AB79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4572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3419475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55A76355-2147-429E-B056-438A38C5D5CE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3419475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3419475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FF0A617A-1326-4B8B-B9B8-70F6EBD43417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3419475" cy="5715000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4572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D860FE86-F5CC-4CB9-888A-FF01E64BE33E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4572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3419475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13D4E5A1-F38F-43B4-88B7-87BF426296B6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3419475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3419475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64D920C6-76B9-45F0-89F5-F79CDC5A1C58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3419475" cy="57150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3048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93BB58BC-C5FA-4A6A-AEA9-67008D1E87AA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3048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2286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5E7CDD11-FA86-4B67-BA21-119545F6DD2E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2286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2286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3E5CBBFB-4FE6-400A-917B-AD76E10EC436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2286000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6096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A72490E3-E985-4288-BABD-0CA8747BA07B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6096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89B8B563-8712-479E-8DEA-3592875D7292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4572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4572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C6071BA4-3962-492A-8A9F-1180BFEF27FB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4572000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5715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88C98FC3-A308-4B6E-8F72-99C9C6196ED5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5715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428625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7F60567D-A3C5-40DC-9A19-F2747264BDDC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428625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428625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B16C0EAD-6B39-43C1-8654-C2E94C22CE2C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4286250" cy="5715000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6096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85953C54-C23B-4826-835C-5D115FB8A378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6096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4572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6E2E6C54-A26D-42C5-9661-D50B5C692B5F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4572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4572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62C153BD-9D10-4C40-B6A9-DD680D9F8EC9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4572000" cy="5715000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97D5721C-4F7C-4B8C-A4A2-DCA6C3D0299C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711EC470-DF66-4806-9AB0-97BE758B96F1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3295CBB7-DBAB-408A-8051-970E42AB8733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5715000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9E7132E4-388D-43AD-8B5E-BF6F6DDE4441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4286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99062E9C-2A1C-4C51-9AB1-2F63A8992204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428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4286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A10EAAAC-A196-46EB-BB2E-CB7EEA76AABD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4286250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381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D8203367-D78F-4640-8F51-ABFD6F62C628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381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28575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F30E807E-3E24-4ED7-9115-AB284266816D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28575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28575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814CE215-0B74-432E-B4C5-14CE0403F03C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2857500" cy="5715000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5715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25DE8534-AD2F-46CF-9A52-7239C8E3C04E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5715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428625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447C4CE7-44E8-42A3-B55E-07A7ED151D43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428625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428625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61EEFA3-16FA-495F-8A8C-4A49F26D9A3A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4286250" cy="5715000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43529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20AF6BE1-5688-4230-9754-BF399E09BF03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43529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3257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200FE5DC-96D2-4C6A-81DA-C0732F9D249F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32575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3257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987CBF91-DBB1-418B-9F48-5B5771E333F4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3257550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6096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E8CDEAA8-059E-465B-94BB-BC5038B5BC2E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6096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A202E71-437D-4880-BDB7-D72045BD0CD5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4572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4572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803406EB-B73D-423C-AC6E-8371C73CCBF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4572000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6096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9DF4075C-37CB-4683-9E17-0F948198CB12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6096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CB987147-47FD-4993-91F5-3F892E9248C4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4572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4572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881D6936-6AAC-4ACD-8787-E737D43B6ABC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457200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B0A8315D-AD13-4A67-BDF2-BCF2155D3286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A60D553E-FE86-4ECF-B4A3-E47B78DB5C18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AA6A2DA9-AC9B-4672-88E3-1E1D34E7EAF8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5715000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5715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F42C1C69-57A6-45E4-B626-7A980B8685D6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5715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428625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2972E619-B28D-47D7-9D58-58DE01F0F896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428625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428625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7D3A7014-A768-41AE-AC73-07A3B679D041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4286250" cy="5715000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5076825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70188168-AFFA-4FD6-9A81-64045F5D1463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5076825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3810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71B82564-A78D-41C0-81FA-513F941E9E62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3810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3810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71F527FC-BBBD-418E-94F4-E612668BBC94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3810000" cy="5715000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43529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5F7DF149-A2D8-45EE-A8E1-BD926F0D437F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43529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3257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8972680F-40B5-487D-B81A-75AA196F5086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32575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3257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751752B1-7218-45B0-84A6-335DF60E19B1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3257550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3048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41A2A5E3-EFFB-4DD1-9EB7-CBE0265B544E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3048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2286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E7165A26-775B-4E95-99D2-0E9428DAFFBD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2286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2286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66B16A89-CF45-466B-8B17-DC643BEDD123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2286000" cy="5715000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6096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2526848E-4882-4589-9C58-EC6D5B0E52DF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6096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4572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C7D0F2A9-FE08-42E3-A765-8066ECDDB218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4572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4572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5CF19596-DE02-4914-9849-A2E702974073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4572000" cy="5715000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63436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532B045A-5FDB-4721-95E1-B3802192AA31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63436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476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97C1C435-6C06-4ADE-8474-F29445C5A7D2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4762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B1E5265A-32F1-4D74-89C0-98F6A5F958FA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4762500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4572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2B8EC7B0-9407-4B5F-B6C1-B895A87703CA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4572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341947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45A721CB-EC36-44D1-966A-BF780FB39814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34194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341947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6F04BB42-F719-4327-AECD-CAB93230E382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3419475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4572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70B87775-A69B-40CB-882A-CAA5B600EF32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4572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3419475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57494D0A-9E72-40C9-B25E-5A89DADA41BF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3419475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3419475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7472F7B0-473B-45D8-BE8F-6B9CBCA8BC01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3419475" cy="5715000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50768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805E909B-E6C6-4362-872F-A1FBC19C3FC9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50768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B1579BA-D7BB-4F74-B6B9-4CD5D9FFDDC5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381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E182F828-23DE-4BF5-AF03-CE363E003924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3810000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875FB526-1ABB-4D54-937B-59A9754CC7AC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4286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DDBAD6CC-8DF1-401F-AB33-1230CC41A87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428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4286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C8F5A5B1-9EB6-4F65-A1F5-ADFA28D045CF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4286250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25336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4E403F2-392B-4F6D-B69C-68932586C6AC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25336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190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411B3454-61EA-43B1-B244-55049F8D628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190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190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C00FAAE-FDE9-4E97-9031-394B2144B57A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1905000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762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DF78904A-7CD5-4A06-90D8-FEF2C916352E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71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D0C8A51F-A2B3-49A6-836C-DFD0DA5E945E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71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72A2AF1B-237F-4E35-89D2-262464071E5C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5715000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68</xdr:row>
      <xdr:rowOff>0</xdr:rowOff>
    </xdr:from>
    <xdr:ext cx="5076825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EE1801BF-DBA2-45C8-A488-1666BBA0567E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5076825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3810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BA7201BC-2B1B-4425-BD3E-5BC28D7E2B8C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3810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3810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7F554CE6-3F54-4EFF-80C0-2B10C3A799D9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3810000" cy="57150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/SRI_KKN/2_SRI_KKN_voic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/KKN_NKI/2_KKN_NKI_Vo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12/1%2012%20&#3627;&#3621;&#3656;&#3617;&#3626;&#3633;&#3585;%20-%20KKN/12_Lomsak_KKN_voic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12/2%2012%20KKN_KSN(&#3585;&#3640;&#3593;&#3636;&#3609;&#3634;&#3619;&#3634;&#3618;&#3603;&#3660;)/12_KKN_KSN_voic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12/3%2012%20KSN(&#3585;&#3640;&#3593;&#3636;&#3609;&#3634;&#3619;&#3634;&#3618;&#3603;&#3660;)%20-%20MDH/12_KSN_MDH_voic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2/1%20UDN%20-%20SKN/UDN_SKN_voic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2/2%20SKN%20-%20NPM/SKN_NPM_voic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3/23%20RET-YST%2016Dec/23_RET_YST_voic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3/23%20YST-UBN%2016DEC/23_YST_UBN_voic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4/1%2024%20NMA%20-%20BRI%2015Dec/24_NMA_BRI_voice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4/2%2024%20BRI%20-%20SSK%2022Dec/24_BRI_SSK_voice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4/3%2024%20SSK%20-%20UBN%2016,20Dec/24_SSK_UBN_voic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01_&#3648;&#3594;&#3637;&#3618;&#3591;&#3588;&#3634;&#3609;_&#3648;&#3621;&#3618;_&#3588;&#3629;&#3609;&#3626;&#3634;&#3619;(&#3594;&#3633;&#3618;&#3616;&#3641;&#3617;&#3636;)/201_voice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10%20NBP%20-%20UDN/210_voice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12/1%20212%20NKI-BKN&#3609;&#3634;&#3588;&#3634;/212_NKI_BKN_voice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12/2%20212%20BKN&#3609;&#3634;&#3588;&#3634;-NPM-MDH/212_BKN_MDH_voice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13/213_voice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14/214_voice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17%20&#3594;&#3656;&#3629;&#3591;&#3648;&#3617;&#3655;&#3585;%20-%20UBN/217_voice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21%20SSK%20-%20&#3648;&#3586;&#3634;&#3614;&#3619;&#3632;&#3623;&#3636;&#3627;&#3634;&#3619;/221_voice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22%20SNK(&#3623;&#3634;&#3609;&#3619;&#3609;&#3636;&#3623;&#3634;&#3626;)%20-%20BKN/222_voice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26/1%20226_NMA_BRI/226_NMA_BRI_voice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26/2%20226_BRI_SRN/226_BRI_SRN_voice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26/3%20226_SRN_SSK/226_SRN_SSK_voice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26/4%20226_SSK_UBN/226_SSK_UBN_voice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27%20KSN%20-%20&#3626;&#3627;&#3633;&#3626;&#3586;&#3633;&#3609;&#3608;&#3660;/227_voice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28_&#3594;&#3640;&#3617;&#3649;&#3614;(&#3626;&#3634;&#3618;12)-&#3627;&#3609;&#3629;&#3591;&#3610;&#3633;&#3623;&#3621;&#3635;&#3614;&#3641;/228_voice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42_211%20NKI-&#3648;&#3594;&#3637;&#3618;&#3591;&#3588;&#3634;&#3609;/NKI_ChiangKhan_voice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304%20NMA%20-%20&#3585;&#3610;&#3636;&#3609;&#3607;&#3619;&#3660;&#3610;&#3640;&#3619;&#3637;/304_voice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034,2112%20MDH-&#3650;&#3586;&#3591;&#3648;&#3592;&#3637;&#3618;&#3617;/2034/2034_voice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034,2112%20MDH-&#3650;&#3586;&#3591;&#3648;&#3592;&#3637;&#3618;&#3617;/2112/2112_voice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062_229_201_202_KKN_CPM/KKN_CPM_voice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159_2055_CPM_&#3588;&#3629;&#3609;&#3626;&#3634;&#3619;/CPM_Khonsan_voice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173%20&#3650;&#3586;&#3591;&#3648;&#3592;&#3637;&#3618;&#3617;%20-%20&#3648;&#3586;&#3639;&#3656;&#3629;&#3609;&#3626;&#3636;&#3619;&#3636;&#3609;&#3608;&#3619;/2173_voice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178%20&#3585;&#3633;&#3609;&#3607;&#3619;&#3621;&#3633;&#3585;&#3625;&#3660;%20-%20UBN/2178_voice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222%20&#3614;&#3636;&#3610;&#3641;&#3621;&#3618;&#3660;&#3617;&#3633;&#3591;&#3626;&#3634;&#3627;&#3634;&#3619;%20-%20&#3650;&#3586;&#3591;&#3648;&#3592;&#3637;&#3618;&#3617;/2222_voice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248,2214%20&#3610;&#3640;&#3603;&#3601;&#3619;&#3636;&#3585;%20-%20&#3609;&#3635;&#3657;&#3618;&#3639;&#3609;%20-%20&#3624;&#3619;&#3637;&#3626;&#3632;&#3648;&#3585;&#3625;/2248_2214_voice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280%20SKN(&#3626;&#3623;&#3656;&#3634;&#3591;&#3649;&#3604;&#3609;&#3604;&#3636;&#3609;%20-%20&#3623;&#3634;&#3609;&#3619;&#3609;&#3636;&#3623;&#3634;&#3626;)/2280_voice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2396%20&#3594;&#3656;&#3629;&#3591;&#3648;&#3617;&#3655;&#3585;%20-%20&#3610;&#3640;&#3603;&#3601;&#3619;&#3636;&#3585;/2396_voice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3013_4001_4020_2096_2022_2410_BKN_UDN/BKN_UDN_voice.xls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AH121/1%20AH121_MDH_YST/AH121_MDH_YST_voice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AH121/2%20AH121_YST_MKM/AH121_YST_MKM_voice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AH121/3%20AH121_MKM_BRI/AH121_MKM_BRI_voice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AH121_BRI_NangRong_voice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BKN/BKN_voice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Khongjiam/Khongjiam_voice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LEI/LEI_voice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NKI/NKI_voice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NPM/NPM_voice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Pha_Taem/Pha_Taem_voice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Thepsuda_Bridge/Thepsuda_Bridge_voice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8;&#3607;&#3611;2/&#3629;&#3637;&#3626;&#3634;&#3609;%20Nov2023/combine%20Report/Naka_Cave/Naka_Cave_voi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on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on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/>
      <sheetData sheetId="1"/>
      <sheetData sheetId="2">
        <row r="3">
          <cell r="B3" t="str">
            <v>script_name</v>
          </cell>
        </row>
      </sheetData>
      <sheetData sheetId="3"/>
      <sheetData sheetId="4">
        <row r="6">
          <cell r="I6" t="str">
            <v>2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หล่มสัก_ขก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lte_volte_rtp_jitter_dl_ms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12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>
        <row r="3">
          <cell r="B3" t="str">
            <v>script_name</v>
          </cell>
        </row>
      </sheetData>
      <sheetData sheetId="2" refreshError="1"/>
      <sheetData sheetId="3">
        <row r="6">
          <cell r="I6" t="str">
            <v>12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กุฉิ_มุกดา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12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2อุดรสกล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2สกล-นครพนม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/>
      <sheetData sheetId="1"/>
      <sheetData sheetId="2">
        <row r="3">
          <cell r="B3" t="str">
            <v>script_name</v>
          </cell>
        </row>
      </sheetData>
      <sheetData sheetId="3"/>
      <sheetData sheetId="4">
        <row r="6">
          <cell r="I6" t="str">
            <v>22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3ร้อยเอ็ด-ยโส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3ยโส-อุบล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4คร-บร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lte_volte_rtp_jitter_dl_ms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4บร-ศก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4ศก-อบ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lte_volte_rtp_jitter_dl_ms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  <row r="5">
          <cell r="B5" t="str">
            <v>ESAN_Voice2100_250s</v>
          </cell>
        </row>
      </sheetData>
      <sheetData sheetId="3" refreshError="1"/>
      <sheetData sheetId="4">
        <row r="6">
          <cell r="I6" t="str">
            <v>24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10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210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12-1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212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12-2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212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13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213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14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214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17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lte_volte_rtp_jitter_dl_ms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217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21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221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22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222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26-1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226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26-2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226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26-3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226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26-4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lte_volte_rtp_jitter_dl_ms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226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27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227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28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228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42,211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211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04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lte_volte_rtp_jitter_dl_ms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304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34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lte_volte_rtp_jitter_dl_ms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2034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112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lte_volte_rtp_jitter_dl_ms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2112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62_229_201_202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229_202_201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159_2055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2055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173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2173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178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2178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222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lte_volte_rtp_jitter_dl_ms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2222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248_2214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lte_volte_rtp_jitter_dl_ms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2248_2214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280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2280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396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2396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013_4001_4020_2096_2022_2410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2410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121-1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AH121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121-2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AH121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121-3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AH121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121-4"/>
      <sheetName val="Events Exports"/>
      <sheetName val="Script"/>
      <sheetName val="Voice Problem Report"/>
      <sheetName val="Log to Operator list"/>
      <sheetName val="Log_Tag"/>
      <sheetName val="lte_inst_rsrp_1"/>
      <sheetName val="lte_inst_rsrq_1"/>
      <sheetName val="lte_sinr_1"/>
      <sheetName val="lte_inst_rssi_1"/>
      <sheetName val="lte_band_1"/>
      <sheetName val="lte_earfcn_1"/>
      <sheetName val="lte_physical_cell_id_1"/>
      <sheetName val="wcdma_aset_cellfreq_1"/>
      <sheetName val="wcdma_aset_sc_1"/>
      <sheetName val="lte_cqi_cw0_1"/>
      <sheetName val="lte_l1_dl_n_active_carriers"/>
      <sheetName val="lte_l1_dl_throughput_all_carri"/>
      <sheetName val="lte_l1_ul_throughput_all_carri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data_wcdma_rlc_dl_throughput"/>
      <sheetName val="wcdma_bler_average_percent_all"/>
      <sheetName val="data_trafficstat_dl_mbps"/>
      <sheetName val="data_trafficstat_ul_mbps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AH121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N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lte_volte_rtp_jitter_dl_ms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BKN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ongjiam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khongjiam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I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LEI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หนองคาย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NKI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นครพนม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NPM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ผาแต้ม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pha_taem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สะพานเทพสุดา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Thepsuda_Bridge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ถ้ำนาคา"/>
      <sheetName val="Events Exports"/>
      <sheetName val="Script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>
        <row r="3">
          <cell r="B3" t="str">
            <v>script_name</v>
          </cell>
        </row>
      </sheetData>
      <sheetData sheetId="3" refreshError="1"/>
      <sheetData sheetId="4">
        <row r="6">
          <cell r="I6" t="str">
            <v>NAKA_CAVE1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AC682-7F1F-469E-96A6-EB782C2A04B2}">
  <dimension ref="A4:V142"/>
  <sheetViews>
    <sheetView topLeftCell="A19" workbookViewId="0">
      <selection activeCell="D58" sqref="D58"/>
    </sheetView>
  </sheetViews>
  <sheetFormatPr defaultRowHeight="15.6"/>
  <cols>
    <col min="1" max="1" width="41.6640625" style="34" customWidth="1"/>
    <col min="4" max="4" width="13.33203125" style="34" customWidth="1"/>
  </cols>
  <sheetData>
    <row r="4" spans="1:2">
      <c r="A4" s="32" t="s">
        <v>74</v>
      </c>
      <c r="B4" s="33" t="str">
        <f>'[1]Log to Operator list'!I6</f>
        <v>2</v>
      </c>
    </row>
    <row r="5" spans="1:2">
      <c r="A5" s="1" t="s">
        <v>1</v>
      </c>
      <c r="B5" s="29">
        <v>195.08480327680169</v>
      </c>
    </row>
    <row r="6" spans="1:2">
      <c r="A6" s="1" t="s">
        <v>75</v>
      </c>
      <c r="B6" s="35" t="e">
        <f>[1]Script!B2:B5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2.9094236047575479</v>
      </c>
    </row>
    <row r="13" spans="1:2">
      <c r="A13" s="4" t="s">
        <v>6</v>
      </c>
      <c r="B13" s="5">
        <v>97.090576395242451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89.233333333333334</v>
      </c>
    </row>
    <row r="19" spans="1:2">
      <c r="A19" s="6" t="s">
        <v>12</v>
      </c>
      <c r="B19" s="7">
        <v>100</v>
      </c>
    </row>
    <row r="20" spans="1:2">
      <c r="A20" s="28" t="s">
        <v>13</v>
      </c>
      <c r="B20" s="27">
        <v>294.5</v>
      </c>
    </row>
    <row r="21" spans="1:2">
      <c r="A21" s="28" t="s">
        <v>14</v>
      </c>
      <c r="B21" s="27">
        <v>17</v>
      </c>
    </row>
    <row r="22" spans="1:2">
      <c r="A22" s="28" t="s">
        <v>15</v>
      </c>
      <c r="B22" s="27">
        <v>10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19</v>
      </c>
    </row>
    <row r="25" spans="1:2">
      <c r="A25" s="6" t="s">
        <v>18</v>
      </c>
      <c r="B25" s="7">
        <v>0</v>
      </c>
    </row>
    <row r="26" spans="1:2">
      <c r="A26" s="8" t="s">
        <v>19</v>
      </c>
      <c r="B26" s="7">
        <v>19</v>
      </c>
    </row>
    <row r="27" spans="1:2">
      <c r="A27" s="26" t="s">
        <v>20</v>
      </c>
      <c r="B27" s="6">
        <v>3748.583333333333</v>
      </c>
    </row>
    <row r="28" spans="1:2">
      <c r="A28" s="6" t="s">
        <v>21</v>
      </c>
      <c r="B28" s="9">
        <v>11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11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-7.7620879295332843</v>
      </c>
    </row>
    <row r="38" spans="1:2">
      <c r="A38" s="14" t="s">
        <v>27</v>
      </c>
      <c r="B38" s="14">
        <v>-77.791377644736286</v>
      </c>
    </row>
    <row r="39" spans="1:2">
      <c r="A39" s="14" t="s">
        <v>28</v>
      </c>
      <c r="B39" s="14">
        <v>-8.723922227130922</v>
      </c>
    </row>
    <row r="40" spans="1:2">
      <c r="A40" s="14" t="s">
        <v>29</v>
      </c>
      <c r="B40" s="14">
        <v>-78.744897674401955</v>
      </c>
    </row>
    <row r="41" spans="1:2">
      <c r="A41" s="14" t="s">
        <v>30</v>
      </c>
      <c r="B41" s="14">
        <v>-69.965839876117798</v>
      </c>
    </row>
    <row r="42" spans="1:2">
      <c r="A42" s="14" t="s">
        <v>31</v>
      </c>
      <c r="B42" s="14">
        <v>-8.8756207503438809</v>
      </c>
    </row>
    <row r="43" spans="1:2">
      <c r="A43" s="14" t="s">
        <v>32</v>
      </c>
      <c r="B43" s="14">
        <v>1.337478824612417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1.6225050621926529</v>
      </c>
    </row>
    <row r="46" spans="1:2">
      <c r="A46" s="14" t="s">
        <v>35</v>
      </c>
      <c r="B46" s="14"/>
    </row>
    <row r="47" spans="1:2">
      <c r="A47" s="14" t="s">
        <v>36</v>
      </c>
      <c r="B47" s="14">
        <v>951</v>
      </c>
    </row>
    <row r="48" spans="1:2">
      <c r="A48" s="14" t="s">
        <v>37</v>
      </c>
      <c r="B48" s="14">
        <v>951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247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17</v>
      </c>
      <c r="D55" s="17">
        <v>24</v>
      </c>
      <c r="E55" s="14">
        <v>41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3</v>
      </c>
      <c r="D57" s="17">
        <v>0</v>
      </c>
      <c r="E57" s="14">
        <v>3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17</v>
      </c>
      <c r="D59" s="14">
        <v>24</v>
      </c>
      <c r="E59" s="17">
        <v>41</v>
      </c>
    </row>
    <row r="60" spans="1:5" ht="14.4">
      <c r="A60" s="6" t="s">
        <v>52</v>
      </c>
      <c r="B60" s="14">
        <v>0</v>
      </c>
      <c r="C60" s="14">
        <v>17</v>
      </c>
      <c r="D60" s="17">
        <v>24</v>
      </c>
      <c r="E60" s="17">
        <v>41</v>
      </c>
    </row>
    <row r="61" spans="1:5" ht="14.4">
      <c r="A61" s="24" t="s">
        <v>53</v>
      </c>
      <c r="B61" s="14">
        <v>0</v>
      </c>
      <c r="C61" s="17">
        <v>14</v>
      </c>
      <c r="D61" s="17">
        <v>24</v>
      </c>
      <c r="E61" s="17">
        <v>38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>
        <v>100</v>
      </c>
      <c r="E64" s="14">
        <v>100</v>
      </c>
    </row>
    <row r="65" spans="1:22" ht="14.4">
      <c r="A65" s="6" t="s">
        <v>57</v>
      </c>
      <c r="B65" s="14"/>
      <c r="C65" s="17">
        <v>100</v>
      </c>
      <c r="D65" s="17">
        <v>100</v>
      </c>
      <c r="E65" s="14">
        <v>100</v>
      </c>
    </row>
    <row r="66" spans="1:22" ht="14.4">
      <c r="A66" s="23" t="s">
        <v>58</v>
      </c>
      <c r="B66" s="38"/>
      <c r="C66" s="17">
        <v>5396.7058823529414</v>
      </c>
      <c r="D66" s="14">
        <v>3748.583333333333</v>
      </c>
      <c r="E66" s="17">
        <v>4431.9512195121952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3F11A-5BE6-4991-A09D-834B7B270AFE}">
  <dimension ref="A4:V142"/>
  <sheetViews>
    <sheetView workbookViewId="0">
      <selection activeCell="F26" sqref="F26"/>
    </sheetView>
  </sheetViews>
  <sheetFormatPr defaultRowHeight="15.6"/>
  <cols>
    <col min="1" max="1" width="41.6640625" style="39" customWidth="1"/>
    <col min="4" max="4" width="13.33203125" style="39" customWidth="1"/>
  </cols>
  <sheetData>
    <row r="4" spans="1:2">
      <c r="A4" s="32" t="s">
        <v>74</v>
      </c>
      <c r="B4" s="33" t="str">
        <f>'[2]Log to Operator list'!I6</f>
        <v>2</v>
      </c>
    </row>
    <row r="5" spans="1:2">
      <c r="A5" s="1" t="s">
        <v>1</v>
      </c>
      <c r="B5" s="29">
        <v>167.5903556206666</v>
      </c>
    </row>
    <row r="6" spans="1:2">
      <c r="A6" s="1" t="s">
        <v>75</v>
      </c>
      <c r="B6" s="35" t="e">
        <f>[2]Script!B2:B5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5.1522435897435894</v>
      </c>
    </row>
    <row r="13" spans="1:2">
      <c r="A13" s="4" t="s">
        <v>6</v>
      </c>
      <c r="B13" s="5">
        <v>94.847756410256409</v>
      </c>
    </row>
    <row r="14" spans="1:2">
      <c r="A14" s="4" t="s">
        <v>7</v>
      </c>
      <c r="B14" s="5"/>
    </row>
    <row r="15" spans="1:2">
      <c r="A15" s="4" t="s">
        <v>8</v>
      </c>
      <c r="B15" s="5">
        <v>68.181818181818187</v>
      </c>
    </row>
    <row r="16" spans="1:2">
      <c r="A16" s="28" t="s">
        <v>9</v>
      </c>
      <c r="B16" s="28">
        <v>97.61904761904762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85.121951219512198</v>
      </c>
    </row>
    <row r="19" spans="1:2">
      <c r="A19" s="6" t="s">
        <v>12</v>
      </c>
      <c r="B19" s="7">
        <v>94.444444444444443</v>
      </c>
    </row>
    <row r="20" spans="1:2">
      <c r="A20" s="28" t="s">
        <v>13</v>
      </c>
      <c r="B20" s="27">
        <v>298</v>
      </c>
    </row>
    <row r="21" spans="1:2">
      <c r="A21" s="28" t="s">
        <v>14</v>
      </c>
      <c r="B21" s="27">
        <v>33</v>
      </c>
    </row>
    <row r="22" spans="1:2">
      <c r="A22" s="28" t="s">
        <v>15</v>
      </c>
      <c r="B22" s="27">
        <v>3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36</v>
      </c>
    </row>
    <row r="25" spans="1:2">
      <c r="A25" s="6" t="s">
        <v>18</v>
      </c>
      <c r="B25" s="7">
        <v>2</v>
      </c>
    </row>
    <row r="26" spans="1:2">
      <c r="A26" s="8" t="s">
        <v>19</v>
      </c>
      <c r="B26" s="7">
        <v>34</v>
      </c>
    </row>
    <row r="27" spans="1:2">
      <c r="A27" s="26" t="s">
        <v>20</v>
      </c>
      <c r="B27" s="6">
        <v>4191.5</v>
      </c>
    </row>
    <row r="28" spans="1:2">
      <c r="A28" s="6" t="s">
        <v>21</v>
      </c>
      <c r="B28" s="9">
        <v>22</v>
      </c>
    </row>
    <row r="29" spans="1:2">
      <c r="A29" s="8" t="s">
        <v>22</v>
      </c>
      <c r="B29" s="9">
        <v>7</v>
      </c>
    </row>
    <row r="30" spans="1:2">
      <c r="A30" s="6" t="s">
        <v>23</v>
      </c>
      <c r="B30" s="9">
        <v>15</v>
      </c>
    </row>
    <row r="31" spans="1:2">
      <c r="A31" s="8" t="s">
        <v>24</v>
      </c>
      <c r="B31" s="9">
        <v>68.181818181818187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-7.417283818423158</v>
      </c>
    </row>
    <row r="38" spans="1:2">
      <c r="A38" s="14" t="s">
        <v>27</v>
      </c>
      <c r="B38" s="14">
        <v>-72.578094426003986</v>
      </c>
    </row>
    <row r="39" spans="1:2">
      <c r="A39" s="14" t="s">
        <v>28</v>
      </c>
      <c r="B39" s="14">
        <v>-8.1577135505048837</v>
      </c>
    </row>
    <row r="40" spans="1:2">
      <c r="A40" s="14" t="s">
        <v>29</v>
      </c>
      <c r="B40" s="14">
        <v>-73.316353514411745</v>
      </c>
    </row>
    <row r="41" spans="1:2">
      <c r="A41" s="14" t="s">
        <v>30</v>
      </c>
      <c r="B41" s="14">
        <v>-65.07635415860176</v>
      </c>
    </row>
    <row r="42" spans="1:2">
      <c r="A42" s="14" t="s">
        <v>31</v>
      </c>
      <c r="B42" s="14">
        <v>-11.277125818004709</v>
      </c>
    </row>
    <row r="43" spans="1:2">
      <c r="A43" s="14" t="s">
        <v>32</v>
      </c>
      <c r="B43" s="14">
        <v>2.115243760196817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1.4105719584941601</v>
      </c>
    </row>
    <row r="46" spans="1:2">
      <c r="A46" s="14" t="s">
        <v>35</v>
      </c>
      <c r="B46" s="14"/>
    </row>
    <row r="47" spans="1:2">
      <c r="A47" s="14" t="s">
        <v>36</v>
      </c>
      <c r="B47" s="14">
        <v>958</v>
      </c>
    </row>
    <row r="48" spans="1:2">
      <c r="A48" s="14" t="s">
        <v>37</v>
      </c>
      <c r="B48" s="14">
        <v>958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234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31</v>
      </c>
      <c r="D55" s="17">
        <v>42</v>
      </c>
      <c r="E55" s="14">
        <v>73</v>
      </c>
    </row>
    <row r="56" spans="1:5" ht="14.4">
      <c r="A56" s="24" t="s">
        <v>47</v>
      </c>
      <c r="B56" s="14">
        <v>0</v>
      </c>
      <c r="C56" s="14">
        <v>0</v>
      </c>
      <c r="D56" s="17">
        <v>30</v>
      </c>
      <c r="E56" s="15">
        <v>30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31</v>
      </c>
      <c r="D59" s="14">
        <v>12</v>
      </c>
      <c r="E59" s="17">
        <v>43</v>
      </c>
    </row>
    <row r="60" spans="1:5" ht="14.4">
      <c r="A60" s="6" t="s">
        <v>52</v>
      </c>
      <c r="B60" s="14">
        <v>0</v>
      </c>
      <c r="C60" s="14">
        <v>31</v>
      </c>
      <c r="D60" s="17">
        <v>12</v>
      </c>
      <c r="E60" s="17">
        <v>43</v>
      </c>
    </row>
    <row r="61" spans="1:5" ht="14.4">
      <c r="A61" s="24" t="s">
        <v>53</v>
      </c>
      <c r="B61" s="14">
        <v>0</v>
      </c>
      <c r="C61" s="17">
        <v>31</v>
      </c>
      <c r="D61" s="17">
        <v>12</v>
      </c>
      <c r="E61" s="17">
        <v>43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>
        <v>28.571428571428569</v>
      </c>
      <c r="E64" s="14">
        <v>58.904109589041099</v>
      </c>
    </row>
    <row r="65" spans="1:22" ht="14.4">
      <c r="A65" s="6" t="s">
        <v>57</v>
      </c>
      <c r="B65" s="14"/>
      <c r="C65" s="17">
        <v>100</v>
      </c>
      <c r="D65" s="17">
        <v>28.571428571428569</v>
      </c>
      <c r="E65" s="14">
        <v>58.904109589041099</v>
      </c>
    </row>
    <row r="66" spans="1:22" ht="14.4">
      <c r="A66" s="23" t="s">
        <v>58</v>
      </c>
      <c r="B66" s="38"/>
      <c r="C66" s="17">
        <v>4760</v>
      </c>
      <c r="D66" s="14">
        <v>4191.5</v>
      </c>
      <c r="E66" s="17">
        <v>4601.3488372093016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447A0-B931-44E9-85EF-41EA6E7D8668}">
  <dimension ref="A4:V142"/>
  <sheetViews>
    <sheetView workbookViewId="0">
      <selection activeCell="A28" sqref="A28"/>
    </sheetView>
  </sheetViews>
  <sheetFormatPr defaultRowHeight="15.6"/>
  <cols>
    <col min="1" max="1" width="41.6640625" style="40" customWidth="1"/>
    <col min="4" max="4" width="13.33203125" style="40" customWidth="1"/>
  </cols>
  <sheetData>
    <row r="4" spans="1:2">
      <c r="A4" s="32" t="s">
        <v>74</v>
      </c>
      <c r="B4" s="33" t="str">
        <f>'[3]Log to Operator list'!I6</f>
        <v>12</v>
      </c>
    </row>
    <row r="5" spans="1:2">
      <c r="A5" s="1" t="s">
        <v>1</v>
      </c>
      <c r="B5" s="29">
        <v>196.59819723070851</v>
      </c>
    </row>
    <row r="6" spans="1:2">
      <c r="A6" s="1" t="s">
        <v>75</v>
      </c>
      <c r="B6" s="35" t="e">
        <f>[3]Script!B2:B5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14.203454894433779</v>
      </c>
    </row>
    <row r="13" spans="1:2">
      <c r="A13" s="4" t="s">
        <v>6</v>
      </c>
      <c r="B13" s="5">
        <v>85.796545105566224</v>
      </c>
    </row>
    <row r="14" spans="1:2">
      <c r="A14" s="4" t="s">
        <v>7</v>
      </c>
      <c r="B14" s="5"/>
    </row>
    <row r="15" spans="1:2">
      <c r="A15" s="4" t="s">
        <v>8</v>
      </c>
      <c r="B15" s="5">
        <v>93.75</v>
      </c>
    </row>
    <row r="16" spans="1:2">
      <c r="A16" s="28" t="s">
        <v>9</v>
      </c>
      <c r="B16" s="28">
        <v>86.84210526315789</v>
      </c>
    </row>
    <row r="17" spans="1:2">
      <c r="A17" s="28" t="s">
        <v>10</v>
      </c>
      <c r="B17" s="28">
        <v>2.9411764705882359</v>
      </c>
    </row>
    <row r="18" spans="1:2">
      <c r="A18" s="28" t="s">
        <v>11</v>
      </c>
      <c r="B18" s="28">
        <v>104.5454545454545</v>
      </c>
    </row>
    <row r="19" spans="1:2">
      <c r="A19" s="6" t="s">
        <v>12</v>
      </c>
      <c r="B19" s="7">
        <v>69.811320754716988</v>
      </c>
    </row>
    <row r="20" spans="1:2">
      <c r="A20" s="28" t="s">
        <v>13</v>
      </c>
      <c r="B20" s="27">
        <v>3159.6</v>
      </c>
    </row>
    <row r="21" spans="1:2">
      <c r="A21" s="28" t="s">
        <v>14</v>
      </c>
      <c r="B21" s="27">
        <v>28</v>
      </c>
    </row>
    <row r="22" spans="1:2">
      <c r="A22" s="28" t="s">
        <v>15</v>
      </c>
      <c r="B22" s="27">
        <v>5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53</v>
      </c>
    </row>
    <row r="25" spans="1:2">
      <c r="A25" s="6" t="s">
        <v>18</v>
      </c>
      <c r="B25" s="7">
        <v>16</v>
      </c>
    </row>
    <row r="26" spans="1:2">
      <c r="A26" s="8" t="s">
        <v>19</v>
      </c>
      <c r="B26" s="7">
        <v>37</v>
      </c>
    </row>
    <row r="27" spans="1:2">
      <c r="A27" s="26" t="s">
        <v>20</v>
      </c>
      <c r="B27" s="6">
        <v>4102.9523809523807</v>
      </c>
    </row>
    <row r="28" spans="1:2">
      <c r="A28" s="6" t="s">
        <v>21</v>
      </c>
      <c r="B28" s="9">
        <v>15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15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-7.2468434456468271</v>
      </c>
    </row>
    <row r="38" spans="1:2">
      <c r="A38" s="14" t="s">
        <v>27</v>
      </c>
      <c r="B38" s="14">
        <v>-81.947314972668948</v>
      </c>
    </row>
    <row r="39" spans="1:2">
      <c r="A39" s="14" t="s">
        <v>28</v>
      </c>
      <c r="B39" s="14">
        <v>-8.0345053873973828</v>
      </c>
    </row>
    <row r="40" spans="1:2">
      <c r="A40" s="14" t="s">
        <v>29</v>
      </c>
      <c r="B40" s="14">
        <v>-82.738506497519367</v>
      </c>
    </row>
    <row r="41" spans="1:2">
      <c r="A41" s="14" t="s">
        <v>30</v>
      </c>
      <c r="B41" s="14">
        <v>-74.734625954198648</v>
      </c>
    </row>
    <row r="42" spans="1:2">
      <c r="A42" s="14" t="s">
        <v>31</v>
      </c>
      <c r="B42" s="14">
        <v>-7.3920648868738663</v>
      </c>
    </row>
    <row r="43" spans="1:2">
      <c r="A43" s="14" t="s">
        <v>32</v>
      </c>
      <c r="B43" s="14">
        <v>2.5314287763481662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1.462195121951219</v>
      </c>
    </row>
    <row r="46" spans="1:2">
      <c r="A46" s="14" t="s">
        <v>35</v>
      </c>
      <c r="B46" s="14"/>
    </row>
    <row r="47" spans="1:2">
      <c r="A47" s="14" t="s">
        <v>36</v>
      </c>
      <c r="B47" s="14">
        <v>635</v>
      </c>
    </row>
    <row r="48" spans="1:2">
      <c r="A48" s="14" t="s">
        <v>37</v>
      </c>
      <c r="B48" s="14">
        <v>635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201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2</v>
      </c>
      <c r="C55" s="14">
        <v>14</v>
      </c>
      <c r="D55" s="17">
        <v>21</v>
      </c>
      <c r="E55" s="14">
        <v>37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1</v>
      </c>
      <c r="C57" s="14">
        <v>0</v>
      </c>
      <c r="D57" s="17">
        <v>4</v>
      </c>
      <c r="E57" s="14">
        <v>5</v>
      </c>
    </row>
    <row r="58" spans="1:5" ht="14.4">
      <c r="A58" s="24" t="s">
        <v>49</v>
      </c>
      <c r="B58" s="14">
        <v>1</v>
      </c>
      <c r="C58" s="16" t="s">
        <v>50</v>
      </c>
      <c r="D58" s="16" t="s">
        <v>50</v>
      </c>
      <c r="E58" s="14">
        <v>1</v>
      </c>
    </row>
    <row r="59" spans="1:5" ht="14.4">
      <c r="A59" s="24" t="s">
        <v>51</v>
      </c>
      <c r="B59" s="14">
        <v>2</v>
      </c>
      <c r="C59" s="17">
        <v>14</v>
      </c>
      <c r="D59" s="14">
        <v>21</v>
      </c>
      <c r="E59" s="17">
        <v>37</v>
      </c>
    </row>
    <row r="60" spans="1:5" ht="14.4">
      <c r="A60" s="6" t="s">
        <v>52</v>
      </c>
      <c r="B60" s="14">
        <v>2</v>
      </c>
      <c r="C60" s="14">
        <v>14</v>
      </c>
      <c r="D60" s="17">
        <v>21</v>
      </c>
      <c r="E60" s="17">
        <v>37</v>
      </c>
    </row>
    <row r="61" spans="1:5" ht="14.4">
      <c r="A61" s="24" t="s">
        <v>53</v>
      </c>
      <c r="B61" s="14">
        <v>1</v>
      </c>
      <c r="C61" s="17">
        <v>14</v>
      </c>
      <c r="D61" s="17">
        <v>17</v>
      </c>
      <c r="E61" s="17">
        <v>32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>
        <v>100</v>
      </c>
      <c r="C64" s="14">
        <v>100</v>
      </c>
      <c r="D64" s="14">
        <v>100</v>
      </c>
      <c r="E64" s="14">
        <v>100</v>
      </c>
    </row>
    <row r="65" spans="1:22" ht="14.4">
      <c r="A65" s="6" t="s">
        <v>57</v>
      </c>
      <c r="B65" s="14">
        <v>100</v>
      </c>
      <c r="C65" s="17">
        <v>100</v>
      </c>
      <c r="D65" s="17">
        <v>100</v>
      </c>
      <c r="E65" s="14">
        <v>100</v>
      </c>
    </row>
    <row r="66" spans="1:22" ht="14.4">
      <c r="A66" s="23" t="s">
        <v>58</v>
      </c>
      <c r="B66" s="38">
        <v>1758.5</v>
      </c>
      <c r="C66" s="17">
        <v>4204.7857142857147</v>
      </c>
      <c r="D66" s="14">
        <v>4102.9523809523807</v>
      </c>
      <c r="E66" s="17">
        <v>4014.7567567567571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BF4E5-6319-4220-8FED-8B8804F4D0AA}">
  <dimension ref="A4:V142"/>
  <sheetViews>
    <sheetView workbookViewId="0">
      <selection activeCell="C15" sqref="C15"/>
    </sheetView>
  </sheetViews>
  <sheetFormatPr defaultRowHeight="15.6"/>
  <cols>
    <col min="1" max="1" width="41.6640625" style="41" customWidth="1"/>
    <col min="4" max="4" width="13.33203125" style="41" customWidth="1"/>
  </cols>
  <sheetData>
    <row r="4" spans="1:2">
      <c r="A4" s="69" t="s">
        <v>74</v>
      </c>
      <c r="B4" s="68" t="str">
        <f>'[4]Log to Operator list'!I6</f>
        <v>12</v>
      </c>
    </row>
    <row r="5" spans="1:2">
      <c r="A5" s="66" t="s">
        <v>1</v>
      </c>
      <c r="B5" s="67">
        <v>142.33735789637549</v>
      </c>
    </row>
    <row r="6" spans="1:2">
      <c r="A6" s="66" t="s">
        <v>75</v>
      </c>
      <c r="B6" s="65" t="e">
        <f>[4]Script!B2:B5</f>
        <v>#VALUE!</v>
      </c>
    </row>
    <row r="10" spans="1:2">
      <c r="A10" s="64" t="s">
        <v>2</v>
      </c>
    </row>
    <row r="11" spans="1:2">
      <c r="A11" s="59" t="s">
        <v>3</v>
      </c>
      <c r="B11" s="59" t="s">
        <v>4</v>
      </c>
    </row>
    <row r="12" spans="1:2">
      <c r="A12" s="63" t="s">
        <v>5</v>
      </c>
      <c r="B12" s="62">
        <v>4.9714870595116247</v>
      </c>
    </row>
    <row r="13" spans="1:2">
      <c r="A13" s="63" t="s">
        <v>6</v>
      </c>
      <c r="B13" s="62">
        <v>95.028512940488369</v>
      </c>
    </row>
    <row r="14" spans="1:2">
      <c r="A14" s="63" t="s">
        <v>7</v>
      </c>
      <c r="B14" s="62"/>
    </row>
    <row r="15" spans="1:2">
      <c r="A15" s="63" t="s">
        <v>8</v>
      </c>
      <c r="B15" s="62">
        <v>100</v>
      </c>
    </row>
    <row r="16" spans="1:2">
      <c r="A16" s="61" t="s">
        <v>9</v>
      </c>
      <c r="B16" s="61">
        <v>96.296296296296291</v>
      </c>
    </row>
    <row r="17" spans="1:2">
      <c r="A17" s="61" t="s">
        <v>10</v>
      </c>
      <c r="B17" s="61">
        <v>0</v>
      </c>
    </row>
    <row r="18" spans="1:2">
      <c r="A18" s="61" t="s">
        <v>11</v>
      </c>
      <c r="B18" s="61">
        <v>95.961538461538467</v>
      </c>
    </row>
    <row r="19" spans="1:2">
      <c r="A19" s="50" t="s">
        <v>12</v>
      </c>
      <c r="B19" s="58">
        <v>65.714285714285708</v>
      </c>
    </row>
    <row r="20" spans="1:2">
      <c r="A20" s="61" t="s">
        <v>13</v>
      </c>
      <c r="B20" s="60">
        <v>814</v>
      </c>
    </row>
    <row r="21" spans="1:2">
      <c r="A21" s="61" t="s">
        <v>14</v>
      </c>
      <c r="B21" s="60">
        <v>23</v>
      </c>
    </row>
    <row r="22" spans="1:2">
      <c r="A22" s="61" t="s">
        <v>15</v>
      </c>
      <c r="B22" s="60">
        <v>4</v>
      </c>
    </row>
    <row r="23" spans="1:2">
      <c r="A23" s="59" t="s">
        <v>16</v>
      </c>
      <c r="B23" s="59" t="s">
        <v>4</v>
      </c>
    </row>
    <row r="24" spans="1:2">
      <c r="A24" s="56" t="s">
        <v>17</v>
      </c>
      <c r="B24" s="58">
        <v>35</v>
      </c>
    </row>
    <row r="25" spans="1:2">
      <c r="A25" s="50" t="s">
        <v>18</v>
      </c>
      <c r="B25" s="58">
        <v>12</v>
      </c>
    </row>
    <row r="26" spans="1:2">
      <c r="A26" s="56" t="s">
        <v>19</v>
      </c>
      <c r="B26" s="58">
        <v>23</v>
      </c>
    </row>
    <row r="27" spans="1:2">
      <c r="A27" s="57" t="s">
        <v>20</v>
      </c>
      <c r="B27" s="50">
        <v>5652.727272727273</v>
      </c>
    </row>
    <row r="28" spans="1:2">
      <c r="A28" s="50" t="s">
        <v>21</v>
      </c>
      <c r="B28" s="55">
        <v>6</v>
      </c>
    </row>
    <row r="29" spans="1:2">
      <c r="A29" s="56" t="s">
        <v>22</v>
      </c>
      <c r="B29" s="55">
        <v>0</v>
      </c>
    </row>
    <row r="30" spans="1:2">
      <c r="A30" s="50" t="s">
        <v>23</v>
      </c>
      <c r="B30" s="55">
        <v>6</v>
      </c>
    </row>
    <row r="31" spans="1:2">
      <c r="A31" s="56" t="s">
        <v>24</v>
      </c>
      <c r="B31" s="55">
        <v>100</v>
      </c>
    </row>
    <row r="35" spans="1:2">
      <c r="A35" s="54" t="s">
        <v>25</v>
      </c>
    </row>
    <row r="36" spans="1:2">
      <c r="A36" s="54" t="s">
        <v>3</v>
      </c>
      <c r="B36" s="54" t="s">
        <v>4</v>
      </c>
    </row>
    <row r="37" spans="1:2">
      <c r="A37" s="47" t="s">
        <v>26</v>
      </c>
      <c r="B37" s="47">
        <v>-7.3544625661565517</v>
      </c>
    </row>
    <row r="38" spans="1:2">
      <c r="A38" s="47" t="s">
        <v>27</v>
      </c>
      <c r="B38" s="47">
        <v>-87.944857356551424</v>
      </c>
    </row>
    <row r="39" spans="1:2">
      <c r="A39" s="47" t="s">
        <v>28</v>
      </c>
      <c r="B39" s="47">
        <v>-8.341613251405688</v>
      </c>
    </row>
    <row r="40" spans="1:2">
      <c r="A40" s="47" t="s">
        <v>29</v>
      </c>
      <c r="B40" s="47">
        <v>-88.937728658632196</v>
      </c>
    </row>
    <row r="41" spans="1:2">
      <c r="A41" s="47" t="s">
        <v>30</v>
      </c>
      <c r="B41" s="47">
        <v>-80.496853805576805</v>
      </c>
    </row>
    <row r="42" spans="1:2">
      <c r="A42" s="47" t="s">
        <v>31</v>
      </c>
      <c r="B42" s="47">
        <v>0.90533283871635273</v>
      </c>
    </row>
    <row r="43" spans="1:2">
      <c r="A43" s="47" t="s">
        <v>32</v>
      </c>
      <c r="B43" s="47">
        <v>1.965786609970142</v>
      </c>
    </row>
    <row r="44" spans="1:2">
      <c r="A44" s="47" t="s">
        <v>33</v>
      </c>
      <c r="B44" s="47">
        <v>100</v>
      </c>
    </row>
    <row r="45" spans="1:2">
      <c r="A45" s="47" t="s">
        <v>34</v>
      </c>
      <c r="B45" s="47">
        <v>1.4913185024416711</v>
      </c>
    </row>
    <row r="46" spans="1:2">
      <c r="A46" s="47" t="s">
        <v>35</v>
      </c>
      <c r="B46" s="47"/>
    </row>
    <row r="47" spans="1:2">
      <c r="A47" s="47" t="s">
        <v>36</v>
      </c>
      <c r="B47" s="47">
        <v>628</v>
      </c>
    </row>
    <row r="48" spans="1:2">
      <c r="A48" s="47" t="s">
        <v>37</v>
      </c>
      <c r="B48" s="47">
        <v>628</v>
      </c>
    </row>
    <row r="49" spans="1:5">
      <c r="A49" s="53" t="s">
        <v>38</v>
      </c>
      <c r="B49" s="53">
        <v>0</v>
      </c>
    </row>
    <row r="50" spans="1:5">
      <c r="A50" s="53" t="s">
        <v>39</v>
      </c>
      <c r="B50" s="53">
        <v>100</v>
      </c>
    </row>
    <row r="51" spans="1:5">
      <c r="A51" s="47" t="s">
        <v>40</v>
      </c>
      <c r="B51" s="47">
        <v>150</v>
      </c>
    </row>
    <row r="53" spans="1:5" ht="17.399999999999999">
      <c r="A53" s="52" t="s">
        <v>41</v>
      </c>
    </row>
    <row r="54" spans="1:5" ht="14.4">
      <c r="A54" s="25" t="s">
        <v>42</v>
      </c>
      <c r="B54" s="51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47">
        <v>0</v>
      </c>
      <c r="C55" s="47">
        <v>16</v>
      </c>
      <c r="D55" s="17">
        <v>12</v>
      </c>
      <c r="E55" s="47">
        <v>28</v>
      </c>
    </row>
    <row r="56" spans="1:5" ht="14.4">
      <c r="A56" s="24" t="s">
        <v>47</v>
      </c>
      <c r="B56" s="47">
        <v>0</v>
      </c>
      <c r="C56" s="47">
        <v>0</v>
      </c>
      <c r="D56" s="17">
        <v>1</v>
      </c>
      <c r="E56" s="15">
        <v>1</v>
      </c>
    </row>
    <row r="57" spans="1:5" ht="14.4">
      <c r="A57" s="24" t="s">
        <v>48</v>
      </c>
      <c r="B57" s="47">
        <v>0</v>
      </c>
      <c r="C57" s="47">
        <v>0</v>
      </c>
      <c r="D57" s="17">
        <v>1</v>
      </c>
      <c r="E57" s="47">
        <v>1</v>
      </c>
    </row>
    <row r="58" spans="1:5" ht="14.4">
      <c r="A58" s="24" t="s">
        <v>49</v>
      </c>
      <c r="B58" s="47">
        <v>0</v>
      </c>
      <c r="C58" s="16" t="s">
        <v>50</v>
      </c>
      <c r="D58" s="16" t="s">
        <v>50</v>
      </c>
      <c r="E58" s="47">
        <v>0</v>
      </c>
    </row>
    <row r="59" spans="1:5" ht="14.4">
      <c r="A59" s="24" t="s">
        <v>51</v>
      </c>
      <c r="B59" s="47">
        <v>0</v>
      </c>
      <c r="C59" s="17">
        <v>16</v>
      </c>
      <c r="D59" s="47">
        <v>11</v>
      </c>
      <c r="E59" s="17">
        <v>27</v>
      </c>
    </row>
    <row r="60" spans="1:5" ht="14.4">
      <c r="A60" s="50" t="s">
        <v>52</v>
      </c>
      <c r="B60" s="47">
        <v>0</v>
      </c>
      <c r="C60" s="47">
        <v>16</v>
      </c>
      <c r="D60" s="17">
        <v>11</v>
      </c>
      <c r="E60" s="17">
        <v>27</v>
      </c>
    </row>
    <row r="61" spans="1:5" ht="14.4">
      <c r="A61" s="24" t="s">
        <v>53</v>
      </c>
      <c r="B61" s="47">
        <v>0</v>
      </c>
      <c r="C61" s="17">
        <v>16</v>
      </c>
      <c r="D61" s="17">
        <v>10</v>
      </c>
      <c r="E61" s="17">
        <v>26</v>
      </c>
    </row>
    <row r="62" spans="1:5" ht="14.4">
      <c r="A62" s="50" t="s">
        <v>54</v>
      </c>
      <c r="B62" s="47">
        <v>0</v>
      </c>
      <c r="C62" s="47">
        <v>0</v>
      </c>
      <c r="D62" s="47">
        <v>0</v>
      </c>
      <c r="E62" s="47">
        <v>0</v>
      </c>
    </row>
    <row r="63" spans="1:5" ht="14.4">
      <c r="A63" s="50" t="s">
        <v>55</v>
      </c>
      <c r="B63" s="47">
        <v>0</v>
      </c>
      <c r="C63" s="47">
        <v>0</v>
      </c>
      <c r="D63" s="47">
        <v>0</v>
      </c>
      <c r="E63" s="47">
        <v>0</v>
      </c>
    </row>
    <row r="64" spans="1:5" ht="14.4">
      <c r="A64" s="50" t="s">
        <v>56</v>
      </c>
      <c r="B64" s="47"/>
      <c r="C64" s="47">
        <v>100</v>
      </c>
      <c r="D64" s="47">
        <v>91.666666666666671</v>
      </c>
      <c r="E64" s="47">
        <v>96.428571428571431</v>
      </c>
    </row>
    <row r="65" spans="1:22" ht="14.4">
      <c r="A65" s="50" t="s">
        <v>57</v>
      </c>
      <c r="B65" s="47"/>
      <c r="C65" s="17">
        <v>100</v>
      </c>
      <c r="D65" s="17">
        <v>91.666666666666671</v>
      </c>
      <c r="E65" s="47">
        <v>96.428571428571431</v>
      </c>
    </row>
    <row r="66" spans="1:22" ht="14.4">
      <c r="A66" s="49" t="s">
        <v>58</v>
      </c>
      <c r="B66" s="48"/>
      <c r="C66" s="17">
        <v>4883.4375</v>
      </c>
      <c r="D66" s="47">
        <v>5652.727272727273</v>
      </c>
      <c r="E66" s="17">
        <v>5196.8518518518522</v>
      </c>
    </row>
    <row r="68" spans="1:22">
      <c r="A68" s="42" t="s">
        <v>0</v>
      </c>
    </row>
    <row r="69" spans="1:22">
      <c r="A69" s="42"/>
      <c r="H69" s="42"/>
      <c r="O69" s="42"/>
      <c r="V69" s="42"/>
    </row>
    <row r="102" spans="1:2">
      <c r="A102" s="45" t="s">
        <v>59</v>
      </c>
    </row>
    <row r="103" spans="1:2">
      <c r="B103" s="45" t="s">
        <v>60</v>
      </c>
    </row>
    <row r="105" spans="1:2" ht="16.8">
      <c r="A105" s="46" t="s">
        <v>61</v>
      </c>
      <c r="B105" s="43" t="s">
        <v>62</v>
      </c>
    </row>
    <row r="106" spans="1:2" ht="16.8">
      <c r="A106" s="42" t="s">
        <v>0</v>
      </c>
      <c r="B106" s="43" t="s">
        <v>63</v>
      </c>
    </row>
    <row r="107" spans="1:2">
      <c r="A107" s="42"/>
    </row>
    <row r="116" ht="14.25" customHeight="1"/>
    <row r="138" spans="1:2">
      <c r="A138" s="45" t="s">
        <v>64</v>
      </c>
    </row>
    <row r="139" spans="1:2">
      <c r="B139" s="45" t="s">
        <v>65</v>
      </c>
    </row>
    <row r="140" spans="1:2" ht="16.8">
      <c r="A140" s="44" t="s">
        <v>61</v>
      </c>
      <c r="B140" s="43" t="s">
        <v>62</v>
      </c>
    </row>
    <row r="141" spans="1:2" ht="16.8">
      <c r="A141" s="42" t="s">
        <v>0</v>
      </c>
      <c r="B141" s="43" t="s">
        <v>66</v>
      </c>
    </row>
    <row r="142" spans="1:2">
      <c r="A142" s="42"/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87340-9260-4036-8A4C-7598E10C3AB3}">
  <dimension ref="A4:V142"/>
  <sheetViews>
    <sheetView workbookViewId="0">
      <selection activeCell="B5" sqref="B5"/>
    </sheetView>
  </sheetViews>
  <sheetFormatPr defaultRowHeight="15.6"/>
  <cols>
    <col min="1" max="1" width="41.6640625" style="70" customWidth="1"/>
    <col min="4" max="4" width="13.33203125" style="70" customWidth="1"/>
  </cols>
  <sheetData>
    <row r="4" spans="1:2">
      <c r="A4" s="32" t="s">
        <v>74</v>
      </c>
      <c r="B4" s="33" t="str">
        <f>'[5]Log to Operator list'!I6</f>
        <v>12</v>
      </c>
    </row>
    <row r="5" spans="1:2">
      <c r="A5" s="1" t="s">
        <v>1</v>
      </c>
      <c r="B5" s="29">
        <v>124.3663457133832</v>
      </c>
    </row>
    <row r="6" spans="1:2">
      <c r="A6" s="1" t="s">
        <v>75</v>
      </c>
      <c r="B6" s="35" t="e">
        <f>[5]Script!B2:B5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12.72618513533722</v>
      </c>
    </row>
    <row r="13" spans="1:2">
      <c r="A13" s="4" t="s">
        <v>6</v>
      </c>
      <c r="B13" s="5">
        <v>87.273814864662782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77.92</v>
      </c>
    </row>
    <row r="19" spans="1:2">
      <c r="A19" s="6" t="s">
        <v>12</v>
      </c>
      <c r="B19" s="7">
        <v>100</v>
      </c>
    </row>
    <row r="20" spans="1:2">
      <c r="A20" s="28" t="s">
        <v>13</v>
      </c>
      <c r="B20" s="27">
        <v>0</v>
      </c>
    </row>
    <row r="21" spans="1:2">
      <c r="A21" s="28" t="s">
        <v>14</v>
      </c>
      <c r="B21" s="27">
        <v>25</v>
      </c>
    </row>
    <row r="22" spans="1:2">
      <c r="A22" s="28" t="s">
        <v>15</v>
      </c>
      <c r="B22" s="27">
        <v>2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25</v>
      </c>
    </row>
    <row r="25" spans="1:2">
      <c r="A25" s="6" t="s">
        <v>18</v>
      </c>
      <c r="B25" s="7">
        <v>0</v>
      </c>
    </row>
    <row r="26" spans="1:2">
      <c r="A26" s="8" t="s">
        <v>19</v>
      </c>
      <c r="B26" s="7">
        <v>25</v>
      </c>
    </row>
    <row r="27" spans="1:2">
      <c r="A27" s="26" t="s">
        <v>20</v>
      </c>
      <c r="B27" s="6">
        <v>4003.2</v>
      </c>
    </row>
    <row r="28" spans="1:2">
      <c r="A28" s="6" t="s">
        <v>21</v>
      </c>
      <c r="B28" s="9">
        <v>6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6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-6.9720614510987478</v>
      </c>
    </row>
    <row r="38" spans="1:2">
      <c r="A38" s="14" t="s">
        <v>27</v>
      </c>
      <c r="B38" s="14">
        <v>-75.548465775966761</v>
      </c>
    </row>
    <row r="39" spans="1:2">
      <c r="A39" s="14" t="s">
        <v>28</v>
      </c>
      <c r="B39" s="14">
        <v>-7.9115826388548349</v>
      </c>
    </row>
    <row r="40" spans="1:2">
      <c r="A40" s="14" t="s">
        <v>29</v>
      </c>
      <c r="B40" s="14">
        <v>-76.482000038905426</v>
      </c>
    </row>
    <row r="41" spans="1:2">
      <c r="A41" s="14" t="s">
        <v>30</v>
      </c>
      <c r="B41" s="14">
        <v>-68.476498800958908</v>
      </c>
    </row>
    <row r="42" spans="1:2">
      <c r="A42" s="14" t="s">
        <v>31</v>
      </c>
      <c r="B42" s="14">
        <v>-11.56694519289017</v>
      </c>
    </row>
    <row r="43" spans="1:2">
      <c r="A43" s="14" t="s">
        <v>32</v>
      </c>
      <c r="B43" s="14">
        <v>751.31006956756005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1.5073673623334169</v>
      </c>
    </row>
    <row r="46" spans="1:2">
      <c r="A46" s="14" t="s">
        <v>35</v>
      </c>
      <c r="B46" s="14"/>
    </row>
    <row r="47" spans="1:2">
      <c r="A47" s="14" t="s">
        <v>36</v>
      </c>
      <c r="B47" s="14">
        <v>522</v>
      </c>
    </row>
    <row r="48" spans="1:2">
      <c r="A48" s="14" t="s">
        <v>37</v>
      </c>
      <c r="B48" s="14">
        <v>522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136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17</v>
      </c>
      <c r="D55" s="17">
        <v>5</v>
      </c>
      <c r="E55" s="14">
        <v>22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17</v>
      </c>
      <c r="D59" s="14">
        <v>5</v>
      </c>
      <c r="E59" s="17">
        <v>22</v>
      </c>
    </row>
    <row r="60" spans="1:5" ht="14.4">
      <c r="A60" s="6" t="s">
        <v>52</v>
      </c>
      <c r="B60" s="14">
        <v>0</v>
      </c>
      <c r="C60" s="14">
        <v>17</v>
      </c>
      <c r="D60" s="17">
        <v>5</v>
      </c>
      <c r="E60" s="17">
        <v>22</v>
      </c>
    </row>
    <row r="61" spans="1:5" ht="14.4">
      <c r="A61" s="24" t="s">
        <v>53</v>
      </c>
      <c r="B61" s="14">
        <v>0</v>
      </c>
      <c r="C61" s="17">
        <v>17</v>
      </c>
      <c r="D61" s="17">
        <v>5</v>
      </c>
      <c r="E61" s="17">
        <v>22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>
        <v>100</v>
      </c>
      <c r="E64" s="14">
        <v>100</v>
      </c>
    </row>
    <row r="65" spans="1:22" ht="14.4">
      <c r="A65" s="6" t="s">
        <v>57</v>
      </c>
      <c r="B65" s="14"/>
      <c r="C65" s="17">
        <v>100</v>
      </c>
      <c r="D65" s="17">
        <v>100</v>
      </c>
      <c r="E65" s="14">
        <v>100</v>
      </c>
    </row>
    <row r="66" spans="1:22" ht="14.4">
      <c r="A66" s="23" t="s">
        <v>58</v>
      </c>
      <c r="B66" s="38"/>
      <c r="C66" s="17">
        <v>3798.6470588235288</v>
      </c>
      <c r="D66" s="14">
        <v>4003.2</v>
      </c>
      <c r="E66" s="17">
        <v>3845.136363636364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5C0FB-9F54-4287-8AB3-9FF0F94CBF13}">
  <dimension ref="A4:V142"/>
  <sheetViews>
    <sheetView workbookViewId="0">
      <selection activeCell="A30" sqref="A30"/>
    </sheetView>
  </sheetViews>
  <sheetFormatPr defaultRowHeight="15.6"/>
  <cols>
    <col min="1" max="1" width="41.6640625" style="71" customWidth="1"/>
    <col min="4" max="4" width="13.33203125" style="71" customWidth="1"/>
  </cols>
  <sheetData>
    <row r="4" spans="1:2">
      <c r="A4" s="32" t="s">
        <v>74</v>
      </c>
      <c r="B4" s="33" t="str">
        <f>'[6]Log to Operator list'!I6</f>
        <v>22</v>
      </c>
    </row>
    <row r="5" spans="1:2">
      <c r="A5" s="1" t="s">
        <v>1</v>
      </c>
      <c r="B5" s="29">
        <v>156.95839571795989</v>
      </c>
    </row>
    <row r="6" spans="1:2">
      <c r="A6" s="1" t="s">
        <v>75</v>
      </c>
      <c r="B6" s="35" t="e">
        <f>[6]Script!B2:B5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6.8781407035175883</v>
      </c>
    </row>
    <row r="13" spans="1:2">
      <c r="A13" s="4" t="s">
        <v>6</v>
      </c>
      <c r="B13" s="5">
        <v>93.121859296482413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85.627906976744185</v>
      </c>
    </row>
    <row r="19" spans="1:2">
      <c r="A19" s="6" t="s">
        <v>12</v>
      </c>
      <c r="B19" s="7">
        <v>100</v>
      </c>
    </row>
    <row r="20" spans="1:2">
      <c r="A20" s="28" t="s">
        <v>13</v>
      </c>
      <c r="B20" s="27">
        <v>166.25</v>
      </c>
    </row>
    <row r="21" spans="1:2">
      <c r="A21" s="28" t="s">
        <v>14</v>
      </c>
      <c r="B21" s="27">
        <v>31</v>
      </c>
    </row>
    <row r="22" spans="1:2">
      <c r="A22" s="28" t="s">
        <v>15</v>
      </c>
      <c r="B22" s="27">
        <v>4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31</v>
      </c>
    </row>
    <row r="25" spans="1:2">
      <c r="A25" s="6" t="s">
        <v>18</v>
      </c>
      <c r="B25" s="7">
        <v>0</v>
      </c>
    </row>
    <row r="26" spans="1:2">
      <c r="A26" s="8" t="s">
        <v>19</v>
      </c>
      <c r="B26" s="7">
        <v>31</v>
      </c>
    </row>
    <row r="27" spans="1:2">
      <c r="A27" s="26" t="s">
        <v>20</v>
      </c>
      <c r="B27" s="6">
        <v>3665.2</v>
      </c>
    </row>
    <row r="28" spans="1:2">
      <c r="A28" s="6" t="s">
        <v>21</v>
      </c>
      <c r="B28" s="9">
        <v>2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2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-7.6818878429803812</v>
      </c>
    </row>
    <row r="38" spans="1:2">
      <c r="A38" s="14" t="s">
        <v>27</v>
      </c>
      <c r="B38" s="14">
        <v>-74.220219369873874</v>
      </c>
    </row>
    <row r="39" spans="1:2">
      <c r="A39" s="14" t="s">
        <v>28</v>
      </c>
      <c r="B39" s="14">
        <v>-8.4838411207883713</v>
      </c>
    </row>
    <row r="40" spans="1:2">
      <c r="A40" s="14" t="s">
        <v>29</v>
      </c>
      <c r="B40" s="14">
        <v>-75.020603302967885</v>
      </c>
    </row>
    <row r="41" spans="1:2">
      <c r="A41" s="14" t="s">
        <v>30</v>
      </c>
      <c r="B41" s="14">
        <v>-66.46175268178466</v>
      </c>
    </row>
    <row r="42" spans="1:2">
      <c r="A42" s="14" t="s">
        <v>31</v>
      </c>
      <c r="B42" s="14">
        <v>-13.086792887484741</v>
      </c>
    </row>
    <row r="43" spans="1:2">
      <c r="A43" s="14" t="s">
        <v>32</v>
      </c>
      <c r="B43" s="14">
        <v>1.2419597071606929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1.4368649234521069</v>
      </c>
    </row>
    <row r="46" spans="1:2">
      <c r="A46" s="14" t="s">
        <v>35</v>
      </c>
      <c r="B46" s="14"/>
    </row>
    <row r="47" spans="1:2">
      <c r="A47" s="14" t="s">
        <v>36</v>
      </c>
      <c r="B47" s="14">
        <v>790</v>
      </c>
    </row>
    <row r="48" spans="1:2">
      <c r="A48" s="14" t="s">
        <v>37</v>
      </c>
      <c r="B48" s="14">
        <v>790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188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30</v>
      </c>
      <c r="D55" s="17">
        <v>5</v>
      </c>
      <c r="E55" s="14">
        <v>35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30</v>
      </c>
      <c r="D59" s="14">
        <v>5</v>
      </c>
      <c r="E59" s="17">
        <v>35</v>
      </c>
    </row>
    <row r="60" spans="1:5" ht="14.4">
      <c r="A60" s="6" t="s">
        <v>52</v>
      </c>
      <c r="B60" s="14">
        <v>0</v>
      </c>
      <c r="C60" s="14">
        <v>30</v>
      </c>
      <c r="D60" s="17">
        <v>5</v>
      </c>
      <c r="E60" s="17">
        <v>35</v>
      </c>
    </row>
    <row r="61" spans="1:5" ht="14.4">
      <c r="A61" s="24" t="s">
        <v>53</v>
      </c>
      <c r="B61" s="14">
        <v>0</v>
      </c>
      <c r="C61" s="17">
        <v>30</v>
      </c>
      <c r="D61" s="17">
        <v>5</v>
      </c>
      <c r="E61" s="17">
        <v>35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>
        <v>100</v>
      </c>
      <c r="E64" s="14">
        <v>100</v>
      </c>
    </row>
    <row r="65" spans="1:22" ht="14.4">
      <c r="A65" s="6" t="s">
        <v>57</v>
      </c>
      <c r="B65" s="14"/>
      <c r="C65" s="17">
        <v>100</v>
      </c>
      <c r="D65" s="17">
        <v>100</v>
      </c>
      <c r="E65" s="14">
        <v>100</v>
      </c>
    </row>
    <row r="66" spans="1:22" ht="14.4">
      <c r="A66" s="23" t="s">
        <v>58</v>
      </c>
      <c r="B66" s="38"/>
      <c r="C66" s="17">
        <v>4470.0333333333338</v>
      </c>
      <c r="D66" s="14">
        <v>3665.2</v>
      </c>
      <c r="E66" s="17">
        <v>4355.0571428571429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CCB93-08B8-4924-A691-186E9A21719B}">
  <dimension ref="A4:V142"/>
  <sheetViews>
    <sheetView workbookViewId="0">
      <selection activeCell="A22" sqref="A22"/>
    </sheetView>
  </sheetViews>
  <sheetFormatPr defaultRowHeight="15.6"/>
  <cols>
    <col min="1" max="1" width="41.6640625" style="72" customWidth="1"/>
    <col min="4" max="4" width="13.33203125" style="72" customWidth="1"/>
  </cols>
  <sheetData>
    <row r="4" spans="1:2">
      <c r="A4" s="32" t="s">
        <v>74</v>
      </c>
      <c r="B4" s="33" t="str">
        <f>'[7]Log to Operator list'!I6</f>
        <v>22</v>
      </c>
    </row>
    <row r="5" spans="1:2">
      <c r="A5" s="1" t="s">
        <v>1</v>
      </c>
      <c r="B5" s="29">
        <v>90.841628564835304</v>
      </c>
    </row>
    <row r="6" spans="1:2">
      <c r="A6" s="1" t="s">
        <v>75</v>
      </c>
      <c r="B6" s="35" t="e">
        <f>[7]Script!B2:B5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16.877637130801691</v>
      </c>
    </row>
    <row r="13" spans="1:2">
      <c r="A13" s="4" t="s">
        <v>6</v>
      </c>
      <c r="B13" s="5">
        <v>83.122362869198312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92.137931034482762</v>
      </c>
    </row>
    <row r="19" spans="1:2">
      <c r="A19" s="6" t="s">
        <v>12</v>
      </c>
      <c r="B19" s="7">
        <v>100</v>
      </c>
    </row>
    <row r="20" spans="1:2">
      <c r="A20" s="28" t="s">
        <v>13</v>
      </c>
      <c r="B20" s="27">
        <v>0</v>
      </c>
    </row>
    <row r="21" spans="1:2">
      <c r="A21" s="28" t="s">
        <v>14</v>
      </c>
      <c r="B21" s="27">
        <v>19</v>
      </c>
    </row>
    <row r="22" spans="1:2">
      <c r="A22" s="28" t="s">
        <v>15</v>
      </c>
      <c r="B22" s="27">
        <v>5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19</v>
      </c>
    </row>
    <row r="25" spans="1:2">
      <c r="A25" s="6" t="s">
        <v>18</v>
      </c>
      <c r="B25" s="7">
        <v>0</v>
      </c>
    </row>
    <row r="26" spans="1:2">
      <c r="A26" s="8" t="s">
        <v>19</v>
      </c>
      <c r="B26" s="7">
        <v>19</v>
      </c>
    </row>
    <row r="27" spans="1:2">
      <c r="A27" s="26" t="s">
        <v>20</v>
      </c>
      <c r="B27" s="6"/>
    </row>
    <row r="28" spans="1:2">
      <c r="A28" s="6" t="s">
        <v>21</v>
      </c>
      <c r="B28" s="9">
        <v>1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1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-7.2318756033539158</v>
      </c>
    </row>
    <row r="38" spans="1:2">
      <c r="A38" s="14" t="s">
        <v>27</v>
      </c>
      <c r="B38" s="14">
        <v>-72.894727035732274</v>
      </c>
    </row>
    <row r="39" spans="1:2">
      <c r="A39" s="14" t="s">
        <v>28</v>
      </c>
      <c r="B39" s="14">
        <v>-7.9658698870699114</v>
      </c>
    </row>
    <row r="40" spans="1:2">
      <c r="A40" s="14" t="s">
        <v>29</v>
      </c>
      <c r="B40" s="14">
        <v>-73.624758405835053</v>
      </c>
    </row>
    <row r="41" spans="1:2">
      <c r="A41" s="14" t="s">
        <v>30</v>
      </c>
      <c r="B41" s="14">
        <v>-65.607424149031203</v>
      </c>
    </row>
    <row r="42" spans="1:2">
      <c r="A42" s="14" t="s">
        <v>31</v>
      </c>
      <c r="B42" s="14">
        <v>-12.104789671889639</v>
      </c>
    </row>
    <row r="43" spans="1:2">
      <c r="A43" s="14" t="s">
        <v>32</v>
      </c>
      <c r="B43" s="14">
        <v>1.1957977265790709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1.4104596935376419</v>
      </c>
    </row>
    <row r="46" spans="1:2">
      <c r="A46" s="14" t="s">
        <v>35</v>
      </c>
      <c r="B46" s="14"/>
    </row>
    <row r="47" spans="1:2">
      <c r="A47" s="14" t="s">
        <v>36</v>
      </c>
      <c r="B47" s="14">
        <v>357</v>
      </c>
    </row>
    <row r="48" spans="1:2">
      <c r="A48" s="14" t="s">
        <v>37</v>
      </c>
      <c r="B48" s="14">
        <v>357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95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19</v>
      </c>
      <c r="D55" s="17">
        <v>0</v>
      </c>
      <c r="E55" s="14">
        <v>19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19</v>
      </c>
      <c r="D59" s="14">
        <v>0</v>
      </c>
      <c r="E59" s="17">
        <v>19</v>
      </c>
    </row>
    <row r="60" spans="1:5" ht="14.4">
      <c r="A60" s="6" t="s">
        <v>52</v>
      </c>
      <c r="B60" s="14">
        <v>0</v>
      </c>
      <c r="C60" s="14">
        <v>19</v>
      </c>
      <c r="D60" s="17">
        <v>0</v>
      </c>
      <c r="E60" s="17">
        <v>19</v>
      </c>
    </row>
    <row r="61" spans="1:5" ht="14.4">
      <c r="A61" s="24" t="s">
        <v>53</v>
      </c>
      <c r="B61" s="14">
        <v>0</v>
      </c>
      <c r="C61" s="17">
        <v>19</v>
      </c>
      <c r="D61" s="17">
        <v>0</v>
      </c>
      <c r="E61" s="17">
        <v>19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/>
      <c r="E64" s="14">
        <v>100</v>
      </c>
    </row>
    <row r="65" spans="1:22" ht="14.4">
      <c r="A65" s="6" t="s">
        <v>57</v>
      </c>
      <c r="B65" s="14"/>
      <c r="C65" s="17">
        <v>100</v>
      </c>
      <c r="D65" s="17"/>
      <c r="E65" s="14">
        <v>100</v>
      </c>
    </row>
    <row r="66" spans="1:22" ht="14.4">
      <c r="A66" s="23" t="s">
        <v>58</v>
      </c>
      <c r="B66" s="38"/>
      <c r="C66" s="17">
        <v>4059.78947368421</v>
      </c>
      <c r="D66" s="14"/>
      <c r="E66" s="17">
        <v>4059.78947368421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393A7-3764-4E68-ADA9-29BA0F297582}">
  <dimension ref="A4:V142"/>
  <sheetViews>
    <sheetView workbookViewId="0">
      <selection activeCell="H28" sqref="H28"/>
    </sheetView>
  </sheetViews>
  <sheetFormatPr defaultRowHeight="15.6"/>
  <cols>
    <col min="1" max="1" width="41.6640625" style="73" customWidth="1"/>
    <col min="4" max="4" width="13.33203125" style="73" customWidth="1"/>
  </cols>
  <sheetData>
    <row r="4" spans="1:2">
      <c r="A4" s="32" t="s">
        <v>74</v>
      </c>
      <c r="B4" s="33" t="str">
        <f>'[8]Log to Operator list'!I6</f>
        <v>23</v>
      </c>
    </row>
    <row r="5" spans="1:2">
      <c r="A5" s="1" t="s">
        <v>1</v>
      </c>
      <c r="B5" s="29">
        <v>82.246524707947472</v>
      </c>
    </row>
    <row r="6" spans="1:2">
      <c r="A6" s="1" t="s">
        <v>75</v>
      </c>
      <c r="B6" s="35" t="e">
        <f>[8]Script!B2:B5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15.82181259600614</v>
      </c>
    </row>
    <row r="13" spans="1:2">
      <c r="A13" s="4" t="s">
        <v>6</v>
      </c>
      <c r="B13" s="5">
        <v>84.17818740399386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93.086956521739125</v>
      </c>
    </row>
    <row r="19" spans="1:2">
      <c r="A19" s="6" t="s">
        <v>12</v>
      </c>
      <c r="B19" s="7">
        <v>100</v>
      </c>
    </row>
    <row r="20" spans="1:2">
      <c r="A20" s="28" t="s">
        <v>13</v>
      </c>
      <c r="B20" s="27">
        <v>0.4</v>
      </c>
    </row>
    <row r="21" spans="1:2">
      <c r="A21" s="28" t="s">
        <v>14</v>
      </c>
      <c r="B21" s="27">
        <v>13</v>
      </c>
    </row>
    <row r="22" spans="1:2">
      <c r="A22" s="28" t="s">
        <v>15</v>
      </c>
      <c r="B22" s="27">
        <v>5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13</v>
      </c>
    </row>
    <row r="25" spans="1:2">
      <c r="A25" s="6" t="s">
        <v>18</v>
      </c>
      <c r="B25" s="7">
        <v>0</v>
      </c>
    </row>
    <row r="26" spans="1:2">
      <c r="A26" s="8" t="s">
        <v>19</v>
      </c>
      <c r="B26" s="7">
        <v>13</v>
      </c>
    </row>
    <row r="27" spans="1:2">
      <c r="A27" s="26" t="s">
        <v>20</v>
      </c>
      <c r="B27" s="6">
        <v>3307</v>
      </c>
    </row>
    <row r="28" spans="1:2">
      <c r="A28" s="6" t="s">
        <v>21</v>
      </c>
      <c r="B28" s="9">
        <v>1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1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-6.3506426351690406</v>
      </c>
    </row>
    <row r="38" spans="1:2">
      <c r="A38" s="14" t="s">
        <v>27</v>
      </c>
      <c r="B38" s="14">
        <v>-69.555971760507234</v>
      </c>
    </row>
    <row r="39" spans="1:2">
      <c r="A39" s="14" t="s">
        <v>28</v>
      </c>
      <c r="B39" s="14">
        <v>-7.1886769607576104</v>
      </c>
    </row>
    <row r="40" spans="1:2">
      <c r="A40" s="14" t="s">
        <v>29</v>
      </c>
      <c r="B40" s="14">
        <v>-70.393093852852417</v>
      </c>
    </row>
    <row r="41" spans="1:2">
      <c r="A41" s="14" t="s">
        <v>30</v>
      </c>
      <c r="B41" s="14">
        <v>-63.093160156980012</v>
      </c>
    </row>
    <row r="42" spans="1:2">
      <c r="A42" s="14" t="s">
        <v>31</v>
      </c>
      <c r="B42" s="14">
        <v>-17.966547663777689</v>
      </c>
    </row>
    <row r="43" spans="1:2">
      <c r="A43" s="14" t="s">
        <v>32</v>
      </c>
      <c r="B43" s="14">
        <v>1.1384560793963561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1.41307484220018</v>
      </c>
    </row>
    <row r="46" spans="1:2">
      <c r="A46" s="14" t="s">
        <v>35</v>
      </c>
      <c r="B46" s="14"/>
    </row>
    <row r="47" spans="1:2">
      <c r="A47" s="14" t="s">
        <v>36</v>
      </c>
      <c r="B47" s="14">
        <v>315</v>
      </c>
    </row>
    <row r="48" spans="1:2">
      <c r="A48" s="14" t="s">
        <v>37</v>
      </c>
      <c r="B48" s="14">
        <v>315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109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12</v>
      </c>
      <c r="D55" s="17">
        <v>1</v>
      </c>
      <c r="E55" s="14">
        <v>13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12</v>
      </c>
      <c r="D59" s="14">
        <v>1</v>
      </c>
      <c r="E59" s="17">
        <v>13</v>
      </c>
    </row>
    <row r="60" spans="1:5" ht="14.4">
      <c r="A60" s="6" t="s">
        <v>52</v>
      </c>
      <c r="B60" s="14">
        <v>0</v>
      </c>
      <c r="C60" s="14">
        <v>12</v>
      </c>
      <c r="D60" s="17">
        <v>1</v>
      </c>
      <c r="E60" s="17">
        <v>13</v>
      </c>
    </row>
    <row r="61" spans="1:5" ht="14.4">
      <c r="A61" s="24" t="s">
        <v>53</v>
      </c>
      <c r="B61" s="14">
        <v>0</v>
      </c>
      <c r="C61" s="17">
        <v>12</v>
      </c>
      <c r="D61" s="17">
        <v>1</v>
      </c>
      <c r="E61" s="17">
        <v>13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>
        <v>100</v>
      </c>
      <c r="E64" s="14">
        <v>100</v>
      </c>
    </row>
    <row r="65" spans="1:22" ht="14.4">
      <c r="A65" s="6" t="s">
        <v>57</v>
      </c>
      <c r="B65" s="14"/>
      <c r="C65" s="17">
        <v>100</v>
      </c>
      <c r="D65" s="17">
        <v>100</v>
      </c>
      <c r="E65" s="14">
        <v>100</v>
      </c>
    </row>
    <row r="66" spans="1:22" ht="14.4">
      <c r="A66" s="23" t="s">
        <v>58</v>
      </c>
      <c r="B66" s="38"/>
      <c r="C66" s="17">
        <v>3649.833333333333</v>
      </c>
      <c r="D66" s="14">
        <v>3307</v>
      </c>
      <c r="E66" s="17">
        <v>3623.461538461539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134F5-7EA4-4420-ADDF-9E5798AD7FCC}">
  <dimension ref="A4:V142"/>
  <sheetViews>
    <sheetView workbookViewId="0">
      <selection activeCell="D25" sqref="D25"/>
    </sheetView>
  </sheetViews>
  <sheetFormatPr defaultRowHeight="15.6"/>
  <cols>
    <col min="1" max="1" width="41.6640625" style="74" customWidth="1"/>
    <col min="4" max="4" width="13.33203125" style="74" customWidth="1"/>
  </cols>
  <sheetData>
    <row r="4" spans="1:2">
      <c r="A4" s="69" t="s">
        <v>74</v>
      </c>
      <c r="B4" s="68" t="str">
        <f>'[9]Log to Operator list'!I6</f>
        <v>23</v>
      </c>
    </row>
    <row r="5" spans="1:2">
      <c r="A5" s="66" t="s">
        <v>1</v>
      </c>
      <c r="B5" s="67">
        <v>101.6646853834831</v>
      </c>
    </row>
    <row r="6" spans="1:2">
      <c r="A6" s="66" t="s">
        <v>75</v>
      </c>
      <c r="B6" s="65" t="e">
        <f>[9]Script!B2:B5</f>
        <v>#VALUE!</v>
      </c>
    </row>
    <row r="10" spans="1:2">
      <c r="A10" s="64" t="s">
        <v>2</v>
      </c>
    </row>
    <row r="11" spans="1:2">
      <c r="A11" s="59" t="s">
        <v>3</v>
      </c>
      <c r="B11" s="59" t="s">
        <v>4</v>
      </c>
    </row>
    <row r="12" spans="1:2">
      <c r="A12" s="63" t="s">
        <v>5</v>
      </c>
      <c r="B12" s="62">
        <v>11.83928571428571</v>
      </c>
    </row>
    <row r="13" spans="1:2">
      <c r="A13" s="63" t="s">
        <v>6</v>
      </c>
      <c r="B13" s="62">
        <v>88.160714285714292</v>
      </c>
    </row>
    <row r="14" spans="1:2">
      <c r="A14" s="63" t="s">
        <v>7</v>
      </c>
      <c r="B14" s="62"/>
    </row>
    <row r="15" spans="1:2">
      <c r="A15" s="63" t="s">
        <v>8</v>
      </c>
      <c r="B15" s="62">
        <v>100</v>
      </c>
    </row>
    <row r="16" spans="1:2">
      <c r="A16" s="61" t="s">
        <v>9</v>
      </c>
      <c r="B16" s="61">
        <v>96.296296296296291</v>
      </c>
    </row>
    <row r="17" spans="1:2">
      <c r="A17" s="61" t="s">
        <v>10</v>
      </c>
      <c r="B17" s="61">
        <v>0</v>
      </c>
    </row>
    <row r="18" spans="1:2">
      <c r="A18" s="61" t="s">
        <v>11</v>
      </c>
      <c r="B18" s="61">
        <v>93.42307692307692</v>
      </c>
    </row>
    <row r="19" spans="1:2">
      <c r="A19" s="50" t="s">
        <v>12</v>
      </c>
      <c r="B19" s="58">
        <v>100</v>
      </c>
    </row>
    <row r="20" spans="1:2">
      <c r="A20" s="61" t="s">
        <v>13</v>
      </c>
      <c r="B20" s="60">
        <v>0</v>
      </c>
    </row>
    <row r="21" spans="1:2">
      <c r="A21" s="61" t="s">
        <v>14</v>
      </c>
      <c r="B21" s="60">
        <v>21</v>
      </c>
    </row>
    <row r="22" spans="1:2">
      <c r="A22" s="61" t="s">
        <v>15</v>
      </c>
      <c r="B22" s="60">
        <v>3</v>
      </c>
    </row>
    <row r="23" spans="1:2">
      <c r="A23" s="59" t="s">
        <v>16</v>
      </c>
      <c r="B23" s="59" t="s">
        <v>4</v>
      </c>
    </row>
    <row r="24" spans="1:2">
      <c r="A24" s="56" t="s">
        <v>17</v>
      </c>
      <c r="B24" s="58">
        <v>21</v>
      </c>
    </row>
    <row r="25" spans="1:2">
      <c r="A25" s="50" t="s">
        <v>18</v>
      </c>
      <c r="B25" s="58">
        <v>0</v>
      </c>
    </row>
    <row r="26" spans="1:2">
      <c r="A26" s="56" t="s">
        <v>19</v>
      </c>
      <c r="B26" s="58">
        <v>21</v>
      </c>
    </row>
    <row r="27" spans="1:2">
      <c r="A27" s="57" t="s">
        <v>20</v>
      </c>
      <c r="B27" s="50">
        <v>4403.25</v>
      </c>
    </row>
    <row r="28" spans="1:2">
      <c r="A28" s="50" t="s">
        <v>21</v>
      </c>
      <c r="B28" s="55">
        <v>7</v>
      </c>
    </row>
    <row r="29" spans="1:2">
      <c r="A29" s="56" t="s">
        <v>22</v>
      </c>
      <c r="B29" s="55">
        <v>0</v>
      </c>
    </row>
    <row r="30" spans="1:2">
      <c r="A30" s="50" t="s">
        <v>23</v>
      </c>
      <c r="B30" s="55">
        <v>7</v>
      </c>
    </row>
    <row r="31" spans="1:2">
      <c r="A31" s="56" t="s">
        <v>24</v>
      </c>
      <c r="B31" s="55">
        <v>100</v>
      </c>
    </row>
    <row r="35" spans="1:2">
      <c r="A35" s="54" t="s">
        <v>25</v>
      </c>
    </row>
    <row r="36" spans="1:2">
      <c r="A36" s="54" t="s">
        <v>3</v>
      </c>
      <c r="B36" s="54" t="s">
        <v>4</v>
      </c>
    </row>
    <row r="37" spans="1:2">
      <c r="A37" s="47" t="s">
        <v>26</v>
      </c>
      <c r="B37" s="47">
        <v>-7.1209840878629791</v>
      </c>
    </row>
    <row r="38" spans="1:2">
      <c r="A38" s="47" t="s">
        <v>27</v>
      </c>
      <c r="B38" s="47">
        <v>-74.70395895636085</v>
      </c>
    </row>
    <row r="39" spans="1:2">
      <c r="A39" s="47" t="s">
        <v>28</v>
      </c>
      <c r="B39" s="47">
        <v>-8.0684227784065872</v>
      </c>
    </row>
    <row r="40" spans="1:2">
      <c r="A40" s="47" t="s">
        <v>29</v>
      </c>
      <c r="B40" s="47">
        <v>-75.634241987446501</v>
      </c>
    </row>
    <row r="41" spans="1:2">
      <c r="A41" s="47" t="s">
        <v>30</v>
      </c>
      <c r="B41" s="47">
        <v>-67.543011143410837</v>
      </c>
    </row>
    <row r="42" spans="1:2">
      <c r="A42" s="47" t="s">
        <v>31</v>
      </c>
      <c r="B42" s="47">
        <v>-13.655973089961771</v>
      </c>
    </row>
    <row r="43" spans="1:2">
      <c r="A43" s="47" t="s">
        <v>32</v>
      </c>
      <c r="B43" s="47">
        <v>1.8750641490920561</v>
      </c>
    </row>
    <row r="44" spans="1:2">
      <c r="A44" s="47" t="s">
        <v>33</v>
      </c>
      <c r="B44" s="47">
        <v>100</v>
      </c>
    </row>
    <row r="45" spans="1:2">
      <c r="A45" s="47" t="s">
        <v>34</v>
      </c>
      <c r="B45" s="47">
        <v>1.5299240210403271</v>
      </c>
    </row>
    <row r="46" spans="1:2">
      <c r="A46" s="47" t="s">
        <v>35</v>
      </c>
      <c r="B46" s="47"/>
    </row>
    <row r="47" spans="1:2">
      <c r="A47" s="47" t="s">
        <v>36</v>
      </c>
      <c r="B47" s="47">
        <v>466</v>
      </c>
    </row>
    <row r="48" spans="1:2">
      <c r="A48" s="47" t="s">
        <v>37</v>
      </c>
      <c r="B48" s="47">
        <v>466</v>
      </c>
    </row>
    <row r="49" spans="1:5">
      <c r="A49" s="53" t="s">
        <v>38</v>
      </c>
      <c r="B49" s="53">
        <v>0</v>
      </c>
    </row>
    <row r="50" spans="1:5">
      <c r="A50" s="53" t="s">
        <v>39</v>
      </c>
      <c r="B50" s="53">
        <v>100</v>
      </c>
    </row>
    <row r="51" spans="1:5">
      <c r="A51" s="47" t="s">
        <v>40</v>
      </c>
      <c r="B51" s="47">
        <v>125</v>
      </c>
    </row>
    <row r="53" spans="1:5" ht="17.399999999999999">
      <c r="A53" s="52" t="s">
        <v>41</v>
      </c>
    </row>
    <row r="54" spans="1:5" ht="14.4">
      <c r="A54" s="25" t="s">
        <v>42</v>
      </c>
      <c r="B54" s="51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47">
        <v>0</v>
      </c>
      <c r="C55" s="47">
        <v>14</v>
      </c>
      <c r="D55" s="17">
        <v>4</v>
      </c>
      <c r="E55" s="47">
        <v>18</v>
      </c>
    </row>
    <row r="56" spans="1:5" ht="14.4">
      <c r="A56" s="24" t="s">
        <v>47</v>
      </c>
      <c r="B56" s="47">
        <v>0</v>
      </c>
      <c r="C56" s="47">
        <v>0</v>
      </c>
      <c r="D56" s="17">
        <v>0</v>
      </c>
      <c r="E56" s="15">
        <v>0</v>
      </c>
    </row>
    <row r="57" spans="1:5" ht="14.4">
      <c r="A57" s="24" t="s">
        <v>48</v>
      </c>
      <c r="B57" s="47">
        <v>0</v>
      </c>
      <c r="C57" s="47">
        <v>0</v>
      </c>
      <c r="D57" s="17">
        <v>0</v>
      </c>
      <c r="E57" s="47">
        <v>0</v>
      </c>
    </row>
    <row r="58" spans="1:5" ht="14.4">
      <c r="A58" s="24" t="s">
        <v>49</v>
      </c>
      <c r="B58" s="47">
        <v>0</v>
      </c>
      <c r="C58" s="16" t="s">
        <v>50</v>
      </c>
      <c r="D58" s="16" t="s">
        <v>50</v>
      </c>
      <c r="E58" s="47">
        <v>0</v>
      </c>
    </row>
    <row r="59" spans="1:5" ht="14.4">
      <c r="A59" s="24" t="s">
        <v>51</v>
      </c>
      <c r="B59" s="47">
        <v>0</v>
      </c>
      <c r="C59" s="17">
        <v>14</v>
      </c>
      <c r="D59" s="47">
        <v>4</v>
      </c>
      <c r="E59" s="17">
        <v>18</v>
      </c>
    </row>
    <row r="60" spans="1:5" ht="14.4">
      <c r="A60" s="50" t="s">
        <v>52</v>
      </c>
      <c r="B60" s="47">
        <v>0</v>
      </c>
      <c r="C60" s="47">
        <v>14</v>
      </c>
      <c r="D60" s="17">
        <v>4</v>
      </c>
      <c r="E60" s="17">
        <v>18</v>
      </c>
    </row>
    <row r="61" spans="1:5" ht="14.4">
      <c r="A61" s="24" t="s">
        <v>53</v>
      </c>
      <c r="B61" s="47">
        <v>0</v>
      </c>
      <c r="C61" s="17">
        <v>14</v>
      </c>
      <c r="D61" s="17">
        <v>4</v>
      </c>
      <c r="E61" s="17">
        <v>18</v>
      </c>
    </row>
    <row r="62" spans="1:5" ht="14.4">
      <c r="A62" s="50" t="s">
        <v>54</v>
      </c>
      <c r="B62" s="47">
        <v>0</v>
      </c>
      <c r="C62" s="47">
        <v>0</v>
      </c>
      <c r="D62" s="47">
        <v>0</v>
      </c>
      <c r="E62" s="47">
        <v>0</v>
      </c>
    </row>
    <row r="63" spans="1:5" ht="14.4">
      <c r="A63" s="50" t="s">
        <v>55</v>
      </c>
      <c r="B63" s="47">
        <v>0</v>
      </c>
      <c r="C63" s="47">
        <v>0</v>
      </c>
      <c r="D63" s="47">
        <v>0</v>
      </c>
      <c r="E63" s="47">
        <v>0</v>
      </c>
    </row>
    <row r="64" spans="1:5" ht="14.4">
      <c r="A64" s="50" t="s">
        <v>56</v>
      </c>
      <c r="B64" s="47"/>
      <c r="C64" s="47">
        <v>100</v>
      </c>
      <c r="D64" s="47">
        <v>100</v>
      </c>
      <c r="E64" s="47">
        <v>100</v>
      </c>
    </row>
    <row r="65" spans="1:22" ht="14.4">
      <c r="A65" s="50" t="s">
        <v>57</v>
      </c>
      <c r="B65" s="47"/>
      <c r="C65" s="17">
        <v>100</v>
      </c>
      <c r="D65" s="17">
        <v>100</v>
      </c>
      <c r="E65" s="47">
        <v>100</v>
      </c>
    </row>
    <row r="66" spans="1:22" ht="14.4">
      <c r="A66" s="49" t="s">
        <v>58</v>
      </c>
      <c r="B66" s="48"/>
      <c r="C66" s="17">
        <v>4144.7142857142853</v>
      </c>
      <c r="D66" s="47">
        <v>4403.25</v>
      </c>
      <c r="E66" s="17">
        <v>4202.166666666667</v>
      </c>
    </row>
    <row r="68" spans="1:22">
      <c r="A68" s="42" t="s">
        <v>0</v>
      </c>
    </row>
    <row r="69" spans="1:22">
      <c r="A69" s="42"/>
      <c r="H69" s="42"/>
      <c r="O69" s="42"/>
      <c r="V69" s="42"/>
    </row>
    <row r="102" spans="1:2">
      <c r="A102" s="45" t="s">
        <v>59</v>
      </c>
    </row>
    <row r="103" spans="1:2">
      <c r="B103" s="45" t="s">
        <v>60</v>
      </c>
    </row>
    <row r="105" spans="1:2" ht="16.8">
      <c r="A105" s="46" t="s">
        <v>61</v>
      </c>
      <c r="B105" s="43" t="s">
        <v>62</v>
      </c>
    </row>
    <row r="106" spans="1:2" ht="16.8">
      <c r="A106" s="42" t="s">
        <v>0</v>
      </c>
      <c r="B106" s="43" t="s">
        <v>63</v>
      </c>
    </row>
    <row r="107" spans="1:2">
      <c r="A107" s="42"/>
    </row>
    <row r="116" ht="14.25" customHeight="1"/>
    <row r="138" spans="1:2">
      <c r="A138" s="45" t="s">
        <v>64</v>
      </c>
    </row>
    <row r="139" spans="1:2">
      <c r="B139" s="45" t="s">
        <v>65</v>
      </c>
    </row>
    <row r="140" spans="1:2" ht="16.8">
      <c r="A140" s="44" t="s">
        <v>61</v>
      </c>
      <c r="B140" s="43" t="s">
        <v>62</v>
      </c>
    </row>
    <row r="141" spans="1:2" ht="16.8">
      <c r="A141" s="42" t="s">
        <v>0</v>
      </c>
      <c r="B141" s="43" t="s">
        <v>66</v>
      </c>
    </row>
    <row r="142" spans="1:2">
      <c r="A142" s="42"/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81C88-5D22-4B14-A49C-49B900E7EA79}">
  <dimension ref="A4:V142"/>
  <sheetViews>
    <sheetView workbookViewId="0">
      <selection activeCell="L21" sqref="L21"/>
    </sheetView>
  </sheetViews>
  <sheetFormatPr defaultRowHeight="15.6"/>
  <cols>
    <col min="1" max="1" width="41.6640625" style="75" customWidth="1"/>
    <col min="4" max="4" width="13.33203125" style="75" customWidth="1"/>
  </cols>
  <sheetData>
    <row r="4" spans="1:2">
      <c r="A4" s="32" t="s">
        <v>74</v>
      </c>
      <c r="B4" s="33" t="str">
        <f>'[10]Log to Operator list'!I6</f>
        <v>24</v>
      </c>
    </row>
    <row r="5" spans="1:2">
      <c r="A5" s="1" t="s">
        <v>1</v>
      </c>
      <c r="B5" s="29">
        <v>87.347798127337171</v>
      </c>
    </row>
    <row r="6" spans="1:2">
      <c r="A6" s="1" t="s">
        <v>75</v>
      </c>
      <c r="B6" s="35" t="e">
        <f>[10]Script!B2:B5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28.43488649940263</v>
      </c>
    </row>
    <row r="13" spans="1:2">
      <c r="A13" s="4" t="s">
        <v>6</v>
      </c>
      <c r="B13" s="5">
        <v>71.565113500597377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90.222222222222229</v>
      </c>
    </row>
    <row r="19" spans="1:2">
      <c r="A19" s="6" t="s">
        <v>12</v>
      </c>
      <c r="B19" s="7">
        <v>100</v>
      </c>
    </row>
    <row r="20" spans="1:2">
      <c r="A20" s="28" t="s">
        <v>13</v>
      </c>
      <c r="B20" s="27">
        <v>306.5</v>
      </c>
    </row>
    <row r="21" spans="1:2">
      <c r="A21" s="28" t="s">
        <v>14</v>
      </c>
      <c r="B21" s="27">
        <v>13</v>
      </c>
    </row>
    <row r="22" spans="1:2">
      <c r="A22" s="28" t="s">
        <v>15</v>
      </c>
      <c r="B22" s="27">
        <v>2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15</v>
      </c>
    </row>
    <row r="25" spans="1:2">
      <c r="A25" s="6" t="s">
        <v>18</v>
      </c>
      <c r="B25" s="7">
        <v>0</v>
      </c>
    </row>
    <row r="26" spans="1:2">
      <c r="A26" s="8" t="s">
        <v>19</v>
      </c>
      <c r="B26" s="7">
        <v>15</v>
      </c>
    </row>
    <row r="27" spans="1:2">
      <c r="A27" s="26" t="s">
        <v>20</v>
      </c>
      <c r="B27" s="6"/>
    </row>
    <row r="28" spans="1:2">
      <c r="A28" s="6" t="s">
        <v>21</v>
      </c>
      <c r="B28" s="9">
        <v>1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1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-6.692291100544006</v>
      </c>
    </row>
    <row r="38" spans="1:2">
      <c r="A38" s="14" t="s">
        <v>27</v>
      </c>
      <c r="B38" s="14">
        <v>-72.860488674201065</v>
      </c>
    </row>
    <row r="39" spans="1:2">
      <c r="A39" s="14" t="s">
        <v>28</v>
      </c>
      <c r="B39" s="14">
        <v>-7.5683914313967939</v>
      </c>
    </row>
    <row r="40" spans="1:2">
      <c r="A40" s="14" t="s">
        <v>29</v>
      </c>
      <c r="B40" s="14">
        <v>-73.726954240306327</v>
      </c>
    </row>
    <row r="41" spans="1:2">
      <c r="A41" s="14" t="s">
        <v>30</v>
      </c>
      <c r="B41" s="14">
        <v>-66.080021986807537</v>
      </c>
    </row>
    <row r="42" spans="1:2">
      <c r="A42" s="14" t="s">
        <v>31</v>
      </c>
      <c r="B42" s="14">
        <v>-17.32689677078049</v>
      </c>
    </row>
    <row r="43" spans="1:2">
      <c r="A43" s="14" t="s">
        <v>32</v>
      </c>
      <c r="B43" s="14">
        <v>1.407909158106176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1.4480069324090119</v>
      </c>
    </row>
    <row r="46" spans="1:2">
      <c r="A46" s="14" t="s">
        <v>35</v>
      </c>
      <c r="B46" s="14"/>
    </row>
    <row r="47" spans="1:2">
      <c r="A47" s="14" t="s">
        <v>36</v>
      </c>
      <c r="B47" s="14">
        <v>321</v>
      </c>
    </row>
    <row r="48" spans="1:2">
      <c r="A48" s="14" t="s">
        <v>37</v>
      </c>
      <c r="B48" s="14">
        <v>321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89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2</v>
      </c>
      <c r="C55" s="14">
        <v>12</v>
      </c>
      <c r="D55" s="17">
        <v>0</v>
      </c>
      <c r="E55" s="14">
        <v>14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2</v>
      </c>
      <c r="C59" s="17">
        <v>12</v>
      </c>
      <c r="D59" s="14">
        <v>0</v>
      </c>
      <c r="E59" s="17">
        <v>14</v>
      </c>
    </row>
    <row r="60" spans="1:5" ht="14.4">
      <c r="A60" s="6" t="s">
        <v>52</v>
      </c>
      <c r="B60" s="14">
        <v>2</v>
      </c>
      <c r="C60" s="14">
        <v>12</v>
      </c>
      <c r="D60" s="17">
        <v>0</v>
      </c>
      <c r="E60" s="17">
        <v>14</v>
      </c>
    </row>
    <row r="61" spans="1:5" ht="14.4">
      <c r="A61" s="24" t="s">
        <v>53</v>
      </c>
      <c r="B61" s="14">
        <v>2</v>
      </c>
      <c r="C61" s="17">
        <v>12</v>
      </c>
      <c r="D61" s="17">
        <v>0</v>
      </c>
      <c r="E61" s="17">
        <v>14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>
        <v>100</v>
      </c>
      <c r="C64" s="14">
        <v>100</v>
      </c>
      <c r="D64" s="14"/>
      <c r="E64" s="14">
        <v>100</v>
      </c>
    </row>
    <row r="65" spans="1:22" ht="14.4">
      <c r="A65" s="6" t="s">
        <v>57</v>
      </c>
      <c r="B65" s="14">
        <v>100</v>
      </c>
      <c r="C65" s="17">
        <v>100</v>
      </c>
      <c r="D65" s="17"/>
      <c r="E65" s="14">
        <v>100</v>
      </c>
    </row>
    <row r="66" spans="1:22" ht="14.4">
      <c r="A66" s="23" t="s">
        <v>58</v>
      </c>
      <c r="B66" s="38">
        <v>1655.5</v>
      </c>
      <c r="C66" s="17">
        <v>3762.5</v>
      </c>
      <c r="D66" s="14"/>
      <c r="E66" s="17">
        <v>3461.5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913C6-5EDF-486E-96AF-D6475F311EFF}">
  <dimension ref="A4:V142"/>
  <sheetViews>
    <sheetView workbookViewId="0">
      <selection activeCell="A31" sqref="A31"/>
    </sheetView>
  </sheetViews>
  <sheetFormatPr defaultRowHeight="15.6"/>
  <cols>
    <col min="1" max="1" width="41.6640625" style="34" customWidth="1"/>
    <col min="4" max="4" width="13.33203125" style="34" customWidth="1"/>
  </cols>
  <sheetData>
    <row r="4" spans="1:2">
      <c r="A4" s="32" t="s">
        <v>74</v>
      </c>
      <c r="B4" s="33" t="str">
        <f>'[11]Log to Operator list'!I6</f>
        <v>24</v>
      </c>
    </row>
    <row r="5" spans="1:2">
      <c r="A5" s="1" t="s">
        <v>1</v>
      </c>
      <c r="B5" s="29">
        <v>195.8546003585524</v>
      </c>
    </row>
    <row r="6" spans="1:2">
      <c r="A6" s="1" t="s">
        <v>75</v>
      </c>
      <c r="B6" s="35" t="e">
        <f>[11]Script!B2:B5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15.302697071420299</v>
      </c>
    </row>
    <row r="13" spans="1:2">
      <c r="A13" s="4" t="s">
        <v>6</v>
      </c>
      <c r="B13" s="5">
        <v>84.697302928579703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82.05263157894737</v>
      </c>
    </row>
    <row r="19" spans="1:2">
      <c r="A19" s="6" t="s">
        <v>12</v>
      </c>
      <c r="B19" s="7">
        <v>96.551724137931032</v>
      </c>
    </row>
    <row r="20" spans="1:2">
      <c r="A20" s="28" t="s">
        <v>13</v>
      </c>
      <c r="B20" s="27">
        <v>0</v>
      </c>
    </row>
    <row r="21" spans="1:2">
      <c r="A21" s="28" t="s">
        <v>14</v>
      </c>
      <c r="B21" s="27">
        <v>28</v>
      </c>
    </row>
    <row r="22" spans="1:2">
      <c r="A22" s="28" t="s">
        <v>15</v>
      </c>
      <c r="B22" s="27">
        <v>7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29</v>
      </c>
    </row>
    <row r="25" spans="1:2">
      <c r="A25" s="6" t="s">
        <v>18</v>
      </c>
      <c r="B25" s="7">
        <v>1</v>
      </c>
    </row>
    <row r="26" spans="1:2">
      <c r="A26" s="8" t="s">
        <v>19</v>
      </c>
      <c r="B26" s="7">
        <v>28</v>
      </c>
    </row>
    <row r="27" spans="1:2">
      <c r="A27" s="26" t="s">
        <v>20</v>
      </c>
      <c r="B27" s="6">
        <v>3877.5</v>
      </c>
    </row>
    <row r="28" spans="1:2">
      <c r="A28" s="6" t="s">
        <v>21</v>
      </c>
      <c r="B28" s="9">
        <v>1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1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-6.3240852606012536</v>
      </c>
    </row>
    <row r="38" spans="1:2">
      <c r="A38" s="14" t="s">
        <v>27</v>
      </c>
      <c r="B38" s="14">
        <v>-73.971557497300608</v>
      </c>
    </row>
    <row r="39" spans="1:2">
      <c r="A39" s="14" t="s">
        <v>28</v>
      </c>
      <c r="B39" s="14">
        <v>-7.1159053972033117</v>
      </c>
    </row>
    <row r="40" spans="1:2">
      <c r="A40" s="14" t="s">
        <v>29</v>
      </c>
      <c r="B40" s="14">
        <v>-74.765557270140235</v>
      </c>
    </row>
    <row r="41" spans="1:2">
      <c r="A41" s="14" t="s">
        <v>30</v>
      </c>
      <c r="B41" s="14">
        <v>-67.592826951765005</v>
      </c>
    </row>
    <row r="42" spans="1:2">
      <c r="A42" s="14" t="s">
        <v>31</v>
      </c>
      <c r="B42" s="14">
        <v>-15.822619222868861</v>
      </c>
    </row>
    <row r="43" spans="1:2">
      <c r="A43" s="14" t="s">
        <v>32</v>
      </c>
      <c r="B43" s="14">
        <v>1.1939711422868979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1.3960070558050031</v>
      </c>
    </row>
    <row r="46" spans="1:2">
      <c r="A46" s="14" t="s">
        <v>35</v>
      </c>
      <c r="B46" s="14"/>
    </row>
    <row r="47" spans="1:2">
      <c r="A47" s="14" t="s">
        <v>36</v>
      </c>
      <c r="B47" s="14">
        <v>668</v>
      </c>
    </row>
    <row r="48" spans="1:2">
      <c r="A48" s="14" t="s">
        <v>37</v>
      </c>
      <c r="B48" s="14">
        <v>668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164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27</v>
      </c>
      <c r="D55" s="17">
        <v>2</v>
      </c>
      <c r="E55" s="14">
        <v>29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27</v>
      </c>
      <c r="D59" s="14">
        <v>2</v>
      </c>
      <c r="E59" s="17">
        <v>29</v>
      </c>
    </row>
    <row r="60" spans="1:5" ht="14.4">
      <c r="A60" s="6" t="s">
        <v>52</v>
      </c>
      <c r="B60" s="14">
        <v>0</v>
      </c>
      <c r="C60" s="14">
        <v>27</v>
      </c>
      <c r="D60" s="17">
        <v>2</v>
      </c>
      <c r="E60" s="17">
        <v>29</v>
      </c>
    </row>
    <row r="61" spans="1:5" ht="14.4">
      <c r="A61" s="24" t="s">
        <v>53</v>
      </c>
      <c r="B61" s="14">
        <v>0</v>
      </c>
      <c r="C61" s="17">
        <v>27</v>
      </c>
      <c r="D61" s="17">
        <v>2</v>
      </c>
      <c r="E61" s="17">
        <v>29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>
        <v>100</v>
      </c>
      <c r="E64" s="14">
        <v>100</v>
      </c>
    </row>
    <row r="65" spans="1:22" ht="14.4">
      <c r="A65" s="6" t="s">
        <v>57</v>
      </c>
      <c r="B65" s="14"/>
      <c r="C65" s="17">
        <v>100</v>
      </c>
      <c r="D65" s="17">
        <v>100</v>
      </c>
      <c r="E65" s="14">
        <v>100</v>
      </c>
    </row>
    <row r="66" spans="1:22" ht="14.4">
      <c r="A66" s="23" t="s">
        <v>58</v>
      </c>
      <c r="B66" s="38"/>
      <c r="C66" s="17">
        <v>4424.333333333333</v>
      </c>
      <c r="D66" s="14">
        <v>3877.5</v>
      </c>
      <c r="E66" s="17">
        <v>4386.6206896551721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14BC3-C90F-4FA4-A6C0-FD18E69B9ECC}">
  <dimension ref="A4:V142"/>
  <sheetViews>
    <sheetView workbookViewId="0">
      <selection activeCell="A31" sqref="A31"/>
    </sheetView>
  </sheetViews>
  <sheetFormatPr defaultRowHeight="15.6"/>
  <cols>
    <col min="1" max="1" width="41.6640625" style="76" customWidth="1"/>
    <col min="4" max="4" width="13.33203125" style="76" customWidth="1"/>
  </cols>
  <sheetData>
    <row r="4" spans="1:2">
      <c r="A4" s="32" t="s">
        <v>74</v>
      </c>
      <c r="B4" s="33" t="str">
        <f>'[12]Log to Operator list'!I6</f>
        <v>24</v>
      </c>
    </row>
    <row r="5" spans="1:2">
      <c r="A5" s="1" t="s">
        <v>1</v>
      </c>
      <c r="B5" s="29">
        <v>101.8094976036959</v>
      </c>
    </row>
    <row r="6" spans="1:2">
      <c r="A6" s="1" t="s">
        <v>75</v>
      </c>
      <c r="B6" s="35" t="e">
        <f>[12]Script!B2:B5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25.274342449050689</v>
      </c>
    </row>
    <row r="13" spans="1:2">
      <c r="A13" s="4" t="s">
        <v>6</v>
      </c>
      <c r="B13" s="5">
        <v>74.725657550949308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83.272727272727266</v>
      </c>
    </row>
    <row r="19" spans="1:2">
      <c r="A19" s="6" t="s">
        <v>12</v>
      </c>
      <c r="B19" s="7">
        <v>95</v>
      </c>
    </row>
    <row r="20" spans="1:2">
      <c r="A20" s="28" t="s">
        <v>13</v>
      </c>
      <c r="B20" s="27">
        <v>311.58333333333331</v>
      </c>
    </row>
    <row r="21" spans="1:2">
      <c r="A21" s="28" t="s">
        <v>14</v>
      </c>
      <c r="B21" s="27">
        <v>18</v>
      </c>
    </row>
    <row r="22" spans="1:2">
      <c r="A22" s="28" t="s">
        <v>15</v>
      </c>
      <c r="B22" s="27">
        <v>12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20</v>
      </c>
    </row>
    <row r="25" spans="1:2">
      <c r="A25" s="6" t="s">
        <v>18</v>
      </c>
      <c r="B25" s="7">
        <v>1</v>
      </c>
    </row>
    <row r="26" spans="1:2">
      <c r="A26" s="8" t="s">
        <v>19</v>
      </c>
      <c r="B26" s="7">
        <v>19</v>
      </c>
    </row>
    <row r="27" spans="1:2">
      <c r="A27" s="26" t="s">
        <v>20</v>
      </c>
      <c r="B27" s="6"/>
    </row>
    <row r="28" spans="1:2">
      <c r="A28" s="6" t="s">
        <v>21</v>
      </c>
      <c r="B28" s="9">
        <v>3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3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-6.4665620780372191</v>
      </c>
    </row>
    <row r="38" spans="1:2">
      <c r="A38" s="14" t="s">
        <v>27</v>
      </c>
      <c r="B38" s="14">
        <v>-73.940402824285655</v>
      </c>
    </row>
    <row r="39" spans="1:2">
      <c r="A39" s="14" t="s">
        <v>28</v>
      </c>
      <c r="B39" s="14">
        <v>-7.3074846658231749</v>
      </c>
    </row>
    <row r="40" spans="1:2">
      <c r="A40" s="14" t="s">
        <v>29</v>
      </c>
      <c r="B40" s="14">
        <v>-74.782951071122397</v>
      </c>
    </row>
    <row r="41" spans="1:2">
      <c r="A41" s="14" t="s">
        <v>30</v>
      </c>
      <c r="B41" s="14">
        <v>-67.467388730235953</v>
      </c>
    </row>
    <row r="42" spans="1:2">
      <c r="A42" s="14" t="s">
        <v>31</v>
      </c>
      <c r="B42" s="14">
        <v>-17.561796347736749</v>
      </c>
    </row>
    <row r="43" spans="1:2">
      <c r="A43" s="14" t="s">
        <v>32</v>
      </c>
      <c r="B43" s="14">
        <v>1.713492508491322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1.442206299851291</v>
      </c>
    </row>
    <row r="46" spans="1:2">
      <c r="A46" s="14" t="s">
        <v>35</v>
      </c>
      <c r="B46" s="14"/>
    </row>
    <row r="47" spans="1:2">
      <c r="A47" s="14" t="s">
        <v>36</v>
      </c>
      <c r="B47" s="14">
        <v>383</v>
      </c>
    </row>
    <row r="48" spans="1:2">
      <c r="A48" s="14" t="s">
        <v>37</v>
      </c>
      <c r="B48" s="14">
        <v>383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118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2</v>
      </c>
      <c r="C55" s="14">
        <v>18</v>
      </c>
      <c r="D55" s="17">
        <v>0</v>
      </c>
      <c r="E55" s="14">
        <v>20</v>
      </c>
    </row>
    <row r="56" spans="1:5" ht="14.4">
      <c r="A56" s="24" t="s">
        <v>47</v>
      </c>
      <c r="B56" s="14">
        <v>0</v>
      </c>
      <c r="C56" s="14">
        <v>1</v>
      </c>
      <c r="D56" s="17">
        <v>0</v>
      </c>
      <c r="E56" s="15">
        <v>1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2</v>
      </c>
      <c r="C59" s="17">
        <v>17</v>
      </c>
      <c r="D59" s="14">
        <v>0</v>
      </c>
      <c r="E59" s="17">
        <v>19</v>
      </c>
    </row>
    <row r="60" spans="1:5" ht="14.4">
      <c r="A60" s="6" t="s">
        <v>52</v>
      </c>
      <c r="B60" s="14">
        <v>2</v>
      </c>
      <c r="C60" s="14">
        <v>17</v>
      </c>
      <c r="D60" s="17">
        <v>0</v>
      </c>
      <c r="E60" s="17">
        <v>19</v>
      </c>
    </row>
    <row r="61" spans="1:5" ht="14.4">
      <c r="A61" s="24" t="s">
        <v>53</v>
      </c>
      <c r="B61" s="14">
        <v>2</v>
      </c>
      <c r="C61" s="17">
        <v>17</v>
      </c>
      <c r="D61" s="17">
        <v>0</v>
      </c>
      <c r="E61" s="17">
        <v>19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>
        <v>100</v>
      </c>
      <c r="C64" s="14">
        <v>94.444444444444443</v>
      </c>
      <c r="D64" s="14"/>
      <c r="E64" s="14">
        <v>95</v>
      </c>
    </row>
    <row r="65" spans="1:22" ht="14.4">
      <c r="A65" s="6" t="s">
        <v>57</v>
      </c>
      <c r="B65" s="14">
        <v>100</v>
      </c>
      <c r="C65" s="17">
        <v>94.444444444444443</v>
      </c>
      <c r="D65" s="17"/>
      <c r="E65" s="14">
        <v>95</v>
      </c>
    </row>
    <row r="66" spans="1:22" ht="14.4">
      <c r="A66" s="23" t="s">
        <v>58</v>
      </c>
      <c r="B66" s="38">
        <v>1659.5</v>
      </c>
      <c r="C66" s="17">
        <v>4907.5294117647063</v>
      </c>
      <c r="D66" s="14"/>
      <c r="E66" s="17">
        <v>4565.6315789473683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52104-D2DB-469A-B5CA-8EE4FD53C36F}">
  <dimension ref="A4:V142"/>
  <sheetViews>
    <sheetView workbookViewId="0">
      <selection activeCell="A22" sqref="A22"/>
    </sheetView>
  </sheetViews>
  <sheetFormatPr defaultRowHeight="15.6"/>
  <cols>
    <col min="1" max="1" width="41.6640625" style="77" customWidth="1"/>
    <col min="4" max="4" width="13.33203125" style="77" customWidth="1"/>
  </cols>
  <sheetData>
    <row r="4" spans="1:2">
      <c r="A4" s="32" t="s">
        <v>74</v>
      </c>
      <c r="B4" s="33" t="str">
        <f>'[13]Log to Operator list'!I6</f>
        <v>201</v>
      </c>
    </row>
    <row r="5" spans="1:2">
      <c r="A5" s="1" t="s">
        <v>1</v>
      </c>
      <c r="B5" s="29">
        <v>179.9653504037158</v>
      </c>
    </row>
    <row r="6" spans="1:2">
      <c r="A6" s="1" t="s">
        <v>75</v>
      </c>
      <c r="B6" s="35" t="e">
        <f>[13]Script!B2:B5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11.144984048209849</v>
      </c>
    </row>
    <row r="13" spans="1:2">
      <c r="A13" s="4" t="s">
        <v>6</v>
      </c>
      <c r="B13" s="5">
        <v>88.855015951790151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86.352941176470594</v>
      </c>
    </row>
    <row r="19" spans="1:2">
      <c r="A19" s="6" t="s">
        <v>12</v>
      </c>
      <c r="B19" s="7">
        <v>96.491228070175438</v>
      </c>
    </row>
    <row r="20" spans="1:2">
      <c r="A20" s="28" t="s">
        <v>13</v>
      </c>
      <c r="B20" s="27">
        <v>0</v>
      </c>
    </row>
    <row r="21" spans="1:2">
      <c r="A21" s="28" t="s">
        <v>14</v>
      </c>
      <c r="B21" s="27">
        <v>52</v>
      </c>
    </row>
    <row r="22" spans="1:2">
      <c r="A22" s="28" t="s">
        <v>15</v>
      </c>
      <c r="B22" s="27">
        <v>3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57</v>
      </c>
    </row>
    <row r="25" spans="1:2">
      <c r="A25" s="6" t="s">
        <v>18</v>
      </c>
      <c r="B25" s="7">
        <v>2</v>
      </c>
    </row>
    <row r="26" spans="1:2">
      <c r="A26" s="8" t="s">
        <v>19</v>
      </c>
      <c r="B26" s="7">
        <v>55</v>
      </c>
    </row>
    <row r="27" spans="1:2">
      <c r="A27" s="26" t="s">
        <v>20</v>
      </c>
      <c r="B27" s="6">
        <v>4621.9230769230771</v>
      </c>
    </row>
    <row r="28" spans="1:2">
      <c r="A28" s="6" t="s">
        <v>21</v>
      </c>
      <c r="B28" s="9">
        <v>15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15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-7.1740394316340161</v>
      </c>
    </row>
    <row r="38" spans="1:2">
      <c r="A38" s="14" t="s">
        <v>27</v>
      </c>
      <c r="B38" s="14">
        <v>-77.651963499360164</v>
      </c>
    </row>
    <row r="39" spans="1:2">
      <c r="A39" s="14" t="s">
        <v>28</v>
      </c>
      <c r="B39" s="14">
        <v>-7.9819385728605061</v>
      </c>
    </row>
    <row r="40" spans="1:2">
      <c r="A40" s="14" t="s">
        <v>29</v>
      </c>
      <c r="B40" s="14">
        <v>-78.446120041645869</v>
      </c>
    </row>
    <row r="41" spans="1:2">
      <c r="A41" s="14" t="s">
        <v>30</v>
      </c>
      <c r="B41" s="14">
        <v>-70.430125913673692</v>
      </c>
    </row>
    <row r="42" spans="1:2">
      <c r="A42" s="14" t="s">
        <v>31</v>
      </c>
      <c r="B42" s="14">
        <v>-10.034853893163399</v>
      </c>
    </row>
    <row r="43" spans="1:2">
      <c r="A43" s="14" t="s">
        <v>32</v>
      </c>
      <c r="B43" s="14">
        <v>1.639852715778251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1.480627402098265</v>
      </c>
    </row>
    <row r="46" spans="1:2">
      <c r="A46" s="14" t="s">
        <v>35</v>
      </c>
      <c r="B46" s="14"/>
    </row>
    <row r="47" spans="1:2">
      <c r="A47" s="14" t="s">
        <v>36</v>
      </c>
      <c r="B47" s="14">
        <v>875</v>
      </c>
    </row>
    <row r="48" spans="1:2">
      <c r="A48" s="14" t="s">
        <v>37</v>
      </c>
      <c r="B48" s="14">
        <v>875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189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31</v>
      </c>
      <c r="D55" s="17">
        <v>13</v>
      </c>
      <c r="E55" s="14">
        <v>44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31</v>
      </c>
      <c r="D59" s="14">
        <v>13</v>
      </c>
      <c r="E59" s="17">
        <v>44</v>
      </c>
    </row>
    <row r="60" spans="1:5" ht="14.4">
      <c r="A60" s="6" t="s">
        <v>52</v>
      </c>
      <c r="B60" s="14">
        <v>0</v>
      </c>
      <c r="C60" s="14">
        <v>31</v>
      </c>
      <c r="D60" s="17">
        <v>13</v>
      </c>
      <c r="E60" s="17">
        <v>44</v>
      </c>
    </row>
    <row r="61" spans="1:5" ht="14.4">
      <c r="A61" s="24" t="s">
        <v>53</v>
      </c>
      <c r="B61" s="14">
        <v>0</v>
      </c>
      <c r="C61" s="17">
        <v>31</v>
      </c>
      <c r="D61" s="17">
        <v>13</v>
      </c>
      <c r="E61" s="17">
        <v>44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>
        <v>100</v>
      </c>
      <c r="E64" s="14">
        <v>100</v>
      </c>
    </row>
    <row r="65" spans="1:22" ht="14.4">
      <c r="A65" s="6" t="s">
        <v>57</v>
      </c>
      <c r="B65" s="14"/>
      <c r="C65" s="17">
        <v>100</v>
      </c>
      <c r="D65" s="17">
        <v>100</v>
      </c>
      <c r="E65" s="14">
        <v>100</v>
      </c>
    </row>
    <row r="66" spans="1:22" ht="14.4">
      <c r="A66" s="23" t="s">
        <v>58</v>
      </c>
      <c r="B66" s="38"/>
      <c r="C66" s="17">
        <v>4552.8064516129034</v>
      </c>
      <c r="D66" s="14">
        <v>4621.9230769230771</v>
      </c>
      <c r="E66" s="17">
        <v>4573.227272727273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3F244-55EB-4C73-8C99-3741541E3AA8}">
  <dimension ref="A4:V142"/>
  <sheetViews>
    <sheetView topLeftCell="A4" workbookViewId="0">
      <selection activeCell="B19" sqref="B19"/>
    </sheetView>
  </sheetViews>
  <sheetFormatPr defaultRowHeight="15.6"/>
  <cols>
    <col min="1" max="1" width="41.6640625" style="78" customWidth="1"/>
    <col min="4" max="4" width="13.33203125" style="78" customWidth="1"/>
  </cols>
  <sheetData>
    <row r="4" spans="1:2">
      <c r="A4" s="32" t="s">
        <v>74</v>
      </c>
      <c r="B4" s="33" t="str">
        <f>'[14]Log to Operator list'!I6</f>
        <v>210</v>
      </c>
    </row>
    <row r="5" spans="1:2">
      <c r="A5" s="1" t="s">
        <v>1</v>
      </c>
      <c r="B5" s="29">
        <v>46.686006323889544</v>
      </c>
    </row>
    <row r="6" spans="1:2">
      <c r="A6" s="1" t="s">
        <v>75</v>
      </c>
      <c r="B6" s="35" t="e">
        <f>[14]Script!B2:B5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4.3466299862448414</v>
      </c>
    </row>
    <row r="13" spans="1:2">
      <c r="A13" s="4" t="s">
        <v>6</v>
      </c>
      <c r="B13" s="5">
        <v>95.653370013755165</v>
      </c>
    </row>
    <row r="14" spans="1:2">
      <c r="A14" s="4" t="s">
        <v>7</v>
      </c>
      <c r="B14" s="5"/>
    </row>
    <row r="15" spans="1:2">
      <c r="A15" s="4" t="s">
        <v>8</v>
      </c>
      <c r="B15" s="5">
        <v>60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87.357142857142861</v>
      </c>
    </row>
    <row r="19" spans="1:2">
      <c r="A19" s="6" t="s">
        <v>12</v>
      </c>
      <c r="B19" s="7">
        <v>92.857142857142861</v>
      </c>
    </row>
    <row r="20" spans="1:2">
      <c r="A20" s="28" t="s">
        <v>13</v>
      </c>
      <c r="B20" s="27">
        <v>1025.75</v>
      </c>
    </row>
    <row r="21" spans="1:2">
      <c r="A21" s="28" t="s">
        <v>14</v>
      </c>
      <c r="B21" s="27">
        <v>11</v>
      </c>
    </row>
    <row r="22" spans="1:2">
      <c r="A22" s="28" t="s">
        <v>15</v>
      </c>
      <c r="B22" s="27">
        <v>4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14</v>
      </c>
    </row>
    <row r="25" spans="1:2">
      <c r="A25" s="6" t="s">
        <v>18</v>
      </c>
      <c r="B25" s="7">
        <v>1</v>
      </c>
    </row>
    <row r="26" spans="1:2">
      <c r="A26" s="8" t="s">
        <v>19</v>
      </c>
      <c r="B26" s="7">
        <v>13</v>
      </c>
    </row>
    <row r="27" spans="1:2">
      <c r="A27" s="26" t="s">
        <v>20</v>
      </c>
      <c r="B27" s="6">
        <v>6648</v>
      </c>
    </row>
    <row r="28" spans="1:2">
      <c r="A28" s="6" t="s">
        <v>21</v>
      </c>
      <c r="B28" s="9">
        <v>5</v>
      </c>
    </row>
    <row r="29" spans="1:2">
      <c r="A29" s="8" t="s">
        <v>22</v>
      </c>
      <c r="B29" s="9">
        <v>2</v>
      </c>
    </row>
    <row r="30" spans="1:2">
      <c r="A30" s="6" t="s">
        <v>23</v>
      </c>
      <c r="B30" s="9">
        <v>3</v>
      </c>
    </row>
    <row r="31" spans="1:2">
      <c r="A31" s="8" t="s">
        <v>24</v>
      </c>
      <c r="B31" s="9">
        <v>60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-8.0230254563718404</v>
      </c>
    </row>
    <row r="38" spans="1:2">
      <c r="A38" s="14" t="s">
        <v>27</v>
      </c>
      <c r="B38" s="14">
        <v>-73.353009305010417</v>
      </c>
    </row>
    <row r="39" spans="1:2">
      <c r="A39" s="14" t="s">
        <v>28</v>
      </c>
      <c r="B39" s="14">
        <v>-8.8310240720670485</v>
      </c>
    </row>
    <row r="40" spans="1:2">
      <c r="A40" s="14" t="s">
        <v>29</v>
      </c>
      <c r="B40" s="14">
        <v>-74.145737193125157</v>
      </c>
    </row>
    <row r="41" spans="1:2">
      <c r="A41" s="14" t="s">
        <v>30</v>
      </c>
      <c r="B41" s="14">
        <v>-65.235388291517395</v>
      </c>
    </row>
    <row r="42" spans="1:2">
      <c r="A42" s="14" t="s">
        <v>31</v>
      </c>
      <c r="B42" s="14">
        <v>-13.102574376056699</v>
      </c>
    </row>
    <row r="43" spans="1:2">
      <c r="A43" s="14" t="s">
        <v>32</v>
      </c>
      <c r="B43" s="14">
        <v>1.9096395716599901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1.453224131964471</v>
      </c>
    </row>
    <row r="46" spans="1:2">
      <c r="A46" s="14" t="s">
        <v>35</v>
      </c>
      <c r="B46" s="14"/>
    </row>
    <row r="47" spans="1:2">
      <c r="A47" s="14" t="s">
        <v>36</v>
      </c>
      <c r="B47" s="14">
        <v>248</v>
      </c>
    </row>
    <row r="48" spans="1:2">
      <c r="A48" s="14" t="s">
        <v>37</v>
      </c>
      <c r="B48" s="14">
        <v>248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82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8</v>
      </c>
      <c r="D55" s="17">
        <v>4</v>
      </c>
      <c r="E55" s="14">
        <v>12</v>
      </c>
    </row>
    <row r="56" spans="1:5" ht="14.4">
      <c r="A56" s="24" t="s">
        <v>47</v>
      </c>
      <c r="B56" s="14">
        <v>0</v>
      </c>
      <c r="C56" s="14">
        <v>0</v>
      </c>
      <c r="D56" s="17">
        <v>1</v>
      </c>
      <c r="E56" s="15">
        <v>1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8</v>
      </c>
      <c r="D59" s="14">
        <v>3</v>
      </c>
      <c r="E59" s="17">
        <v>11</v>
      </c>
    </row>
    <row r="60" spans="1:5" ht="14.4">
      <c r="A60" s="6" t="s">
        <v>52</v>
      </c>
      <c r="B60" s="14">
        <v>0</v>
      </c>
      <c r="C60" s="14">
        <v>8</v>
      </c>
      <c r="D60" s="17">
        <v>3</v>
      </c>
      <c r="E60" s="17">
        <v>11</v>
      </c>
    </row>
    <row r="61" spans="1:5" ht="14.4">
      <c r="A61" s="24" t="s">
        <v>53</v>
      </c>
      <c r="B61" s="14">
        <v>0</v>
      </c>
      <c r="C61" s="17">
        <v>8</v>
      </c>
      <c r="D61" s="17">
        <v>3</v>
      </c>
      <c r="E61" s="17">
        <v>11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>
        <v>75</v>
      </c>
      <c r="E64" s="14">
        <v>91.666666666666671</v>
      </c>
    </row>
    <row r="65" spans="1:22" ht="14.4">
      <c r="A65" s="6" t="s">
        <v>57</v>
      </c>
      <c r="B65" s="14"/>
      <c r="C65" s="17">
        <v>100</v>
      </c>
      <c r="D65" s="17">
        <v>75</v>
      </c>
      <c r="E65" s="14">
        <v>91.666666666666671</v>
      </c>
    </row>
    <row r="66" spans="1:22" ht="14.4">
      <c r="A66" s="23" t="s">
        <v>58</v>
      </c>
      <c r="B66" s="38"/>
      <c r="C66" s="17">
        <v>5178.875</v>
      </c>
      <c r="D66" s="14">
        <v>6648</v>
      </c>
      <c r="E66" s="17">
        <v>5579.545454545455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1FC50-B06D-4CC0-97DD-6A1EA7D63405}">
  <dimension ref="A4:V142"/>
  <sheetViews>
    <sheetView workbookViewId="0"/>
  </sheetViews>
  <sheetFormatPr defaultRowHeight="15.6"/>
  <cols>
    <col min="1" max="1" width="41.6640625" style="79" customWidth="1"/>
    <col min="4" max="4" width="13.33203125" style="79" customWidth="1"/>
  </cols>
  <sheetData>
    <row r="4" spans="1:2">
      <c r="A4" s="32" t="s">
        <v>74</v>
      </c>
      <c r="B4" s="33" t="str">
        <f>'[15]Log to Operator list'!I6</f>
        <v>212</v>
      </c>
    </row>
    <row r="5" spans="1:2">
      <c r="A5" s="1" t="s">
        <v>1</v>
      </c>
      <c r="B5" s="29">
        <v>211.26983253313631</v>
      </c>
    </row>
    <row r="6" spans="1:2">
      <c r="A6" s="1" t="s">
        <v>75</v>
      </c>
      <c r="B6" s="35" t="e">
        <f>[15]Script!B2:B5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6.4423175877328394</v>
      </c>
    </row>
    <row r="13" spans="1:2">
      <c r="A13" s="4" t="s">
        <v>6</v>
      </c>
      <c r="B13" s="5">
        <v>93.557682412267155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91.774193548387103</v>
      </c>
    </row>
    <row r="19" spans="1:2">
      <c r="A19" s="6" t="s">
        <v>12</v>
      </c>
      <c r="B19" s="7">
        <v>100</v>
      </c>
    </row>
    <row r="20" spans="1:2">
      <c r="A20" s="28" t="s">
        <v>13</v>
      </c>
      <c r="B20" s="27">
        <v>0</v>
      </c>
    </row>
    <row r="21" spans="1:2">
      <c r="A21" s="28" t="s">
        <v>14</v>
      </c>
      <c r="B21" s="27">
        <v>24</v>
      </c>
    </row>
    <row r="22" spans="1:2">
      <c r="A22" s="28" t="s">
        <v>15</v>
      </c>
      <c r="B22" s="27">
        <v>4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24</v>
      </c>
    </row>
    <row r="25" spans="1:2">
      <c r="A25" s="6" t="s">
        <v>18</v>
      </c>
      <c r="B25" s="7">
        <v>0</v>
      </c>
    </row>
    <row r="26" spans="1:2">
      <c r="A26" s="8" t="s">
        <v>19</v>
      </c>
      <c r="B26" s="7">
        <v>24</v>
      </c>
    </row>
    <row r="27" spans="1:2">
      <c r="A27" s="26" t="s">
        <v>20</v>
      </c>
      <c r="B27" s="6">
        <v>3423.5555555555561</v>
      </c>
    </row>
    <row r="28" spans="1:2">
      <c r="A28" s="6" t="s">
        <v>21</v>
      </c>
      <c r="B28" s="9">
        <v>10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10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-7.1787942000077987</v>
      </c>
    </row>
    <row r="38" spans="1:2">
      <c r="A38" s="14" t="s">
        <v>27</v>
      </c>
      <c r="B38" s="14">
        <v>-75.52792381885304</v>
      </c>
    </row>
    <row r="39" spans="1:2">
      <c r="A39" s="14" t="s">
        <v>28</v>
      </c>
      <c r="B39" s="14">
        <v>-7.938966543374737</v>
      </c>
    </row>
    <row r="40" spans="1:2">
      <c r="A40" s="14" t="s">
        <v>29</v>
      </c>
      <c r="B40" s="14">
        <v>-76.284943052791604</v>
      </c>
    </row>
    <row r="41" spans="1:2">
      <c r="A41" s="14" t="s">
        <v>30</v>
      </c>
      <c r="B41" s="14">
        <v>-68.288864868460124</v>
      </c>
    </row>
    <row r="42" spans="1:2">
      <c r="A42" s="14" t="s">
        <v>31</v>
      </c>
      <c r="B42" s="14">
        <v>-10.04438647115826</v>
      </c>
    </row>
    <row r="43" spans="1:2">
      <c r="A43" s="14" t="s">
        <v>32</v>
      </c>
      <c r="B43" s="14">
        <v>2.1393604963930182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1.404180282783835</v>
      </c>
    </row>
    <row r="46" spans="1:2">
      <c r="A46" s="14" t="s">
        <v>35</v>
      </c>
      <c r="B46" s="14"/>
    </row>
    <row r="47" spans="1:2">
      <c r="A47" s="14" t="s">
        <v>36</v>
      </c>
      <c r="B47" s="14">
        <v>696</v>
      </c>
    </row>
    <row r="48" spans="1:2">
      <c r="A48" s="14" t="s">
        <v>37</v>
      </c>
      <c r="B48" s="14">
        <v>696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156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14</v>
      </c>
      <c r="D55" s="17">
        <v>18</v>
      </c>
      <c r="E55" s="14">
        <v>32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14</v>
      </c>
      <c r="D59" s="14">
        <v>18</v>
      </c>
      <c r="E59" s="17">
        <v>32</v>
      </c>
    </row>
    <row r="60" spans="1:5" ht="14.4">
      <c r="A60" s="6" t="s">
        <v>52</v>
      </c>
      <c r="B60" s="14">
        <v>0</v>
      </c>
      <c r="C60" s="14">
        <v>14</v>
      </c>
      <c r="D60" s="17">
        <v>18</v>
      </c>
      <c r="E60" s="17">
        <v>32</v>
      </c>
    </row>
    <row r="61" spans="1:5" ht="14.4">
      <c r="A61" s="24" t="s">
        <v>53</v>
      </c>
      <c r="B61" s="14">
        <v>0</v>
      </c>
      <c r="C61" s="17">
        <v>14</v>
      </c>
      <c r="D61" s="17">
        <v>18</v>
      </c>
      <c r="E61" s="17">
        <v>32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>
        <v>100</v>
      </c>
      <c r="E64" s="14">
        <v>100</v>
      </c>
    </row>
    <row r="65" spans="1:22" ht="14.4">
      <c r="A65" s="6" t="s">
        <v>57</v>
      </c>
      <c r="B65" s="14"/>
      <c r="C65" s="17">
        <v>100</v>
      </c>
      <c r="D65" s="17">
        <v>100</v>
      </c>
      <c r="E65" s="14">
        <v>100</v>
      </c>
    </row>
    <row r="66" spans="1:22" ht="14.4">
      <c r="A66" s="23" t="s">
        <v>58</v>
      </c>
      <c r="B66" s="38"/>
      <c r="C66" s="17">
        <v>4255</v>
      </c>
      <c r="D66" s="14">
        <v>3423.5555555555561</v>
      </c>
      <c r="E66" s="17">
        <v>3787.3125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A3CB7-C297-4A3D-94B3-D7474181AB04}">
  <dimension ref="A4:V142"/>
  <sheetViews>
    <sheetView workbookViewId="0"/>
  </sheetViews>
  <sheetFormatPr defaultRowHeight="15.6"/>
  <cols>
    <col min="1" max="1" width="41.6640625" style="80" customWidth="1"/>
    <col min="4" max="4" width="13.33203125" style="80" customWidth="1"/>
  </cols>
  <sheetData>
    <row r="4" spans="1:2">
      <c r="A4" s="69" t="s">
        <v>74</v>
      </c>
      <c r="B4" s="68" t="str">
        <f>'[16]Log to Operator list'!I6</f>
        <v>212</v>
      </c>
    </row>
    <row r="5" spans="1:2">
      <c r="A5" s="66" t="s">
        <v>1</v>
      </c>
      <c r="B5" s="67">
        <v>217.49368816088361</v>
      </c>
    </row>
    <row r="6" spans="1:2">
      <c r="A6" s="66" t="s">
        <v>75</v>
      </c>
      <c r="B6" s="65" t="e">
        <f>[16]Script!B2:B5</f>
        <v>#VALUE!</v>
      </c>
    </row>
    <row r="10" spans="1:2">
      <c r="A10" s="64" t="s">
        <v>2</v>
      </c>
    </row>
    <row r="11" spans="1:2">
      <c r="A11" s="59" t="s">
        <v>3</v>
      </c>
      <c r="B11" s="59" t="s">
        <v>4</v>
      </c>
    </row>
    <row r="12" spans="1:2">
      <c r="A12" s="63" t="s">
        <v>5</v>
      </c>
      <c r="B12" s="62">
        <v>12.87367031601833</v>
      </c>
    </row>
    <row r="13" spans="1:2">
      <c r="A13" s="63" t="s">
        <v>6</v>
      </c>
      <c r="B13" s="62">
        <v>87.12632968398168</v>
      </c>
    </row>
    <row r="14" spans="1:2">
      <c r="A14" s="63" t="s">
        <v>7</v>
      </c>
      <c r="B14" s="62"/>
    </row>
    <row r="15" spans="1:2">
      <c r="A15" s="63" t="s">
        <v>8</v>
      </c>
      <c r="B15" s="62">
        <v>100</v>
      </c>
    </row>
    <row r="16" spans="1:2">
      <c r="A16" s="61" t="s">
        <v>9</v>
      </c>
      <c r="B16" s="61">
        <v>100</v>
      </c>
    </row>
    <row r="17" spans="1:2">
      <c r="A17" s="61" t="s">
        <v>10</v>
      </c>
      <c r="B17" s="61">
        <v>0</v>
      </c>
    </row>
    <row r="18" spans="1:2">
      <c r="A18" s="61" t="s">
        <v>11</v>
      </c>
      <c r="B18" s="61">
        <v>95.965517241379317</v>
      </c>
    </row>
    <row r="19" spans="1:2">
      <c r="A19" s="50" t="s">
        <v>12</v>
      </c>
      <c r="B19" s="58">
        <v>100</v>
      </c>
    </row>
    <row r="20" spans="1:2">
      <c r="A20" s="61" t="s">
        <v>13</v>
      </c>
      <c r="B20" s="60">
        <v>32.777777777777779</v>
      </c>
    </row>
    <row r="21" spans="1:2">
      <c r="A21" s="61" t="s">
        <v>14</v>
      </c>
      <c r="B21" s="60">
        <v>51</v>
      </c>
    </row>
    <row r="22" spans="1:2">
      <c r="A22" s="61" t="s">
        <v>15</v>
      </c>
      <c r="B22" s="60">
        <v>9</v>
      </c>
    </row>
    <row r="23" spans="1:2">
      <c r="A23" s="59" t="s">
        <v>16</v>
      </c>
      <c r="B23" s="59" t="s">
        <v>4</v>
      </c>
    </row>
    <row r="24" spans="1:2">
      <c r="A24" s="56" t="s">
        <v>17</v>
      </c>
      <c r="B24" s="58">
        <v>52</v>
      </c>
    </row>
    <row r="25" spans="1:2">
      <c r="A25" s="50" t="s">
        <v>18</v>
      </c>
      <c r="B25" s="58">
        <v>0</v>
      </c>
    </row>
    <row r="26" spans="1:2">
      <c r="A26" s="56" t="s">
        <v>19</v>
      </c>
      <c r="B26" s="58">
        <v>52</v>
      </c>
    </row>
    <row r="27" spans="1:2">
      <c r="A27" s="57" t="s">
        <v>20</v>
      </c>
      <c r="B27" s="50">
        <v>4413.625</v>
      </c>
    </row>
    <row r="28" spans="1:2">
      <c r="A28" s="50" t="s">
        <v>21</v>
      </c>
      <c r="B28" s="55">
        <v>12</v>
      </c>
    </row>
    <row r="29" spans="1:2">
      <c r="A29" s="56" t="s">
        <v>22</v>
      </c>
      <c r="B29" s="55">
        <v>0</v>
      </c>
    </row>
    <row r="30" spans="1:2">
      <c r="A30" s="50" t="s">
        <v>23</v>
      </c>
      <c r="B30" s="55">
        <v>12</v>
      </c>
    </row>
    <row r="31" spans="1:2">
      <c r="A31" s="56" t="s">
        <v>24</v>
      </c>
      <c r="B31" s="55">
        <v>100</v>
      </c>
    </row>
    <row r="35" spans="1:2">
      <c r="A35" s="54" t="s">
        <v>25</v>
      </c>
    </row>
    <row r="36" spans="1:2">
      <c r="A36" s="54" t="s">
        <v>3</v>
      </c>
      <c r="B36" s="54" t="s">
        <v>4</v>
      </c>
    </row>
    <row r="37" spans="1:2">
      <c r="A37" s="47" t="s">
        <v>26</v>
      </c>
      <c r="B37" s="47">
        <v>-6.8056774929879582</v>
      </c>
    </row>
    <row r="38" spans="1:2">
      <c r="A38" s="47" t="s">
        <v>27</v>
      </c>
      <c r="B38" s="47">
        <v>-73.716233417095495</v>
      </c>
    </row>
    <row r="39" spans="1:2">
      <c r="A39" s="47" t="s">
        <v>28</v>
      </c>
      <c r="B39" s="47">
        <v>-7.6633500651678803</v>
      </c>
    </row>
    <row r="40" spans="1:2">
      <c r="A40" s="47" t="s">
        <v>29</v>
      </c>
      <c r="B40" s="47">
        <v>-74.570357274048419</v>
      </c>
    </row>
    <row r="41" spans="1:2">
      <c r="A41" s="47" t="s">
        <v>30</v>
      </c>
      <c r="B41" s="47">
        <v>-66.88289830462007</v>
      </c>
    </row>
    <row r="42" spans="1:2">
      <c r="A42" s="47" t="s">
        <v>31</v>
      </c>
      <c r="B42" s="47">
        <v>-14.119971807763561</v>
      </c>
    </row>
    <row r="43" spans="1:2">
      <c r="A43" s="47" t="s">
        <v>32</v>
      </c>
      <c r="B43" s="47">
        <v>1.3575042078242781</v>
      </c>
    </row>
    <row r="44" spans="1:2">
      <c r="A44" s="47" t="s">
        <v>33</v>
      </c>
      <c r="B44" s="47">
        <v>100</v>
      </c>
    </row>
    <row r="45" spans="1:2">
      <c r="A45" s="47" t="s">
        <v>34</v>
      </c>
      <c r="B45" s="47">
        <v>1.459825930053601</v>
      </c>
    </row>
    <row r="46" spans="1:2">
      <c r="A46" s="47" t="s">
        <v>35</v>
      </c>
      <c r="B46" s="47"/>
    </row>
    <row r="47" spans="1:2">
      <c r="A47" s="47" t="s">
        <v>36</v>
      </c>
      <c r="B47" s="47">
        <v>964</v>
      </c>
    </row>
    <row r="48" spans="1:2">
      <c r="A48" s="47" t="s">
        <v>37</v>
      </c>
      <c r="B48" s="47">
        <v>964</v>
      </c>
    </row>
    <row r="49" spans="1:5">
      <c r="A49" s="53" t="s">
        <v>38</v>
      </c>
      <c r="B49" s="53">
        <v>0</v>
      </c>
    </row>
    <row r="50" spans="1:5">
      <c r="A50" s="53" t="s">
        <v>39</v>
      </c>
      <c r="B50" s="53">
        <v>100</v>
      </c>
    </row>
    <row r="51" spans="1:5">
      <c r="A51" s="47" t="s">
        <v>40</v>
      </c>
      <c r="B51" s="47">
        <v>194</v>
      </c>
    </row>
    <row r="53" spans="1:5" ht="17.399999999999999">
      <c r="A53" s="52" t="s">
        <v>41</v>
      </c>
    </row>
    <row r="54" spans="1:5" ht="14.4">
      <c r="A54" s="25" t="s">
        <v>42</v>
      </c>
      <c r="B54" s="51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47">
        <v>0</v>
      </c>
      <c r="C55" s="47">
        <v>35</v>
      </c>
      <c r="D55" s="17">
        <v>8</v>
      </c>
      <c r="E55" s="47">
        <v>43</v>
      </c>
    </row>
    <row r="56" spans="1:5" ht="14.4">
      <c r="A56" s="24" t="s">
        <v>47</v>
      </c>
      <c r="B56" s="47">
        <v>0</v>
      </c>
      <c r="C56" s="47">
        <v>0</v>
      </c>
      <c r="D56" s="17">
        <v>0</v>
      </c>
      <c r="E56" s="15">
        <v>0</v>
      </c>
    </row>
    <row r="57" spans="1:5" ht="14.4">
      <c r="A57" s="24" t="s">
        <v>48</v>
      </c>
      <c r="B57" s="47">
        <v>0</v>
      </c>
      <c r="C57" s="47">
        <v>0</v>
      </c>
      <c r="D57" s="17">
        <v>0</v>
      </c>
      <c r="E57" s="47">
        <v>0</v>
      </c>
    </row>
    <row r="58" spans="1:5" ht="14.4">
      <c r="A58" s="24" t="s">
        <v>49</v>
      </c>
      <c r="B58" s="47">
        <v>0</v>
      </c>
      <c r="C58" s="16" t="s">
        <v>50</v>
      </c>
      <c r="D58" s="16" t="s">
        <v>50</v>
      </c>
      <c r="E58" s="47">
        <v>0</v>
      </c>
    </row>
    <row r="59" spans="1:5" ht="14.4">
      <c r="A59" s="24" t="s">
        <v>51</v>
      </c>
      <c r="B59" s="47">
        <v>0</v>
      </c>
      <c r="C59" s="17">
        <v>35</v>
      </c>
      <c r="D59" s="47">
        <v>8</v>
      </c>
      <c r="E59" s="17">
        <v>43</v>
      </c>
    </row>
    <row r="60" spans="1:5" ht="14.4">
      <c r="A60" s="50" t="s">
        <v>52</v>
      </c>
      <c r="B60" s="47">
        <v>0</v>
      </c>
      <c r="C60" s="47">
        <v>35</v>
      </c>
      <c r="D60" s="17">
        <v>8</v>
      </c>
      <c r="E60" s="17">
        <v>43</v>
      </c>
    </row>
    <row r="61" spans="1:5" ht="14.4">
      <c r="A61" s="24" t="s">
        <v>53</v>
      </c>
      <c r="B61" s="47">
        <v>0</v>
      </c>
      <c r="C61" s="17">
        <v>35</v>
      </c>
      <c r="D61" s="17">
        <v>8</v>
      </c>
      <c r="E61" s="17">
        <v>43</v>
      </c>
    </row>
    <row r="62" spans="1:5" ht="14.4">
      <c r="A62" s="50" t="s">
        <v>54</v>
      </c>
      <c r="B62" s="47">
        <v>0</v>
      </c>
      <c r="C62" s="47">
        <v>0</v>
      </c>
      <c r="D62" s="47">
        <v>0</v>
      </c>
      <c r="E62" s="47">
        <v>0</v>
      </c>
    </row>
    <row r="63" spans="1:5" ht="14.4">
      <c r="A63" s="50" t="s">
        <v>55</v>
      </c>
      <c r="B63" s="47">
        <v>0</v>
      </c>
      <c r="C63" s="47">
        <v>0</v>
      </c>
      <c r="D63" s="47">
        <v>0</v>
      </c>
      <c r="E63" s="47">
        <v>0</v>
      </c>
    </row>
    <row r="64" spans="1:5" ht="14.4">
      <c r="A64" s="50" t="s">
        <v>56</v>
      </c>
      <c r="B64" s="47"/>
      <c r="C64" s="47">
        <v>100</v>
      </c>
      <c r="D64" s="47">
        <v>100</v>
      </c>
      <c r="E64" s="47">
        <v>100</v>
      </c>
    </row>
    <row r="65" spans="1:22" ht="14.4">
      <c r="A65" s="50" t="s">
        <v>57</v>
      </c>
      <c r="B65" s="47"/>
      <c r="C65" s="17">
        <v>100</v>
      </c>
      <c r="D65" s="17">
        <v>100</v>
      </c>
      <c r="E65" s="47">
        <v>100</v>
      </c>
    </row>
    <row r="66" spans="1:22" ht="14.4">
      <c r="A66" s="49" t="s">
        <v>58</v>
      </c>
      <c r="B66" s="48"/>
      <c r="C66" s="17">
        <v>3868.3428571428572</v>
      </c>
      <c r="D66" s="47">
        <v>4413.625</v>
      </c>
      <c r="E66" s="17">
        <v>3969.790697674418</v>
      </c>
    </row>
    <row r="68" spans="1:22">
      <c r="A68" s="42" t="s">
        <v>0</v>
      </c>
    </row>
    <row r="69" spans="1:22">
      <c r="A69" s="42"/>
      <c r="H69" s="42"/>
      <c r="O69" s="42"/>
      <c r="V69" s="42"/>
    </row>
    <row r="102" spans="1:2">
      <c r="A102" s="45" t="s">
        <v>59</v>
      </c>
    </row>
    <row r="103" spans="1:2">
      <c r="B103" s="45" t="s">
        <v>60</v>
      </c>
    </row>
    <row r="105" spans="1:2" ht="16.8">
      <c r="A105" s="46" t="s">
        <v>61</v>
      </c>
      <c r="B105" s="43" t="s">
        <v>62</v>
      </c>
    </row>
    <row r="106" spans="1:2" ht="16.8">
      <c r="A106" s="42" t="s">
        <v>0</v>
      </c>
      <c r="B106" s="43" t="s">
        <v>63</v>
      </c>
    </row>
    <row r="107" spans="1:2">
      <c r="A107" s="42"/>
    </row>
    <row r="116" ht="14.25" customHeight="1"/>
    <row r="138" spans="1:2">
      <c r="A138" s="45" t="s">
        <v>64</v>
      </c>
    </row>
    <row r="139" spans="1:2">
      <c r="B139" s="45" t="s">
        <v>65</v>
      </c>
    </row>
    <row r="140" spans="1:2" ht="16.8">
      <c r="A140" s="44" t="s">
        <v>61</v>
      </c>
      <c r="B140" s="43" t="s">
        <v>62</v>
      </c>
    </row>
    <row r="141" spans="1:2" ht="16.8">
      <c r="A141" s="42" t="s">
        <v>0</v>
      </c>
      <c r="B141" s="43" t="s">
        <v>66</v>
      </c>
    </row>
    <row r="142" spans="1:2">
      <c r="A142" s="42"/>
    </row>
  </sheetData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0C76A-5A5D-447E-A7D2-789F78EFBE27}">
  <dimension ref="A4:V142"/>
  <sheetViews>
    <sheetView workbookViewId="0"/>
  </sheetViews>
  <sheetFormatPr defaultRowHeight="15.6"/>
  <cols>
    <col min="1" max="1" width="41.6640625" style="81" customWidth="1"/>
    <col min="4" max="4" width="13.33203125" style="81" customWidth="1"/>
  </cols>
  <sheetData>
    <row r="4" spans="1:2">
      <c r="A4" s="69" t="s">
        <v>74</v>
      </c>
      <c r="B4" s="68" t="str">
        <f>'[17]Log to Operator list'!I6</f>
        <v>213</v>
      </c>
    </row>
    <row r="5" spans="1:2">
      <c r="A5" s="66" t="s">
        <v>1</v>
      </c>
      <c r="B5" s="67">
        <v>85.964606145433933</v>
      </c>
    </row>
    <row r="6" spans="1:2">
      <c r="A6" s="66" t="s">
        <v>75</v>
      </c>
      <c r="B6" s="65" t="e">
        <f>[17]Script!B2:B5</f>
        <v>#VALUE!</v>
      </c>
    </row>
    <row r="10" spans="1:2">
      <c r="A10" s="64" t="s">
        <v>2</v>
      </c>
    </row>
    <row r="11" spans="1:2">
      <c r="A11" s="59" t="s">
        <v>3</v>
      </c>
      <c r="B11" s="59" t="s">
        <v>4</v>
      </c>
    </row>
    <row r="12" spans="1:2">
      <c r="A12" s="63" t="s">
        <v>5</v>
      </c>
      <c r="B12" s="62">
        <v>7.2644497228820271</v>
      </c>
    </row>
    <row r="13" spans="1:2">
      <c r="A13" s="63" t="s">
        <v>6</v>
      </c>
      <c r="B13" s="62">
        <v>92.73555027711798</v>
      </c>
    </row>
    <row r="14" spans="1:2">
      <c r="A14" s="63" t="s">
        <v>7</v>
      </c>
      <c r="B14" s="62"/>
    </row>
    <row r="15" spans="1:2">
      <c r="A15" s="63" t="s">
        <v>8</v>
      </c>
      <c r="B15" s="62">
        <v>83.333333333333329</v>
      </c>
    </row>
    <row r="16" spans="1:2">
      <c r="A16" s="61" t="s">
        <v>9</v>
      </c>
      <c r="B16" s="61">
        <v>100</v>
      </c>
    </row>
    <row r="17" spans="1:2">
      <c r="A17" s="61" t="s">
        <v>10</v>
      </c>
      <c r="B17" s="61">
        <v>0</v>
      </c>
    </row>
    <row r="18" spans="1:2">
      <c r="A18" s="61" t="s">
        <v>11</v>
      </c>
      <c r="B18" s="61">
        <v>82.34615384615384</v>
      </c>
    </row>
    <row r="19" spans="1:2">
      <c r="A19" s="50" t="s">
        <v>12</v>
      </c>
      <c r="B19" s="58">
        <v>44.444444444444443</v>
      </c>
    </row>
    <row r="20" spans="1:2">
      <c r="A20" s="61" t="s">
        <v>13</v>
      </c>
      <c r="B20" s="60">
        <v>144.66666666666671</v>
      </c>
    </row>
    <row r="21" spans="1:2">
      <c r="A21" s="61" t="s">
        <v>14</v>
      </c>
      <c r="B21" s="60">
        <v>20</v>
      </c>
    </row>
    <row r="22" spans="1:2">
      <c r="A22" s="61" t="s">
        <v>15</v>
      </c>
      <c r="B22" s="60">
        <v>6</v>
      </c>
    </row>
    <row r="23" spans="1:2">
      <c r="A23" s="59" t="s">
        <v>16</v>
      </c>
      <c r="B23" s="59" t="s">
        <v>4</v>
      </c>
    </row>
    <row r="24" spans="1:2">
      <c r="A24" s="56" t="s">
        <v>17</v>
      </c>
      <c r="B24" s="58">
        <v>45</v>
      </c>
    </row>
    <row r="25" spans="1:2">
      <c r="A25" s="50" t="s">
        <v>18</v>
      </c>
      <c r="B25" s="58">
        <v>25</v>
      </c>
    </row>
    <row r="26" spans="1:2">
      <c r="A26" s="56" t="s">
        <v>19</v>
      </c>
      <c r="B26" s="58">
        <v>20</v>
      </c>
    </row>
    <row r="27" spans="1:2">
      <c r="A27" s="57" t="s">
        <v>20</v>
      </c>
      <c r="B27" s="50">
        <v>4228.333333333333</v>
      </c>
    </row>
    <row r="28" spans="1:2">
      <c r="A28" s="50" t="s">
        <v>21</v>
      </c>
      <c r="B28" s="55">
        <v>5</v>
      </c>
    </row>
    <row r="29" spans="1:2">
      <c r="A29" s="56" t="s">
        <v>22</v>
      </c>
      <c r="B29" s="55">
        <v>0</v>
      </c>
    </row>
    <row r="30" spans="1:2">
      <c r="A30" s="50" t="s">
        <v>23</v>
      </c>
      <c r="B30" s="55">
        <v>5</v>
      </c>
    </row>
    <row r="31" spans="1:2">
      <c r="A31" s="56" t="s">
        <v>24</v>
      </c>
      <c r="B31" s="55">
        <v>100</v>
      </c>
    </row>
    <row r="35" spans="1:2">
      <c r="A35" s="54" t="s">
        <v>25</v>
      </c>
    </row>
    <row r="36" spans="1:2">
      <c r="A36" s="54" t="s">
        <v>3</v>
      </c>
      <c r="B36" s="54" t="s">
        <v>4</v>
      </c>
    </row>
    <row r="37" spans="1:2">
      <c r="A37" s="47" t="s">
        <v>26</v>
      </c>
      <c r="B37" s="47">
        <v>-8.1395647263728979</v>
      </c>
    </row>
    <row r="38" spans="1:2">
      <c r="A38" s="47" t="s">
        <v>27</v>
      </c>
      <c r="B38" s="47">
        <v>-81.298324521943627</v>
      </c>
    </row>
    <row r="39" spans="1:2">
      <c r="A39" s="47" t="s">
        <v>28</v>
      </c>
      <c r="B39" s="47">
        <v>-8.8793694503691114</v>
      </c>
    </row>
    <row r="40" spans="1:2">
      <c r="A40" s="47" t="s">
        <v>29</v>
      </c>
      <c r="B40" s="47">
        <v>-82.039344464565787</v>
      </c>
    </row>
    <row r="41" spans="1:2">
      <c r="A41" s="47" t="s">
        <v>30</v>
      </c>
      <c r="B41" s="47">
        <v>-73.093319866258625</v>
      </c>
    </row>
    <row r="42" spans="1:2">
      <c r="A42" s="47" t="s">
        <v>31</v>
      </c>
      <c r="B42" s="47">
        <v>-5.2330281967120209</v>
      </c>
    </row>
    <row r="43" spans="1:2">
      <c r="A43" s="47" t="s">
        <v>32</v>
      </c>
      <c r="B43" s="47">
        <v>4.3041527474830579</v>
      </c>
    </row>
    <row r="44" spans="1:2">
      <c r="A44" s="47" t="s">
        <v>33</v>
      </c>
      <c r="B44" s="47">
        <v>100</v>
      </c>
    </row>
    <row r="45" spans="1:2">
      <c r="A45" s="47" t="s">
        <v>34</v>
      </c>
      <c r="B45" s="47">
        <v>1.3951525054466229</v>
      </c>
    </row>
    <row r="46" spans="1:2">
      <c r="A46" s="47" t="s">
        <v>35</v>
      </c>
      <c r="B46" s="47"/>
    </row>
    <row r="47" spans="1:2">
      <c r="A47" s="47" t="s">
        <v>36</v>
      </c>
      <c r="B47" s="47">
        <v>250</v>
      </c>
    </row>
    <row r="48" spans="1:2">
      <c r="A48" s="47" t="s">
        <v>37</v>
      </c>
      <c r="B48" s="47">
        <v>250</v>
      </c>
    </row>
    <row r="49" spans="1:5">
      <c r="A49" s="53" t="s">
        <v>38</v>
      </c>
      <c r="B49" s="53">
        <v>0</v>
      </c>
    </row>
    <row r="50" spans="1:5">
      <c r="A50" s="53" t="s">
        <v>39</v>
      </c>
      <c r="B50" s="53">
        <v>100</v>
      </c>
    </row>
    <row r="51" spans="1:5">
      <c r="A51" s="47" t="s">
        <v>40</v>
      </c>
      <c r="B51" s="47">
        <v>97</v>
      </c>
    </row>
    <row r="53" spans="1:5" ht="17.399999999999999">
      <c r="A53" s="52" t="s">
        <v>41</v>
      </c>
    </row>
    <row r="54" spans="1:5" ht="14.4">
      <c r="A54" s="25" t="s">
        <v>42</v>
      </c>
      <c r="B54" s="51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82">
        <v>0</v>
      </c>
      <c r="C55" s="47">
        <v>15</v>
      </c>
      <c r="D55" s="17">
        <v>6</v>
      </c>
      <c r="E55" s="47">
        <v>21</v>
      </c>
    </row>
    <row r="56" spans="1:5" ht="14.4">
      <c r="A56" s="24" t="s">
        <v>47</v>
      </c>
      <c r="B56" s="82">
        <v>0</v>
      </c>
      <c r="C56" s="47">
        <v>0</v>
      </c>
      <c r="D56" s="17">
        <v>3</v>
      </c>
      <c r="E56" s="15">
        <v>3</v>
      </c>
    </row>
    <row r="57" spans="1:5" ht="14.4">
      <c r="A57" s="24" t="s">
        <v>48</v>
      </c>
      <c r="B57" s="82">
        <v>0</v>
      </c>
      <c r="C57" s="47">
        <v>1</v>
      </c>
      <c r="D57" s="17">
        <v>0</v>
      </c>
      <c r="E57" s="47">
        <v>1</v>
      </c>
    </row>
    <row r="58" spans="1:5" ht="14.4">
      <c r="A58" s="24" t="s">
        <v>49</v>
      </c>
      <c r="B58" s="82">
        <v>0</v>
      </c>
      <c r="C58" s="16" t="s">
        <v>50</v>
      </c>
      <c r="D58" s="16" t="s">
        <v>50</v>
      </c>
      <c r="E58" s="47">
        <v>0</v>
      </c>
    </row>
    <row r="59" spans="1:5" ht="14.4">
      <c r="A59" s="24" t="s">
        <v>51</v>
      </c>
      <c r="B59" s="82">
        <v>0</v>
      </c>
      <c r="C59" s="17">
        <v>15</v>
      </c>
      <c r="D59" s="47">
        <v>3</v>
      </c>
      <c r="E59" s="17">
        <v>18</v>
      </c>
    </row>
    <row r="60" spans="1:5" ht="14.4">
      <c r="A60" s="50" t="s">
        <v>52</v>
      </c>
      <c r="B60" s="82">
        <v>0</v>
      </c>
      <c r="C60" s="47">
        <v>15</v>
      </c>
      <c r="D60" s="17">
        <v>3</v>
      </c>
      <c r="E60" s="17">
        <v>18</v>
      </c>
    </row>
    <row r="61" spans="1:5" ht="14.4">
      <c r="A61" s="24" t="s">
        <v>53</v>
      </c>
      <c r="B61" s="82">
        <v>0</v>
      </c>
      <c r="C61" s="17">
        <v>14</v>
      </c>
      <c r="D61" s="17">
        <v>3</v>
      </c>
      <c r="E61" s="17">
        <v>17</v>
      </c>
    </row>
    <row r="62" spans="1:5" ht="14.4">
      <c r="A62" s="50" t="s">
        <v>54</v>
      </c>
      <c r="B62" s="82">
        <v>0</v>
      </c>
      <c r="C62" s="47">
        <v>0</v>
      </c>
      <c r="D62" s="47">
        <v>0</v>
      </c>
      <c r="E62" s="47">
        <v>0</v>
      </c>
    </row>
    <row r="63" spans="1:5" ht="14.4">
      <c r="A63" s="50" t="s">
        <v>55</v>
      </c>
      <c r="B63" s="82">
        <v>0</v>
      </c>
      <c r="C63" s="47">
        <v>0</v>
      </c>
      <c r="D63" s="47">
        <v>0</v>
      </c>
      <c r="E63" s="47">
        <v>0</v>
      </c>
    </row>
    <row r="64" spans="1:5" ht="14.4">
      <c r="A64" s="50" t="s">
        <v>56</v>
      </c>
      <c r="B64" s="82"/>
      <c r="C64" s="47">
        <v>100</v>
      </c>
      <c r="D64" s="47">
        <v>50</v>
      </c>
      <c r="E64" s="47">
        <v>85.714285714285708</v>
      </c>
    </row>
    <row r="65" spans="1:22" ht="14.4">
      <c r="A65" s="50" t="s">
        <v>57</v>
      </c>
      <c r="B65" s="82"/>
      <c r="C65" s="17">
        <v>100</v>
      </c>
      <c r="D65" s="17">
        <v>50</v>
      </c>
      <c r="E65" s="47">
        <v>85.714285714285708</v>
      </c>
    </row>
    <row r="66" spans="1:22" ht="14.4">
      <c r="A66" s="49" t="s">
        <v>58</v>
      </c>
      <c r="B66" s="83"/>
      <c r="C66" s="17">
        <v>4760.2</v>
      </c>
      <c r="D66" s="47">
        <v>4228.333333333333</v>
      </c>
      <c r="E66" s="17">
        <v>4671.5555555555557</v>
      </c>
    </row>
    <row r="68" spans="1:22">
      <c r="A68" s="42" t="s">
        <v>0</v>
      </c>
    </row>
    <row r="69" spans="1:22">
      <c r="A69" s="42"/>
      <c r="H69" s="42"/>
      <c r="O69" s="42"/>
      <c r="V69" s="42"/>
    </row>
    <row r="102" spans="1:2">
      <c r="A102" s="45" t="s">
        <v>59</v>
      </c>
    </row>
    <row r="103" spans="1:2">
      <c r="B103" s="45" t="s">
        <v>60</v>
      </c>
    </row>
    <row r="105" spans="1:2" ht="16.8">
      <c r="A105" s="46" t="s">
        <v>61</v>
      </c>
      <c r="B105" s="43" t="s">
        <v>62</v>
      </c>
    </row>
    <row r="106" spans="1:2" ht="16.8">
      <c r="A106" s="42" t="s">
        <v>0</v>
      </c>
      <c r="B106" s="43" t="s">
        <v>63</v>
      </c>
    </row>
    <row r="107" spans="1:2">
      <c r="A107" s="42"/>
    </row>
    <row r="116" ht="14.25" customHeight="1"/>
    <row r="138" spans="1:2">
      <c r="A138" s="45" t="s">
        <v>64</v>
      </c>
    </row>
    <row r="139" spans="1:2">
      <c r="B139" s="45" t="s">
        <v>65</v>
      </c>
    </row>
    <row r="140" spans="1:2" ht="16.8">
      <c r="A140" s="44" t="s">
        <v>61</v>
      </c>
      <c r="B140" s="43" t="s">
        <v>62</v>
      </c>
    </row>
    <row r="141" spans="1:2" ht="16.8">
      <c r="A141" s="42" t="s">
        <v>0</v>
      </c>
      <c r="B141" s="43" t="s">
        <v>66</v>
      </c>
    </row>
    <row r="142" spans="1:2">
      <c r="A142" s="42"/>
    </row>
  </sheetData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36E48-FDB1-4015-A749-5F4D1FB5C580}">
  <dimension ref="A4:V142"/>
  <sheetViews>
    <sheetView workbookViewId="0"/>
  </sheetViews>
  <sheetFormatPr defaultRowHeight="15.6"/>
  <cols>
    <col min="1" max="1" width="41.6640625" style="74" customWidth="1"/>
    <col min="4" max="4" width="13.33203125" style="74" customWidth="1"/>
  </cols>
  <sheetData>
    <row r="4" spans="1:2">
      <c r="A4" s="69" t="s">
        <v>74</v>
      </c>
      <c r="B4" s="68" t="str">
        <f>'[18]Log to Operator list'!I6</f>
        <v>214</v>
      </c>
    </row>
    <row r="5" spans="1:2">
      <c r="A5" s="66" t="s">
        <v>1</v>
      </c>
      <c r="B5" s="67">
        <v>44.130997824966663</v>
      </c>
    </row>
    <row r="6" spans="1:2">
      <c r="A6" s="66" t="s">
        <v>75</v>
      </c>
      <c r="B6" s="65" t="e">
        <f>[18]Script!B2:B5</f>
        <v>#VALUE!</v>
      </c>
    </row>
    <row r="10" spans="1:2">
      <c r="A10" s="64" t="s">
        <v>2</v>
      </c>
    </row>
    <row r="11" spans="1:2">
      <c r="A11" s="59" t="s">
        <v>3</v>
      </c>
      <c r="B11" s="59" t="s">
        <v>4</v>
      </c>
    </row>
    <row r="12" spans="1:2">
      <c r="A12" s="63" t="s">
        <v>5</v>
      </c>
      <c r="B12" s="62">
        <v>16.643646408839778</v>
      </c>
    </row>
    <row r="13" spans="1:2">
      <c r="A13" s="63" t="s">
        <v>6</v>
      </c>
      <c r="B13" s="62">
        <v>83.356353591160214</v>
      </c>
    </row>
    <row r="14" spans="1:2">
      <c r="A14" s="63" t="s">
        <v>7</v>
      </c>
      <c r="B14" s="62"/>
    </row>
    <row r="15" spans="1:2">
      <c r="A15" s="63" t="s">
        <v>8</v>
      </c>
      <c r="B15" s="62">
        <v>100</v>
      </c>
    </row>
    <row r="16" spans="1:2">
      <c r="A16" s="61" t="s">
        <v>9</v>
      </c>
      <c r="B16" s="61">
        <v>100</v>
      </c>
    </row>
    <row r="17" spans="1:2">
      <c r="A17" s="61" t="s">
        <v>10</v>
      </c>
      <c r="B17" s="61">
        <v>0</v>
      </c>
    </row>
    <row r="18" spans="1:2">
      <c r="A18" s="61" t="s">
        <v>11</v>
      </c>
      <c r="B18" s="61">
        <v>78</v>
      </c>
    </row>
    <row r="19" spans="1:2">
      <c r="A19" s="50" t="s">
        <v>12</v>
      </c>
      <c r="B19" s="58">
        <v>100</v>
      </c>
    </row>
    <row r="20" spans="1:2">
      <c r="A20" s="61" t="s">
        <v>13</v>
      </c>
      <c r="B20" s="60">
        <v>0.66666666666666663</v>
      </c>
    </row>
    <row r="21" spans="1:2">
      <c r="A21" s="61" t="s">
        <v>14</v>
      </c>
      <c r="B21" s="60">
        <v>10</v>
      </c>
    </row>
    <row r="22" spans="1:2">
      <c r="A22" s="61" t="s">
        <v>15</v>
      </c>
      <c r="B22" s="60">
        <v>3</v>
      </c>
    </row>
    <row r="23" spans="1:2">
      <c r="A23" s="59" t="s">
        <v>16</v>
      </c>
      <c r="B23" s="59" t="s">
        <v>4</v>
      </c>
    </row>
    <row r="24" spans="1:2">
      <c r="A24" s="56" t="s">
        <v>17</v>
      </c>
      <c r="B24" s="58">
        <v>10</v>
      </c>
    </row>
    <row r="25" spans="1:2">
      <c r="A25" s="50" t="s">
        <v>18</v>
      </c>
      <c r="B25" s="58">
        <v>0</v>
      </c>
    </row>
    <row r="26" spans="1:2">
      <c r="A26" s="56" t="s">
        <v>19</v>
      </c>
      <c r="B26" s="58">
        <v>10</v>
      </c>
    </row>
    <row r="27" spans="1:2">
      <c r="A27" s="57" t="s">
        <v>20</v>
      </c>
      <c r="B27" s="50"/>
    </row>
    <row r="28" spans="1:2">
      <c r="A28" s="50" t="s">
        <v>21</v>
      </c>
      <c r="B28" s="55">
        <v>1</v>
      </c>
    </row>
    <row r="29" spans="1:2">
      <c r="A29" s="56" t="s">
        <v>22</v>
      </c>
      <c r="B29" s="55">
        <v>0</v>
      </c>
    </row>
    <row r="30" spans="1:2">
      <c r="A30" s="50" t="s">
        <v>23</v>
      </c>
      <c r="B30" s="55">
        <v>1</v>
      </c>
    </row>
    <row r="31" spans="1:2">
      <c r="A31" s="56" t="s">
        <v>24</v>
      </c>
      <c r="B31" s="55">
        <v>100</v>
      </c>
    </row>
    <row r="35" spans="1:2">
      <c r="A35" s="54" t="s">
        <v>25</v>
      </c>
    </row>
    <row r="36" spans="1:2">
      <c r="A36" s="54" t="s">
        <v>3</v>
      </c>
      <c r="B36" s="54" t="s">
        <v>4</v>
      </c>
    </row>
    <row r="37" spans="1:2">
      <c r="A37" s="47" t="s">
        <v>26</v>
      </c>
      <c r="B37" s="47">
        <v>-6.1723502534224703</v>
      </c>
    </row>
    <row r="38" spans="1:2">
      <c r="A38" s="47" t="s">
        <v>27</v>
      </c>
      <c r="B38" s="47">
        <v>-69.181473060439799</v>
      </c>
    </row>
    <row r="39" spans="1:2">
      <c r="A39" s="47" t="s">
        <v>28</v>
      </c>
      <c r="B39" s="47">
        <v>-6.8507392700535146</v>
      </c>
    </row>
    <row r="40" spans="1:2">
      <c r="A40" s="47" t="s">
        <v>29</v>
      </c>
      <c r="B40" s="47">
        <v>-69.869770180663181</v>
      </c>
    </row>
    <row r="41" spans="1:2">
      <c r="A41" s="47" t="s">
        <v>30</v>
      </c>
      <c r="B41" s="47">
        <v>-62.92265876594103</v>
      </c>
    </row>
    <row r="42" spans="1:2">
      <c r="A42" s="47" t="s">
        <v>31</v>
      </c>
      <c r="B42" s="47">
        <v>-18.88105318053892</v>
      </c>
    </row>
    <row r="43" spans="1:2">
      <c r="A43" s="47" t="s">
        <v>32</v>
      </c>
      <c r="B43" s="47">
        <v>1.0413538053446449</v>
      </c>
    </row>
    <row r="44" spans="1:2">
      <c r="A44" s="47" t="s">
        <v>33</v>
      </c>
      <c r="B44" s="47">
        <v>100</v>
      </c>
    </row>
    <row r="45" spans="1:2">
      <c r="A45" s="47" t="s">
        <v>34</v>
      </c>
      <c r="B45" s="47">
        <v>1.351378446115288</v>
      </c>
    </row>
    <row r="46" spans="1:2">
      <c r="A46" s="47" t="s">
        <v>35</v>
      </c>
      <c r="B46" s="47"/>
    </row>
    <row r="47" spans="1:2">
      <c r="A47" s="47" t="s">
        <v>36</v>
      </c>
      <c r="B47" s="47">
        <v>185</v>
      </c>
    </row>
    <row r="48" spans="1:2">
      <c r="A48" s="47" t="s">
        <v>37</v>
      </c>
      <c r="B48" s="47">
        <v>185</v>
      </c>
    </row>
    <row r="49" spans="1:5">
      <c r="A49" s="53" t="s">
        <v>38</v>
      </c>
      <c r="B49" s="53">
        <v>0</v>
      </c>
    </row>
    <row r="50" spans="1:5">
      <c r="A50" s="53" t="s">
        <v>39</v>
      </c>
      <c r="B50" s="53">
        <v>100</v>
      </c>
    </row>
    <row r="51" spans="1:5">
      <c r="A51" s="47" t="s">
        <v>40</v>
      </c>
      <c r="B51" s="47">
        <v>54</v>
      </c>
    </row>
    <row r="53" spans="1:5" ht="17.399999999999999">
      <c r="A53" s="52" t="s">
        <v>41</v>
      </c>
    </row>
    <row r="54" spans="1:5" ht="14.4">
      <c r="A54" s="25" t="s">
        <v>42</v>
      </c>
      <c r="B54" s="51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47">
        <v>0</v>
      </c>
      <c r="C55" s="47">
        <v>10</v>
      </c>
      <c r="D55" s="17">
        <v>0</v>
      </c>
      <c r="E55" s="47">
        <v>10</v>
      </c>
    </row>
    <row r="56" spans="1:5" ht="14.4">
      <c r="A56" s="24" t="s">
        <v>47</v>
      </c>
      <c r="B56" s="47">
        <v>0</v>
      </c>
      <c r="C56" s="47">
        <v>0</v>
      </c>
      <c r="D56" s="17">
        <v>0</v>
      </c>
      <c r="E56" s="15">
        <v>0</v>
      </c>
    </row>
    <row r="57" spans="1:5" ht="14.4">
      <c r="A57" s="24" t="s">
        <v>48</v>
      </c>
      <c r="B57" s="47">
        <v>0</v>
      </c>
      <c r="C57" s="47">
        <v>0</v>
      </c>
      <c r="D57" s="17">
        <v>0</v>
      </c>
      <c r="E57" s="47">
        <v>0</v>
      </c>
    </row>
    <row r="58" spans="1:5" ht="14.4">
      <c r="A58" s="24" t="s">
        <v>49</v>
      </c>
      <c r="B58" s="47">
        <v>0</v>
      </c>
      <c r="C58" s="16" t="s">
        <v>50</v>
      </c>
      <c r="D58" s="16" t="s">
        <v>50</v>
      </c>
      <c r="E58" s="47">
        <v>0</v>
      </c>
    </row>
    <row r="59" spans="1:5" ht="14.4">
      <c r="A59" s="24" t="s">
        <v>51</v>
      </c>
      <c r="B59" s="47">
        <v>0</v>
      </c>
      <c r="C59" s="17">
        <v>10</v>
      </c>
      <c r="D59" s="47">
        <v>0</v>
      </c>
      <c r="E59" s="17">
        <v>10</v>
      </c>
    </row>
    <row r="60" spans="1:5" ht="14.4">
      <c r="A60" s="50" t="s">
        <v>52</v>
      </c>
      <c r="B60" s="47">
        <v>0</v>
      </c>
      <c r="C60" s="47">
        <v>10</v>
      </c>
      <c r="D60" s="17">
        <v>0</v>
      </c>
      <c r="E60" s="17">
        <v>10</v>
      </c>
    </row>
    <row r="61" spans="1:5" ht="14.4">
      <c r="A61" s="24" t="s">
        <v>53</v>
      </c>
      <c r="B61" s="47">
        <v>0</v>
      </c>
      <c r="C61" s="17">
        <v>10</v>
      </c>
      <c r="D61" s="17">
        <v>0</v>
      </c>
      <c r="E61" s="17">
        <v>10</v>
      </c>
    </row>
    <row r="62" spans="1:5" ht="14.4">
      <c r="A62" s="50" t="s">
        <v>54</v>
      </c>
      <c r="B62" s="47">
        <v>0</v>
      </c>
      <c r="C62" s="47">
        <v>0</v>
      </c>
      <c r="D62" s="47">
        <v>0</v>
      </c>
      <c r="E62" s="47">
        <v>0</v>
      </c>
    </row>
    <row r="63" spans="1:5" ht="14.4">
      <c r="A63" s="50" t="s">
        <v>55</v>
      </c>
      <c r="B63" s="47">
        <v>0</v>
      </c>
      <c r="C63" s="47">
        <v>0</v>
      </c>
      <c r="D63" s="47">
        <v>0</v>
      </c>
      <c r="E63" s="47">
        <v>0</v>
      </c>
    </row>
    <row r="64" spans="1:5" ht="14.4">
      <c r="A64" s="50" t="s">
        <v>56</v>
      </c>
      <c r="B64" s="47"/>
      <c r="C64" s="47">
        <v>100</v>
      </c>
      <c r="D64" s="47"/>
      <c r="E64" s="47">
        <v>100</v>
      </c>
    </row>
    <row r="65" spans="1:22" ht="14.4">
      <c r="A65" s="50" t="s">
        <v>57</v>
      </c>
      <c r="B65" s="47"/>
      <c r="C65" s="17">
        <v>100</v>
      </c>
      <c r="D65" s="17"/>
      <c r="E65" s="47">
        <v>100</v>
      </c>
    </row>
    <row r="66" spans="1:22" ht="14.4">
      <c r="A66" s="49" t="s">
        <v>58</v>
      </c>
      <c r="B66" s="48"/>
      <c r="C66" s="17">
        <v>3975.1</v>
      </c>
      <c r="D66" s="47"/>
      <c r="E66" s="17">
        <v>3975.1</v>
      </c>
    </row>
    <row r="68" spans="1:22">
      <c r="A68" s="42" t="s">
        <v>0</v>
      </c>
    </row>
    <row r="69" spans="1:22">
      <c r="A69" s="42"/>
      <c r="H69" s="42"/>
      <c r="O69" s="42"/>
      <c r="V69" s="42"/>
    </row>
    <row r="102" spans="1:2">
      <c r="A102" s="45" t="s">
        <v>59</v>
      </c>
    </row>
    <row r="103" spans="1:2">
      <c r="B103" s="45" t="s">
        <v>60</v>
      </c>
    </row>
    <row r="105" spans="1:2" ht="16.8">
      <c r="A105" s="46" t="s">
        <v>61</v>
      </c>
      <c r="B105" s="43" t="s">
        <v>62</v>
      </c>
    </row>
    <row r="106" spans="1:2" ht="16.8">
      <c r="A106" s="42" t="s">
        <v>0</v>
      </c>
      <c r="B106" s="43" t="s">
        <v>63</v>
      </c>
    </row>
    <row r="107" spans="1:2">
      <c r="A107" s="42"/>
    </row>
    <row r="116" ht="14.25" customHeight="1"/>
    <row r="138" spans="1:2">
      <c r="A138" s="45" t="s">
        <v>64</v>
      </c>
    </row>
    <row r="139" spans="1:2">
      <c r="B139" s="45" t="s">
        <v>65</v>
      </c>
    </row>
    <row r="140" spans="1:2" ht="16.8">
      <c r="A140" s="44" t="s">
        <v>61</v>
      </c>
      <c r="B140" s="43" t="s">
        <v>62</v>
      </c>
    </row>
    <row r="141" spans="1:2" ht="16.8">
      <c r="A141" s="42" t="s">
        <v>0</v>
      </c>
      <c r="B141" s="43" t="s">
        <v>66</v>
      </c>
    </row>
    <row r="142" spans="1:2">
      <c r="A142" s="42"/>
    </row>
  </sheetData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3731E-6D3C-48D4-91DD-7DD2F4E63707}">
  <dimension ref="A4:V142"/>
  <sheetViews>
    <sheetView workbookViewId="0"/>
  </sheetViews>
  <sheetFormatPr defaultRowHeight="15.6"/>
  <cols>
    <col min="1" max="1" width="41.6640625" style="84" customWidth="1"/>
    <col min="4" max="4" width="13.33203125" style="84" customWidth="1"/>
  </cols>
  <sheetData>
    <row r="4" spans="1:2">
      <c r="A4" s="69" t="s">
        <v>74</v>
      </c>
      <c r="B4" s="68" t="str">
        <f>'[19]Log to Operator list'!I6</f>
        <v>217</v>
      </c>
    </row>
    <row r="5" spans="1:2">
      <c r="A5" s="66" t="s">
        <v>1</v>
      </c>
      <c r="B5" s="67">
        <v>96.441944153232669</v>
      </c>
    </row>
    <row r="6" spans="1:2">
      <c r="A6" s="66" t="s">
        <v>75</v>
      </c>
      <c r="B6" s="65" t="e">
        <f>[19]Script!B2:B5</f>
        <v>#VALUE!</v>
      </c>
    </row>
    <row r="10" spans="1:2">
      <c r="A10" s="64" t="s">
        <v>2</v>
      </c>
    </row>
    <row r="11" spans="1:2">
      <c r="A11" s="59" t="s">
        <v>3</v>
      </c>
      <c r="B11" s="59" t="s">
        <v>4</v>
      </c>
    </row>
    <row r="12" spans="1:2">
      <c r="A12" s="63" t="s">
        <v>5</v>
      </c>
      <c r="B12" s="62">
        <v>16.79273827534039</v>
      </c>
    </row>
    <row r="13" spans="1:2">
      <c r="A13" s="63" t="s">
        <v>6</v>
      </c>
      <c r="B13" s="62">
        <v>83.207261724659602</v>
      </c>
    </row>
    <row r="14" spans="1:2">
      <c r="A14" s="63" t="s">
        <v>7</v>
      </c>
      <c r="B14" s="62"/>
    </row>
    <row r="15" spans="1:2">
      <c r="A15" s="63" t="s">
        <v>8</v>
      </c>
      <c r="B15" s="62">
        <v>84.615384615384613</v>
      </c>
    </row>
    <row r="16" spans="1:2">
      <c r="A16" s="61" t="s">
        <v>9</v>
      </c>
      <c r="B16" s="61">
        <v>100</v>
      </c>
    </row>
    <row r="17" spans="1:2">
      <c r="A17" s="61" t="s">
        <v>10</v>
      </c>
      <c r="B17" s="61">
        <v>0</v>
      </c>
    </row>
    <row r="18" spans="1:2">
      <c r="A18" s="61" t="s">
        <v>11</v>
      </c>
      <c r="B18" s="61">
        <v>93.433333333333337</v>
      </c>
    </row>
    <row r="19" spans="1:2">
      <c r="A19" s="50" t="s">
        <v>12</v>
      </c>
      <c r="B19" s="58">
        <v>100</v>
      </c>
    </row>
    <row r="20" spans="1:2">
      <c r="A20" s="61" t="s">
        <v>13</v>
      </c>
      <c r="B20" s="60">
        <v>343.75</v>
      </c>
    </row>
    <row r="21" spans="1:2">
      <c r="A21" s="61" t="s">
        <v>14</v>
      </c>
      <c r="B21" s="60">
        <v>26</v>
      </c>
    </row>
    <row r="22" spans="1:2">
      <c r="A22" s="61" t="s">
        <v>15</v>
      </c>
      <c r="B22" s="60">
        <v>4</v>
      </c>
    </row>
    <row r="23" spans="1:2">
      <c r="A23" s="59" t="s">
        <v>16</v>
      </c>
      <c r="B23" s="59" t="s">
        <v>4</v>
      </c>
    </row>
    <row r="24" spans="1:2">
      <c r="A24" s="56" t="s">
        <v>17</v>
      </c>
      <c r="B24" s="58">
        <v>30</v>
      </c>
    </row>
    <row r="25" spans="1:2">
      <c r="A25" s="50" t="s">
        <v>18</v>
      </c>
      <c r="B25" s="58">
        <v>0</v>
      </c>
    </row>
    <row r="26" spans="1:2">
      <c r="A26" s="56" t="s">
        <v>19</v>
      </c>
      <c r="B26" s="58">
        <v>30</v>
      </c>
    </row>
    <row r="27" spans="1:2">
      <c r="A27" s="57" t="s">
        <v>20</v>
      </c>
      <c r="B27" s="50">
        <v>3299.5</v>
      </c>
    </row>
    <row r="28" spans="1:2">
      <c r="A28" s="50" t="s">
        <v>21</v>
      </c>
      <c r="B28" s="55">
        <v>13</v>
      </c>
    </row>
    <row r="29" spans="1:2">
      <c r="A29" s="56" t="s">
        <v>22</v>
      </c>
      <c r="B29" s="55">
        <v>2</v>
      </c>
    </row>
    <row r="30" spans="1:2">
      <c r="A30" s="50" t="s">
        <v>23</v>
      </c>
      <c r="B30" s="55">
        <v>11</v>
      </c>
    </row>
    <row r="31" spans="1:2">
      <c r="A31" s="56" t="s">
        <v>24</v>
      </c>
      <c r="B31" s="55">
        <v>84.615384615384613</v>
      </c>
    </row>
    <row r="35" spans="1:2">
      <c r="A35" s="54" t="s">
        <v>25</v>
      </c>
    </row>
    <row r="36" spans="1:2">
      <c r="A36" s="54" t="s">
        <v>3</v>
      </c>
      <c r="B36" s="54" t="s">
        <v>4</v>
      </c>
    </row>
    <row r="37" spans="1:2">
      <c r="A37" s="47" t="s">
        <v>26</v>
      </c>
      <c r="B37" s="47">
        <v>-6.7697838624472269</v>
      </c>
    </row>
    <row r="38" spans="1:2">
      <c r="A38" s="47" t="s">
        <v>27</v>
      </c>
      <c r="B38" s="47">
        <v>-73.911820379300849</v>
      </c>
    </row>
    <row r="39" spans="1:2">
      <c r="A39" s="47" t="s">
        <v>28</v>
      </c>
      <c r="B39" s="47">
        <v>-7.5120104792607956</v>
      </c>
    </row>
    <row r="40" spans="1:2">
      <c r="A40" s="47" t="s">
        <v>29</v>
      </c>
      <c r="B40" s="47">
        <v>-74.649780844429372</v>
      </c>
    </row>
    <row r="41" spans="1:2">
      <c r="A41" s="47" t="s">
        <v>30</v>
      </c>
      <c r="B41" s="47">
        <v>-67.063920946335784</v>
      </c>
    </row>
    <row r="42" spans="1:2">
      <c r="A42" s="47" t="s">
        <v>31</v>
      </c>
      <c r="B42" s="47">
        <v>-16.1756183896353</v>
      </c>
    </row>
    <row r="43" spans="1:2">
      <c r="A43" s="47" t="s">
        <v>32</v>
      </c>
      <c r="B43" s="47">
        <v>1.953467880484234</v>
      </c>
    </row>
    <row r="44" spans="1:2">
      <c r="A44" s="47" t="s">
        <v>33</v>
      </c>
      <c r="B44" s="47">
        <v>100</v>
      </c>
    </row>
    <row r="45" spans="1:2">
      <c r="A45" s="47" t="s">
        <v>34</v>
      </c>
      <c r="B45" s="47">
        <v>1.389747191011236</v>
      </c>
    </row>
    <row r="46" spans="1:2">
      <c r="A46" s="47" t="s">
        <v>35</v>
      </c>
      <c r="B46" s="47"/>
    </row>
    <row r="47" spans="1:2">
      <c r="A47" s="47" t="s">
        <v>36</v>
      </c>
      <c r="B47" s="47">
        <v>323</v>
      </c>
    </row>
    <row r="48" spans="1:2">
      <c r="A48" s="47" t="s">
        <v>37</v>
      </c>
      <c r="B48" s="47">
        <v>323</v>
      </c>
    </row>
    <row r="49" spans="1:5">
      <c r="A49" s="53" t="s">
        <v>38</v>
      </c>
      <c r="B49" s="53">
        <v>0</v>
      </c>
    </row>
    <row r="50" spans="1:5">
      <c r="A50" s="53" t="s">
        <v>39</v>
      </c>
      <c r="B50" s="53">
        <v>100</v>
      </c>
    </row>
    <row r="51" spans="1:5">
      <c r="A51" s="47" t="s">
        <v>40</v>
      </c>
      <c r="B51" s="47">
        <v>79</v>
      </c>
    </row>
    <row r="53" spans="1:5" ht="17.399999999999999">
      <c r="A53" s="52" t="s">
        <v>41</v>
      </c>
    </row>
    <row r="54" spans="1:5" ht="14.4">
      <c r="A54" s="25" t="s">
        <v>42</v>
      </c>
      <c r="B54" s="51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47">
        <v>1</v>
      </c>
      <c r="C55" s="47">
        <v>16</v>
      </c>
      <c r="D55" s="17">
        <v>3</v>
      </c>
      <c r="E55" s="47">
        <v>20</v>
      </c>
    </row>
    <row r="56" spans="1:5" ht="14.4">
      <c r="A56" s="24" t="s">
        <v>47</v>
      </c>
      <c r="B56" s="47">
        <v>0</v>
      </c>
      <c r="C56" s="47">
        <v>0</v>
      </c>
      <c r="D56" s="17">
        <v>1</v>
      </c>
      <c r="E56" s="15">
        <v>1</v>
      </c>
    </row>
    <row r="57" spans="1:5" ht="14.4">
      <c r="A57" s="24" t="s">
        <v>48</v>
      </c>
      <c r="B57" s="47">
        <v>1</v>
      </c>
      <c r="C57" s="47">
        <v>0</v>
      </c>
      <c r="D57" s="17">
        <v>0</v>
      </c>
      <c r="E57" s="47">
        <v>1</v>
      </c>
    </row>
    <row r="58" spans="1:5" ht="14.4">
      <c r="A58" s="24" t="s">
        <v>49</v>
      </c>
      <c r="B58" s="47">
        <v>1</v>
      </c>
      <c r="C58" s="16" t="s">
        <v>50</v>
      </c>
      <c r="D58" s="16" t="s">
        <v>50</v>
      </c>
      <c r="E58" s="47">
        <v>1</v>
      </c>
    </row>
    <row r="59" spans="1:5" ht="14.4">
      <c r="A59" s="24" t="s">
        <v>51</v>
      </c>
      <c r="B59" s="47">
        <v>1</v>
      </c>
      <c r="C59" s="17">
        <v>16</v>
      </c>
      <c r="D59" s="47">
        <v>2</v>
      </c>
      <c r="E59" s="17">
        <v>19</v>
      </c>
    </row>
    <row r="60" spans="1:5" ht="14.4">
      <c r="A60" s="50" t="s">
        <v>52</v>
      </c>
      <c r="B60" s="47">
        <v>1</v>
      </c>
      <c r="C60" s="47">
        <v>16</v>
      </c>
      <c r="D60" s="17">
        <v>2</v>
      </c>
      <c r="E60" s="17">
        <v>19</v>
      </c>
    </row>
    <row r="61" spans="1:5" ht="14.4">
      <c r="A61" s="24" t="s">
        <v>53</v>
      </c>
      <c r="B61" s="47">
        <v>0</v>
      </c>
      <c r="C61" s="17">
        <v>15</v>
      </c>
      <c r="D61" s="17">
        <v>2</v>
      </c>
      <c r="E61" s="17">
        <v>17</v>
      </c>
    </row>
    <row r="62" spans="1:5" ht="14.4">
      <c r="A62" s="50" t="s">
        <v>54</v>
      </c>
      <c r="B62" s="47">
        <v>0</v>
      </c>
      <c r="C62" s="47">
        <v>0</v>
      </c>
      <c r="D62" s="47">
        <v>0</v>
      </c>
      <c r="E62" s="47">
        <v>0</v>
      </c>
    </row>
    <row r="63" spans="1:5" ht="14.4">
      <c r="A63" s="50" t="s">
        <v>55</v>
      </c>
      <c r="B63" s="47">
        <v>0</v>
      </c>
      <c r="C63" s="47">
        <v>0</v>
      </c>
      <c r="D63" s="47">
        <v>0</v>
      </c>
      <c r="E63" s="47">
        <v>0</v>
      </c>
    </row>
    <row r="64" spans="1:5" ht="14.4">
      <c r="A64" s="50" t="s">
        <v>56</v>
      </c>
      <c r="B64" s="47">
        <v>100</v>
      </c>
      <c r="C64" s="47">
        <v>100</v>
      </c>
      <c r="D64" s="47">
        <v>66.666666666666671</v>
      </c>
      <c r="E64" s="47">
        <v>95</v>
      </c>
    </row>
    <row r="65" spans="1:22" ht="14.4">
      <c r="A65" s="50" t="s">
        <v>57</v>
      </c>
      <c r="B65" s="47">
        <v>100</v>
      </c>
      <c r="C65" s="17">
        <v>100</v>
      </c>
      <c r="D65" s="17">
        <v>66.666666666666671</v>
      </c>
      <c r="E65" s="47">
        <v>95</v>
      </c>
    </row>
    <row r="66" spans="1:22" ht="14.4">
      <c r="A66" s="49" t="s">
        <v>58</v>
      </c>
      <c r="B66" s="48">
        <v>1562</v>
      </c>
      <c r="C66" s="17">
        <v>4007.375</v>
      </c>
      <c r="D66" s="47">
        <v>3299.5</v>
      </c>
      <c r="E66" s="17">
        <v>3804.1578947368421</v>
      </c>
    </row>
    <row r="68" spans="1:22">
      <c r="A68" s="42" t="s">
        <v>0</v>
      </c>
    </row>
    <row r="69" spans="1:22">
      <c r="A69" s="42"/>
      <c r="H69" s="42"/>
      <c r="O69" s="42"/>
      <c r="V69" s="42"/>
    </row>
    <row r="102" spans="1:2">
      <c r="A102" s="45" t="s">
        <v>59</v>
      </c>
    </row>
    <row r="103" spans="1:2">
      <c r="B103" s="45" t="s">
        <v>60</v>
      </c>
    </row>
    <row r="105" spans="1:2" ht="16.8">
      <c r="A105" s="46" t="s">
        <v>61</v>
      </c>
      <c r="B105" s="43" t="s">
        <v>62</v>
      </c>
    </row>
    <row r="106" spans="1:2" ht="16.8">
      <c r="A106" s="42" t="s">
        <v>0</v>
      </c>
      <c r="B106" s="43" t="s">
        <v>63</v>
      </c>
    </row>
    <row r="107" spans="1:2">
      <c r="A107" s="42"/>
    </row>
    <row r="116" ht="14.25" customHeight="1"/>
    <row r="138" spans="1:2">
      <c r="A138" s="45" t="s">
        <v>64</v>
      </c>
    </row>
    <row r="139" spans="1:2">
      <c r="B139" s="45" t="s">
        <v>65</v>
      </c>
    </row>
    <row r="140" spans="1:2" ht="16.8">
      <c r="A140" s="44" t="s">
        <v>61</v>
      </c>
      <c r="B140" s="43" t="s">
        <v>62</v>
      </c>
    </row>
    <row r="141" spans="1:2" ht="16.8">
      <c r="A141" s="42" t="s">
        <v>0</v>
      </c>
      <c r="B141" s="43" t="s">
        <v>66</v>
      </c>
    </row>
    <row r="142" spans="1:2">
      <c r="A142" s="42"/>
    </row>
  </sheetData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E5B74-D4CB-44F1-A3AF-769DA3B31B31}">
  <dimension ref="A4:V142"/>
  <sheetViews>
    <sheetView topLeftCell="A85" workbookViewId="0"/>
  </sheetViews>
  <sheetFormatPr defaultRowHeight="15.6"/>
  <cols>
    <col min="1" max="1" width="41.6640625" style="85" customWidth="1"/>
    <col min="4" max="4" width="13.33203125" style="85" customWidth="1"/>
  </cols>
  <sheetData>
    <row r="4" spans="1:2">
      <c r="A4" s="69" t="s">
        <v>74</v>
      </c>
      <c r="B4" s="68" t="str">
        <f>'[20]Log to Operator list'!I6</f>
        <v>221</v>
      </c>
    </row>
    <row r="5" spans="1:2">
      <c r="A5" s="66" t="s">
        <v>1</v>
      </c>
      <c r="B5" s="67">
        <v>101.3770577839192</v>
      </c>
    </row>
    <row r="6" spans="1:2">
      <c r="A6" s="66" t="s">
        <v>75</v>
      </c>
      <c r="B6" s="65" t="e">
        <f>[20]Script!B2:B5</f>
        <v>#VALUE!</v>
      </c>
    </row>
    <row r="10" spans="1:2">
      <c r="A10" s="64" t="s">
        <v>2</v>
      </c>
    </row>
    <row r="11" spans="1:2">
      <c r="A11" s="59" t="s">
        <v>3</v>
      </c>
      <c r="B11" s="59" t="s">
        <v>4</v>
      </c>
    </row>
    <row r="12" spans="1:2">
      <c r="A12" s="63" t="s">
        <v>5</v>
      </c>
      <c r="B12" s="62">
        <v>14.54377880184332</v>
      </c>
    </row>
    <row r="13" spans="1:2">
      <c r="A13" s="63" t="s">
        <v>6</v>
      </c>
      <c r="B13" s="62">
        <v>85.456221198156683</v>
      </c>
    </row>
    <row r="14" spans="1:2">
      <c r="A14" s="63" t="s">
        <v>7</v>
      </c>
      <c r="B14" s="62"/>
    </row>
    <row r="15" spans="1:2">
      <c r="A15" s="63" t="s">
        <v>8</v>
      </c>
      <c r="B15" s="62">
        <v>80</v>
      </c>
    </row>
    <row r="16" spans="1:2">
      <c r="A16" s="61" t="s">
        <v>9</v>
      </c>
      <c r="B16" s="61">
        <v>83.333333333333329</v>
      </c>
    </row>
    <row r="17" spans="1:2">
      <c r="A17" s="61" t="s">
        <v>10</v>
      </c>
      <c r="B17" s="61">
        <v>0</v>
      </c>
    </row>
    <row r="18" spans="1:2">
      <c r="A18" s="61" t="s">
        <v>11</v>
      </c>
      <c r="B18" s="61">
        <v>80.5</v>
      </c>
    </row>
    <row r="19" spans="1:2">
      <c r="A19" s="50" t="s">
        <v>12</v>
      </c>
      <c r="B19" s="58">
        <v>100</v>
      </c>
    </row>
    <row r="20" spans="1:2">
      <c r="A20" s="61" t="s">
        <v>13</v>
      </c>
      <c r="B20" s="60">
        <v>184</v>
      </c>
    </row>
    <row r="21" spans="1:2">
      <c r="A21" s="61" t="s">
        <v>14</v>
      </c>
      <c r="B21" s="60">
        <v>18</v>
      </c>
    </row>
    <row r="22" spans="1:2">
      <c r="A22" s="61" t="s">
        <v>15</v>
      </c>
      <c r="B22" s="60">
        <v>4</v>
      </c>
    </row>
    <row r="23" spans="1:2">
      <c r="A23" s="59" t="s">
        <v>16</v>
      </c>
      <c r="B23" s="59" t="s">
        <v>4</v>
      </c>
    </row>
    <row r="24" spans="1:2">
      <c r="A24" s="56" t="s">
        <v>17</v>
      </c>
      <c r="B24" s="58">
        <v>20</v>
      </c>
    </row>
    <row r="25" spans="1:2">
      <c r="A25" s="50" t="s">
        <v>18</v>
      </c>
      <c r="B25" s="58">
        <v>0</v>
      </c>
    </row>
    <row r="26" spans="1:2">
      <c r="A26" s="56" t="s">
        <v>19</v>
      </c>
      <c r="B26" s="58">
        <v>20</v>
      </c>
    </row>
    <row r="27" spans="1:2">
      <c r="A27" s="57" t="s">
        <v>20</v>
      </c>
      <c r="B27" s="50">
        <v>4980.6000000000004</v>
      </c>
    </row>
    <row r="28" spans="1:2">
      <c r="A28" s="50" t="s">
        <v>21</v>
      </c>
      <c r="B28" s="55">
        <v>5</v>
      </c>
    </row>
    <row r="29" spans="1:2">
      <c r="A29" s="56" t="s">
        <v>22</v>
      </c>
      <c r="B29" s="55">
        <v>1</v>
      </c>
    </row>
    <row r="30" spans="1:2">
      <c r="A30" s="50" t="s">
        <v>23</v>
      </c>
      <c r="B30" s="55">
        <v>4</v>
      </c>
    </row>
    <row r="31" spans="1:2">
      <c r="A31" s="56" t="s">
        <v>24</v>
      </c>
      <c r="B31" s="55">
        <v>80</v>
      </c>
    </row>
    <row r="35" spans="1:2">
      <c r="A35" s="54" t="s">
        <v>25</v>
      </c>
    </row>
    <row r="36" spans="1:2">
      <c r="A36" s="54" t="s">
        <v>3</v>
      </c>
      <c r="B36" s="54" t="s">
        <v>4</v>
      </c>
    </row>
    <row r="37" spans="1:2">
      <c r="A37" s="47" t="s">
        <v>26</v>
      </c>
      <c r="B37" s="47">
        <v>-7.2393015413005486</v>
      </c>
    </row>
    <row r="38" spans="1:2">
      <c r="A38" s="47" t="s">
        <v>27</v>
      </c>
      <c r="B38" s="47">
        <v>-77.071069170999394</v>
      </c>
    </row>
    <row r="39" spans="1:2">
      <c r="A39" s="47" t="s">
        <v>28</v>
      </c>
      <c r="B39" s="47">
        <v>-8.174721721683504</v>
      </c>
    </row>
    <row r="40" spans="1:2">
      <c r="A40" s="47" t="s">
        <v>29</v>
      </c>
      <c r="B40" s="47">
        <v>-78.004514618028281</v>
      </c>
    </row>
    <row r="41" spans="1:2">
      <c r="A41" s="47" t="s">
        <v>30</v>
      </c>
      <c r="B41" s="47">
        <v>-69.735952823537232</v>
      </c>
    </row>
    <row r="42" spans="1:2">
      <c r="A42" s="47" t="s">
        <v>31</v>
      </c>
      <c r="B42" s="47">
        <v>-13.96790038253693</v>
      </c>
    </row>
    <row r="43" spans="1:2">
      <c r="A43" s="47" t="s">
        <v>32</v>
      </c>
      <c r="B43" s="47">
        <v>1.6572388500919619</v>
      </c>
    </row>
    <row r="44" spans="1:2">
      <c r="A44" s="47" t="s">
        <v>33</v>
      </c>
      <c r="B44" s="47">
        <v>100</v>
      </c>
    </row>
    <row r="45" spans="1:2">
      <c r="A45" s="47" t="s">
        <v>34</v>
      </c>
      <c r="B45" s="47">
        <v>1.519662048828974</v>
      </c>
    </row>
    <row r="46" spans="1:2">
      <c r="A46" s="47" t="s">
        <v>35</v>
      </c>
      <c r="B46" s="47"/>
    </row>
    <row r="47" spans="1:2">
      <c r="A47" s="47" t="s">
        <v>36</v>
      </c>
      <c r="B47" s="47">
        <v>376</v>
      </c>
    </row>
    <row r="48" spans="1:2">
      <c r="A48" s="47" t="s">
        <v>37</v>
      </c>
      <c r="B48" s="47">
        <v>376</v>
      </c>
    </row>
    <row r="49" spans="1:5">
      <c r="A49" s="53" t="s">
        <v>38</v>
      </c>
      <c r="B49" s="53">
        <v>0</v>
      </c>
    </row>
    <row r="50" spans="1:5">
      <c r="A50" s="53" t="s">
        <v>39</v>
      </c>
      <c r="B50" s="53">
        <v>100</v>
      </c>
    </row>
    <row r="51" spans="1:5">
      <c r="A51" s="47" t="s">
        <v>40</v>
      </c>
      <c r="B51" s="47">
        <v>130</v>
      </c>
    </row>
    <row r="53" spans="1:5" ht="17.399999999999999">
      <c r="A53" s="52" t="s">
        <v>41</v>
      </c>
    </row>
    <row r="54" spans="1:5" ht="14.4">
      <c r="A54" s="25" t="s">
        <v>42</v>
      </c>
      <c r="B54" s="51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47">
        <v>0</v>
      </c>
      <c r="C55" s="47">
        <v>14</v>
      </c>
      <c r="D55" s="17">
        <v>5</v>
      </c>
      <c r="E55" s="47">
        <v>19</v>
      </c>
    </row>
    <row r="56" spans="1:5" ht="14.4">
      <c r="A56" s="24" t="s">
        <v>47</v>
      </c>
      <c r="B56" s="47">
        <v>0</v>
      </c>
      <c r="C56" s="47">
        <v>0</v>
      </c>
      <c r="D56" s="17">
        <v>0</v>
      </c>
      <c r="E56" s="15">
        <v>0</v>
      </c>
    </row>
    <row r="57" spans="1:5" ht="14.4">
      <c r="A57" s="24" t="s">
        <v>48</v>
      </c>
      <c r="B57" s="47">
        <v>0</v>
      </c>
      <c r="C57" s="47">
        <v>0</v>
      </c>
      <c r="D57" s="17">
        <v>0</v>
      </c>
      <c r="E57" s="47">
        <v>0</v>
      </c>
    </row>
    <row r="58" spans="1:5" ht="14.4">
      <c r="A58" s="24" t="s">
        <v>49</v>
      </c>
      <c r="B58" s="47">
        <v>0</v>
      </c>
      <c r="C58" s="16" t="s">
        <v>50</v>
      </c>
      <c r="D58" s="16" t="s">
        <v>50</v>
      </c>
      <c r="E58" s="47">
        <v>0</v>
      </c>
    </row>
    <row r="59" spans="1:5" ht="14.4">
      <c r="A59" s="24" t="s">
        <v>51</v>
      </c>
      <c r="B59" s="47">
        <v>0</v>
      </c>
      <c r="C59" s="17">
        <v>14</v>
      </c>
      <c r="D59" s="47">
        <v>5</v>
      </c>
      <c r="E59" s="17">
        <v>19</v>
      </c>
    </row>
    <row r="60" spans="1:5" ht="14.4">
      <c r="A60" s="50" t="s">
        <v>52</v>
      </c>
      <c r="B60" s="47">
        <v>0</v>
      </c>
      <c r="C60" s="47">
        <v>14</v>
      </c>
      <c r="D60" s="17">
        <v>5</v>
      </c>
      <c r="E60" s="17">
        <v>19</v>
      </c>
    </row>
    <row r="61" spans="1:5" ht="14.4">
      <c r="A61" s="24" t="s">
        <v>53</v>
      </c>
      <c r="B61" s="47">
        <v>0</v>
      </c>
      <c r="C61" s="17">
        <v>14</v>
      </c>
      <c r="D61" s="17">
        <v>4</v>
      </c>
      <c r="E61" s="17">
        <v>18</v>
      </c>
    </row>
    <row r="62" spans="1:5" ht="14.4">
      <c r="A62" s="50" t="s">
        <v>54</v>
      </c>
      <c r="B62" s="47">
        <v>0</v>
      </c>
      <c r="C62" s="47">
        <v>0</v>
      </c>
      <c r="D62" s="47">
        <v>0</v>
      </c>
      <c r="E62" s="47">
        <v>0</v>
      </c>
    </row>
    <row r="63" spans="1:5" ht="14.4">
      <c r="A63" s="50" t="s">
        <v>55</v>
      </c>
      <c r="B63" s="47">
        <v>0</v>
      </c>
      <c r="C63" s="47">
        <v>0</v>
      </c>
      <c r="D63" s="47">
        <v>0</v>
      </c>
      <c r="E63" s="47">
        <v>0</v>
      </c>
    </row>
    <row r="64" spans="1:5" ht="14.4">
      <c r="A64" s="50" t="s">
        <v>56</v>
      </c>
      <c r="B64" s="47"/>
      <c r="C64" s="47">
        <v>100</v>
      </c>
      <c r="D64" s="47">
        <v>100</v>
      </c>
      <c r="E64" s="47">
        <v>100</v>
      </c>
    </row>
    <row r="65" spans="1:22" ht="14.4">
      <c r="A65" s="50" t="s">
        <v>57</v>
      </c>
      <c r="B65" s="47"/>
      <c r="C65" s="17">
        <v>100</v>
      </c>
      <c r="D65" s="17">
        <v>100</v>
      </c>
      <c r="E65" s="47">
        <v>100</v>
      </c>
    </row>
    <row r="66" spans="1:22" ht="14.4">
      <c r="A66" s="49" t="s">
        <v>58</v>
      </c>
      <c r="B66" s="48"/>
      <c r="C66" s="17">
        <v>3713.571428571428</v>
      </c>
      <c r="D66" s="47">
        <v>4980.6000000000004</v>
      </c>
      <c r="E66" s="17">
        <v>4047</v>
      </c>
    </row>
    <row r="68" spans="1:22">
      <c r="A68" s="42" t="s">
        <v>0</v>
      </c>
    </row>
    <row r="69" spans="1:22">
      <c r="A69" s="42"/>
      <c r="H69" s="42"/>
      <c r="O69" s="42"/>
      <c r="V69" s="42"/>
    </row>
    <row r="102" spans="1:2">
      <c r="A102" s="45" t="s">
        <v>59</v>
      </c>
    </row>
    <row r="103" spans="1:2">
      <c r="B103" s="45" t="s">
        <v>60</v>
      </c>
    </row>
    <row r="105" spans="1:2" ht="16.8">
      <c r="A105" s="46" t="s">
        <v>61</v>
      </c>
      <c r="B105" s="43" t="s">
        <v>62</v>
      </c>
    </row>
    <row r="106" spans="1:2" ht="16.8">
      <c r="A106" s="42" t="s">
        <v>0</v>
      </c>
      <c r="B106" s="43" t="s">
        <v>63</v>
      </c>
    </row>
    <row r="107" spans="1:2">
      <c r="A107" s="42"/>
    </row>
    <row r="116" ht="14.25" customHeight="1"/>
    <row r="138" spans="1:2">
      <c r="A138" s="45" t="s">
        <v>64</v>
      </c>
    </row>
    <row r="139" spans="1:2">
      <c r="B139" s="45" t="s">
        <v>65</v>
      </c>
    </row>
    <row r="140" spans="1:2" ht="16.8">
      <c r="A140" s="44" t="s">
        <v>61</v>
      </c>
      <c r="B140" s="43" t="s">
        <v>62</v>
      </c>
    </row>
    <row r="141" spans="1:2" ht="16.8">
      <c r="A141" s="42" t="s">
        <v>0</v>
      </c>
      <c r="B141" s="43" t="s">
        <v>66</v>
      </c>
    </row>
    <row r="142" spans="1:2">
      <c r="A142" s="42"/>
    </row>
  </sheetData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85CA4-7242-4B58-B228-6A20AE9C513E}">
  <dimension ref="A4:V142"/>
  <sheetViews>
    <sheetView workbookViewId="0"/>
  </sheetViews>
  <sheetFormatPr defaultRowHeight="15.6"/>
  <cols>
    <col min="1" max="1" width="41.6640625" style="86" customWidth="1"/>
    <col min="4" max="4" width="13.33203125" style="86" customWidth="1"/>
  </cols>
  <sheetData>
    <row r="4" spans="1:2">
      <c r="A4" s="69" t="s">
        <v>74</v>
      </c>
      <c r="B4" s="68" t="str">
        <f>'[21]Log to Operator list'!I6</f>
        <v>222</v>
      </c>
    </row>
    <row r="5" spans="1:2">
      <c r="A5" s="66" t="s">
        <v>1</v>
      </c>
      <c r="B5" s="67">
        <v>89.372612319953078</v>
      </c>
    </row>
    <row r="6" spans="1:2">
      <c r="A6" s="66" t="s">
        <v>75</v>
      </c>
      <c r="B6" s="65" t="e">
        <f>[21]Script!B2:B5</f>
        <v>#VALUE!</v>
      </c>
    </row>
    <row r="10" spans="1:2">
      <c r="A10" s="64" t="s">
        <v>2</v>
      </c>
    </row>
    <row r="11" spans="1:2">
      <c r="A11" s="59" t="s">
        <v>3</v>
      </c>
      <c r="B11" s="59" t="s">
        <v>4</v>
      </c>
    </row>
    <row r="12" spans="1:2">
      <c r="A12" s="63" t="s">
        <v>5</v>
      </c>
      <c r="B12" s="62">
        <v>5.5089084579152159</v>
      </c>
    </row>
    <row r="13" spans="1:2">
      <c r="A13" s="63" t="s">
        <v>6</v>
      </c>
      <c r="B13" s="62">
        <v>94.491091542084789</v>
      </c>
    </row>
    <row r="14" spans="1:2">
      <c r="A14" s="63" t="s">
        <v>7</v>
      </c>
      <c r="B14" s="62"/>
    </row>
    <row r="15" spans="1:2">
      <c r="A15" s="63" t="s">
        <v>8</v>
      </c>
      <c r="B15" s="62">
        <v>100</v>
      </c>
    </row>
    <row r="16" spans="1:2">
      <c r="A16" s="61" t="s">
        <v>9</v>
      </c>
      <c r="B16" s="61">
        <v>100</v>
      </c>
    </row>
    <row r="17" spans="1:2">
      <c r="A17" s="61" t="s">
        <v>10</v>
      </c>
      <c r="B17" s="61">
        <v>0</v>
      </c>
    </row>
    <row r="18" spans="1:2">
      <c r="A18" s="61" t="s">
        <v>11</v>
      </c>
      <c r="B18" s="61">
        <v>134.6</v>
      </c>
    </row>
    <row r="19" spans="1:2">
      <c r="A19" s="50" t="s">
        <v>12</v>
      </c>
      <c r="B19" s="58">
        <v>91.304347826086953</v>
      </c>
    </row>
    <row r="20" spans="1:2">
      <c r="A20" s="61" t="s">
        <v>13</v>
      </c>
      <c r="B20" s="60">
        <v>495</v>
      </c>
    </row>
    <row r="21" spans="1:2">
      <c r="A21" s="61" t="s">
        <v>14</v>
      </c>
      <c r="B21" s="60">
        <v>21</v>
      </c>
    </row>
    <row r="22" spans="1:2">
      <c r="A22" s="61" t="s">
        <v>15</v>
      </c>
      <c r="B22" s="60">
        <v>2</v>
      </c>
    </row>
    <row r="23" spans="1:2">
      <c r="A23" s="59" t="s">
        <v>16</v>
      </c>
      <c r="B23" s="59" t="s">
        <v>4</v>
      </c>
    </row>
    <row r="24" spans="1:2">
      <c r="A24" s="56" t="s">
        <v>17</v>
      </c>
      <c r="B24" s="58">
        <v>23</v>
      </c>
    </row>
    <row r="25" spans="1:2">
      <c r="A25" s="50" t="s">
        <v>18</v>
      </c>
      <c r="B25" s="58">
        <v>2</v>
      </c>
    </row>
    <row r="26" spans="1:2">
      <c r="A26" s="56" t="s">
        <v>19</v>
      </c>
      <c r="B26" s="58">
        <v>21</v>
      </c>
    </row>
    <row r="27" spans="1:2">
      <c r="A27" s="57" t="s">
        <v>20</v>
      </c>
      <c r="B27" s="50">
        <v>8174</v>
      </c>
    </row>
    <row r="28" spans="1:2">
      <c r="A28" s="50" t="s">
        <v>21</v>
      </c>
      <c r="B28" s="55">
        <v>4</v>
      </c>
    </row>
    <row r="29" spans="1:2">
      <c r="A29" s="56" t="s">
        <v>22</v>
      </c>
      <c r="B29" s="55">
        <v>0</v>
      </c>
    </row>
    <row r="30" spans="1:2">
      <c r="A30" s="50" t="s">
        <v>23</v>
      </c>
      <c r="B30" s="55">
        <v>4</v>
      </c>
    </row>
    <row r="31" spans="1:2">
      <c r="A31" s="56" t="s">
        <v>24</v>
      </c>
      <c r="B31" s="55">
        <v>100</v>
      </c>
    </row>
    <row r="35" spans="1:2">
      <c r="A35" s="54" t="s">
        <v>25</v>
      </c>
    </row>
    <row r="36" spans="1:2">
      <c r="A36" s="54" t="s">
        <v>3</v>
      </c>
      <c r="B36" s="54" t="s">
        <v>4</v>
      </c>
    </row>
    <row r="37" spans="1:2">
      <c r="A37" s="47" t="s">
        <v>26</v>
      </c>
      <c r="B37" s="47">
        <v>-7.7744981472326486</v>
      </c>
    </row>
    <row r="38" spans="1:2">
      <c r="A38" s="47" t="s">
        <v>27</v>
      </c>
      <c r="B38" s="47">
        <v>-81.655758254613986</v>
      </c>
    </row>
    <row r="39" spans="1:2">
      <c r="A39" s="47" t="s">
        <v>28</v>
      </c>
      <c r="B39" s="47">
        <v>-8.7304728998219598</v>
      </c>
    </row>
    <row r="40" spans="1:2">
      <c r="A40" s="47" t="s">
        <v>29</v>
      </c>
      <c r="B40" s="47">
        <v>-82.605663188111734</v>
      </c>
    </row>
    <row r="41" spans="1:2">
      <c r="A41" s="47" t="s">
        <v>30</v>
      </c>
      <c r="B41" s="47">
        <v>-73.903603063602858</v>
      </c>
    </row>
    <row r="42" spans="1:2">
      <c r="A42" s="47" t="s">
        <v>31</v>
      </c>
      <c r="B42" s="47">
        <v>-5.5352435435438938</v>
      </c>
    </row>
    <row r="43" spans="1:2">
      <c r="A43" s="47" t="s">
        <v>32</v>
      </c>
      <c r="B43" s="47">
        <v>1.507716458089098</v>
      </c>
    </row>
    <row r="44" spans="1:2">
      <c r="A44" s="47" t="s">
        <v>33</v>
      </c>
      <c r="B44" s="47">
        <v>100</v>
      </c>
    </row>
    <row r="45" spans="1:2">
      <c r="A45" s="47" t="s">
        <v>34</v>
      </c>
      <c r="B45" s="47">
        <v>1.63626366517886</v>
      </c>
    </row>
    <row r="46" spans="1:2">
      <c r="A46" s="47" t="s">
        <v>35</v>
      </c>
      <c r="B46" s="47"/>
    </row>
    <row r="47" spans="1:2">
      <c r="A47" s="47" t="s">
        <v>36</v>
      </c>
      <c r="B47" s="47">
        <v>366</v>
      </c>
    </row>
    <row r="48" spans="1:2">
      <c r="A48" s="47" t="s">
        <v>37</v>
      </c>
      <c r="B48" s="47">
        <v>366</v>
      </c>
    </row>
    <row r="49" spans="1:5">
      <c r="A49" s="53" t="s">
        <v>38</v>
      </c>
      <c r="B49" s="53">
        <v>0</v>
      </c>
    </row>
    <row r="50" spans="1:5">
      <c r="A50" s="53" t="s">
        <v>39</v>
      </c>
      <c r="B50" s="53">
        <v>100</v>
      </c>
    </row>
    <row r="51" spans="1:5">
      <c r="A51" s="47" t="s">
        <v>40</v>
      </c>
      <c r="B51" s="47">
        <v>101</v>
      </c>
    </row>
    <row r="53" spans="1:5" ht="17.399999999999999">
      <c r="A53" s="52" t="s">
        <v>41</v>
      </c>
    </row>
    <row r="54" spans="1:5" ht="14.4">
      <c r="A54" s="25" t="s">
        <v>42</v>
      </c>
      <c r="B54" s="51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47">
        <v>0</v>
      </c>
      <c r="C55" s="47">
        <v>16</v>
      </c>
      <c r="D55" s="17">
        <v>2</v>
      </c>
      <c r="E55" s="47">
        <v>18</v>
      </c>
    </row>
    <row r="56" spans="1:5" ht="14.4">
      <c r="A56" s="24" t="s">
        <v>47</v>
      </c>
      <c r="B56" s="47">
        <v>0</v>
      </c>
      <c r="C56" s="47">
        <v>0</v>
      </c>
      <c r="D56" s="17">
        <v>0</v>
      </c>
      <c r="E56" s="15">
        <v>0</v>
      </c>
    </row>
    <row r="57" spans="1:5" ht="14.4">
      <c r="A57" s="24" t="s">
        <v>48</v>
      </c>
      <c r="B57" s="47">
        <v>0</v>
      </c>
      <c r="C57" s="47">
        <v>0</v>
      </c>
      <c r="D57" s="17">
        <v>0</v>
      </c>
      <c r="E57" s="47">
        <v>0</v>
      </c>
    </row>
    <row r="58" spans="1:5" ht="14.4">
      <c r="A58" s="24" t="s">
        <v>49</v>
      </c>
      <c r="B58" s="47">
        <v>0</v>
      </c>
      <c r="C58" s="16" t="s">
        <v>50</v>
      </c>
      <c r="D58" s="16" t="s">
        <v>50</v>
      </c>
      <c r="E58" s="47">
        <v>0</v>
      </c>
    </row>
    <row r="59" spans="1:5" ht="14.4">
      <c r="A59" s="24" t="s">
        <v>51</v>
      </c>
      <c r="B59" s="47">
        <v>0</v>
      </c>
      <c r="C59" s="17">
        <v>16</v>
      </c>
      <c r="D59" s="47">
        <v>2</v>
      </c>
      <c r="E59" s="17">
        <v>18</v>
      </c>
    </row>
    <row r="60" spans="1:5" ht="14.4">
      <c r="A60" s="50" t="s">
        <v>52</v>
      </c>
      <c r="B60" s="47">
        <v>0</v>
      </c>
      <c r="C60" s="47">
        <v>16</v>
      </c>
      <c r="D60" s="17">
        <v>2</v>
      </c>
      <c r="E60" s="17">
        <v>18</v>
      </c>
    </row>
    <row r="61" spans="1:5" ht="14.4">
      <c r="A61" s="24" t="s">
        <v>53</v>
      </c>
      <c r="B61" s="47">
        <v>0</v>
      </c>
      <c r="C61" s="17">
        <v>16</v>
      </c>
      <c r="D61" s="17">
        <v>2</v>
      </c>
      <c r="E61" s="17">
        <v>18</v>
      </c>
    </row>
    <row r="62" spans="1:5" ht="14.4">
      <c r="A62" s="50" t="s">
        <v>54</v>
      </c>
      <c r="B62" s="47">
        <v>0</v>
      </c>
      <c r="C62" s="47">
        <v>0</v>
      </c>
      <c r="D62" s="47">
        <v>0</v>
      </c>
      <c r="E62" s="47">
        <v>0</v>
      </c>
    </row>
    <row r="63" spans="1:5" ht="14.4">
      <c r="A63" s="50" t="s">
        <v>55</v>
      </c>
      <c r="B63" s="47">
        <v>0</v>
      </c>
      <c r="C63" s="47">
        <v>0</v>
      </c>
      <c r="D63" s="47">
        <v>0</v>
      </c>
      <c r="E63" s="47">
        <v>0</v>
      </c>
    </row>
    <row r="64" spans="1:5" ht="14.4">
      <c r="A64" s="50" t="s">
        <v>56</v>
      </c>
      <c r="B64" s="47"/>
      <c r="C64" s="47">
        <v>100</v>
      </c>
      <c r="D64" s="47">
        <v>100</v>
      </c>
      <c r="E64" s="47">
        <v>100</v>
      </c>
    </row>
    <row r="65" spans="1:22" ht="14.4">
      <c r="A65" s="50" t="s">
        <v>57</v>
      </c>
      <c r="B65" s="47"/>
      <c r="C65" s="17">
        <v>100</v>
      </c>
      <c r="D65" s="17">
        <v>100</v>
      </c>
      <c r="E65" s="47">
        <v>100</v>
      </c>
    </row>
    <row r="66" spans="1:22" ht="14.4">
      <c r="A66" s="49" t="s">
        <v>58</v>
      </c>
      <c r="B66" s="48"/>
      <c r="C66" s="17">
        <v>5205.9375</v>
      </c>
      <c r="D66" s="47">
        <v>8174</v>
      </c>
      <c r="E66" s="17">
        <v>5535.7222222222226</v>
      </c>
    </row>
    <row r="68" spans="1:22">
      <c r="A68" s="42" t="s">
        <v>0</v>
      </c>
    </row>
    <row r="69" spans="1:22">
      <c r="A69" s="42"/>
      <c r="H69" s="42"/>
      <c r="O69" s="42"/>
      <c r="V69" s="42"/>
    </row>
    <row r="102" spans="1:2">
      <c r="A102" s="45" t="s">
        <v>59</v>
      </c>
    </row>
    <row r="103" spans="1:2">
      <c r="B103" s="45" t="s">
        <v>60</v>
      </c>
    </row>
    <row r="105" spans="1:2" ht="16.8">
      <c r="A105" s="46" t="s">
        <v>61</v>
      </c>
      <c r="B105" s="43" t="s">
        <v>62</v>
      </c>
    </row>
    <row r="106" spans="1:2" ht="16.8">
      <c r="A106" s="42" t="s">
        <v>0</v>
      </c>
      <c r="B106" s="43" t="s">
        <v>63</v>
      </c>
    </row>
    <row r="107" spans="1:2">
      <c r="A107" s="42"/>
    </row>
    <row r="116" ht="14.25" customHeight="1"/>
    <row r="138" spans="1:2">
      <c r="A138" s="45" t="s">
        <v>64</v>
      </c>
    </row>
    <row r="139" spans="1:2">
      <c r="B139" s="45" t="s">
        <v>65</v>
      </c>
    </row>
    <row r="140" spans="1:2" ht="16.8">
      <c r="A140" s="44" t="s">
        <v>61</v>
      </c>
      <c r="B140" s="43" t="s">
        <v>62</v>
      </c>
    </row>
    <row r="141" spans="1:2" ht="16.8">
      <c r="A141" s="42" t="s">
        <v>0</v>
      </c>
      <c r="B141" s="43" t="s">
        <v>66</v>
      </c>
    </row>
    <row r="142" spans="1:2">
      <c r="A142" s="42"/>
    </row>
  </sheetData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EECAF-DC01-49ED-9F12-9724DA402443}">
  <dimension ref="A4:V142"/>
  <sheetViews>
    <sheetView topLeftCell="A40" workbookViewId="0"/>
  </sheetViews>
  <sheetFormatPr defaultRowHeight="15.6"/>
  <cols>
    <col min="1" max="1" width="41.6640625" style="87" customWidth="1"/>
    <col min="4" max="4" width="13.33203125" style="87" customWidth="1"/>
  </cols>
  <sheetData>
    <row r="4" spans="1:2">
      <c r="A4" s="69" t="s">
        <v>74</v>
      </c>
      <c r="B4" s="68" t="str">
        <f>'[22]Log to Operator list'!I6</f>
        <v>226</v>
      </c>
    </row>
    <row r="5" spans="1:2">
      <c r="A5" s="66" t="s">
        <v>1</v>
      </c>
      <c r="B5" s="67">
        <v>115.67181085921069</v>
      </c>
    </row>
    <row r="6" spans="1:2">
      <c r="A6" s="66" t="s">
        <v>75</v>
      </c>
      <c r="B6" s="65" t="e">
        <f>[22]Script!B2:B5</f>
        <v>#VALUE!</v>
      </c>
    </row>
    <row r="10" spans="1:2">
      <c r="A10" s="64" t="s">
        <v>2</v>
      </c>
    </row>
    <row r="11" spans="1:2">
      <c r="A11" s="59" t="s">
        <v>3</v>
      </c>
      <c r="B11" s="59" t="s">
        <v>4</v>
      </c>
    </row>
    <row r="12" spans="1:2">
      <c r="A12" s="63" t="s">
        <v>5</v>
      </c>
      <c r="B12" s="62">
        <v>6.4068808144637526</v>
      </c>
    </row>
    <row r="13" spans="1:2">
      <c r="A13" s="63" t="s">
        <v>6</v>
      </c>
      <c r="B13" s="62">
        <v>93.593119185536253</v>
      </c>
    </row>
    <row r="14" spans="1:2">
      <c r="A14" s="63" t="s">
        <v>7</v>
      </c>
      <c r="B14" s="62"/>
    </row>
    <row r="15" spans="1:2">
      <c r="A15" s="63" t="s">
        <v>8</v>
      </c>
      <c r="B15" s="62">
        <v>100</v>
      </c>
    </row>
    <row r="16" spans="1:2">
      <c r="A16" s="61" t="s">
        <v>9</v>
      </c>
      <c r="B16" s="61">
        <v>100</v>
      </c>
    </row>
    <row r="17" spans="1:2">
      <c r="A17" s="61" t="s">
        <v>10</v>
      </c>
      <c r="B17" s="61">
        <v>0</v>
      </c>
    </row>
    <row r="18" spans="1:2">
      <c r="A18" s="61" t="s">
        <v>11</v>
      </c>
      <c r="B18" s="61">
        <v>81.461538461538467</v>
      </c>
    </row>
    <row r="19" spans="1:2">
      <c r="A19" s="50" t="s">
        <v>12</v>
      </c>
      <c r="B19" s="58">
        <v>100</v>
      </c>
    </row>
    <row r="20" spans="1:2">
      <c r="A20" s="61" t="s">
        <v>13</v>
      </c>
      <c r="B20" s="60">
        <v>147.75</v>
      </c>
    </row>
    <row r="21" spans="1:2">
      <c r="A21" s="61" t="s">
        <v>14</v>
      </c>
      <c r="B21" s="60">
        <v>8</v>
      </c>
    </row>
    <row r="22" spans="1:2">
      <c r="A22" s="61" t="s">
        <v>15</v>
      </c>
      <c r="B22" s="60">
        <v>4</v>
      </c>
    </row>
    <row r="23" spans="1:2">
      <c r="A23" s="59" t="s">
        <v>16</v>
      </c>
      <c r="B23" s="59" t="s">
        <v>4</v>
      </c>
    </row>
    <row r="24" spans="1:2">
      <c r="A24" s="56" t="s">
        <v>17</v>
      </c>
      <c r="B24" s="58">
        <v>10</v>
      </c>
    </row>
    <row r="25" spans="1:2">
      <c r="A25" s="50" t="s">
        <v>18</v>
      </c>
      <c r="B25" s="58">
        <v>0</v>
      </c>
    </row>
    <row r="26" spans="1:2">
      <c r="A26" s="56" t="s">
        <v>19</v>
      </c>
      <c r="B26" s="58">
        <v>10</v>
      </c>
    </row>
    <row r="27" spans="1:2">
      <c r="A27" s="57" t="s">
        <v>20</v>
      </c>
      <c r="B27" s="50">
        <v>3120.2142857142858</v>
      </c>
    </row>
    <row r="28" spans="1:2">
      <c r="A28" s="50" t="s">
        <v>21</v>
      </c>
      <c r="B28" s="55">
        <v>7</v>
      </c>
    </row>
    <row r="29" spans="1:2">
      <c r="A29" s="56" t="s">
        <v>22</v>
      </c>
      <c r="B29" s="55">
        <v>0</v>
      </c>
    </row>
    <row r="30" spans="1:2">
      <c r="A30" s="50" t="s">
        <v>23</v>
      </c>
      <c r="B30" s="55">
        <v>7</v>
      </c>
    </row>
    <row r="31" spans="1:2">
      <c r="A31" s="56" t="s">
        <v>24</v>
      </c>
      <c r="B31" s="55">
        <v>100</v>
      </c>
    </row>
    <row r="35" spans="1:2">
      <c r="A35" s="54" t="s">
        <v>25</v>
      </c>
    </row>
    <row r="36" spans="1:2">
      <c r="A36" s="54" t="s">
        <v>3</v>
      </c>
      <c r="B36" s="54" t="s">
        <v>4</v>
      </c>
    </row>
    <row r="37" spans="1:2">
      <c r="A37" s="47" t="s">
        <v>26</v>
      </c>
      <c r="B37" s="47">
        <v>-6.9790795494805522</v>
      </c>
    </row>
    <row r="38" spans="1:2">
      <c r="A38" s="47" t="s">
        <v>27</v>
      </c>
      <c r="B38" s="47">
        <v>-76.338093809633648</v>
      </c>
    </row>
    <row r="39" spans="1:2">
      <c r="A39" s="47" t="s">
        <v>28</v>
      </c>
      <c r="B39" s="47">
        <v>-7.8855962704543598</v>
      </c>
    </row>
    <row r="40" spans="1:2">
      <c r="A40" s="47" t="s">
        <v>29</v>
      </c>
      <c r="B40" s="47">
        <v>-77.240276456252047</v>
      </c>
    </row>
    <row r="41" spans="1:2">
      <c r="A41" s="47" t="s">
        <v>30</v>
      </c>
      <c r="B41" s="47">
        <v>-69.27079914577935</v>
      </c>
    </row>
    <row r="42" spans="1:2">
      <c r="A42" s="47" t="s">
        <v>31</v>
      </c>
      <c r="B42" s="47">
        <v>-9.1155811959827933</v>
      </c>
    </row>
    <row r="43" spans="1:2">
      <c r="A43" s="47" t="s">
        <v>32</v>
      </c>
      <c r="B43" s="47">
        <v>1.058345175818771</v>
      </c>
    </row>
    <row r="44" spans="1:2">
      <c r="A44" s="47" t="s">
        <v>33</v>
      </c>
      <c r="B44" s="47">
        <v>100</v>
      </c>
    </row>
    <row r="45" spans="1:2">
      <c r="A45" s="47" t="s">
        <v>34</v>
      </c>
      <c r="B45" s="47">
        <v>1.474000975980047</v>
      </c>
    </row>
    <row r="46" spans="1:2">
      <c r="A46" s="47" t="s">
        <v>35</v>
      </c>
      <c r="B46" s="47"/>
    </row>
    <row r="47" spans="1:2">
      <c r="A47" s="47" t="s">
        <v>36</v>
      </c>
      <c r="B47" s="47">
        <v>543</v>
      </c>
    </row>
    <row r="48" spans="1:2">
      <c r="A48" s="47" t="s">
        <v>37</v>
      </c>
      <c r="B48" s="47">
        <v>543</v>
      </c>
    </row>
    <row r="49" spans="1:5">
      <c r="A49" s="53" t="s">
        <v>38</v>
      </c>
      <c r="B49" s="53">
        <v>0</v>
      </c>
    </row>
    <row r="50" spans="1:5">
      <c r="A50" s="53" t="s">
        <v>39</v>
      </c>
      <c r="B50" s="53">
        <v>100</v>
      </c>
    </row>
    <row r="51" spans="1:5">
      <c r="A51" s="47" t="s">
        <v>40</v>
      </c>
      <c r="B51" s="47">
        <v>127</v>
      </c>
    </row>
    <row r="53" spans="1:5" ht="17.399999999999999">
      <c r="A53" s="52" t="s">
        <v>41</v>
      </c>
    </row>
    <row r="54" spans="1:5" ht="14.4">
      <c r="A54" s="25" t="s">
        <v>42</v>
      </c>
      <c r="B54" s="51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47">
        <v>5</v>
      </c>
      <c r="C55" s="47">
        <v>5</v>
      </c>
      <c r="D55" s="17">
        <v>14</v>
      </c>
      <c r="E55" s="47">
        <v>24</v>
      </c>
    </row>
    <row r="56" spans="1:5" ht="14.4">
      <c r="A56" s="24" t="s">
        <v>47</v>
      </c>
      <c r="B56" s="47">
        <v>5</v>
      </c>
      <c r="C56" s="47">
        <v>0</v>
      </c>
      <c r="D56" s="17">
        <v>0</v>
      </c>
      <c r="E56" s="15">
        <v>5</v>
      </c>
    </row>
    <row r="57" spans="1:5" ht="14.4">
      <c r="A57" s="24" t="s">
        <v>48</v>
      </c>
      <c r="B57" s="47">
        <v>0</v>
      </c>
      <c r="C57" s="47">
        <v>0</v>
      </c>
      <c r="D57" s="17">
        <v>0</v>
      </c>
      <c r="E57" s="47">
        <v>0</v>
      </c>
    </row>
    <row r="58" spans="1:5" ht="14.4">
      <c r="A58" s="24" t="s">
        <v>49</v>
      </c>
      <c r="B58" s="47">
        <v>0</v>
      </c>
      <c r="C58" s="16" t="s">
        <v>50</v>
      </c>
      <c r="D58" s="16" t="s">
        <v>50</v>
      </c>
      <c r="E58" s="47">
        <v>0</v>
      </c>
    </row>
    <row r="59" spans="1:5" ht="14.4">
      <c r="A59" s="24" t="s">
        <v>51</v>
      </c>
      <c r="B59" s="47">
        <v>0</v>
      </c>
      <c r="C59" s="17">
        <v>5</v>
      </c>
      <c r="D59" s="47">
        <v>14</v>
      </c>
      <c r="E59" s="17">
        <v>19</v>
      </c>
    </row>
    <row r="60" spans="1:5" ht="14.4">
      <c r="A60" s="50" t="s">
        <v>52</v>
      </c>
      <c r="B60" s="47">
        <v>0</v>
      </c>
      <c r="C60" s="47">
        <v>5</v>
      </c>
      <c r="D60" s="17">
        <v>14</v>
      </c>
      <c r="E60" s="17">
        <v>19</v>
      </c>
    </row>
    <row r="61" spans="1:5" ht="14.4">
      <c r="A61" s="24" t="s">
        <v>53</v>
      </c>
      <c r="B61" s="47">
        <v>0</v>
      </c>
      <c r="C61" s="17">
        <v>5</v>
      </c>
      <c r="D61" s="17">
        <v>14</v>
      </c>
      <c r="E61" s="17">
        <v>19</v>
      </c>
    </row>
    <row r="62" spans="1:5" ht="14.4">
      <c r="A62" s="50" t="s">
        <v>54</v>
      </c>
      <c r="B62" s="47">
        <v>0</v>
      </c>
      <c r="C62" s="47">
        <v>0</v>
      </c>
      <c r="D62" s="47">
        <v>0</v>
      </c>
      <c r="E62" s="47">
        <v>0</v>
      </c>
    </row>
    <row r="63" spans="1:5" ht="14.4">
      <c r="A63" s="50" t="s">
        <v>55</v>
      </c>
      <c r="B63" s="47">
        <v>0</v>
      </c>
      <c r="C63" s="47">
        <v>0</v>
      </c>
      <c r="D63" s="47">
        <v>0</v>
      </c>
      <c r="E63" s="47">
        <v>0</v>
      </c>
    </row>
    <row r="64" spans="1:5" ht="14.4">
      <c r="A64" s="50" t="s">
        <v>56</v>
      </c>
      <c r="B64" s="47">
        <v>0</v>
      </c>
      <c r="C64" s="47">
        <v>100</v>
      </c>
      <c r="D64" s="47">
        <v>100</v>
      </c>
      <c r="E64" s="47">
        <v>79.166666666666671</v>
      </c>
    </row>
    <row r="65" spans="1:22" ht="14.4">
      <c r="A65" s="50" t="s">
        <v>57</v>
      </c>
      <c r="B65" s="47">
        <v>0</v>
      </c>
      <c r="C65" s="17">
        <v>100</v>
      </c>
      <c r="D65" s="17">
        <v>100</v>
      </c>
      <c r="E65" s="47">
        <v>79.166666666666671</v>
      </c>
    </row>
    <row r="66" spans="1:22" ht="14.4">
      <c r="A66" s="49" t="s">
        <v>58</v>
      </c>
      <c r="B66" s="48"/>
      <c r="C66" s="17">
        <v>3719.6</v>
      </c>
      <c r="D66" s="47">
        <v>3120.2142857142858</v>
      </c>
      <c r="E66" s="17">
        <v>3277.947368421052</v>
      </c>
    </row>
    <row r="68" spans="1:22">
      <c r="A68" s="42" t="s">
        <v>0</v>
      </c>
    </row>
    <row r="69" spans="1:22">
      <c r="A69" s="42"/>
      <c r="H69" s="42"/>
      <c r="O69" s="42"/>
      <c r="V69" s="42"/>
    </row>
    <row r="102" spans="1:2">
      <c r="A102" s="45" t="s">
        <v>59</v>
      </c>
    </row>
    <row r="103" spans="1:2">
      <c r="B103" s="45" t="s">
        <v>60</v>
      </c>
    </row>
    <row r="105" spans="1:2" ht="16.8">
      <c r="A105" s="46" t="s">
        <v>61</v>
      </c>
      <c r="B105" s="43" t="s">
        <v>62</v>
      </c>
    </row>
    <row r="106" spans="1:2" ht="16.8">
      <c r="A106" s="42" t="s">
        <v>0</v>
      </c>
      <c r="B106" s="43" t="s">
        <v>63</v>
      </c>
    </row>
    <row r="107" spans="1:2">
      <c r="A107" s="42"/>
    </row>
    <row r="116" ht="14.25" customHeight="1"/>
    <row r="138" spans="1:2">
      <c r="A138" s="45" t="s">
        <v>64</v>
      </c>
    </row>
    <row r="139" spans="1:2">
      <c r="B139" s="45" t="s">
        <v>65</v>
      </c>
    </row>
    <row r="140" spans="1:2" ht="16.8">
      <c r="A140" s="44" t="s">
        <v>61</v>
      </c>
      <c r="B140" s="43" t="s">
        <v>62</v>
      </c>
    </row>
    <row r="141" spans="1:2" ht="16.8">
      <c r="A141" s="42" t="s">
        <v>0</v>
      </c>
      <c r="B141" s="43" t="s">
        <v>66</v>
      </c>
    </row>
    <row r="142" spans="1:2">
      <c r="A142" s="42"/>
    </row>
  </sheetData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CEAE-C286-4B4C-89C6-BD9F14450875}">
  <dimension ref="A4:V142"/>
  <sheetViews>
    <sheetView workbookViewId="0">
      <selection activeCell="A32" sqref="A32"/>
    </sheetView>
  </sheetViews>
  <sheetFormatPr defaultRowHeight="15.6"/>
  <cols>
    <col min="1" max="1" width="41.6640625" style="88" customWidth="1"/>
    <col min="4" max="4" width="13.33203125" style="88" customWidth="1"/>
  </cols>
  <sheetData>
    <row r="4" spans="1:2">
      <c r="A4" s="69" t="s">
        <v>74</v>
      </c>
      <c r="B4" s="68" t="str">
        <f>'[23]Log to Operator list'!I6</f>
        <v>226</v>
      </c>
    </row>
    <row r="5" spans="1:2">
      <c r="A5" s="66" t="s">
        <v>1</v>
      </c>
      <c r="B5" s="67">
        <v>54.422682377479639</v>
      </c>
    </row>
    <row r="6" spans="1:2">
      <c r="A6" s="66" t="s">
        <v>75</v>
      </c>
      <c r="B6" s="65" t="e">
        <f>[23]Script!B2:B5</f>
        <v>#VALUE!</v>
      </c>
    </row>
    <row r="10" spans="1:2">
      <c r="A10" s="64" t="s">
        <v>2</v>
      </c>
    </row>
    <row r="11" spans="1:2">
      <c r="A11" s="59" t="s">
        <v>3</v>
      </c>
      <c r="B11" s="59" t="s">
        <v>4</v>
      </c>
    </row>
    <row r="12" spans="1:2">
      <c r="A12" s="63" t="s">
        <v>5</v>
      </c>
      <c r="B12" s="62">
        <v>16.548797736916551</v>
      </c>
    </row>
    <row r="13" spans="1:2">
      <c r="A13" s="63" t="s">
        <v>6</v>
      </c>
      <c r="B13" s="62">
        <v>83.451202263083445</v>
      </c>
    </row>
    <row r="14" spans="1:2">
      <c r="A14" s="63" t="s">
        <v>7</v>
      </c>
      <c r="B14" s="62"/>
    </row>
    <row r="15" spans="1:2">
      <c r="A15" s="63" t="s">
        <v>8</v>
      </c>
      <c r="B15" s="62"/>
    </row>
    <row r="16" spans="1:2">
      <c r="A16" s="61" t="s">
        <v>9</v>
      </c>
      <c r="B16" s="61">
        <v>100</v>
      </c>
    </row>
    <row r="17" spans="1:2">
      <c r="A17" s="61" t="s">
        <v>10</v>
      </c>
      <c r="B17" s="61">
        <v>0</v>
      </c>
    </row>
    <row r="18" spans="1:2">
      <c r="A18" s="61" t="s">
        <v>11</v>
      </c>
      <c r="B18" s="61">
        <v>80.9375</v>
      </c>
    </row>
    <row r="19" spans="1:2">
      <c r="A19" s="50" t="s">
        <v>12</v>
      </c>
      <c r="B19" s="58">
        <v>100</v>
      </c>
    </row>
    <row r="20" spans="1:2">
      <c r="A20" s="61" t="s">
        <v>13</v>
      </c>
      <c r="B20" s="60">
        <v>0</v>
      </c>
    </row>
    <row r="21" spans="1:2">
      <c r="A21" s="61" t="s">
        <v>14</v>
      </c>
      <c r="B21" s="60">
        <v>12</v>
      </c>
    </row>
    <row r="22" spans="1:2">
      <c r="A22" s="61" t="s">
        <v>15</v>
      </c>
      <c r="B22" s="60">
        <v>3</v>
      </c>
    </row>
    <row r="23" spans="1:2">
      <c r="A23" s="59" t="s">
        <v>16</v>
      </c>
      <c r="B23" s="59" t="s">
        <v>4</v>
      </c>
    </row>
    <row r="24" spans="1:2">
      <c r="A24" s="56" t="s">
        <v>17</v>
      </c>
      <c r="B24" s="58">
        <v>12</v>
      </c>
    </row>
    <row r="25" spans="1:2">
      <c r="A25" s="50" t="s">
        <v>18</v>
      </c>
      <c r="B25" s="58">
        <v>0</v>
      </c>
    </row>
    <row r="26" spans="1:2">
      <c r="A26" s="56" t="s">
        <v>19</v>
      </c>
      <c r="B26" s="58">
        <v>12</v>
      </c>
    </row>
    <row r="27" spans="1:2">
      <c r="A27" s="57" t="s">
        <v>20</v>
      </c>
      <c r="B27" s="50"/>
    </row>
    <row r="28" spans="1:2">
      <c r="A28" s="50" t="s">
        <v>21</v>
      </c>
      <c r="B28" s="55">
        <v>0</v>
      </c>
    </row>
    <row r="29" spans="1:2">
      <c r="A29" s="56" t="s">
        <v>22</v>
      </c>
      <c r="B29" s="55">
        <v>0</v>
      </c>
    </row>
    <row r="30" spans="1:2">
      <c r="A30" s="50" t="s">
        <v>23</v>
      </c>
      <c r="B30" s="55">
        <v>0</v>
      </c>
    </row>
    <row r="31" spans="1:2">
      <c r="A31" s="56" t="s">
        <v>24</v>
      </c>
      <c r="B31" s="55"/>
    </row>
    <row r="35" spans="1:2">
      <c r="A35" s="54" t="s">
        <v>25</v>
      </c>
    </row>
    <row r="36" spans="1:2">
      <c r="A36" s="54" t="s">
        <v>3</v>
      </c>
      <c r="B36" s="54" t="s">
        <v>4</v>
      </c>
    </row>
    <row r="37" spans="1:2">
      <c r="A37" s="47" t="s">
        <v>26</v>
      </c>
      <c r="B37" s="47">
        <v>-6.8078817730121592</v>
      </c>
    </row>
    <row r="38" spans="1:2">
      <c r="A38" s="47" t="s">
        <v>27</v>
      </c>
      <c r="B38" s="47">
        <v>-73.535538192899594</v>
      </c>
    </row>
    <row r="39" spans="1:2">
      <c r="A39" s="47" t="s">
        <v>28</v>
      </c>
      <c r="B39" s="47">
        <v>-7.7740643057114873</v>
      </c>
    </row>
    <row r="40" spans="1:2">
      <c r="A40" s="47" t="s">
        <v>29</v>
      </c>
      <c r="B40" s="47">
        <v>-74.494941706785653</v>
      </c>
    </row>
    <row r="41" spans="1:2">
      <c r="A41" s="47" t="s">
        <v>30</v>
      </c>
      <c r="B41" s="47">
        <v>-66.654338885461414</v>
      </c>
    </row>
    <row r="42" spans="1:2">
      <c r="A42" s="47" t="s">
        <v>31</v>
      </c>
      <c r="B42" s="47">
        <v>-14.890852617803899</v>
      </c>
    </row>
    <row r="43" spans="1:2">
      <c r="A43" s="47" t="s">
        <v>32</v>
      </c>
      <c r="B43" s="47">
        <v>1.1864335510696979</v>
      </c>
    </row>
    <row r="44" spans="1:2">
      <c r="A44" s="47" t="s">
        <v>33</v>
      </c>
      <c r="B44" s="47">
        <v>100</v>
      </c>
    </row>
    <row r="45" spans="1:2">
      <c r="A45" s="47" t="s">
        <v>34</v>
      </c>
      <c r="B45" s="47">
        <v>1.5049915982998909</v>
      </c>
    </row>
    <row r="46" spans="1:2">
      <c r="A46" s="47" t="s">
        <v>35</v>
      </c>
      <c r="B46" s="47"/>
    </row>
    <row r="47" spans="1:2">
      <c r="A47" s="47" t="s">
        <v>36</v>
      </c>
      <c r="B47" s="47">
        <v>310</v>
      </c>
    </row>
    <row r="48" spans="1:2">
      <c r="A48" s="47" t="s">
        <v>37</v>
      </c>
      <c r="B48" s="47">
        <v>310</v>
      </c>
    </row>
    <row r="49" spans="1:5">
      <c r="A49" s="53" t="s">
        <v>38</v>
      </c>
      <c r="B49" s="53">
        <v>0</v>
      </c>
    </row>
    <row r="50" spans="1:5">
      <c r="A50" s="53" t="s">
        <v>39</v>
      </c>
      <c r="B50" s="53">
        <v>100</v>
      </c>
    </row>
    <row r="51" spans="1:5">
      <c r="A51" s="47" t="s">
        <v>40</v>
      </c>
      <c r="B51" s="47">
        <v>86</v>
      </c>
    </row>
    <row r="53" spans="1:5" ht="17.399999999999999">
      <c r="A53" s="52" t="s">
        <v>41</v>
      </c>
    </row>
    <row r="54" spans="1:5" ht="14.4">
      <c r="A54" s="25" t="s">
        <v>42</v>
      </c>
      <c r="B54" s="51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47">
        <v>0</v>
      </c>
      <c r="C55" s="47">
        <v>12</v>
      </c>
      <c r="D55" s="17">
        <v>0</v>
      </c>
      <c r="E55" s="47">
        <v>12</v>
      </c>
    </row>
    <row r="56" spans="1:5" ht="14.4">
      <c r="A56" s="24" t="s">
        <v>47</v>
      </c>
      <c r="B56" s="47">
        <v>0</v>
      </c>
      <c r="C56" s="47">
        <v>0</v>
      </c>
      <c r="D56" s="17">
        <v>0</v>
      </c>
      <c r="E56" s="15">
        <v>0</v>
      </c>
    </row>
    <row r="57" spans="1:5" ht="14.4">
      <c r="A57" s="24" t="s">
        <v>48</v>
      </c>
      <c r="B57" s="47">
        <v>0</v>
      </c>
      <c r="C57" s="47">
        <v>0</v>
      </c>
      <c r="D57" s="17">
        <v>0</v>
      </c>
      <c r="E57" s="47">
        <v>0</v>
      </c>
    </row>
    <row r="58" spans="1:5" ht="14.4">
      <c r="A58" s="24" t="s">
        <v>49</v>
      </c>
      <c r="B58" s="47">
        <v>0</v>
      </c>
      <c r="C58" s="16" t="s">
        <v>50</v>
      </c>
      <c r="D58" s="16" t="s">
        <v>50</v>
      </c>
      <c r="E58" s="47">
        <v>0</v>
      </c>
    </row>
    <row r="59" spans="1:5" ht="14.4">
      <c r="A59" s="24" t="s">
        <v>51</v>
      </c>
      <c r="B59" s="47">
        <v>0</v>
      </c>
      <c r="C59" s="17">
        <v>12</v>
      </c>
      <c r="D59" s="47">
        <v>0</v>
      </c>
      <c r="E59" s="17">
        <v>12</v>
      </c>
    </row>
    <row r="60" spans="1:5" ht="14.4">
      <c r="A60" s="50" t="s">
        <v>52</v>
      </c>
      <c r="B60" s="47">
        <v>0</v>
      </c>
      <c r="C60" s="47">
        <v>12</v>
      </c>
      <c r="D60" s="17">
        <v>0</v>
      </c>
      <c r="E60" s="17">
        <v>12</v>
      </c>
    </row>
    <row r="61" spans="1:5" ht="14.4">
      <c r="A61" s="24" t="s">
        <v>53</v>
      </c>
      <c r="B61" s="47">
        <v>0</v>
      </c>
      <c r="C61" s="17">
        <v>12</v>
      </c>
      <c r="D61" s="17">
        <v>0</v>
      </c>
      <c r="E61" s="17">
        <v>12</v>
      </c>
    </row>
    <row r="62" spans="1:5" ht="14.4">
      <c r="A62" s="50" t="s">
        <v>54</v>
      </c>
      <c r="B62" s="47">
        <v>0</v>
      </c>
      <c r="C62" s="47">
        <v>0</v>
      </c>
      <c r="D62" s="47">
        <v>0</v>
      </c>
      <c r="E62" s="47">
        <v>0</v>
      </c>
    </row>
    <row r="63" spans="1:5" ht="14.4">
      <c r="A63" s="50" t="s">
        <v>55</v>
      </c>
      <c r="B63" s="47">
        <v>0</v>
      </c>
      <c r="C63" s="47">
        <v>0</v>
      </c>
      <c r="D63" s="47">
        <v>0</v>
      </c>
      <c r="E63" s="47">
        <v>0</v>
      </c>
    </row>
    <row r="64" spans="1:5" ht="14.4">
      <c r="A64" s="50" t="s">
        <v>56</v>
      </c>
      <c r="B64" s="47"/>
      <c r="C64" s="47">
        <v>100</v>
      </c>
      <c r="D64" s="47"/>
      <c r="E64" s="47">
        <v>100</v>
      </c>
    </row>
    <row r="65" spans="1:22" ht="14.4">
      <c r="A65" s="50" t="s">
        <v>57</v>
      </c>
      <c r="B65" s="47"/>
      <c r="C65" s="17">
        <v>100</v>
      </c>
      <c r="D65" s="17"/>
      <c r="E65" s="47">
        <v>100</v>
      </c>
    </row>
    <row r="66" spans="1:22" ht="14.4">
      <c r="A66" s="49" t="s">
        <v>58</v>
      </c>
      <c r="B66" s="48"/>
      <c r="C66" s="17">
        <v>3947.916666666667</v>
      </c>
      <c r="D66" s="47"/>
      <c r="E66" s="17">
        <v>3947.916666666667</v>
      </c>
    </row>
    <row r="68" spans="1:22">
      <c r="A68" s="42" t="s">
        <v>0</v>
      </c>
    </row>
    <row r="69" spans="1:22">
      <c r="A69" s="42"/>
      <c r="H69" s="42"/>
      <c r="O69" s="42"/>
      <c r="V69" s="42"/>
    </row>
    <row r="102" spans="1:2">
      <c r="A102" s="45" t="s">
        <v>59</v>
      </c>
    </row>
    <row r="103" spans="1:2">
      <c r="B103" s="45" t="s">
        <v>60</v>
      </c>
    </row>
    <row r="105" spans="1:2" ht="16.8">
      <c r="A105" s="46" t="s">
        <v>61</v>
      </c>
      <c r="B105" s="43" t="s">
        <v>62</v>
      </c>
    </row>
    <row r="106" spans="1:2" ht="16.8">
      <c r="A106" s="42" t="s">
        <v>0</v>
      </c>
      <c r="B106" s="43" t="s">
        <v>63</v>
      </c>
    </row>
    <row r="107" spans="1:2">
      <c r="A107" s="42"/>
    </row>
    <row r="116" ht="14.25" customHeight="1"/>
    <row r="138" spans="1:2">
      <c r="A138" s="45" t="s">
        <v>64</v>
      </c>
    </row>
    <row r="139" spans="1:2">
      <c r="B139" s="45" t="s">
        <v>65</v>
      </c>
    </row>
    <row r="140" spans="1:2" ht="16.8">
      <c r="A140" s="44" t="s">
        <v>61</v>
      </c>
      <c r="B140" s="43" t="s">
        <v>62</v>
      </c>
    </row>
    <row r="141" spans="1:2" ht="16.8">
      <c r="A141" s="42" t="s">
        <v>0</v>
      </c>
      <c r="B141" s="43" t="s">
        <v>66</v>
      </c>
    </row>
    <row r="142" spans="1:2">
      <c r="A142" s="42"/>
    </row>
  </sheetData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619A2-1E07-4889-ADD3-ED9ACF3CD370}">
  <dimension ref="A4:V142"/>
  <sheetViews>
    <sheetView workbookViewId="0"/>
  </sheetViews>
  <sheetFormatPr defaultRowHeight="15.6"/>
  <cols>
    <col min="1" max="1" width="41.6640625" style="89" customWidth="1"/>
    <col min="4" max="4" width="13.33203125" style="89" customWidth="1"/>
  </cols>
  <sheetData>
    <row r="4" spans="1:2">
      <c r="A4" s="69" t="s">
        <v>74</v>
      </c>
      <c r="B4" s="68" t="str">
        <f>'[24]Log to Operator list'!I6</f>
        <v>226</v>
      </c>
    </row>
    <row r="5" spans="1:2">
      <c r="A5" s="66" t="s">
        <v>1</v>
      </c>
      <c r="B5" s="67">
        <v>104.4729213534754</v>
      </c>
    </row>
    <row r="6" spans="1:2">
      <c r="A6" s="66" t="s">
        <v>75</v>
      </c>
      <c r="B6" s="65" t="e">
        <f>[24]Script!B2:B5</f>
        <v>#VALUE!</v>
      </c>
    </row>
    <row r="10" spans="1:2">
      <c r="A10" s="64" t="s">
        <v>2</v>
      </c>
    </row>
    <row r="11" spans="1:2">
      <c r="A11" s="59" t="s">
        <v>3</v>
      </c>
      <c r="B11" s="59" t="s">
        <v>4</v>
      </c>
    </row>
    <row r="12" spans="1:2">
      <c r="A12" s="63" t="s">
        <v>5</v>
      </c>
      <c r="B12" s="62">
        <v>16.750342309447738</v>
      </c>
    </row>
    <row r="13" spans="1:2">
      <c r="A13" s="63" t="s">
        <v>6</v>
      </c>
      <c r="B13" s="62">
        <v>83.249657690552255</v>
      </c>
    </row>
    <row r="14" spans="1:2">
      <c r="A14" s="63" t="s">
        <v>7</v>
      </c>
      <c r="B14" s="62"/>
    </row>
    <row r="15" spans="1:2">
      <c r="A15" s="63" t="s">
        <v>8</v>
      </c>
      <c r="B15" s="62"/>
    </row>
    <row r="16" spans="1:2">
      <c r="A16" s="61" t="s">
        <v>9</v>
      </c>
      <c r="B16" s="61">
        <v>100</v>
      </c>
    </row>
    <row r="17" spans="1:2">
      <c r="A17" s="61" t="s">
        <v>10</v>
      </c>
      <c r="B17" s="61">
        <v>0</v>
      </c>
    </row>
    <row r="18" spans="1:2">
      <c r="A18" s="61" t="s">
        <v>11</v>
      </c>
      <c r="B18" s="61">
        <v>82.333333333333329</v>
      </c>
    </row>
    <row r="19" spans="1:2">
      <c r="A19" s="50" t="s">
        <v>12</v>
      </c>
      <c r="B19" s="58">
        <v>95.652173913043484</v>
      </c>
    </row>
    <row r="20" spans="1:2">
      <c r="A20" s="61" t="s">
        <v>13</v>
      </c>
      <c r="B20" s="60">
        <v>0</v>
      </c>
    </row>
    <row r="21" spans="1:2">
      <c r="A21" s="61" t="s">
        <v>14</v>
      </c>
      <c r="B21" s="60">
        <v>22</v>
      </c>
    </row>
    <row r="22" spans="1:2">
      <c r="A22" s="61" t="s">
        <v>15</v>
      </c>
      <c r="B22" s="60">
        <v>3</v>
      </c>
    </row>
    <row r="23" spans="1:2">
      <c r="A23" s="59" t="s">
        <v>16</v>
      </c>
      <c r="B23" s="59" t="s">
        <v>4</v>
      </c>
    </row>
    <row r="24" spans="1:2">
      <c r="A24" s="56" t="s">
        <v>17</v>
      </c>
      <c r="B24" s="58">
        <v>23</v>
      </c>
    </row>
    <row r="25" spans="1:2">
      <c r="A25" s="50" t="s">
        <v>18</v>
      </c>
      <c r="B25" s="58">
        <v>1</v>
      </c>
    </row>
    <row r="26" spans="1:2">
      <c r="A26" s="56" t="s">
        <v>19</v>
      </c>
      <c r="B26" s="58">
        <v>22</v>
      </c>
    </row>
    <row r="27" spans="1:2">
      <c r="A27" s="57" t="s">
        <v>20</v>
      </c>
      <c r="B27" s="50"/>
    </row>
    <row r="28" spans="1:2">
      <c r="A28" s="50" t="s">
        <v>21</v>
      </c>
      <c r="B28" s="55">
        <v>0</v>
      </c>
    </row>
    <row r="29" spans="1:2">
      <c r="A29" s="56" t="s">
        <v>22</v>
      </c>
      <c r="B29" s="55">
        <v>0</v>
      </c>
    </row>
    <row r="30" spans="1:2">
      <c r="A30" s="50" t="s">
        <v>23</v>
      </c>
      <c r="B30" s="55">
        <v>0</v>
      </c>
    </row>
    <row r="31" spans="1:2">
      <c r="A31" s="56" t="s">
        <v>24</v>
      </c>
      <c r="B31" s="55"/>
    </row>
    <row r="35" spans="1:2">
      <c r="A35" s="54" t="s">
        <v>25</v>
      </c>
    </row>
    <row r="36" spans="1:2">
      <c r="A36" s="54" t="s">
        <v>3</v>
      </c>
      <c r="B36" s="54" t="s">
        <v>4</v>
      </c>
    </row>
    <row r="37" spans="1:2">
      <c r="A37" s="47" t="s">
        <v>26</v>
      </c>
      <c r="B37" s="47">
        <v>-6.6993195957462364</v>
      </c>
    </row>
    <row r="38" spans="1:2">
      <c r="A38" s="47" t="s">
        <v>27</v>
      </c>
      <c r="B38" s="47">
        <v>-74.512606162598047</v>
      </c>
    </row>
    <row r="39" spans="1:2">
      <c r="A39" s="47" t="s">
        <v>28</v>
      </c>
      <c r="B39" s="47">
        <v>-7.7275228389370572</v>
      </c>
    </row>
    <row r="40" spans="1:2">
      <c r="A40" s="47" t="s">
        <v>29</v>
      </c>
      <c r="B40" s="47">
        <v>-75.548198684398514</v>
      </c>
    </row>
    <row r="41" spans="1:2">
      <c r="A41" s="47" t="s">
        <v>30</v>
      </c>
      <c r="B41" s="47">
        <v>-67.691436675030005</v>
      </c>
    </row>
    <row r="42" spans="1:2">
      <c r="A42" s="47" t="s">
        <v>31</v>
      </c>
      <c r="B42" s="47">
        <v>-15.48183463931522</v>
      </c>
    </row>
    <row r="43" spans="1:2">
      <c r="A43" s="47" t="s">
        <v>32</v>
      </c>
      <c r="B43" s="47">
        <v>1.441958104856315</v>
      </c>
    </row>
    <row r="44" spans="1:2">
      <c r="A44" s="47" t="s">
        <v>33</v>
      </c>
      <c r="B44" s="47">
        <v>100</v>
      </c>
    </row>
    <row r="45" spans="1:2">
      <c r="A45" s="47" t="s">
        <v>34</v>
      </c>
      <c r="B45" s="47">
        <v>1.5700151808616449</v>
      </c>
    </row>
    <row r="46" spans="1:2">
      <c r="A46" s="47" t="s">
        <v>35</v>
      </c>
      <c r="B46" s="47"/>
    </row>
    <row r="47" spans="1:2">
      <c r="A47" s="47" t="s">
        <v>36</v>
      </c>
      <c r="B47" s="47">
        <v>599</v>
      </c>
    </row>
    <row r="48" spans="1:2">
      <c r="A48" s="47" t="s">
        <v>37</v>
      </c>
      <c r="B48" s="47">
        <v>599</v>
      </c>
    </row>
    <row r="49" spans="1:5">
      <c r="A49" s="53" t="s">
        <v>38</v>
      </c>
      <c r="B49" s="53">
        <v>0</v>
      </c>
    </row>
    <row r="50" spans="1:5">
      <c r="A50" s="53" t="s">
        <v>39</v>
      </c>
      <c r="B50" s="53">
        <v>100</v>
      </c>
    </row>
    <row r="51" spans="1:5">
      <c r="A51" s="47" t="s">
        <v>40</v>
      </c>
      <c r="B51" s="47">
        <v>124</v>
      </c>
    </row>
    <row r="53" spans="1:5" ht="17.399999999999999">
      <c r="A53" s="52" t="s">
        <v>41</v>
      </c>
    </row>
    <row r="54" spans="1:5" ht="14.4">
      <c r="A54" s="25" t="s">
        <v>42</v>
      </c>
      <c r="B54" s="51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47">
        <v>0</v>
      </c>
      <c r="C55" s="47">
        <v>22</v>
      </c>
      <c r="D55" s="17">
        <v>0</v>
      </c>
      <c r="E55" s="47">
        <v>22</v>
      </c>
    </row>
    <row r="56" spans="1:5" ht="14.4">
      <c r="A56" s="24" t="s">
        <v>47</v>
      </c>
      <c r="B56" s="47">
        <v>0</v>
      </c>
      <c r="C56" s="47">
        <v>0</v>
      </c>
      <c r="D56" s="17">
        <v>0</v>
      </c>
      <c r="E56" s="15">
        <v>0</v>
      </c>
    </row>
    <row r="57" spans="1:5" ht="14.4">
      <c r="A57" s="24" t="s">
        <v>48</v>
      </c>
      <c r="B57" s="47">
        <v>0</v>
      </c>
      <c r="C57" s="47">
        <v>0</v>
      </c>
      <c r="D57" s="17">
        <v>0</v>
      </c>
      <c r="E57" s="47">
        <v>0</v>
      </c>
    </row>
    <row r="58" spans="1:5" ht="14.4">
      <c r="A58" s="24" t="s">
        <v>49</v>
      </c>
      <c r="B58" s="47">
        <v>0</v>
      </c>
      <c r="C58" s="16" t="s">
        <v>50</v>
      </c>
      <c r="D58" s="16" t="s">
        <v>50</v>
      </c>
      <c r="E58" s="47">
        <v>0</v>
      </c>
    </row>
    <row r="59" spans="1:5" ht="14.4">
      <c r="A59" s="24" t="s">
        <v>51</v>
      </c>
      <c r="B59" s="47">
        <v>0</v>
      </c>
      <c r="C59" s="17">
        <v>22</v>
      </c>
      <c r="D59" s="47">
        <v>0</v>
      </c>
      <c r="E59" s="17">
        <v>22</v>
      </c>
    </row>
    <row r="60" spans="1:5" ht="14.4">
      <c r="A60" s="50" t="s">
        <v>52</v>
      </c>
      <c r="B60" s="47">
        <v>0</v>
      </c>
      <c r="C60" s="47">
        <v>22</v>
      </c>
      <c r="D60" s="17">
        <v>0</v>
      </c>
      <c r="E60" s="17">
        <v>22</v>
      </c>
    </row>
    <row r="61" spans="1:5" ht="14.4">
      <c r="A61" s="24" t="s">
        <v>53</v>
      </c>
      <c r="B61" s="47">
        <v>0</v>
      </c>
      <c r="C61" s="17">
        <v>22</v>
      </c>
      <c r="D61" s="17">
        <v>0</v>
      </c>
      <c r="E61" s="17">
        <v>22</v>
      </c>
    </row>
    <row r="62" spans="1:5" ht="14.4">
      <c r="A62" s="50" t="s">
        <v>54</v>
      </c>
      <c r="B62" s="47">
        <v>0</v>
      </c>
      <c r="C62" s="47">
        <v>0</v>
      </c>
      <c r="D62" s="47">
        <v>0</v>
      </c>
      <c r="E62" s="47">
        <v>0</v>
      </c>
    </row>
    <row r="63" spans="1:5" ht="14.4">
      <c r="A63" s="50" t="s">
        <v>55</v>
      </c>
      <c r="B63" s="47">
        <v>0</v>
      </c>
      <c r="C63" s="47">
        <v>0</v>
      </c>
      <c r="D63" s="47">
        <v>0</v>
      </c>
      <c r="E63" s="47">
        <v>0</v>
      </c>
    </row>
    <row r="64" spans="1:5" ht="14.4">
      <c r="A64" s="50" t="s">
        <v>56</v>
      </c>
      <c r="B64" s="47"/>
      <c r="C64" s="47">
        <v>100</v>
      </c>
      <c r="D64" s="47"/>
      <c r="E64" s="47">
        <v>100</v>
      </c>
    </row>
    <row r="65" spans="1:22" ht="14.4">
      <c r="A65" s="50" t="s">
        <v>57</v>
      </c>
      <c r="B65" s="47"/>
      <c r="C65" s="17">
        <v>100</v>
      </c>
      <c r="D65" s="17"/>
      <c r="E65" s="47">
        <v>100</v>
      </c>
    </row>
    <row r="66" spans="1:22" ht="14.4">
      <c r="A66" s="49" t="s">
        <v>58</v>
      </c>
      <c r="B66" s="48"/>
      <c r="C66" s="17">
        <v>3813.181818181818</v>
      </c>
      <c r="D66" s="47"/>
      <c r="E66" s="17">
        <v>3813.181818181818</v>
      </c>
    </row>
    <row r="68" spans="1:22">
      <c r="A68" s="42" t="s">
        <v>0</v>
      </c>
    </row>
    <row r="69" spans="1:22">
      <c r="A69" s="42"/>
      <c r="H69" s="42"/>
      <c r="O69" s="42"/>
      <c r="V69" s="42"/>
    </row>
    <row r="102" spans="1:2">
      <c r="A102" s="45" t="s">
        <v>59</v>
      </c>
    </row>
    <row r="103" spans="1:2">
      <c r="B103" s="45" t="s">
        <v>60</v>
      </c>
    </row>
    <row r="105" spans="1:2" ht="16.8">
      <c r="A105" s="46" t="s">
        <v>61</v>
      </c>
      <c r="B105" s="43" t="s">
        <v>62</v>
      </c>
    </row>
    <row r="106" spans="1:2" ht="16.8">
      <c r="A106" s="42" t="s">
        <v>0</v>
      </c>
      <c r="B106" s="43" t="s">
        <v>63</v>
      </c>
    </row>
    <row r="107" spans="1:2">
      <c r="A107" s="42"/>
    </row>
    <row r="116" ht="14.25" customHeight="1"/>
    <row r="138" spans="1:2">
      <c r="A138" s="45" t="s">
        <v>64</v>
      </c>
    </row>
    <row r="139" spans="1:2">
      <c r="B139" s="45" t="s">
        <v>65</v>
      </c>
    </row>
    <row r="140" spans="1:2" ht="16.8">
      <c r="A140" s="44" t="s">
        <v>61</v>
      </c>
      <c r="B140" s="43" t="s">
        <v>62</v>
      </c>
    </row>
    <row r="141" spans="1:2" ht="16.8">
      <c r="A141" s="42" t="s">
        <v>0</v>
      </c>
      <c r="B141" s="43" t="s">
        <v>66</v>
      </c>
    </row>
    <row r="142" spans="1:2">
      <c r="A142" s="42"/>
    </row>
  </sheetData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485D4-C552-44F6-A406-8F80F8A7C6ED}">
  <dimension ref="A4:V142"/>
  <sheetViews>
    <sheetView workbookViewId="0"/>
  </sheetViews>
  <sheetFormatPr defaultRowHeight="15.6"/>
  <cols>
    <col min="1" max="1" width="41.6640625" style="90" customWidth="1"/>
    <col min="4" max="4" width="13.33203125" style="90" customWidth="1"/>
  </cols>
  <sheetData>
    <row r="4" spans="1:2">
      <c r="A4" s="69" t="s">
        <v>74</v>
      </c>
      <c r="B4" s="68" t="str">
        <f>'[25]Log to Operator list'!I6</f>
        <v>226</v>
      </c>
    </row>
    <row r="5" spans="1:2">
      <c r="A5" s="66" t="s">
        <v>1</v>
      </c>
      <c r="B5" s="67">
        <v>60.816882881589237</v>
      </c>
    </row>
    <row r="6" spans="1:2">
      <c r="A6" s="66" t="s">
        <v>75</v>
      </c>
      <c r="B6" s="65" t="e">
        <f>[25]Script!B2:B5</f>
        <v>#VALUE!</v>
      </c>
    </row>
    <row r="10" spans="1:2">
      <c r="A10" s="64" t="s">
        <v>2</v>
      </c>
    </row>
    <row r="11" spans="1:2">
      <c r="A11" s="59" t="s">
        <v>3</v>
      </c>
      <c r="B11" s="59" t="s">
        <v>4</v>
      </c>
    </row>
    <row r="12" spans="1:2">
      <c r="A12" s="63" t="s">
        <v>5</v>
      </c>
      <c r="B12" s="62">
        <v>68.884845334026508</v>
      </c>
    </row>
    <row r="13" spans="1:2">
      <c r="A13" s="63" t="s">
        <v>6</v>
      </c>
      <c r="B13" s="62">
        <v>31.115154665973481</v>
      </c>
    </row>
    <row r="14" spans="1:2">
      <c r="A14" s="63" t="s">
        <v>7</v>
      </c>
      <c r="B14" s="62"/>
    </row>
    <row r="15" spans="1:2">
      <c r="A15" s="63" t="s">
        <v>8</v>
      </c>
      <c r="B15" s="62">
        <v>100</v>
      </c>
    </row>
    <row r="16" spans="1:2">
      <c r="A16" s="61" t="s">
        <v>9</v>
      </c>
      <c r="B16" s="61">
        <v>100</v>
      </c>
    </row>
    <row r="17" spans="1:2">
      <c r="A17" s="61" t="s">
        <v>10</v>
      </c>
      <c r="B17" s="61">
        <v>7.6923076923076934</v>
      </c>
    </row>
    <row r="18" spans="1:2">
      <c r="A18" s="61" t="s">
        <v>11</v>
      </c>
      <c r="B18" s="61">
        <v>86</v>
      </c>
    </row>
    <row r="19" spans="1:2">
      <c r="A19" s="50" t="s">
        <v>12</v>
      </c>
      <c r="B19" s="58">
        <v>100</v>
      </c>
    </row>
    <row r="20" spans="1:2">
      <c r="A20" s="61" t="s">
        <v>13</v>
      </c>
      <c r="B20" s="60"/>
    </row>
    <row r="21" spans="1:2">
      <c r="A21" s="61" t="s">
        <v>14</v>
      </c>
      <c r="B21" s="60">
        <v>6</v>
      </c>
    </row>
    <row r="22" spans="1:2">
      <c r="A22" s="61" t="s">
        <v>15</v>
      </c>
      <c r="B22" s="60">
        <v>0</v>
      </c>
    </row>
    <row r="23" spans="1:2">
      <c r="A23" s="59" t="s">
        <v>16</v>
      </c>
      <c r="B23" s="59" t="s">
        <v>4</v>
      </c>
    </row>
    <row r="24" spans="1:2">
      <c r="A24" s="56" t="s">
        <v>17</v>
      </c>
      <c r="B24" s="58">
        <v>8</v>
      </c>
    </row>
    <row r="25" spans="1:2">
      <c r="A25" s="50" t="s">
        <v>18</v>
      </c>
      <c r="B25" s="58">
        <v>0</v>
      </c>
    </row>
    <row r="26" spans="1:2">
      <c r="A26" s="56" t="s">
        <v>19</v>
      </c>
      <c r="B26" s="58">
        <v>8</v>
      </c>
    </row>
    <row r="27" spans="1:2">
      <c r="A27" s="57" t="s">
        <v>20</v>
      </c>
      <c r="B27" s="50"/>
    </row>
    <row r="28" spans="1:2">
      <c r="A28" s="50" t="s">
        <v>21</v>
      </c>
      <c r="B28" s="55">
        <v>1</v>
      </c>
    </row>
    <row r="29" spans="1:2">
      <c r="A29" s="56" t="s">
        <v>22</v>
      </c>
      <c r="B29" s="55">
        <v>0</v>
      </c>
    </row>
    <row r="30" spans="1:2">
      <c r="A30" s="50" t="s">
        <v>23</v>
      </c>
      <c r="B30" s="55">
        <v>1</v>
      </c>
    </row>
    <row r="31" spans="1:2">
      <c r="A31" s="56" t="s">
        <v>24</v>
      </c>
      <c r="B31" s="55">
        <v>100</v>
      </c>
    </row>
    <row r="35" spans="1:2">
      <c r="A35" s="54" t="s">
        <v>25</v>
      </c>
    </row>
    <row r="36" spans="1:2">
      <c r="A36" s="54" t="s">
        <v>3</v>
      </c>
      <c r="B36" s="54" t="s">
        <v>4</v>
      </c>
    </row>
    <row r="37" spans="1:2">
      <c r="A37" s="47" t="s">
        <v>26</v>
      </c>
      <c r="B37" s="47">
        <v>-6.3578515370205562</v>
      </c>
    </row>
    <row r="38" spans="1:2">
      <c r="A38" s="47" t="s">
        <v>27</v>
      </c>
      <c r="B38" s="47">
        <v>-72.098456395721527</v>
      </c>
    </row>
    <row r="39" spans="1:2">
      <c r="A39" s="47" t="s">
        <v>28</v>
      </c>
      <c r="B39" s="47">
        <v>-7.2702735979321922</v>
      </c>
    </row>
    <row r="40" spans="1:2">
      <c r="A40" s="47" t="s">
        <v>29</v>
      </c>
      <c r="B40" s="47">
        <v>-73.000785083637183</v>
      </c>
    </row>
    <row r="41" spans="1:2">
      <c r="A41" s="47" t="s">
        <v>30</v>
      </c>
      <c r="B41" s="47">
        <v>-65.726863393538508</v>
      </c>
    </row>
    <row r="42" spans="1:2">
      <c r="A42" s="47" t="s">
        <v>31</v>
      </c>
      <c r="B42" s="47">
        <v>-15.65564942854173</v>
      </c>
    </row>
    <row r="43" spans="1:2">
      <c r="A43" s="47" t="s">
        <v>32</v>
      </c>
      <c r="B43" s="47">
        <v>1.8205085034398161</v>
      </c>
    </row>
    <row r="44" spans="1:2">
      <c r="A44" s="47" t="s">
        <v>33</v>
      </c>
      <c r="B44" s="47">
        <v>100</v>
      </c>
    </row>
    <row r="45" spans="1:2">
      <c r="A45" s="47" t="s">
        <v>34</v>
      </c>
      <c r="B45" s="47">
        <v>1.489836390679226</v>
      </c>
    </row>
    <row r="46" spans="1:2">
      <c r="A46" s="47" t="s">
        <v>35</v>
      </c>
      <c r="B46" s="47"/>
    </row>
    <row r="47" spans="1:2">
      <c r="A47" s="47" t="s">
        <v>36</v>
      </c>
      <c r="B47" s="47">
        <v>103</v>
      </c>
    </row>
    <row r="48" spans="1:2">
      <c r="A48" s="47" t="s">
        <v>37</v>
      </c>
      <c r="B48" s="47">
        <v>103</v>
      </c>
    </row>
    <row r="49" spans="1:5">
      <c r="A49" s="53" t="s">
        <v>38</v>
      </c>
      <c r="B49" s="53">
        <v>0</v>
      </c>
    </row>
    <row r="50" spans="1:5">
      <c r="A50" s="53" t="s">
        <v>39</v>
      </c>
      <c r="B50" s="53">
        <v>100</v>
      </c>
    </row>
    <row r="51" spans="1:5">
      <c r="A51" s="47" t="s">
        <v>40</v>
      </c>
      <c r="B51" s="47">
        <v>36</v>
      </c>
    </row>
    <row r="53" spans="1:5" ht="17.399999999999999">
      <c r="A53" s="52" t="s">
        <v>41</v>
      </c>
    </row>
    <row r="54" spans="1:5" ht="14.4">
      <c r="A54" s="25" t="s">
        <v>42</v>
      </c>
      <c r="B54" s="51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47">
        <v>8</v>
      </c>
      <c r="C55" s="47">
        <v>5</v>
      </c>
      <c r="D55" s="17">
        <v>0</v>
      </c>
      <c r="E55" s="47">
        <v>13</v>
      </c>
    </row>
    <row r="56" spans="1:5" ht="14.4">
      <c r="A56" s="24" t="s">
        <v>47</v>
      </c>
      <c r="B56" s="47">
        <v>0</v>
      </c>
      <c r="C56" s="47">
        <v>0</v>
      </c>
      <c r="D56" s="17">
        <v>0</v>
      </c>
      <c r="E56" s="15">
        <v>0</v>
      </c>
    </row>
    <row r="57" spans="1:5" ht="14.4">
      <c r="A57" s="24" t="s">
        <v>48</v>
      </c>
      <c r="B57" s="47">
        <v>0</v>
      </c>
      <c r="C57" s="47">
        <v>0</v>
      </c>
      <c r="D57" s="17">
        <v>0</v>
      </c>
      <c r="E57" s="47">
        <v>0</v>
      </c>
    </row>
    <row r="58" spans="1:5" ht="14.4">
      <c r="A58" s="24" t="s">
        <v>49</v>
      </c>
      <c r="B58" s="47">
        <v>0</v>
      </c>
      <c r="C58" s="16" t="s">
        <v>50</v>
      </c>
      <c r="D58" s="16" t="s">
        <v>50</v>
      </c>
      <c r="E58" s="47">
        <v>0</v>
      </c>
    </row>
    <row r="59" spans="1:5" ht="14.4">
      <c r="A59" s="24" t="s">
        <v>51</v>
      </c>
      <c r="B59" s="47">
        <v>8</v>
      </c>
      <c r="C59" s="17">
        <v>5</v>
      </c>
      <c r="D59" s="47">
        <v>0</v>
      </c>
      <c r="E59" s="17">
        <v>13</v>
      </c>
    </row>
    <row r="60" spans="1:5" ht="14.4">
      <c r="A60" s="50" t="s">
        <v>52</v>
      </c>
      <c r="B60" s="47">
        <v>8</v>
      </c>
      <c r="C60" s="47">
        <v>5</v>
      </c>
      <c r="D60" s="17">
        <v>0</v>
      </c>
      <c r="E60" s="17">
        <v>13</v>
      </c>
    </row>
    <row r="61" spans="1:5" ht="14.4">
      <c r="A61" s="24" t="s">
        <v>53</v>
      </c>
      <c r="B61" s="47">
        <v>8</v>
      </c>
      <c r="C61" s="17">
        <v>5</v>
      </c>
      <c r="D61" s="17">
        <v>0</v>
      </c>
      <c r="E61" s="17">
        <v>13</v>
      </c>
    </row>
    <row r="62" spans="1:5" ht="14.4">
      <c r="A62" s="50" t="s">
        <v>54</v>
      </c>
      <c r="B62" s="47">
        <v>0</v>
      </c>
      <c r="C62" s="47">
        <v>0</v>
      </c>
      <c r="D62" s="47">
        <v>0</v>
      </c>
      <c r="E62" s="47">
        <v>0</v>
      </c>
    </row>
    <row r="63" spans="1:5" ht="14.4">
      <c r="A63" s="50" t="s">
        <v>55</v>
      </c>
      <c r="B63" s="47">
        <v>0</v>
      </c>
      <c r="C63" s="47">
        <v>0</v>
      </c>
      <c r="D63" s="47">
        <v>0</v>
      </c>
      <c r="E63" s="47">
        <v>0</v>
      </c>
    </row>
    <row r="64" spans="1:5" ht="14.4">
      <c r="A64" s="50" t="s">
        <v>56</v>
      </c>
      <c r="B64" s="47">
        <v>100</v>
      </c>
      <c r="C64" s="47">
        <v>100</v>
      </c>
      <c r="D64" s="47"/>
      <c r="E64" s="47">
        <v>100</v>
      </c>
    </row>
    <row r="65" spans="1:22" ht="14.4">
      <c r="A65" s="50" t="s">
        <v>57</v>
      </c>
      <c r="B65" s="47">
        <v>100</v>
      </c>
      <c r="C65" s="17">
        <v>100</v>
      </c>
      <c r="D65" s="17"/>
      <c r="E65" s="47">
        <v>100</v>
      </c>
    </row>
    <row r="66" spans="1:22" ht="14.4">
      <c r="A66" s="49" t="s">
        <v>58</v>
      </c>
      <c r="B66" s="48">
        <v>1635.875</v>
      </c>
      <c r="C66" s="17">
        <v>4105.6000000000004</v>
      </c>
      <c r="D66" s="47"/>
      <c r="E66" s="17">
        <v>2585.7692307692309</v>
      </c>
    </row>
    <row r="68" spans="1:22">
      <c r="A68" s="42" t="s">
        <v>0</v>
      </c>
    </row>
    <row r="69" spans="1:22">
      <c r="A69" s="42"/>
      <c r="H69" s="42"/>
      <c r="O69" s="42"/>
      <c r="V69" s="42"/>
    </row>
    <row r="102" spans="1:2">
      <c r="A102" s="45" t="s">
        <v>59</v>
      </c>
    </row>
    <row r="103" spans="1:2">
      <c r="B103" s="45" t="s">
        <v>60</v>
      </c>
    </row>
    <row r="105" spans="1:2" ht="16.8">
      <c r="A105" s="46" t="s">
        <v>61</v>
      </c>
      <c r="B105" s="43" t="s">
        <v>62</v>
      </c>
    </row>
    <row r="106" spans="1:2" ht="16.8">
      <c r="A106" s="42" t="s">
        <v>0</v>
      </c>
      <c r="B106" s="43" t="s">
        <v>63</v>
      </c>
    </row>
    <row r="107" spans="1:2">
      <c r="A107" s="42"/>
    </row>
    <row r="116" ht="14.25" customHeight="1"/>
    <row r="138" spans="1:2">
      <c r="A138" s="45" t="s">
        <v>64</v>
      </c>
    </row>
    <row r="139" spans="1:2">
      <c r="B139" s="45" t="s">
        <v>65</v>
      </c>
    </row>
    <row r="140" spans="1:2" ht="16.8">
      <c r="A140" s="44" t="s">
        <v>61</v>
      </c>
      <c r="B140" s="43" t="s">
        <v>62</v>
      </c>
    </row>
    <row r="141" spans="1:2" ht="16.8">
      <c r="A141" s="42" t="s">
        <v>0</v>
      </c>
      <c r="B141" s="43" t="s">
        <v>66</v>
      </c>
    </row>
    <row r="142" spans="1:2">
      <c r="A142" s="42"/>
    </row>
  </sheetData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C86EC-43FD-4204-9B95-D4EE401009FB}">
  <dimension ref="A4:V142"/>
  <sheetViews>
    <sheetView topLeftCell="A70" workbookViewId="0"/>
  </sheetViews>
  <sheetFormatPr defaultRowHeight="15.6"/>
  <cols>
    <col min="1" max="1" width="41.6640625" style="91" customWidth="1"/>
    <col min="4" max="4" width="13.33203125" style="91" customWidth="1"/>
  </cols>
  <sheetData>
    <row r="4" spans="1:2">
      <c r="A4" s="32" t="s">
        <v>74</v>
      </c>
      <c r="B4" s="33" t="str">
        <f>'[26]Log to Operator list'!I6</f>
        <v>227</v>
      </c>
    </row>
    <row r="5" spans="1:2">
      <c r="A5" s="1" t="s">
        <v>1</v>
      </c>
      <c r="B5" s="29">
        <v>47.567752190211863</v>
      </c>
    </row>
    <row r="6" spans="1:2">
      <c r="A6" s="1" t="s">
        <v>75</v>
      </c>
      <c r="B6" s="35" t="e">
        <f>[26]Script!B2:B5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16.649537512846869</v>
      </c>
    </row>
    <row r="13" spans="1:2">
      <c r="A13" s="4" t="s">
        <v>6</v>
      </c>
      <c r="B13" s="5">
        <v>83.350462487153138</v>
      </c>
    </row>
    <row r="14" spans="1:2">
      <c r="A14" s="4" t="s">
        <v>7</v>
      </c>
      <c r="B14" s="5"/>
    </row>
    <row r="15" spans="1:2">
      <c r="A15" s="4" t="s">
        <v>8</v>
      </c>
      <c r="B15" s="5"/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84.692307692307693</v>
      </c>
    </row>
    <row r="19" spans="1:2">
      <c r="A19" s="6" t="s">
        <v>12</v>
      </c>
      <c r="B19" s="7">
        <v>100</v>
      </c>
    </row>
    <row r="20" spans="1:2">
      <c r="A20" s="28" t="s">
        <v>13</v>
      </c>
      <c r="B20" s="27">
        <v>79.666666666666671</v>
      </c>
    </row>
    <row r="21" spans="1:2">
      <c r="A21" s="28" t="s">
        <v>14</v>
      </c>
      <c r="B21" s="27">
        <v>17</v>
      </c>
    </row>
    <row r="22" spans="1:2">
      <c r="A22" s="28" t="s">
        <v>15</v>
      </c>
      <c r="B22" s="27">
        <v>3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17</v>
      </c>
    </row>
    <row r="25" spans="1:2">
      <c r="A25" s="6" t="s">
        <v>18</v>
      </c>
      <c r="B25" s="7">
        <v>0</v>
      </c>
    </row>
    <row r="26" spans="1:2">
      <c r="A26" s="8" t="s">
        <v>19</v>
      </c>
      <c r="B26" s="7">
        <v>17</v>
      </c>
    </row>
    <row r="27" spans="1:2">
      <c r="A27" s="26" t="s">
        <v>20</v>
      </c>
      <c r="B27" s="6"/>
    </row>
    <row r="28" spans="1:2">
      <c r="A28" s="6" t="s">
        <v>21</v>
      </c>
      <c r="B28" s="9">
        <v>0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0</v>
      </c>
    </row>
    <row r="31" spans="1:2">
      <c r="A31" s="8" t="s">
        <v>24</v>
      </c>
      <c r="B31" s="9"/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-6.7838064683122532</v>
      </c>
    </row>
    <row r="38" spans="1:2">
      <c r="A38" s="14" t="s">
        <v>27</v>
      </c>
      <c r="B38" s="14">
        <v>-71.917247393098307</v>
      </c>
    </row>
    <row r="39" spans="1:2">
      <c r="A39" s="14" t="s">
        <v>28</v>
      </c>
      <c r="B39" s="14">
        <v>-7.5547514555339728</v>
      </c>
    </row>
    <row r="40" spans="1:2">
      <c r="A40" s="14" t="s">
        <v>29</v>
      </c>
      <c r="B40" s="14">
        <v>-72.693265442422572</v>
      </c>
    </row>
    <row r="41" spans="1:2">
      <c r="A41" s="14" t="s">
        <v>30</v>
      </c>
      <c r="B41" s="14">
        <v>-65.056624179219952</v>
      </c>
    </row>
    <row r="42" spans="1:2">
      <c r="A42" s="14" t="s">
        <v>31</v>
      </c>
      <c r="B42" s="14">
        <v>-16.813123303529039</v>
      </c>
    </row>
    <row r="43" spans="1:2">
      <c r="A43" s="14" t="s">
        <v>32</v>
      </c>
      <c r="B43" s="14">
        <v>1.2427074791158279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1.4057949256868341</v>
      </c>
    </row>
    <row r="46" spans="1:2">
      <c r="A46" s="14" t="s">
        <v>35</v>
      </c>
      <c r="B46" s="14"/>
    </row>
    <row r="47" spans="1:2">
      <c r="A47" s="14" t="s">
        <v>36</v>
      </c>
      <c r="B47" s="14">
        <v>324</v>
      </c>
    </row>
    <row r="48" spans="1:2">
      <c r="A48" s="14" t="s">
        <v>37</v>
      </c>
      <c r="B48" s="14">
        <v>324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61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17</v>
      </c>
      <c r="D55" s="17">
        <v>0</v>
      </c>
      <c r="E55" s="14">
        <v>17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17</v>
      </c>
      <c r="D59" s="14">
        <v>0</v>
      </c>
      <c r="E59" s="17">
        <v>17</v>
      </c>
    </row>
    <row r="60" spans="1:5" ht="14.4">
      <c r="A60" s="6" t="s">
        <v>52</v>
      </c>
      <c r="B60" s="14">
        <v>0</v>
      </c>
      <c r="C60" s="14">
        <v>17</v>
      </c>
      <c r="D60" s="17">
        <v>0</v>
      </c>
      <c r="E60" s="17">
        <v>17</v>
      </c>
    </row>
    <row r="61" spans="1:5" ht="14.4">
      <c r="A61" s="24" t="s">
        <v>53</v>
      </c>
      <c r="B61" s="14">
        <v>0</v>
      </c>
      <c r="C61" s="17">
        <v>17</v>
      </c>
      <c r="D61" s="17">
        <v>0</v>
      </c>
      <c r="E61" s="17">
        <v>17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/>
      <c r="E64" s="14">
        <v>100</v>
      </c>
    </row>
    <row r="65" spans="1:22" ht="14.4">
      <c r="A65" s="6" t="s">
        <v>57</v>
      </c>
      <c r="B65" s="14"/>
      <c r="C65" s="17">
        <v>100</v>
      </c>
      <c r="D65" s="17"/>
      <c r="E65" s="14">
        <v>100</v>
      </c>
    </row>
    <row r="66" spans="1:22" ht="14.4">
      <c r="A66" s="23" t="s">
        <v>58</v>
      </c>
      <c r="B66" s="38"/>
      <c r="C66" s="17">
        <v>4024.2352941176468</v>
      </c>
      <c r="D66" s="14"/>
      <c r="E66" s="17">
        <v>4024.2352941176468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9346E-BB39-4229-8D8E-F31FB3C59127}">
  <dimension ref="A4:V142"/>
  <sheetViews>
    <sheetView topLeftCell="A76" workbookViewId="0"/>
  </sheetViews>
  <sheetFormatPr defaultRowHeight="15.6"/>
  <cols>
    <col min="1" max="1" width="41.6640625" style="92" customWidth="1"/>
    <col min="4" max="4" width="13.33203125" style="92" customWidth="1"/>
  </cols>
  <sheetData>
    <row r="4" spans="1:2">
      <c r="A4" s="32" t="s">
        <v>74</v>
      </c>
      <c r="B4" s="33" t="str">
        <f>'[27]Log to Operator list'!I6</f>
        <v>228</v>
      </c>
    </row>
    <row r="5" spans="1:2">
      <c r="A5" s="1" t="s">
        <v>1</v>
      </c>
      <c r="B5" s="29">
        <v>91.510771167728223</v>
      </c>
    </row>
    <row r="6" spans="1:2">
      <c r="A6" s="1" t="s">
        <v>75</v>
      </c>
      <c r="B6" s="35" t="e">
        <f>[27]Script!B2:B5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7.0992789794786466</v>
      </c>
    </row>
    <row r="13" spans="1:2">
      <c r="A13" s="4" t="s">
        <v>6</v>
      </c>
      <c r="B13" s="5">
        <v>92.90072102052136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90.535714285714292</v>
      </c>
    </row>
    <row r="19" spans="1:2">
      <c r="A19" s="6" t="s">
        <v>12</v>
      </c>
      <c r="B19" s="7">
        <v>100</v>
      </c>
    </row>
    <row r="20" spans="1:2">
      <c r="A20" s="28" t="s">
        <v>13</v>
      </c>
      <c r="B20" s="27">
        <v>244.25</v>
      </c>
    </row>
    <row r="21" spans="1:2">
      <c r="A21" s="28" t="s">
        <v>14</v>
      </c>
      <c r="B21" s="27">
        <v>22</v>
      </c>
    </row>
    <row r="22" spans="1:2">
      <c r="A22" s="28" t="s">
        <v>15</v>
      </c>
      <c r="B22" s="27">
        <v>4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23</v>
      </c>
    </row>
    <row r="25" spans="1:2">
      <c r="A25" s="6" t="s">
        <v>18</v>
      </c>
      <c r="B25" s="7">
        <v>0</v>
      </c>
    </row>
    <row r="26" spans="1:2">
      <c r="A26" s="8" t="s">
        <v>19</v>
      </c>
      <c r="B26" s="7">
        <v>23</v>
      </c>
    </row>
    <row r="27" spans="1:2">
      <c r="A27" s="26" t="s">
        <v>20</v>
      </c>
      <c r="B27" s="6"/>
    </row>
    <row r="28" spans="1:2">
      <c r="A28" s="6" t="s">
        <v>21</v>
      </c>
      <c r="B28" s="9">
        <v>3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3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-7.8653563052261708</v>
      </c>
    </row>
    <row r="38" spans="1:2">
      <c r="A38" s="14" t="s">
        <v>27</v>
      </c>
      <c r="B38" s="14">
        <v>-76.239283995775608</v>
      </c>
    </row>
    <row r="39" spans="1:2">
      <c r="A39" s="14" t="s">
        <v>28</v>
      </c>
      <c r="B39" s="14">
        <v>-8.6050372120300889</v>
      </c>
    </row>
    <row r="40" spans="1:2">
      <c r="A40" s="14" t="s">
        <v>29</v>
      </c>
      <c r="B40" s="14">
        <v>-76.975294285563095</v>
      </c>
    </row>
    <row r="41" spans="1:2">
      <c r="A41" s="14" t="s">
        <v>30</v>
      </c>
      <c r="B41" s="14">
        <v>-68.345321384425333</v>
      </c>
    </row>
    <row r="42" spans="1:2">
      <c r="A42" s="14" t="s">
        <v>31</v>
      </c>
      <c r="B42" s="14">
        <v>-12.13035213207724</v>
      </c>
    </row>
    <row r="43" spans="1:2">
      <c r="A43" s="14" t="s">
        <v>32</v>
      </c>
      <c r="B43" s="14">
        <v>1.631140749811905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1.38585092943512</v>
      </c>
    </row>
    <row r="46" spans="1:2">
      <c r="A46" s="14" t="s">
        <v>35</v>
      </c>
      <c r="B46" s="14"/>
    </row>
    <row r="47" spans="1:2">
      <c r="A47" s="14" t="s">
        <v>36</v>
      </c>
      <c r="B47" s="14">
        <v>379</v>
      </c>
    </row>
    <row r="48" spans="1:2">
      <c r="A48" s="14" t="s">
        <v>37</v>
      </c>
      <c r="B48" s="14">
        <v>379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107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20</v>
      </c>
      <c r="D55" s="17">
        <v>0</v>
      </c>
      <c r="E55" s="14">
        <v>20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20</v>
      </c>
      <c r="D59" s="14">
        <v>0</v>
      </c>
      <c r="E59" s="17">
        <v>20</v>
      </c>
    </row>
    <row r="60" spans="1:5" ht="14.4">
      <c r="A60" s="6" t="s">
        <v>52</v>
      </c>
      <c r="B60" s="14">
        <v>0</v>
      </c>
      <c r="C60" s="14">
        <v>20</v>
      </c>
      <c r="D60" s="17">
        <v>0</v>
      </c>
      <c r="E60" s="17">
        <v>20</v>
      </c>
    </row>
    <row r="61" spans="1:5" ht="14.4">
      <c r="A61" s="24" t="s">
        <v>53</v>
      </c>
      <c r="B61" s="14">
        <v>0</v>
      </c>
      <c r="C61" s="17">
        <v>20</v>
      </c>
      <c r="D61" s="17">
        <v>0</v>
      </c>
      <c r="E61" s="17">
        <v>20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/>
      <c r="E64" s="14">
        <v>100</v>
      </c>
    </row>
    <row r="65" spans="1:22" ht="14.4">
      <c r="A65" s="6" t="s">
        <v>57</v>
      </c>
      <c r="B65" s="14"/>
      <c r="C65" s="17">
        <v>100</v>
      </c>
      <c r="D65" s="17"/>
      <c r="E65" s="14">
        <v>100</v>
      </c>
    </row>
    <row r="66" spans="1:22" ht="14.4">
      <c r="A66" s="23" t="s">
        <v>58</v>
      </c>
      <c r="B66" s="38"/>
      <c r="C66" s="17">
        <v>5182.05</v>
      </c>
      <c r="D66" s="14"/>
      <c r="E66" s="17">
        <v>5182.05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8F760-C000-488D-966C-0D868627F9BC}">
  <dimension ref="A4:V142"/>
  <sheetViews>
    <sheetView workbookViewId="0"/>
  </sheetViews>
  <sheetFormatPr defaultRowHeight="15.6"/>
  <cols>
    <col min="1" max="1" width="41.6640625" style="39" customWidth="1"/>
    <col min="4" max="4" width="13.33203125" style="39" customWidth="1"/>
  </cols>
  <sheetData>
    <row r="4" spans="1:2">
      <c r="A4" s="32" t="s">
        <v>74</v>
      </c>
      <c r="B4" s="33" t="str">
        <f>'[28]Log to Operator list'!I6</f>
        <v>211</v>
      </c>
    </row>
    <row r="5" spans="1:2">
      <c r="A5" s="1" t="s">
        <v>1</v>
      </c>
      <c r="B5" s="29">
        <v>183.58080915479289</v>
      </c>
    </row>
    <row r="6" spans="1:2">
      <c r="A6" s="1" t="s">
        <v>75</v>
      </c>
      <c r="B6" s="35" t="e">
        <f>[28]Script!B2:B5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1.9257559616487749</v>
      </c>
    </row>
    <row r="13" spans="1:2">
      <c r="A13" s="4" t="s">
        <v>6</v>
      </c>
      <c r="B13" s="5">
        <v>98.074244038351225</v>
      </c>
    </row>
    <row r="14" spans="1:2">
      <c r="A14" s="4" t="s">
        <v>7</v>
      </c>
      <c r="B14" s="5"/>
    </row>
    <row r="15" spans="1:2">
      <c r="A15" s="4" t="s">
        <v>8</v>
      </c>
      <c r="B15" s="5">
        <v>55.555555555555557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90.222222222222229</v>
      </c>
    </row>
    <row r="19" spans="1:2">
      <c r="A19" s="6" t="s">
        <v>12</v>
      </c>
      <c r="B19" s="7">
        <v>94.285714285714292</v>
      </c>
    </row>
    <row r="20" spans="1:2">
      <c r="A20" s="28" t="s">
        <v>13</v>
      </c>
      <c r="B20" s="27">
        <v>1493.7777777777781</v>
      </c>
    </row>
    <row r="21" spans="1:2">
      <c r="A21" s="28" t="s">
        <v>14</v>
      </c>
      <c r="B21" s="27">
        <v>10</v>
      </c>
    </row>
    <row r="22" spans="1:2">
      <c r="A22" s="28" t="s">
        <v>15</v>
      </c>
      <c r="B22" s="27">
        <v>9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35</v>
      </c>
    </row>
    <row r="25" spans="1:2">
      <c r="A25" s="6" t="s">
        <v>18</v>
      </c>
      <c r="B25" s="7">
        <v>2</v>
      </c>
    </row>
    <row r="26" spans="1:2">
      <c r="A26" s="8" t="s">
        <v>19</v>
      </c>
      <c r="B26" s="7">
        <v>33</v>
      </c>
    </row>
    <row r="27" spans="1:2">
      <c r="A27" s="26" t="s">
        <v>20</v>
      </c>
      <c r="B27" s="6">
        <v>4468.4705882352937</v>
      </c>
    </row>
    <row r="28" spans="1:2">
      <c r="A28" s="6" t="s">
        <v>21</v>
      </c>
      <c r="B28" s="9">
        <v>18</v>
      </c>
    </row>
    <row r="29" spans="1:2">
      <c r="A29" s="8" t="s">
        <v>22</v>
      </c>
      <c r="B29" s="9">
        <v>8</v>
      </c>
    </row>
    <row r="30" spans="1:2">
      <c r="A30" s="6" t="s">
        <v>23</v>
      </c>
      <c r="B30" s="9">
        <v>10</v>
      </c>
    </row>
    <row r="31" spans="1:2">
      <c r="A31" s="8" t="s">
        <v>24</v>
      </c>
      <c r="B31" s="9">
        <v>55.555555555555557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-7.2519011746296771</v>
      </c>
    </row>
    <row r="38" spans="1:2">
      <c r="A38" s="14" t="s">
        <v>27</v>
      </c>
      <c r="B38" s="14">
        <v>-80.862872397651557</v>
      </c>
    </row>
    <row r="39" spans="1:2">
      <c r="A39" s="14" t="s">
        <v>28</v>
      </c>
      <c r="B39" s="14">
        <v>-8.0272131963496669</v>
      </c>
    </row>
    <row r="40" spans="1:2">
      <c r="A40" s="14" t="s">
        <v>29</v>
      </c>
      <c r="B40" s="14">
        <v>-81.635460128216394</v>
      </c>
    </row>
    <row r="41" spans="1:2">
      <c r="A41" s="14" t="s">
        <v>30</v>
      </c>
      <c r="B41" s="14">
        <v>-73.534920333324962</v>
      </c>
    </row>
    <row r="42" spans="1:2">
      <c r="A42" s="14" t="s">
        <v>31</v>
      </c>
      <c r="B42" s="14">
        <v>-5.6517189917690072</v>
      </c>
    </row>
    <row r="43" spans="1:2">
      <c r="A43" s="14" t="s">
        <v>32</v>
      </c>
      <c r="B43" s="14">
        <v>2.1414927050191981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1.4095786858381349</v>
      </c>
    </row>
    <row r="46" spans="1:2">
      <c r="A46" s="14" t="s">
        <v>35</v>
      </c>
      <c r="B46" s="14"/>
    </row>
    <row r="47" spans="1:2">
      <c r="A47" s="14" t="s">
        <v>36</v>
      </c>
      <c r="B47" s="14">
        <v>775</v>
      </c>
    </row>
    <row r="48" spans="1:2">
      <c r="A48" s="14" t="s">
        <v>37</v>
      </c>
      <c r="B48" s="14">
        <v>775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161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7</v>
      </c>
      <c r="D55" s="17">
        <v>34</v>
      </c>
      <c r="E55" s="14">
        <v>41</v>
      </c>
    </row>
    <row r="56" spans="1:5" ht="14.4">
      <c r="A56" s="24" t="s">
        <v>47</v>
      </c>
      <c r="B56" s="14">
        <v>0</v>
      </c>
      <c r="C56" s="14">
        <v>1</v>
      </c>
      <c r="D56" s="17">
        <v>0</v>
      </c>
      <c r="E56" s="15">
        <v>1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6</v>
      </c>
      <c r="D59" s="14">
        <v>34</v>
      </c>
      <c r="E59" s="17">
        <v>40</v>
      </c>
    </row>
    <row r="60" spans="1:5" ht="14.4">
      <c r="A60" s="6" t="s">
        <v>52</v>
      </c>
      <c r="B60" s="14">
        <v>0</v>
      </c>
      <c r="C60" s="14">
        <v>6</v>
      </c>
      <c r="D60" s="17">
        <v>34</v>
      </c>
      <c r="E60" s="17">
        <v>40</v>
      </c>
    </row>
    <row r="61" spans="1:5" ht="14.4">
      <c r="A61" s="24" t="s">
        <v>53</v>
      </c>
      <c r="B61" s="14">
        <v>0</v>
      </c>
      <c r="C61" s="17">
        <v>6</v>
      </c>
      <c r="D61" s="17">
        <v>34</v>
      </c>
      <c r="E61" s="17">
        <v>40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85.714285714285708</v>
      </c>
      <c r="D64" s="14">
        <v>100</v>
      </c>
      <c r="E64" s="14">
        <v>97.560975609756099</v>
      </c>
    </row>
    <row r="65" spans="1:22" ht="14.4">
      <c r="A65" s="6" t="s">
        <v>57</v>
      </c>
      <c r="B65" s="14"/>
      <c r="C65" s="17">
        <v>85.714285714285708</v>
      </c>
      <c r="D65" s="17">
        <v>100</v>
      </c>
      <c r="E65" s="14">
        <v>97.560975609756099</v>
      </c>
    </row>
    <row r="66" spans="1:22" ht="14.4">
      <c r="A66" s="23" t="s">
        <v>58</v>
      </c>
      <c r="B66" s="38"/>
      <c r="C66" s="17">
        <v>5816.333333333333</v>
      </c>
      <c r="D66" s="14">
        <v>4468.4705882352937</v>
      </c>
      <c r="E66" s="17">
        <v>4670.6499999999996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DAE3C-FD67-4B8B-BB36-3EF49748A264}">
  <dimension ref="A4:V142"/>
  <sheetViews>
    <sheetView workbookViewId="0"/>
  </sheetViews>
  <sheetFormatPr defaultRowHeight="15.6"/>
  <cols>
    <col min="1" max="1" width="41.6640625" style="70" customWidth="1"/>
    <col min="4" max="4" width="13.33203125" style="70" customWidth="1"/>
  </cols>
  <sheetData>
    <row r="4" spans="1:2">
      <c r="A4" s="32" t="s">
        <v>74</v>
      </c>
      <c r="B4" s="33" t="str">
        <f>'[29]Log to Operator list'!I6</f>
        <v>304</v>
      </c>
    </row>
    <row r="5" spans="1:2">
      <c r="A5" s="1" t="s">
        <v>1</v>
      </c>
      <c r="B5" s="29">
        <v>165.1311158916516</v>
      </c>
    </row>
    <row r="6" spans="1:2">
      <c r="A6" s="1" t="s">
        <v>75</v>
      </c>
      <c r="B6" s="35" t="e">
        <f>[29]Script!B2:B5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13.458174709332241</v>
      </c>
    </row>
    <row r="13" spans="1:2">
      <c r="A13" s="4" t="s">
        <v>6</v>
      </c>
      <c r="B13" s="5">
        <v>86.541825290667759</v>
      </c>
    </row>
    <row r="14" spans="1:2">
      <c r="A14" s="4" t="s">
        <v>7</v>
      </c>
      <c r="B14" s="5"/>
    </row>
    <row r="15" spans="1:2">
      <c r="A15" s="4" t="s">
        <v>8</v>
      </c>
      <c r="B15" s="5">
        <v>66.666666666666671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92.444444444444443</v>
      </c>
    </row>
    <row r="19" spans="1:2">
      <c r="A19" s="6" t="s">
        <v>12</v>
      </c>
      <c r="B19" s="7">
        <v>100</v>
      </c>
    </row>
    <row r="20" spans="1:2">
      <c r="A20" s="28" t="s">
        <v>13</v>
      </c>
      <c r="B20" s="27">
        <v>987</v>
      </c>
    </row>
    <row r="21" spans="1:2">
      <c r="A21" s="28" t="s">
        <v>14</v>
      </c>
      <c r="B21" s="27">
        <v>7</v>
      </c>
    </row>
    <row r="22" spans="1:2">
      <c r="A22" s="28" t="s">
        <v>15</v>
      </c>
      <c r="B22" s="27">
        <v>6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13</v>
      </c>
    </row>
    <row r="25" spans="1:2">
      <c r="A25" s="6" t="s">
        <v>18</v>
      </c>
      <c r="B25" s="7">
        <v>0</v>
      </c>
    </row>
    <row r="26" spans="1:2">
      <c r="A26" s="8" t="s">
        <v>19</v>
      </c>
      <c r="B26" s="7">
        <v>13</v>
      </c>
    </row>
    <row r="27" spans="1:2">
      <c r="A27" s="26" t="s">
        <v>20</v>
      </c>
      <c r="B27" s="6">
        <v>3994.32</v>
      </c>
    </row>
    <row r="28" spans="1:2">
      <c r="A28" s="6" t="s">
        <v>21</v>
      </c>
      <c r="B28" s="9">
        <v>12</v>
      </c>
    </row>
    <row r="29" spans="1:2">
      <c r="A29" s="8" t="s">
        <v>22</v>
      </c>
      <c r="B29" s="9">
        <v>4</v>
      </c>
    </row>
    <row r="30" spans="1:2">
      <c r="A30" s="6" t="s">
        <v>23</v>
      </c>
      <c r="B30" s="9">
        <v>8</v>
      </c>
    </row>
    <row r="31" spans="1:2">
      <c r="A31" s="8" t="s">
        <v>24</v>
      </c>
      <c r="B31" s="9">
        <v>66.666666666666671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-7.1758915727635078</v>
      </c>
    </row>
    <row r="38" spans="1:2">
      <c r="A38" s="14" t="s">
        <v>27</v>
      </c>
      <c r="B38" s="14">
        <v>-74.430106497261477</v>
      </c>
    </row>
    <row r="39" spans="1:2">
      <c r="A39" s="14" t="s">
        <v>28</v>
      </c>
      <c r="B39" s="14">
        <v>-8.0344481242319912</v>
      </c>
    </row>
    <row r="40" spans="1:2">
      <c r="A40" s="14" t="s">
        <v>29</v>
      </c>
      <c r="B40" s="14">
        <v>-75.289013070720941</v>
      </c>
    </row>
    <row r="41" spans="1:2">
      <c r="A41" s="14" t="s">
        <v>30</v>
      </c>
      <c r="B41" s="14">
        <v>-67.212175588379679</v>
      </c>
    </row>
    <row r="42" spans="1:2">
      <c r="A42" s="14" t="s">
        <v>31</v>
      </c>
      <c r="B42" s="14">
        <v>-14.347569002208701</v>
      </c>
    </row>
    <row r="43" spans="1:2">
      <c r="A43" s="14" t="s">
        <v>32</v>
      </c>
      <c r="B43" s="14">
        <v>3.3869034465401961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1.4367533895199709</v>
      </c>
    </row>
    <row r="46" spans="1:2">
      <c r="A46" s="14" t="s">
        <v>35</v>
      </c>
      <c r="B46" s="14"/>
    </row>
    <row r="47" spans="1:2">
      <c r="A47" s="14" t="s">
        <v>36</v>
      </c>
      <c r="B47" s="14">
        <v>686</v>
      </c>
    </row>
    <row r="48" spans="1:2">
      <c r="A48" s="14" t="s">
        <v>37</v>
      </c>
      <c r="B48" s="14">
        <v>686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186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4</v>
      </c>
      <c r="C55" s="14">
        <v>4</v>
      </c>
      <c r="D55" s="17">
        <v>25</v>
      </c>
      <c r="E55" s="14">
        <v>33</v>
      </c>
    </row>
    <row r="56" spans="1:5" ht="14.4">
      <c r="A56" s="24" t="s">
        <v>47</v>
      </c>
      <c r="B56" s="14">
        <v>0</v>
      </c>
      <c r="C56" s="14">
        <v>1</v>
      </c>
      <c r="D56" s="17">
        <v>0</v>
      </c>
      <c r="E56" s="15">
        <v>1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4</v>
      </c>
      <c r="C59" s="17">
        <v>3</v>
      </c>
      <c r="D59" s="14">
        <v>25</v>
      </c>
      <c r="E59" s="17">
        <v>32</v>
      </c>
    </row>
    <row r="60" spans="1:5" ht="14.4">
      <c r="A60" s="6" t="s">
        <v>52</v>
      </c>
      <c r="B60" s="14">
        <v>4</v>
      </c>
      <c r="C60" s="14">
        <v>3</v>
      </c>
      <c r="D60" s="17">
        <v>25</v>
      </c>
      <c r="E60" s="17">
        <v>32</v>
      </c>
    </row>
    <row r="61" spans="1:5" ht="14.4">
      <c r="A61" s="24" t="s">
        <v>53</v>
      </c>
      <c r="B61" s="14">
        <v>4</v>
      </c>
      <c r="C61" s="17">
        <v>3</v>
      </c>
      <c r="D61" s="17">
        <v>25</v>
      </c>
      <c r="E61" s="17">
        <v>32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>
        <v>100</v>
      </c>
      <c r="C64" s="14">
        <v>75</v>
      </c>
      <c r="D64" s="14">
        <v>100</v>
      </c>
      <c r="E64" s="14">
        <v>96.969696969696969</v>
      </c>
    </row>
    <row r="65" spans="1:22" ht="14.4">
      <c r="A65" s="6" t="s">
        <v>57</v>
      </c>
      <c r="B65" s="14">
        <v>100</v>
      </c>
      <c r="C65" s="17">
        <v>75</v>
      </c>
      <c r="D65" s="17">
        <v>100</v>
      </c>
      <c r="E65" s="14">
        <v>96.969696969696969</v>
      </c>
    </row>
    <row r="66" spans="1:22" ht="14.4">
      <c r="A66" s="23" t="s">
        <v>58</v>
      </c>
      <c r="B66" s="38">
        <v>1841.5</v>
      </c>
      <c r="C66" s="17">
        <v>10385.66666666667</v>
      </c>
      <c r="D66" s="14">
        <v>3994.32</v>
      </c>
      <c r="E66" s="17">
        <v>4324.40625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907E8-F29E-424C-8378-5B130275FB2E}">
  <dimension ref="A4:V142"/>
  <sheetViews>
    <sheetView topLeftCell="A49" workbookViewId="0"/>
  </sheetViews>
  <sheetFormatPr defaultRowHeight="15.6"/>
  <cols>
    <col min="1" max="1" width="41.6640625" style="93" customWidth="1"/>
    <col min="4" max="4" width="13.33203125" style="93" customWidth="1"/>
  </cols>
  <sheetData>
    <row r="4" spans="1:2">
      <c r="A4" s="32" t="s">
        <v>74</v>
      </c>
      <c r="B4" s="33" t="str">
        <f>'[30]Log to Operator list'!I6</f>
        <v>2034</v>
      </c>
    </row>
    <row r="5" spans="1:2">
      <c r="A5" s="1" t="s">
        <v>1</v>
      </c>
      <c r="B5" s="29">
        <v>67.698958421375636</v>
      </c>
    </row>
    <row r="6" spans="1:2">
      <c r="A6" s="1" t="s">
        <v>75</v>
      </c>
      <c r="B6" s="35" t="e">
        <f>[30]Script!B2:B5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22.891076222240301</v>
      </c>
    </row>
    <row r="13" spans="1:2">
      <c r="A13" s="4" t="s">
        <v>6</v>
      </c>
      <c r="B13" s="5">
        <v>77.108923777759699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4.166666666666667</v>
      </c>
    </row>
    <row r="18" spans="1:2">
      <c r="A18" s="28" t="s">
        <v>11</v>
      </c>
      <c r="B18" s="28">
        <v>117.2608695652174</v>
      </c>
    </row>
    <row r="19" spans="1:2">
      <c r="A19" s="6" t="s">
        <v>12</v>
      </c>
      <c r="B19" s="7">
        <v>100</v>
      </c>
    </row>
    <row r="20" spans="1:2">
      <c r="A20" s="28" t="s">
        <v>13</v>
      </c>
      <c r="B20" s="27">
        <v>642</v>
      </c>
    </row>
    <row r="21" spans="1:2">
      <c r="A21" s="28" t="s">
        <v>14</v>
      </c>
      <c r="B21" s="27">
        <v>15</v>
      </c>
    </row>
    <row r="22" spans="1:2">
      <c r="A22" s="28" t="s">
        <v>15</v>
      </c>
      <c r="B22" s="27">
        <v>6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18</v>
      </c>
    </row>
    <row r="25" spans="1:2">
      <c r="A25" s="6" t="s">
        <v>18</v>
      </c>
      <c r="B25" s="7">
        <v>0</v>
      </c>
    </row>
    <row r="26" spans="1:2">
      <c r="A26" s="8" t="s">
        <v>19</v>
      </c>
      <c r="B26" s="7">
        <v>18</v>
      </c>
    </row>
    <row r="27" spans="1:2">
      <c r="A27" s="26" t="s">
        <v>20</v>
      </c>
      <c r="B27" s="6">
        <v>3222.333333333333</v>
      </c>
    </row>
    <row r="28" spans="1:2">
      <c r="A28" s="6" t="s">
        <v>21</v>
      </c>
      <c r="B28" s="9">
        <v>7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7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-6.0037815055205881</v>
      </c>
    </row>
    <row r="38" spans="1:2">
      <c r="A38" s="14" t="s">
        <v>27</v>
      </c>
      <c r="B38" s="14">
        <v>-76.378038645630212</v>
      </c>
    </row>
    <row r="39" spans="1:2">
      <c r="A39" s="14" t="s">
        <v>28</v>
      </c>
      <c r="B39" s="14">
        <v>-6.7468131297066867</v>
      </c>
    </row>
    <row r="40" spans="1:2">
      <c r="A40" s="14" t="s">
        <v>29</v>
      </c>
      <c r="B40" s="14">
        <v>-77.118066775890441</v>
      </c>
    </row>
    <row r="41" spans="1:2">
      <c r="A41" s="14" t="s">
        <v>30</v>
      </c>
      <c r="B41" s="14">
        <v>-70.331254940711531</v>
      </c>
    </row>
    <row r="42" spans="1:2">
      <c r="A42" s="14" t="s">
        <v>31</v>
      </c>
      <c r="B42" s="14">
        <v>-13.9331546817603</v>
      </c>
    </row>
    <row r="43" spans="1:2">
      <c r="A43" s="14" t="s">
        <v>32</v>
      </c>
      <c r="B43" s="14">
        <v>1.871515405115473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1.351572266564093</v>
      </c>
    </row>
    <row r="46" spans="1:2">
      <c r="A46" s="14" t="s">
        <v>35</v>
      </c>
      <c r="B46" s="14"/>
    </row>
    <row r="47" spans="1:2">
      <c r="A47" s="14" t="s">
        <v>36</v>
      </c>
      <c r="B47" s="14">
        <v>230</v>
      </c>
    </row>
    <row r="48" spans="1:2">
      <c r="A48" s="14" t="s">
        <v>37</v>
      </c>
      <c r="B48" s="14">
        <v>230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66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2</v>
      </c>
      <c r="C55" s="14">
        <v>9</v>
      </c>
      <c r="D55" s="17">
        <v>3</v>
      </c>
      <c r="E55" s="14">
        <v>14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2</v>
      </c>
      <c r="C59" s="17">
        <v>9</v>
      </c>
      <c r="D59" s="14">
        <v>3</v>
      </c>
      <c r="E59" s="17">
        <v>14</v>
      </c>
    </row>
    <row r="60" spans="1:5" ht="14.4">
      <c r="A60" s="6" t="s">
        <v>52</v>
      </c>
      <c r="B60" s="14">
        <v>2</v>
      </c>
      <c r="C60" s="14">
        <v>9</v>
      </c>
      <c r="D60" s="17">
        <v>3</v>
      </c>
      <c r="E60" s="17">
        <v>14</v>
      </c>
    </row>
    <row r="61" spans="1:5" ht="14.4">
      <c r="A61" s="24" t="s">
        <v>53</v>
      </c>
      <c r="B61" s="14">
        <v>2</v>
      </c>
      <c r="C61" s="17">
        <v>9</v>
      </c>
      <c r="D61" s="17">
        <v>3</v>
      </c>
      <c r="E61" s="17">
        <v>14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>
        <v>100</v>
      </c>
      <c r="C64" s="14">
        <v>100</v>
      </c>
      <c r="D64" s="14">
        <v>100</v>
      </c>
      <c r="E64" s="14">
        <v>100</v>
      </c>
    </row>
    <row r="65" spans="1:22" ht="14.4">
      <c r="A65" s="6" t="s">
        <v>57</v>
      </c>
      <c r="B65" s="14">
        <v>100</v>
      </c>
      <c r="C65" s="17">
        <v>100</v>
      </c>
      <c r="D65" s="17">
        <v>100</v>
      </c>
      <c r="E65" s="14">
        <v>100</v>
      </c>
    </row>
    <row r="66" spans="1:22" ht="14.4">
      <c r="A66" s="23" t="s">
        <v>58</v>
      </c>
      <c r="B66" s="38">
        <v>2402</v>
      </c>
      <c r="C66" s="17">
        <v>3901.5555555555561</v>
      </c>
      <c r="D66" s="14">
        <v>3222.333333333333</v>
      </c>
      <c r="E66" s="17">
        <v>3541.7857142857142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E7C16-BF86-4094-A02F-6AD8FD9B68C6}">
  <dimension ref="A4:V142"/>
  <sheetViews>
    <sheetView topLeftCell="A31" workbookViewId="0"/>
  </sheetViews>
  <sheetFormatPr defaultRowHeight="15.6"/>
  <cols>
    <col min="1" max="1" width="41.6640625" style="94" customWidth="1"/>
    <col min="4" max="4" width="13.33203125" style="94" customWidth="1"/>
  </cols>
  <sheetData>
    <row r="4" spans="1:2">
      <c r="A4" s="32" t="s">
        <v>74</v>
      </c>
      <c r="B4" s="33" t="str">
        <f>'[31]Log to Operator list'!I6</f>
        <v>2112</v>
      </c>
    </row>
    <row r="5" spans="1:2">
      <c r="A5" s="1" t="s">
        <v>1</v>
      </c>
      <c r="B5" s="29">
        <v>167.7869110168154</v>
      </c>
    </row>
    <row r="6" spans="1:2">
      <c r="A6" s="1" t="s">
        <v>75</v>
      </c>
      <c r="B6" s="35" t="e">
        <f>[31]Script!B2:B5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15.5861605643265</v>
      </c>
    </row>
    <row r="13" spans="1:2">
      <c r="A13" s="4" t="s">
        <v>6</v>
      </c>
      <c r="B13" s="5">
        <v>84.413839435673495</v>
      </c>
    </row>
    <row r="14" spans="1:2">
      <c r="A14" s="4" t="s">
        <v>7</v>
      </c>
      <c r="B14" s="5"/>
    </row>
    <row r="15" spans="1:2">
      <c r="A15" s="4" t="s">
        <v>8</v>
      </c>
      <c r="B15" s="5">
        <v>74.074074074074076</v>
      </c>
    </row>
    <row r="16" spans="1:2">
      <c r="A16" s="28" t="s">
        <v>9</v>
      </c>
      <c r="B16" s="28">
        <v>97.368421052631575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96.351351351351354</v>
      </c>
    </row>
    <row r="19" spans="1:2">
      <c r="A19" s="6" t="s">
        <v>12</v>
      </c>
      <c r="B19" s="7">
        <v>94.339622641509436</v>
      </c>
    </row>
    <row r="20" spans="1:2">
      <c r="A20" s="28" t="s">
        <v>13</v>
      </c>
      <c r="B20" s="27">
        <v>300.8</v>
      </c>
    </row>
    <row r="21" spans="1:2">
      <c r="A21" s="28" t="s">
        <v>14</v>
      </c>
      <c r="B21" s="27">
        <v>39</v>
      </c>
    </row>
    <row r="22" spans="1:2">
      <c r="A22" s="28" t="s">
        <v>15</v>
      </c>
      <c r="B22" s="27">
        <v>5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53</v>
      </c>
    </row>
    <row r="25" spans="1:2">
      <c r="A25" s="6" t="s">
        <v>18</v>
      </c>
      <c r="B25" s="7">
        <v>3</v>
      </c>
    </row>
    <row r="26" spans="1:2">
      <c r="A26" s="8" t="s">
        <v>19</v>
      </c>
      <c r="B26" s="7">
        <v>50</v>
      </c>
    </row>
    <row r="27" spans="1:2">
      <c r="A27" s="26" t="s">
        <v>20</v>
      </c>
      <c r="B27" s="6">
        <v>3560</v>
      </c>
    </row>
    <row r="28" spans="1:2">
      <c r="A28" s="6" t="s">
        <v>21</v>
      </c>
      <c r="B28" s="9">
        <v>27</v>
      </c>
    </row>
    <row r="29" spans="1:2">
      <c r="A29" s="8" t="s">
        <v>22</v>
      </c>
      <c r="B29" s="9">
        <v>7</v>
      </c>
    </row>
    <row r="30" spans="1:2">
      <c r="A30" s="6" t="s">
        <v>23</v>
      </c>
      <c r="B30" s="9">
        <v>20</v>
      </c>
    </row>
    <row r="31" spans="1:2">
      <c r="A31" s="8" t="s">
        <v>24</v>
      </c>
      <c r="B31" s="9">
        <v>74.074074074074076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-7.6231148419295929</v>
      </c>
    </row>
    <row r="38" spans="1:2">
      <c r="A38" s="14" t="s">
        <v>27</v>
      </c>
      <c r="B38" s="14">
        <v>-86.335495258362187</v>
      </c>
    </row>
    <row r="39" spans="1:2">
      <c r="A39" s="14" t="s">
        <v>28</v>
      </c>
      <c r="B39" s="14">
        <v>-8.4454174653932608</v>
      </c>
    </row>
    <row r="40" spans="1:2">
      <c r="A40" s="14" t="s">
        <v>29</v>
      </c>
      <c r="B40" s="14">
        <v>-87.1722939560008</v>
      </c>
    </row>
    <row r="41" spans="1:2">
      <c r="A41" s="14" t="s">
        <v>30</v>
      </c>
      <c r="B41" s="14">
        <v>-78.702858900738264</v>
      </c>
    </row>
    <row r="42" spans="1:2">
      <c r="A42" s="14" t="s">
        <v>31</v>
      </c>
      <c r="B42" s="14">
        <v>-4.2618196946742559</v>
      </c>
    </row>
    <row r="43" spans="1:2">
      <c r="A43" s="14" t="s">
        <v>32</v>
      </c>
      <c r="B43" s="14">
        <v>2.754021087673153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1.4539973471602561</v>
      </c>
    </row>
    <row r="46" spans="1:2">
      <c r="A46" s="14" t="s">
        <v>35</v>
      </c>
      <c r="B46" s="14"/>
    </row>
    <row r="47" spans="1:2">
      <c r="A47" s="14" t="s">
        <v>36</v>
      </c>
      <c r="B47" s="14">
        <v>388</v>
      </c>
    </row>
    <row r="48" spans="1:2">
      <c r="A48" s="14" t="s">
        <v>37</v>
      </c>
      <c r="B48" s="14">
        <v>388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103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3</v>
      </c>
      <c r="C55" s="14">
        <v>14</v>
      </c>
      <c r="D55" s="17">
        <v>14</v>
      </c>
      <c r="E55" s="14">
        <v>31</v>
      </c>
    </row>
    <row r="56" spans="1:5" ht="14.4">
      <c r="A56" s="24" t="s">
        <v>47</v>
      </c>
      <c r="B56" s="14">
        <v>0</v>
      </c>
      <c r="C56" s="14">
        <v>1</v>
      </c>
      <c r="D56" s="17">
        <v>0</v>
      </c>
      <c r="E56" s="15">
        <v>1</v>
      </c>
    </row>
    <row r="57" spans="1:5" ht="14.4">
      <c r="A57" s="24" t="s">
        <v>48</v>
      </c>
      <c r="B57" s="14">
        <v>2</v>
      </c>
      <c r="C57" s="14">
        <v>0</v>
      </c>
      <c r="D57" s="17">
        <v>0</v>
      </c>
      <c r="E57" s="14">
        <v>2</v>
      </c>
    </row>
    <row r="58" spans="1:5" ht="14.4">
      <c r="A58" s="24" t="s">
        <v>49</v>
      </c>
      <c r="B58" s="14">
        <v>2</v>
      </c>
      <c r="C58" s="16" t="s">
        <v>50</v>
      </c>
      <c r="D58" s="16" t="s">
        <v>50</v>
      </c>
      <c r="E58" s="14">
        <v>2</v>
      </c>
    </row>
    <row r="59" spans="1:5" ht="14.4">
      <c r="A59" s="24" t="s">
        <v>51</v>
      </c>
      <c r="B59" s="14">
        <v>3</v>
      </c>
      <c r="C59" s="17">
        <v>13</v>
      </c>
      <c r="D59" s="14">
        <v>14</v>
      </c>
      <c r="E59" s="17">
        <v>30</v>
      </c>
    </row>
    <row r="60" spans="1:5" ht="14.4">
      <c r="A60" s="6" t="s">
        <v>52</v>
      </c>
      <c r="B60" s="14">
        <v>3</v>
      </c>
      <c r="C60" s="14">
        <v>13</v>
      </c>
      <c r="D60" s="17">
        <v>14</v>
      </c>
      <c r="E60" s="17">
        <v>30</v>
      </c>
    </row>
    <row r="61" spans="1:5" ht="14.4">
      <c r="A61" s="24" t="s">
        <v>53</v>
      </c>
      <c r="B61" s="14">
        <v>1</v>
      </c>
      <c r="C61" s="17">
        <v>13</v>
      </c>
      <c r="D61" s="17">
        <v>14</v>
      </c>
      <c r="E61" s="17">
        <v>28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>
        <v>100</v>
      </c>
      <c r="C64" s="14">
        <v>92.857142857142861</v>
      </c>
      <c r="D64" s="14">
        <v>100</v>
      </c>
      <c r="E64" s="14">
        <v>96.774193548387103</v>
      </c>
    </row>
    <row r="65" spans="1:22" ht="14.4">
      <c r="A65" s="6" t="s">
        <v>57</v>
      </c>
      <c r="B65" s="14">
        <v>100</v>
      </c>
      <c r="C65" s="17">
        <v>92.857142857142861</v>
      </c>
      <c r="D65" s="17">
        <v>100</v>
      </c>
      <c r="E65" s="14">
        <v>96.774193548387103</v>
      </c>
    </row>
    <row r="66" spans="1:22" ht="14.4">
      <c r="A66" s="23" t="s">
        <v>58</v>
      </c>
      <c r="B66" s="38">
        <v>2300.666666666667</v>
      </c>
      <c r="C66" s="17">
        <v>3968.461538461539</v>
      </c>
      <c r="D66" s="14">
        <v>3560</v>
      </c>
      <c r="E66" s="17">
        <v>3611.0666666666671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FFD29-7BB6-4400-BE51-A454E7BA5C17}">
  <dimension ref="A4:V142"/>
  <sheetViews>
    <sheetView topLeftCell="A43" workbookViewId="0"/>
  </sheetViews>
  <sheetFormatPr defaultRowHeight="15.6"/>
  <cols>
    <col min="1" max="1" width="41.6640625" style="95" customWidth="1"/>
    <col min="4" max="4" width="13.33203125" style="95" customWidth="1"/>
  </cols>
  <sheetData>
    <row r="4" spans="1:2">
      <c r="A4" s="32" t="s">
        <v>74</v>
      </c>
      <c r="B4" s="33" t="str">
        <f>'[32]Log to Operator list'!I6</f>
        <v>229_202_201</v>
      </c>
    </row>
    <row r="5" spans="1:2">
      <c r="A5" s="1" t="s">
        <v>1</v>
      </c>
      <c r="B5" s="29">
        <v>104.62788430259801</v>
      </c>
    </row>
    <row r="6" spans="1:2">
      <c r="A6" s="1" t="s">
        <v>75</v>
      </c>
      <c r="B6" s="35" t="e">
        <f>[32]Script!B2:B5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4.7589359933499589</v>
      </c>
    </row>
    <row r="13" spans="1:2">
      <c r="A13" s="4" t="s">
        <v>6</v>
      </c>
      <c r="B13" s="5">
        <v>95.241064006650035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5.2631578947368416</v>
      </c>
    </row>
    <row r="18" spans="1:2">
      <c r="A18" s="28" t="s">
        <v>11</v>
      </c>
      <c r="B18" s="28">
        <v>82.055555555555557</v>
      </c>
    </row>
    <row r="19" spans="1:2">
      <c r="A19" s="6" t="s">
        <v>12</v>
      </c>
      <c r="B19" s="7">
        <v>91.666666666666671</v>
      </c>
    </row>
    <row r="20" spans="1:2">
      <c r="A20" s="28" t="s">
        <v>13</v>
      </c>
      <c r="B20" s="27">
        <v>0.66666666666666663</v>
      </c>
    </row>
    <row r="21" spans="1:2">
      <c r="A21" s="28" t="s">
        <v>14</v>
      </c>
      <c r="B21" s="27">
        <v>11</v>
      </c>
    </row>
    <row r="22" spans="1:2">
      <c r="A22" s="28" t="s">
        <v>15</v>
      </c>
      <c r="B22" s="27">
        <v>3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12</v>
      </c>
    </row>
    <row r="25" spans="1:2">
      <c r="A25" s="6" t="s">
        <v>18</v>
      </c>
      <c r="B25" s="7">
        <v>1</v>
      </c>
    </row>
    <row r="26" spans="1:2">
      <c r="A26" s="8" t="s">
        <v>19</v>
      </c>
      <c r="B26" s="7">
        <v>11</v>
      </c>
    </row>
    <row r="27" spans="1:2">
      <c r="A27" s="26" t="s">
        <v>20</v>
      </c>
      <c r="B27" s="6">
        <v>3912.375</v>
      </c>
    </row>
    <row r="28" spans="1:2">
      <c r="A28" s="6" t="s">
        <v>21</v>
      </c>
      <c r="B28" s="9">
        <v>3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3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-7.489104641889992</v>
      </c>
    </row>
    <row r="38" spans="1:2">
      <c r="A38" s="14" t="s">
        <v>27</v>
      </c>
      <c r="B38" s="14">
        <v>-74.573435966419098</v>
      </c>
    </row>
    <row r="39" spans="1:2">
      <c r="A39" s="14" t="s">
        <v>28</v>
      </c>
      <c r="B39" s="14">
        <v>-8.3339272292868749</v>
      </c>
    </row>
    <row r="40" spans="1:2">
      <c r="A40" s="14" t="s">
        <v>29</v>
      </c>
      <c r="B40" s="14">
        <v>-75.414060366013913</v>
      </c>
    </row>
    <row r="41" spans="1:2">
      <c r="A41" s="14" t="s">
        <v>30</v>
      </c>
      <c r="B41" s="14">
        <v>-67.039659962953039</v>
      </c>
    </row>
    <row r="42" spans="1:2">
      <c r="A42" s="14" t="s">
        <v>31</v>
      </c>
      <c r="B42" s="14">
        <v>-10.96239255875909</v>
      </c>
    </row>
    <row r="43" spans="1:2">
      <c r="A43" s="14" t="s">
        <v>32</v>
      </c>
      <c r="B43" s="14">
        <v>1.380333880638301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1.4714404769536511</v>
      </c>
    </row>
    <row r="46" spans="1:2">
      <c r="A46" s="14" t="s">
        <v>35</v>
      </c>
      <c r="B46" s="14"/>
    </row>
    <row r="47" spans="1:2">
      <c r="A47" s="14" t="s">
        <v>36</v>
      </c>
      <c r="B47" s="14">
        <v>409</v>
      </c>
    </row>
    <row r="48" spans="1:2">
      <c r="A48" s="14" t="s">
        <v>37</v>
      </c>
      <c r="B48" s="14">
        <v>409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98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10</v>
      </c>
      <c r="D55" s="17">
        <v>8</v>
      </c>
      <c r="E55" s="14">
        <v>18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10</v>
      </c>
      <c r="D59" s="14">
        <v>8</v>
      </c>
      <c r="E59" s="17">
        <v>18</v>
      </c>
    </row>
    <row r="60" spans="1:5" ht="14.4">
      <c r="A60" s="6" t="s">
        <v>52</v>
      </c>
      <c r="B60" s="14">
        <v>0</v>
      </c>
      <c r="C60" s="14">
        <v>10</v>
      </c>
      <c r="D60" s="17">
        <v>8</v>
      </c>
      <c r="E60" s="17">
        <v>18</v>
      </c>
    </row>
    <row r="61" spans="1:5" ht="14.4">
      <c r="A61" s="24" t="s">
        <v>53</v>
      </c>
      <c r="B61" s="14">
        <v>0</v>
      </c>
      <c r="C61" s="17">
        <v>10</v>
      </c>
      <c r="D61" s="17">
        <v>8</v>
      </c>
      <c r="E61" s="17">
        <v>18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>
        <v>100</v>
      </c>
      <c r="E64" s="14">
        <v>100</v>
      </c>
    </row>
    <row r="65" spans="1:22" ht="14.4">
      <c r="A65" s="6" t="s">
        <v>57</v>
      </c>
      <c r="B65" s="14"/>
      <c r="C65" s="17">
        <v>100</v>
      </c>
      <c r="D65" s="17">
        <v>100</v>
      </c>
      <c r="E65" s="14">
        <v>100</v>
      </c>
    </row>
    <row r="66" spans="1:22" ht="14.4">
      <c r="A66" s="23" t="s">
        <v>58</v>
      </c>
      <c r="B66" s="38"/>
      <c r="C66" s="17">
        <v>4719.7</v>
      </c>
      <c r="D66" s="14">
        <v>3912.375</v>
      </c>
      <c r="E66" s="17">
        <v>4360.8888888888887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4B317-B96F-43EA-8F7D-6FFFBDB43E5E}">
  <dimension ref="A4:V142"/>
  <sheetViews>
    <sheetView workbookViewId="0"/>
  </sheetViews>
  <sheetFormatPr defaultRowHeight="15.6"/>
  <cols>
    <col min="1" max="1" width="41.6640625" style="72" customWidth="1"/>
    <col min="4" max="4" width="13.33203125" style="72" customWidth="1"/>
  </cols>
  <sheetData>
    <row r="4" spans="1:2">
      <c r="A4" s="32" t="s">
        <v>74</v>
      </c>
      <c r="B4" s="33" t="str">
        <f>'[33]Log to Operator list'!I6</f>
        <v>2055</v>
      </c>
    </row>
    <row r="5" spans="1:2">
      <c r="A5" s="1" t="s">
        <v>1</v>
      </c>
      <c r="B5" s="29">
        <v>117.7875986140522</v>
      </c>
    </row>
    <row r="6" spans="1:2">
      <c r="A6" s="1" t="s">
        <v>75</v>
      </c>
      <c r="B6" s="35" t="e">
        <f>[33]Script!B2:B5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0.86617055020129319</v>
      </c>
    </row>
    <row r="13" spans="1:2">
      <c r="A13" s="4" t="s">
        <v>6</v>
      </c>
      <c r="B13" s="5">
        <v>99.133829449798711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112.78571428571431</v>
      </c>
    </row>
    <row r="19" spans="1:2">
      <c r="A19" s="6" t="s">
        <v>12</v>
      </c>
      <c r="B19" s="7">
        <v>10.16949152542373</v>
      </c>
    </row>
    <row r="20" spans="1:2">
      <c r="A20" s="28" t="s">
        <v>13</v>
      </c>
      <c r="B20" s="27">
        <v>764</v>
      </c>
    </row>
    <row r="21" spans="1:2">
      <c r="A21" s="28" t="s">
        <v>14</v>
      </c>
      <c r="B21" s="27">
        <v>6</v>
      </c>
    </row>
    <row r="22" spans="1:2">
      <c r="A22" s="28" t="s">
        <v>15</v>
      </c>
      <c r="B22" s="27">
        <v>5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118</v>
      </c>
    </row>
    <row r="25" spans="1:2">
      <c r="A25" s="6" t="s">
        <v>18</v>
      </c>
      <c r="B25" s="7">
        <v>106</v>
      </c>
    </row>
    <row r="26" spans="1:2">
      <c r="A26" s="8" t="s">
        <v>19</v>
      </c>
      <c r="B26" s="7">
        <v>12</v>
      </c>
    </row>
    <row r="27" spans="1:2">
      <c r="A27" s="26" t="s">
        <v>20</v>
      </c>
      <c r="B27" s="6">
        <v>3860.3928571428569</v>
      </c>
    </row>
    <row r="28" spans="1:2">
      <c r="A28" s="6" t="s">
        <v>21</v>
      </c>
      <c r="B28" s="9">
        <v>4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4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-8.621095271497218</v>
      </c>
    </row>
    <row r="38" spans="1:2">
      <c r="A38" s="14" t="s">
        <v>27</v>
      </c>
      <c r="B38" s="14">
        <v>-85.853007660467412</v>
      </c>
    </row>
    <row r="39" spans="1:2">
      <c r="A39" s="14" t="s">
        <v>28</v>
      </c>
      <c r="B39" s="14">
        <v>-9.5937722314952847</v>
      </c>
    </row>
    <row r="40" spans="1:2">
      <c r="A40" s="14" t="s">
        <v>29</v>
      </c>
      <c r="B40" s="14">
        <v>-86.835627663783157</v>
      </c>
    </row>
    <row r="41" spans="1:2">
      <c r="A41" s="14" t="s">
        <v>30</v>
      </c>
      <c r="B41" s="14">
        <v>-77.130354368572412</v>
      </c>
    </row>
    <row r="42" spans="1:2">
      <c r="A42" s="14" t="s">
        <v>31</v>
      </c>
      <c r="B42" s="14">
        <v>-3.0764806242293679</v>
      </c>
    </row>
    <row r="43" spans="1:2">
      <c r="A43" s="14" t="s">
        <v>32</v>
      </c>
      <c r="B43" s="14">
        <v>5.9194158325975668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1.726582278481013</v>
      </c>
    </row>
    <row r="46" spans="1:2">
      <c r="A46" s="14" t="s">
        <v>35</v>
      </c>
      <c r="B46" s="14"/>
    </row>
    <row r="47" spans="1:2">
      <c r="A47" s="14" t="s">
        <v>36</v>
      </c>
      <c r="B47" s="14">
        <v>510</v>
      </c>
    </row>
    <row r="48" spans="1:2">
      <c r="A48" s="14" t="s">
        <v>37</v>
      </c>
      <c r="B48" s="14">
        <v>510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135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3</v>
      </c>
      <c r="D55" s="17">
        <v>37</v>
      </c>
      <c r="E55" s="14">
        <v>40</v>
      </c>
    </row>
    <row r="56" spans="1:5" ht="14.4">
      <c r="A56" s="24" t="s">
        <v>47</v>
      </c>
      <c r="B56" s="14">
        <v>0</v>
      </c>
      <c r="C56" s="14">
        <v>0</v>
      </c>
      <c r="D56" s="17">
        <v>9</v>
      </c>
      <c r="E56" s="15">
        <v>9</v>
      </c>
    </row>
    <row r="57" spans="1:5" ht="14.4">
      <c r="A57" s="24" t="s">
        <v>48</v>
      </c>
      <c r="B57" s="14">
        <v>0</v>
      </c>
      <c r="C57" s="14">
        <v>0</v>
      </c>
      <c r="D57" s="17">
        <v>4</v>
      </c>
      <c r="E57" s="14">
        <v>4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3</v>
      </c>
      <c r="D59" s="14">
        <v>28</v>
      </c>
      <c r="E59" s="17">
        <v>31</v>
      </c>
    </row>
    <row r="60" spans="1:5" ht="14.4">
      <c r="A60" s="6" t="s">
        <v>52</v>
      </c>
      <c r="B60" s="14">
        <v>0</v>
      </c>
      <c r="C60" s="14">
        <v>3</v>
      </c>
      <c r="D60" s="17">
        <v>28</v>
      </c>
      <c r="E60" s="17">
        <v>31</v>
      </c>
    </row>
    <row r="61" spans="1:5" ht="14.4">
      <c r="A61" s="24" t="s">
        <v>53</v>
      </c>
      <c r="B61" s="14">
        <v>0</v>
      </c>
      <c r="C61" s="17">
        <v>3</v>
      </c>
      <c r="D61" s="17">
        <v>24</v>
      </c>
      <c r="E61" s="17">
        <v>27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>
        <v>75.675675675675677</v>
      </c>
      <c r="E64" s="14">
        <v>77.5</v>
      </c>
    </row>
    <row r="65" spans="1:22" ht="14.4">
      <c r="A65" s="6" t="s">
        <v>57</v>
      </c>
      <c r="B65" s="14"/>
      <c r="C65" s="17">
        <v>100</v>
      </c>
      <c r="D65" s="17">
        <v>75.675675675675677</v>
      </c>
      <c r="E65" s="14">
        <v>77.5</v>
      </c>
    </row>
    <row r="66" spans="1:22" ht="14.4">
      <c r="A66" s="23" t="s">
        <v>58</v>
      </c>
      <c r="B66" s="38"/>
      <c r="C66" s="17">
        <v>5081.333333333333</v>
      </c>
      <c r="D66" s="14">
        <v>3860.3928571428569</v>
      </c>
      <c r="E66" s="17">
        <v>3978.5483870967741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129D5-EC6E-4867-939E-962AB8BA53A1}">
  <dimension ref="A4:V142"/>
  <sheetViews>
    <sheetView workbookViewId="0"/>
  </sheetViews>
  <sheetFormatPr defaultRowHeight="15.6"/>
  <cols>
    <col min="1" max="1" width="41.6640625" style="96" customWidth="1"/>
    <col min="4" max="4" width="13.33203125" style="96" customWidth="1"/>
  </cols>
  <sheetData>
    <row r="4" spans="1:2">
      <c r="A4" s="32" t="s">
        <v>74</v>
      </c>
      <c r="B4" s="33" t="str">
        <f>'[34]Log to Operator list'!I6</f>
        <v>2173</v>
      </c>
    </row>
    <row r="5" spans="1:2">
      <c r="A5" s="1" t="s">
        <v>1</v>
      </c>
      <c r="B5" s="29">
        <v>13.30954197418987</v>
      </c>
    </row>
    <row r="6" spans="1:2">
      <c r="A6" s="1" t="s">
        <v>75</v>
      </c>
      <c r="B6" s="35" t="e">
        <f>[34]Script!B2:B5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3.8461538461538458</v>
      </c>
    </row>
    <row r="13" spans="1:2">
      <c r="A13" s="4" t="s">
        <v>6</v>
      </c>
      <c r="B13" s="5">
        <v>96.15384615384616</v>
      </c>
    </row>
    <row r="14" spans="1:2">
      <c r="A14" s="4" t="s">
        <v>7</v>
      </c>
      <c r="B14" s="5"/>
    </row>
    <row r="15" spans="1:2">
      <c r="A15" s="4" t="s">
        <v>8</v>
      </c>
      <c r="B15" s="5">
        <v>75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119.6666666666667</v>
      </c>
    </row>
    <row r="19" spans="1:2">
      <c r="A19" s="6" t="s">
        <v>12</v>
      </c>
      <c r="B19" s="7">
        <v>100</v>
      </c>
    </row>
    <row r="20" spans="1:2">
      <c r="A20" s="28" t="s">
        <v>13</v>
      </c>
      <c r="B20" s="27">
        <v>145.33333333333329</v>
      </c>
    </row>
    <row r="21" spans="1:2">
      <c r="A21" s="28" t="s">
        <v>14</v>
      </c>
      <c r="B21" s="27">
        <v>6</v>
      </c>
    </row>
    <row r="22" spans="1:2">
      <c r="A22" s="28" t="s">
        <v>15</v>
      </c>
      <c r="B22" s="27">
        <v>3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8</v>
      </c>
    </row>
    <row r="25" spans="1:2">
      <c r="A25" s="6" t="s">
        <v>18</v>
      </c>
      <c r="B25" s="7">
        <v>0</v>
      </c>
    </row>
    <row r="26" spans="1:2">
      <c r="A26" s="8" t="s">
        <v>19</v>
      </c>
      <c r="B26" s="7">
        <v>8</v>
      </c>
    </row>
    <row r="27" spans="1:2">
      <c r="A27" s="26" t="s">
        <v>20</v>
      </c>
      <c r="B27" s="6">
        <v>4515</v>
      </c>
    </row>
    <row r="28" spans="1:2">
      <c r="A28" s="6" t="s">
        <v>21</v>
      </c>
      <c r="B28" s="9">
        <v>11</v>
      </c>
    </row>
    <row r="29" spans="1:2">
      <c r="A29" s="8" t="s">
        <v>22</v>
      </c>
      <c r="B29" s="9">
        <v>2</v>
      </c>
    </row>
    <row r="30" spans="1:2">
      <c r="A30" s="6" t="s">
        <v>23</v>
      </c>
      <c r="B30" s="9">
        <v>9</v>
      </c>
    </row>
    <row r="31" spans="1:2">
      <c r="A31" s="8" t="s">
        <v>24</v>
      </c>
      <c r="B31" s="9">
        <v>81.818181818181813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-8.3119275265969108</v>
      </c>
    </row>
    <row r="38" spans="1:2">
      <c r="A38" s="14" t="s">
        <v>27</v>
      </c>
      <c r="B38" s="14">
        <v>-85.132691354516055</v>
      </c>
    </row>
    <row r="39" spans="1:2">
      <c r="A39" s="14" t="s">
        <v>28</v>
      </c>
      <c r="B39" s="14">
        <v>-8.9817512715879264</v>
      </c>
    </row>
    <row r="40" spans="1:2">
      <c r="A40" s="14" t="s">
        <v>29</v>
      </c>
      <c r="B40" s="14">
        <v>-85.799069094239371</v>
      </c>
    </row>
    <row r="41" spans="1:2">
      <c r="A41" s="14" t="s">
        <v>30</v>
      </c>
      <c r="B41" s="14">
        <v>-76.88610366398558</v>
      </c>
    </row>
    <row r="42" spans="1:2">
      <c r="A42" s="14" t="s">
        <v>31</v>
      </c>
      <c r="B42" s="14">
        <v>-3.077761097319299</v>
      </c>
    </row>
    <row r="43" spans="1:2">
      <c r="A43" s="14" t="s">
        <v>32</v>
      </c>
      <c r="B43" s="14">
        <v>4.8182690910925077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1.4034240561896401</v>
      </c>
    </row>
    <row r="46" spans="1:2">
      <c r="A46" s="14" t="s">
        <v>35</v>
      </c>
      <c r="B46" s="14"/>
    </row>
    <row r="47" spans="1:2">
      <c r="A47" s="14" t="s">
        <v>36</v>
      </c>
      <c r="B47" s="14">
        <v>40</v>
      </c>
    </row>
    <row r="48" spans="1:2">
      <c r="A48" s="14" t="s">
        <v>37</v>
      </c>
      <c r="B48" s="14">
        <v>40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8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1</v>
      </c>
      <c r="D55" s="17">
        <v>2</v>
      </c>
      <c r="E55" s="14">
        <v>3</v>
      </c>
    </row>
    <row r="56" spans="1:5" ht="14.4">
      <c r="A56" s="24" t="s">
        <v>47</v>
      </c>
      <c r="B56" s="14">
        <v>0</v>
      </c>
      <c r="C56" s="14">
        <v>0</v>
      </c>
      <c r="D56" s="17">
        <v>1</v>
      </c>
      <c r="E56" s="15">
        <v>1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1</v>
      </c>
      <c r="D59" s="14">
        <v>1</v>
      </c>
      <c r="E59" s="17">
        <v>2</v>
      </c>
    </row>
    <row r="60" spans="1:5" ht="14.4">
      <c r="A60" s="6" t="s">
        <v>52</v>
      </c>
      <c r="B60" s="14">
        <v>0</v>
      </c>
      <c r="C60" s="14">
        <v>1</v>
      </c>
      <c r="D60" s="17">
        <v>1</v>
      </c>
      <c r="E60" s="17">
        <v>2</v>
      </c>
    </row>
    <row r="61" spans="1:5" ht="14.4">
      <c r="A61" s="24" t="s">
        <v>53</v>
      </c>
      <c r="B61" s="14">
        <v>0</v>
      </c>
      <c r="C61" s="17">
        <v>1</v>
      </c>
      <c r="D61" s="17">
        <v>1</v>
      </c>
      <c r="E61" s="17">
        <v>2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>
        <v>50</v>
      </c>
      <c r="E64" s="14">
        <v>66.666666666666671</v>
      </c>
    </row>
    <row r="65" spans="1:22" ht="14.4">
      <c r="A65" s="6" t="s">
        <v>57</v>
      </c>
      <c r="B65" s="14"/>
      <c r="C65" s="17">
        <v>100</v>
      </c>
      <c r="D65" s="17">
        <v>50</v>
      </c>
      <c r="E65" s="14">
        <v>66.666666666666671</v>
      </c>
    </row>
    <row r="66" spans="1:22" ht="14.4">
      <c r="A66" s="23" t="s">
        <v>58</v>
      </c>
      <c r="B66" s="38"/>
      <c r="C66" s="17">
        <v>3824</v>
      </c>
      <c r="D66" s="14">
        <v>4515</v>
      </c>
      <c r="E66" s="17">
        <v>4169.5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B2585-8145-45EB-BB3C-770145C611DD}">
  <dimension ref="A4:V142"/>
  <sheetViews>
    <sheetView workbookViewId="0"/>
  </sheetViews>
  <sheetFormatPr defaultRowHeight="15.6"/>
  <cols>
    <col min="1" max="1" width="41.6640625" style="97" customWidth="1"/>
    <col min="4" max="4" width="13.33203125" style="97" customWidth="1"/>
  </cols>
  <sheetData>
    <row r="4" spans="1:2">
      <c r="A4" s="32" t="s">
        <v>74</v>
      </c>
      <c r="B4" s="33" t="str">
        <f>'[35]Log to Operator list'!I6</f>
        <v>2178</v>
      </c>
    </row>
    <row r="5" spans="1:2">
      <c r="A5" s="1" t="s">
        <v>1</v>
      </c>
      <c r="B5" s="29">
        <v>66.93285256929579</v>
      </c>
    </row>
    <row r="6" spans="1:2">
      <c r="A6" s="1" t="s">
        <v>75</v>
      </c>
      <c r="B6" s="35" t="e">
        <f>[35]Script!B2:B5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16.233592285025448</v>
      </c>
    </row>
    <row r="13" spans="1:2">
      <c r="A13" s="4" t="s">
        <v>6</v>
      </c>
      <c r="B13" s="5">
        <v>83.766407714974548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80.166666666666671</v>
      </c>
    </row>
    <row r="19" spans="1:2">
      <c r="A19" s="6" t="s">
        <v>12</v>
      </c>
      <c r="B19" s="7">
        <v>100</v>
      </c>
    </row>
    <row r="20" spans="1:2">
      <c r="A20" s="28" t="s">
        <v>13</v>
      </c>
      <c r="B20" s="27">
        <v>1</v>
      </c>
    </row>
    <row r="21" spans="1:2">
      <c r="A21" s="28" t="s">
        <v>14</v>
      </c>
      <c r="B21" s="27">
        <v>13</v>
      </c>
    </row>
    <row r="22" spans="1:2">
      <c r="A22" s="28" t="s">
        <v>15</v>
      </c>
      <c r="B22" s="27">
        <v>3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13</v>
      </c>
    </row>
    <row r="25" spans="1:2">
      <c r="A25" s="6" t="s">
        <v>18</v>
      </c>
      <c r="B25" s="7">
        <v>0</v>
      </c>
    </row>
    <row r="26" spans="1:2">
      <c r="A26" s="8" t="s">
        <v>19</v>
      </c>
      <c r="B26" s="7">
        <v>13</v>
      </c>
    </row>
    <row r="27" spans="1:2">
      <c r="A27" s="26" t="s">
        <v>20</v>
      </c>
      <c r="B27" s="6"/>
    </row>
    <row r="28" spans="1:2">
      <c r="A28" s="6" t="s">
        <v>21</v>
      </c>
      <c r="B28" s="9">
        <v>1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1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-6.8039679971022524</v>
      </c>
    </row>
    <row r="38" spans="1:2">
      <c r="A38" s="14" t="s">
        <v>27</v>
      </c>
      <c r="B38" s="14">
        <v>-77.327490313145859</v>
      </c>
    </row>
    <row r="39" spans="1:2">
      <c r="A39" s="14" t="s">
        <v>28</v>
      </c>
      <c r="B39" s="14">
        <v>-7.7093148806468639</v>
      </c>
    </row>
    <row r="40" spans="1:2">
      <c r="A40" s="14" t="s">
        <v>29</v>
      </c>
      <c r="B40" s="14">
        <v>-78.233398577408565</v>
      </c>
    </row>
    <row r="41" spans="1:2">
      <c r="A41" s="14" t="s">
        <v>30</v>
      </c>
      <c r="B41" s="14">
        <v>-70.430767754318339</v>
      </c>
    </row>
    <row r="42" spans="1:2">
      <c r="A42" s="14" t="s">
        <v>31</v>
      </c>
      <c r="B42" s="14">
        <v>-15.643782575869359</v>
      </c>
    </row>
    <row r="43" spans="1:2">
      <c r="A43" s="14" t="s">
        <v>32</v>
      </c>
      <c r="B43" s="14">
        <v>1.393019670842754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1.482416256843277</v>
      </c>
    </row>
    <row r="46" spans="1:2">
      <c r="A46" s="14" t="s">
        <v>35</v>
      </c>
      <c r="B46" s="14"/>
    </row>
    <row r="47" spans="1:2">
      <c r="A47" s="14" t="s">
        <v>36</v>
      </c>
      <c r="B47" s="14">
        <v>281</v>
      </c>
    </row>
    <row r="48" spans="1:2">
      <c r="A48" s="14" t="s">
        <v>37</v>
      </c>
      <c r="B48" s="14">
        <v>281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67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12</v>
      </c>
      <c r="D55" s="17">
        <v>0</v>
      </c>
      <c r="E55" s="14">
        <v>12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12</v>
      </c>
      <c r="D59" s="14">
        <v>0</v>
      </c>
      <c r="E59" s="17">
        <v>12</v>
      </c>
    </row>
    <row r="60" spans="1:5" ht="14.4">
      <c r="A60" s="6" t="s">
        <v>52</v>
      </c>
      <c r="B60" s="14">
        <v>0</v>
      </c>
      <c r="C60" s="14">
        <v>12</v>
      </c>
      <c r="D60" s="17">
        <v>0</v>
      </c>
      <c r="E60" s="17">
        <v>12</v>
      </c>
    </row>
    <row r="61" spans="1:5" ht="14.4">
      <c r="A61" s="24" t="s">
        <v>53</v>
      </c>
      <c r="B61" s="14">
        <v>0</v>
      </c>
      <c r="C61" s="17">
        <v>12</v>
      </c>
      <c r="D61" s="17">
        <v>0</v>
      </c>
      <c r="E61" s="17">
        <v>12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/>
      <c r="E64" s="14">
        <v>100</v>
      </c>
    </row>
    <row r="65" spans="1:22" ht="14.4">
      <c r="A65" s="6" t="s">
        <v>57</v>
      </c>
      <c r="B65" s="14"/>
      <c r="C65" s="17">
        <v>100</v>
      </c>
      <c r="D65" s="17"/>
      <c r="E65" s="14">
        <v>100</v>
      </c>
    </row>
    <row r="66" spans="1:22" ht="14.4">
      <c r="A66" s="23" t="s">
        <v>58</v>
      </c>
      <c r="B66" s="38"/>
      <c r="C66" s="17">
        <v>3880.833333333333</v>
      </c>
      <c r="D66" s="14"/>
      <c r="E66" s="17">
        <v>3880.833333333333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94B48-5371-4BC8-A8D9-371AB1624C01}">
  <dimension ref="A4:V142"/>
  <sheetViews>
    <sheetView workbookViewId="0"/>
  </sheetViews>
  <sheetFormatPr defaultRowHeight="15.6"/>
  <cols>
    <col min="1" max="1" width="41.6640625" style="98" customWidth="1"/>
    <col min="4" max="4" width="13.33203125" style="98" customWidth="1"/>
  </cols>
  <sheetData>
    <row r="4" spans="1:2">
      <c r="A4" s="32" t="s">
        <v>74</v>
      </c>
      <c r="B4" s="33" t="str">
        <f>'[36]Log to Operator list'!I6</f>
        <v>2222</v>
      </c>
    </row>
    <row r="5" spans="1:2">
      <c r="A5" s="1" t="s">
        <v>1</v>
      </c>
      <c r="B5" s="29">
        <v>32.014952879824499</v>
      </c>
    </row>
    <row r="6" spans="1:2">
      <c r="A6" s="1" t="s">
        <v>75</v>
      </c>
      <c r="B6" s="35" t="e">
        <f>[36]Script!B2:B5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22.85202863961814</v>
      </c>
    </row>
    <row r="13" spans="1:2">
      <c r="A13" s="4" t="s">
        <v>6</v>
      </c>
      <c r="B13" s="5">
        <v>77.14797136038186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31.707317073170731</v>
      </c>
    </row>
    <row r="18" spans="1:2">
      <c r="A18" s="28" t="s">
        <v>11</v>
      </c>
      <c r="B18" s="28">
        <v>94.259259259259252</v>
      </c>
    </row>
    <row r="19" spans="1:2">
      <c r="A19" s="6" t="s">
        <v>12</v>
      </c>
      <c r="B19" s="7">
        <v>100</v>
      </c>
    </row>
    <row r="20" spans="1:2">
      <c r="A20" s="28" t="s">
        <v>13</v>
      </c>
      <c r="B20" s="27">
        <v>146.33333333333329</v>
      </c>
    </row>
    <row r="21" spans="1:2">
      <c r="A21" s="28" t="s">
        <v>14</v>
      </c>
      <c r="B21" s="27">
        <v>6</v>
      </c>
    </row>
    <row r="22" spans="1:2">
      <c r="A22" s="28" t="s">
        <v>15</v>
      </c>
      <c r="B22" s="27">
        <v>3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8</v>
      </c>
    </row>
    <row r="25" spans="1:2">
      <c r="A25" s="6" t="s">
        <v>18</v>
      </c>
      <c r="B25" s="7">
        <v>0</v>
      </c>
    </row>
    <row r="26" spans="1:2">
      <c r="A26" s="8" t="s">
        <v>19</v>
      </c>
      <c r="B26" s="7">
        <v>8</v>
      </c>
    </row>
    <row r="27" spans="1:2">
      <c r="A27" s="26" t="s">
        <v>20</v>
      </c>
      <c r="B27" s="6"/>
    </row>
    <row r="28" spans="1:2">
      <c r="A28" s="6" t="s">
        <v>21</v>
      </c>
      <c r="B28" s="9">
        <v>1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1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-7.424188077141201</v>
      </c>
    </row>
    <row r="38" spans="1:2">
      <c r="A38" s="14" t="s">
        <v>27</v>
      </c>
      <c r="B38" s="14">
        <v>-81.164810865534648</v>
      </c>
    </row>
    <row r="39" spans="1:2">
      <c r="A39" s="14" t="s">
        <v>28</v>
      </c>
      <c r="B39" s="14">
        <v>-8.2900603190956588</v>
      </c>
    </row>
    <row r="40" spans="1:2">
      <c r="A40" s="14" t="s">
        <v>29</v>
      </c>
      <c r="B40" s="14">
        <v>-82.040889917271414</v>
      </c>
    </row>
    <row r="41" spans="1:2">
      <c r="A41" s="14" t="s">
        <v>30</v>
      </c>
      <c r="B41" s="14">
        <v>-73.637848315968242</v>
      </c>
    </row>
    <row r="42" spans="1:2">
      <c r="A42" s="14" t="s">
        <v>31</v>
      </c>
      <c r="B42" s="14">
        <v>-9.9600118981971235</v>
      </c>
    </row>
    <row r="43" spans="1:2">
      <c r="A43" s="14" t="s">
        <v>32</v>
      </c>
      <c r="B43" s="14">
        <v>3.0358816952332091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1.459778249587167</v>
      </c>
    </row>
    <row r="46" spans="1:2">
      <c r="A46" s="14" t="s">
        <v>35</v>
      </c>
      <c r="B46" s="14"/>
    </row>
    <row r="47" spans="1:2">
      <c r="A47" s="14" t="s">
        <v>36</v>
      </c>
      <c r="B47" s="14">
        <v>77</v>
      </c>
    </row>
    <row r="48" spans="1:2">
      <c r="A48" s="14" t="s">
        <v>37</v>
      </c>
      <c r="B48" s="14">
        <v>77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30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1</v>
      </c>
      <c r="C55" s="14">
        <v>5</v>
      </c>
      <c r="D55" s="17">
        <v>0</v>
      </c>
      <c r="E55" s="14">
        <v>6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1</v>
      </c>
      <c r="C57" s="14">
        <v>0</v>
      </c>
      <c r="D57" s="17">
        <v>0</v>
      </c>
      <c r="E57" s="14">
        <v>1</v>
      </c>
    </row>
    <row r="58" spans="1:5" ht="14.4">
      <c r="A58" s="24" t="s">
        <v>49</v>
      </c>
      <c r="B58" s="14">
        <v>1</v>
      </c>
      <c r="C58" s="16" t="s">
        <v>50</v>
      </c>
      <c r="D58" s="16" t="s">
        <v>50</v>
      </c>
      <c r="E58" s="14">
        <v>1</v>
      </c>
    </row>
    <row r="59" spans="1:5" ht="14.4">
      <c r="A59" s="24" t="s">
        <v>51</v>
      </c>
      <c r="B59" s="14">
        <v>1</v>
      </c>
      <c r="C59" s="17">
        <v>5</v>
      </c>
      <c r="D59" s="14">
        <v>0</v>
      </c>
      <c r="E59" s="17">
        <v>6</v>
      </c>
    </row>
    <row r="60" spans="1:5" ht="14.4">
      <c r="A60" s="6" t="s">
        <v>52</v>
      </c>
      <c r="B60" s="14">
        <v>1</v>
      </c>
      <c r="C60" s="14">
        <v>5</v>
      </c>
      <c r="D60" s="17">
        <v>0</v>
      </c>
      <c r="E60" s="17">
        <v>6</v>
      </c>
    </row>
    <row r="61" spans="1:5" ht="14.4">
      <c r="A61" s="24" t="s">
        <v>53</v>
      </c>
      <c r="B61" s="14">
        <v>0</v>
      </c>
      <c r="C61" s="17">
        <v>5</v>
      </c>
      <c r="D61" s="17">
        <v>0</v>
      </c>
      <c r="E61" s="17">
        <v>5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>
        <v>100</v>
      </c>
      <c r="C64" s="14">
        <v>100</v>
      </c>
      <c r="D64" s="14"/>
      <c r="E64" s="14">
        <v>100</v>
      </c>
    </row>
    <row r="65" spans="1:22" ht="14.4">
      <c r="A65" s="6" t="s">
        <v>57</v>
      </c>
      <c r="B65" s="14">
        <v>100</v>
      </c>
      <c r="C65" s="17">
        <v>100</v>
      </c>
      <c r="D65" s="17"/>
      <c r="E65" s="14">
        <v>100</v>
      </c>
    </row>
    <row r="66" spans="1:22" ht="14.4">
      <c r="A66" s="23" t="s">
        <v>58</v>
      </c>
      <c r="B66" s="38">
        <v>1702</v>
      </c>
      <c r="C66" s="17">
        <v>3767</v>
      </c>
      <c r="D66" s="14"/>
      <c r="E66" s="17">
        <v>3422.833333333333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B0563-88ED-47C0-A506-DC47DC0F58D7}">
  <dimension ref="A4:V142"/>
  <sheetViews>
    <sheetView workbookViewId="0"/>
  </sheetViews>
  <sheetFormatPr defaultRowHeight="15.6"/>
  <cols>
    <col min="1" max="1" width="41.6640625" style="99" customWidth="1"/>
    <col min="4" max="4" width="13.33203125" style="99" customWidth="1"/>
  </cols>
  <sheetData>
    <row r="4" spans="1:2">
      <c r="A4" s="32" t="s">
        <v>74</v>
      </c>
      <c r="B4" s="33" t="str">
        <f>'[37]Log to Operator list'!I6</f>
        <v>2248_2214</v>
      </c>
    </row>
    <row r="5" spans="1:2">
      <c r="A5" s="1" t="s">
        <v>1</v>
      </c>
      <c r="B5" s="29">
        <v>139.0761963440797</v>
      </c>
    </row>
    <row r="6" spans="1:2">
      <c r="A6" s="1" t="s">
        <v>75</v>
      </c>
      <c r="B6" s="35" t="e">
        <f>[37]Script!B2:B5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14.59449120122418</v>
      </c>
    </row>
    <row r="13" spans="1:2">
      <c r="A13" s="4" t="s">
        <v>6</v>
      </c>
      <c r="B13" s="5">
        <v>85.405508798775827</v>
      </c>
    </row>
    <row r="14" spans="1:2">
      <c r="A14" s="4" t="s">
        <v>7</v>
      </c>
      <c r="B14" s="5"/>
    </row>
    <row r="15" spans="1:2">
      <c r="A15" s="4" t="s">
        <v>8</v>
      </c>
      <c r="B15" s="5">
        <v>82.352941176470594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103.25</v>
      </c>
    </row>
    <row r="19" spans="1:2">
      <c r="A19" s="6" t="s">
        <v>12</v>
      </c>
      <c r="B19" s="7">
        <v>94.594594594594597</v>
      </c>
    </row>
    <row r="20" spans="1:2">
      <c r="A20" s="28" t="s">
        <v>13</v>
      </c>
      <c r="B20" s="27">
        <v>392</v>
      </c>
    </row>
    <row r="21" spans="1:2">
      <c r="A21" s="28" t="s">
        <v>14</v>
      </c>
      <c r="B21" s="27">
        <v>32</v>
      </c>
    </row>
    <row r="22" spans="1:2">
      <c r="A22" s="28" t="s">
        <v>15</v>
      </c>
      <c r="B22" s="27">
        <v>4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37</v>
      </c>
    </row>
    <row r="25" spans="1:2">
      <c r="A25" s="6" t="s">
        <v>18</v>
      </c>
      <c r="B25" s="7">
        <v>2</v>
      </c>
    </row>
    <row r="26" spans="1:2">
      <c r="A26" s="8" t="s">
        <v>19</v>
      </c>
      <c r="B26" s="7">
        <v>35</v>
      </c>
    </row>
    <row r="27" spans="1:2">
      <c r="A27" s="26" t="s">
        <v>20</v>
      </c>
      <c r="B27" s="6">
        <v>3154.166666666667</v>
      </c>
    </row>
    <row r="28" spans="1:2">
      <c r="A28" s="6" t="s">
        <v>21</v>
      </c>
      <c r="B28" s="9">
        <v>17</v>
      </c>
    </row>
    <row r="29" spans="1:2">
      <c r="A29" s="8" t="s">
        <v>22</v>
      </c>
      <c r="B29" s="9">
        <v>3</v>
      </c>
    </row>
    <row r="30" spans="1:2">
      <c r="A30" s="6" t="s">
        <v>23</v>
      </c>
      <c r="B30" s="9">
        <v>14</v>
      </c>
    </row>
    <row r="31" spans="1:2">
      <c r="A31" s="8" t="s">
        <v>24</v>
      </c>
      <c r="B31" s="9">
        <v>82.352941176470594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-7.5911912496151368</v>
      </c>
    </row>
    <row r="38" spans="1:2">
      <c r="A38" s="14" t="s">
        <v>27</v>
      </c>
      <c r="B38" s="14">
        <v>-83.362913790985488</v>
      </c>
    </row>
    <row r="39" spans="1:2">
      <c r="A39" s="14" t="s">
        <v>28</v>
      </c>
      <c r="B39" s="14">
        <v>-8.4878419950479511</v>
      </c>
    </row>
    <row r="40" spans="1:2">
      <c r="A40" s="14" t="s">
        <v>29</v>
      </c>
      <c r="B40" s="14">
        <v>-84.260483396631173</v>
      </c>
    </row>
    <row r="41" spans="1:2">
      <c r="A41" s="14" t="s">
        <v>30</v>
      </c>
      <c r="B41" s="14">
        <v>-75.696865783335298</v>
      </c>
    </row>
    <row r="42" spans="1:2">
      <c r="A42" s="14" t="s">
        <v>31</v>
      </c>
      <c r="B42" s="14">
        <v>-7.4803312885709312</v>
      </c>
    </row>
    <row r="43" spans="1:2">
      <c r="A43" s="14" t="s">
        <v>32</v>
      </c>
      <c r="B43" s="14">
        <v>2.227813879309279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1.5070090453122991</v>
      </c>
    </row>
    <row r="46" spans="1:2">
      <c r="A46" s="14" t="s">
        <v>35</v>
      </c>
      <c r="B46" s="14"/>
    </row>
    <row r="47" spans="1:2">
      <c r="A47" s="14" t="s">
        <v>36</v>
      </c>
      <c r="B47" s="14">
        <v>481</v>
      </c>
    </row>
    <row r="48" spans="1:2">
      <c r="A48" s="14" t="s">
        <v>37</v>
      </c>
      <c r="B48" s="14">
        <v>481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120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2</v>
      </c>
      <c r="C55" s="14">
        <v>21</v>
      </c>
      <c r="D55" s="17">
        <v>6</v>
      </c>
      <c r="E55" s="14">
        <v>29</v>
      </c>
    </row>
    <row r="56" spans="1:5" ht="14.4">
      <c r="A56" s="24" t="s">
        <v>47</v>
      </c>
      <c r="B56" s="14">
        <v>0</v>
      </c>
      <c r="C56" s="14">
        <v>1</v>
      </c>
      <c r="D56" s="17">
        <v>0</v>
      </c>
      <c r="E56" s="15">
        <v>1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2</v>
      </c>
      <c r="C59" s="17">
        <v>20</v>
      </c>
      <c r="D59" s="14">
        <v>6</v>
      </c>
      <c r="E59" s="17">
        <v>28</v>
      </c>
    </row>
    <row r="60" spans="1:5" ht="14.4">
      <c r="A60" s="6" t="s">
        <v>52</v>
      </c>
      <c r="B60" s="14">
        <v>2</v>
      </c>
      <c r="C60" s="14">
        <v>20</v>
      </c>
      <c r="D60" s="17">
        <v>6</v>
      </c>
      <c r="E60" s="17">
        <v>28</v>
      </c>
    </row>
    <row r="61" spans="1:5" ht="14.4">
      <c r="A61" s="24" t="s">
        <v>53</v>
      </c>
      <c r="B61" s="14">
        <v>2</v>
      </c>
      <c r="C61" s="17">
        <v>20</v>
      </c>
      <c r="D61" s="17">
        <v>6</v>
      </c>
      <c r="E61" s="17">
        <v>28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>
        <v>100</v>
      </c>
      <c r="C64" s="14">
        <v>95.238095238095241</v>
      </c>
      <c r="D64" s="14">
        <v>100</v>
      </c>
      <c r="E64" s="14">
        <v>96.551724137931032</v>
      </c>
    </row>
    <row r="65" spans="1:22" ht="14.4">
      <c r="A65" s="6" t="s">
        <v>57</v>
      </c>
      <c r="B65" s="14">
        <v>100</v>
      </c>
      <c r="C65" s="17">
        <v>95.238095238095241</v>
      </c>
      <c r="D65" s="17">
        <v>100</v>
      </c>
      <c r="E65" s="14">
        <v>96.551724137931032</v>
      </c>
    </row>
    <row r="66" spans="1:22" ht="14.4">
      <c r="A66" s="23" t="s">
        <v>58</v>
      </c>
      <c r="B66" s="38">
        <v>1607.5</v>
      </c>
      <c r="C66" s="17">
        <v>5098.5</v>
      </c>
      <c r="D66" s="14">
        <v>3154.166666666667</v>
      </c>
      <c r="E66" s="17">
        <v>4432.5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86F3E-E169-487A-90AA-4B10BA0401D2}">
  <dimension ref="A4:V142"/>
  <sheetViews>
    <sheetView topLeftCell="A28" workbookViewId="0"/>
  </sheetViews>
  <sheetFormatPr defaultRowHeight="15.6"/>
  <cols>
    <col min="1" max="1" width="41.6640625" style="100" customWidth="1"/>
    <col min="4" max="4" width="13.33203125" style="100" customWidth="1"/>
  </cols>
  <sheetData>
    <row r="4" spans="1:2">
      <c r="A4" s="32" t="s">
        <v>74</v>
      </c>
      <c r="B4" s="33" t="str">
        <f>'[38]Log to Operator list'!I6</f>
        <v>2280</v>
      </c>
    </row>
    <row r="5" spans="1:2">
      <c r="A5" s="1" t="s">
        <v>1</v>
      </c>
      <c r="B5" s="29">
        <v>37.637576393308848</v>
      </c>
    </row>
    <row r="6" spans="1:2">
      <c r="A6" s="1" t="s">
        <v>75</v>
      </c>
      <c r="B6" s="35" t="e">
        <f>[38]Script!B2:B5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7.2255929398786538</v>
      </c>
    </row>
    <row r="13" spans="1:2">
      <c r="A13" s="4" t="s">
        <v>6</v>
      </c>
      <c r="B13" s="5">
        <v>92.774407060121348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87.92307692307692</v>
      </c>
    </row>
    <row r="19" spans="1:2">
      <c r="A19" s="6" t="s">
        <v>12</v>
      </c>
      <c r="B19" s="7">
        <v>100</v>
      </c>
    </row>
    <row r="20" spans="1:2">
      <c r="A20" s="28" t="s">
        <v>13</v>
      </c>
      <c r="B20" s="27">
        <v>248</v>
      </c>
    </row>
    <row r="21" spans="1:2">
      <c r="A21" s="28" t="s">
        <v>14</v>
      </c>
      <c r="B21" s="27">
        <v>8</v>
      </c>
    </row>
    <row r="22" spans="1:2">
      <c r="A22" s="28" t="s">
        <v>15</v>
      </c>
      <c r="B22" s="27">
        <v>1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8</v>
      </c>
    </row>
    <row r="25" spans="1:2">
      <c r="A25" s="6" t="s">
        <v>18</v>
      </c>
      <c r="B25" s="7">
        <v>0</v>
      </c>
    </row>
    <row r="26" spans="1:2">
      <c r="A26" s="8" t="s">
        <v>19</v>
      </c>
      <c r="B26" s="7">
        <v>8</v>
      </c>
    </row>
    <row r="27" spans="1:2">
      <c r="A27" s="26" t="s">
        <v>20</v>
      </c>
      <c r="B27" s="6"/>
    </row>
    <row r="28" spans="1:2">
      <c r="A28" s="6" t="s">
        <v>21</v>
      </c>
      <c r="B28" s="9">
        <v>1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1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-7.980962788494641</v>
      </c>
    </row>
    <row r="38" spans="1:2">
      <c r="A38" s="14" t="s">
        <v>27</v>
      </c>
      <c r="B38" s="14">
        <v>-81.133674713782241</v>
      </c>
    </row>
    <row r="39" spans="1:2">
      <c r="A39" s="14" t="s">
        <v>28</v>
      </c>
      <c r="B39" s="14">
        <v>-9.0707839294415855</v>
      </c>
    </row>
    <row r="40" spans="1:2">
      <c r="A40" s="14" t="s">
        <v>29</v>
      </c>
      <c r="B40" s="14">
        <v>-82.207900787679293</v>
      </c>
    </row>
    <row r="41" spans="1:2">
      <c r="A41" s="14" t="s">
        <v>30</v>
      </c>
      <c r="B41" s="14">
        <v>-73.145523915875529</v>
      </c>
    </row>
    <row r="42" spans="1:2">
      <c r="A42" s="14" t="s">
        <v>31</v>
      </c>
      <c r="B42" s="14">
        <v>-10.60180582911722</v>
      </c>
    </row>
    <row r="43" spans="1:2">
      <c r="A43" s="14" t="s">
        <v>32</v>
      </c>
      <c r="B43" s="14">
        <v>1.281918930319794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1.6451149425287359</v>
      </c>
    </row>
    <row r="46" spans="1:2">
      <c r="A46" s="14" t="s">
        <v>35</v>
      </c>
      <c r="B46" s="14"/>
    </row>
    <row r="47" spans="1:2">
      <c r="A47" s="14" t="s">
        <v>36</v>
      </c>
      <c r="B47" s="14">
        <v>171</v>
      </c>
    </row>
    <row r="48" spans="1:2">
      <c r="A48" s="14" t="s">
        <v>37</v>
      </c>
      <c r="B48" s="14">
        <v>171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40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7</v>
      </c>
      <c r="D55" s="17">
        <v>0</v>
      </c>
      <c r="E55" s="14">
        <v>7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7</v>
      </c>
      <c r="D59" s="14">
        <v>0</v>
      </c>
      <c r="E59" s="17">
        <v>7</v>
      </c>
    </row>
    <row r="60" spans="1:5" ht="14.4">
      <c r="A60" s="6" t="s">
        <v>52</v>
      </c>
      <c r="B60" s="14">
        <v>0</v>
      </c>
      <c r="C60" s="14">
        <v>7</v>
      </c>
      <c r="D60" s="17">
        <v>0</v>
      </c>
      <c r="E60" s="17">
        <v>7</v>
      </c>
    </row>
    <row r="61" spans="1:5" ht="14.4">
      <c r="A61" s="24" t="s">
        <v>53</v>
      </c>
      <c r="B61" s="14">
        <v>0</v>
      </c>
      <c r="C61" s="17">
        <v>7</v>
      </c>
      <c r="D61" s="17">
        <v>0</v>
      </c>
      <c r="E61" s="17">
        <v>7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/>
      <c r="E64" s="14">
        <v>100</v>
      </c>
    </row>
    <row r="65" spans="1:22" ht="14.4">
      <c r="A65" s="6" t="s">
        <v>57</v>
      </c>
      <c r="B65" s="14"/>
      <c r="C65" s="17">
        <v>100</v>
      </c>
      <c r="D65" s="17"/>
      <c r="E65" s="14">
        <v>100</v>
      </c>
    </row>
    <row r="66" spans="1:22" ht="14.4">
      <c r="A66" s="23" t="s">
        <v>58</v>
      </c>
      <c r="B66" s="38"/>
      <c r="C66" s="17">
        <v>4701.1428571428569</v>
      </c>
      <c r="D66" s="14"/>
      <c r="E66" s="17">
        <v>4701.1428571428569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5F8D9-6F4B-4139-AEB8-3710E071D5F1}">
  <dimension ref="A4:V142"/>
  <sheetViews>
    <sheetView topLeftCell="A34" workbookViewId="0"/>
  </sheetViews>
  <sheetFormatPr defaultRowHeight="15.6"/>
  <cols>
    <col min="1" max="1" width="41.6640625" style="101" customWidth="1"/>
    <col min="4" max="4" width="13.33203125" style="101" customWidth="1"/>
  </cols>
  <sheetData>
    <row r="4" spans="1:2">
      <c r="A4" s="32" t="s">
        <v>74</v>
      </c>
      <c r="B4" s="33" t="str">
        <f>'[39]Log to Operator list'!I6</f>
        <v>2396</v>
      </c>
    </row>
    <row r="5" spans="1:2">
      <c r="A5" s="1" t="s">
        <v>1</v>
      </c>
      <c r="B5" s="29">
        <v>49.512811531957347</v>
      </c>
    </row>
    <row r="6" spans="1:2">
      <c r="A6" s="1" t="s">
        <v>75</v>
      </c>
      <c r="B6" s="35" t="e">
        <f>[39]Script!B2:B5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4.5182724252491697</v>
      </c>
    </row>
    <row r="13" spans="1:2">
      <c r="A13" s="4" t="s">
        <v>6</v>
      </c>
      <c r="B13" s="5">
        <v>95.481727574750835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78</v>
      </c>
    </row>
    <row r="19" spans="1:2">
      <c r="A19" s="6" t="s">
        <v>12</v>
      </c>
      <c r="B19" s="7">
        <v>100</v>
      </c>
    </row>
    <row r="20" spans="1:2">
      <c r="A20" s="28" t="s">
        <v>13</v>
      </c>
      <c r="B20" s="27">
        <v>121.5</v>
      </c>
    </row>
    <row r="21" spans="1:2">
      <c r="A21" s="28" t="s">
        <v>14</v>
      </c>
      <c r="B21" s="27">
        <v>13</v>
      </c>
    </row>
    <row r="22" spans="1:2">
      <c r="A22" s="28" t="s">
        <v>15</v>
      </c>
      <c r="B22" s="27">
        <v>2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14</v>
      </c>
    </row>
    <row r="25" spans="1:2">
      <c r="A25" s="6" t="s">
        <v>18</v>
      </c>
      <c r="B25" s="7">
        <v>0</v>
      </c>
    </row>
    <row r="26" spans="1:2">
      <c r="A26" s="8" t="s">
        <v>19</v>
      </c>
      <c r="B26" s="7">
        <v>14</v>
      </c>
    </row>
    <row r="27" spans="1:2">
      <c r="A27" s="26" t="s">
        <v>20</v>
      </c>
      <c r="B27" s="6">
        <v>4059.833333333333</v>
      </c>
    </row>
    <row r="28" spans="1:2">
      <c r="A28" s="6" t="s">
        <v>21</v>
      </c>
      <c r="B28" s="9">
        <v>3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3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-6.9589665726069407</v>
      </c>
    </row>
    <row r="38" spans="1:2">
      <c r="A38" s="14" t="s">
        <v>27</v>
      </c>
      <c r="B38" s="14">
        <v>-83.077829762657046</v>
      </c>
    </row>
    <row r="39" spans="1:2">
      <c r="A39" s="14" t="s">
        <v>28</v>
      </c>
      <c r="B39" s="14">
        <v>-7.6865300085751427</v>
      </c>
    </row>
    <row r="40" spans="1:2">
      <c r="A40" s="14" t="s">
        <v>29</v>
      </c>
      <c r="B40" s="14">
        <v>-83.798165400240052</v>
      </c>
    </row>
    <row r="41" spans="1:2">
      <c r="A41" s="14" t="s">
        <v>30</v>
      </c>
      <c r="B41" s="14">
        <v>-76.086864169927594</v>
      </c>
    </row>
    <row r="42" spans="1:2">
      <c r="A42" s="14" t="s">
        <v>31</v>
      </c>
      <c r="B42" s="14">
        <v>-6.7917574771824993</v>
      </c>
    </row>
    <row r="43" spans="1:2">
      <c r="A43" s="14" t="s">
        <v>32</v>
      </c>
      <c r="B43" s="14">
        <v>2.4143571724332489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1.3554440322932579</v>
      </c>
    </row>
    <row r="46" spans="1:2">
      <c r="A46" s="14" t="s">
        <v>35</v>
      </c>
      <c r="B46" s="14"/>
    </row>
    <row r="47" spans="1:2">
      <c r="A47" s="14" t="s">
        <v>36</v>
      </c>
      <c r="B47" s="14">
        <v>172</v>
      </c>
    </row>
    <row r="48" spans="1:2">
      <c r="A48" s="14" t="s">
        <v>37</v>
      </c>
      <c r="B48" s="14">
        <v>172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39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4</v>
      </c>
      <c r="D55" s="17">
        <v>6</v>
      </c>
      <c r="E55" s="14">
        <v>10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4</v>
      </c>
      <c r="D59" s="14">
        <v>6</v>
      </c>
      <c r="E59" s="17">
        <v>10</v>
      </c>
    </row>
    <row r="60" spans="1:5" ht="14.4">
      <c r="A60" s="6" t="s">
        <v>52</v>
      </c>
      <c r="B60" s="14">
        <v>0</v>
      </c>
      <c r="C60" s="14">
        <v>4</v>
      </c>
      <c r="D60" s="17">
        <v>6</v>
      </c>
      <c r="E60" s="17">
        <v>10</v>
      </c>
    </row>
    <row r="61" spans="1:5" ht="14.4">
      <c r="A61" s="24" t="s">
        <v>53</v>
      </c>
      <c r="B61" s="14">
        <v>0</v>
      </c>
      <c r="C61" s="17">
        <v>4</v>
      </c>
      <c r="D61" s="17">
        <v>6</v>
      </c>
      <c r="E61" s="17">
        <v>10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>
        <v>100</v>
      </c>
      <c r="E64" s="14">
        <v>100</v>
      </c>
    </row>
    <row r="65" spans="1:22" ht="14.4">
      <c r="A65" s="6" t="s">
        <v>57</v>
      </c>
      <c r="B65" s="14"/>
      <c r="C65" s="17">
        <v>100</v>
      </c>
      <c r="D65" s="17">
        <v>100</v>
      </c>
      <c r="E65" s="14">
        <v>100</v>
      </c>
    </row>
    <row r="66" spans="1:22" ht="14.4">
      <c r="A66" s="23" t="s">
        <v>58</v>
      </c>
      <c r="B66" s="38"/>
      <c r="C66" s="17">
        <v>3769.25</v>
      </c>
      <c r="D66" s="14">
        <v>4059.833333333333</v>
      </c>
      <c r="E66" s="17">
        <v>3943.6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3A11E-C5FF-41CD-9BCC-7499BC0CFE72}">
  <dimension ref="A4:V142"/>
  <sheetViews>
    <sheetView workbookViewId="0">
      <selection activeCell="G26" sqref="G26"/>
    </sheetView>
  </sheetViews>
  <sheetFormatPr defaultRowHeight="15.6"/>
  <cols>
    <col min="1" max="1" width="41.6640625" style="39" customWidth="1"/>
    <col min="4" max="4" width="13.33203125" style="39" customWidth="1"/>
  </cols>
  <sheetData>
    <row r="4" spans="1:2">
      <c r="A4" s="32" t="s">
        <v>74</v>
      </c>
      <c r="B4" s="33" t="str">
        <f>'[40]Log to Operator list'!I6</f>
        <v>2410</v>
      </c>
    </row>
    <row r="5" spans="1:2">
      <c r="A5" s="1" t="s">
        <v>1</v>
      </c>
      <c r="B5" s="29">
        <v>189.9505635692968</v>
      </c>
    </row>
    <row r="6" spans="1:2">
      <c r="A6" s="1" t="s">
        <v>75</v>
      </c>
      <c r="B6" s="35" t="e">
        <f>[40]Script!B2:B5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2.4460708782742682</v>
      </c>
    </row>
    <row r="13" spans="1:2">
      <c r="A13" s="4" t="s">
        <v>6</v>
      </c>
      <c r="B13" s="5">
        <v>97.55392912172573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79.266666666666666</v>
      </c>
    </row>
    <row r="19" spans="1:2">
      <c r="A19" s="6" t="s">
        <v>12</v>
      </c>
      <c r="B19" s="7">
        <v>97.058823529411768</v>
      </c>
    </row>
    <row r="20" spans="1:2">
      <c r="A20" s="28" t="s">
        <v>13</v>
      </c>
      <c r="B20" s="27">
        <v>195.125</v>
      </c>
    </row>
    <row r="21" spans="1:2">
      <c r="A21" s="28" t="s">
        <v>14</v>
      </c>
      <c r="B21" s="27">
        <v>31</v>
      </c>
    </row>
    <row r="22" spans="1:2">
      <c r="A22" s="28" t="s">
        <v>15</v>
      </c>
      <c r="B22" s="27">
        <v>8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34</v>
      </c>
    </row>
    <row r="25" spans="1:2">
      <c r="A25" s="6" t="s">
        <v>18</v>
      </c>
      <c r="B25" s="7">
        <v>1</v>
      </c>
    </row>
    <row r="26" spans="1:2">
      <c r="A26" s="8" t="s">
        <v>19</v>
      </c>
      <c r="B26" s="7">
        <v>33</v>
      </c>
    </row>
    <row r="27" spans="1:2">
      <c r="A27" s="26" t="s">
        <v>20</v>
      </c>
      <c r="B27" s="6">
        <v>4322.3684210526317</v>
      </c>
    </row>
    <row r="28" spans="1:2">
      <c r="A28" s="6" t="s">
        <v>21</v>
      </c>
      <c r="B28" s="9">
        <v>10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10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-7.9817478201348351</v>
      </c>
    </row>
    <row r="38" spans="1:2">
      <c r="A38" s="14" t="s">
        <v>27</v>
      </c>
      <c r="B38" s="14">
        <v>-85.216935987953548</v>
      </c>
    </row>
    <row r="39" spans="1:2">
      <c r="A39" s="14" t="s">
        <v>28</v>
      </c>
      <c r="B39" s="14">
        <v>-8.8064639648831236</v>
      </c>
    </row>
    <row r="40" spans="1:2">
      <c r="A40" s="14" t="s">
        <v>29</v>
      </c>
      <c r="B40" s="14">
        <v>-86.040320750447094</v>
      </c>
    </row>
    <row r="41" spans="1:2">
      <c r="A41" s="14" t="s">
        <v>30</v>
      </c>
      <c r="B41" s="14">
        <v>-77.152409091824168</v>
      </c>
    </row>
    <row r="42" spans="1:2">
      <c r="A42" s="14" t="s">
        <v>31</v>
      </c>
      <c r="B42" s="14">
        <v>-1.6693888499403979</v>
      </c>
    </row>
    <row r="43" spans="1:2">
      <c r="A43" s="14" t="s">
        <v>32</v>
      </c>
      <c r="B43" s="14">
        <v>1.544663181266295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1.4571327558776741</v>
      </c>
    </row>
    <row r="46" spans="1:2">
      <c r="A46" s="14" t="s">
        <v>35</v>
      </c>
      <c r="B46" s="14"/>
    </row>
    <row r="47" spans="1:2">
      <c r="A47" s="14" t="s">
        <v>36</v>
      </c>
      <c r="B47" s="14">
        <v>973</v>
      </c>
    </row>
    <row r="48" spans="1:2">
      <c r="A48" s="14" t="s">
        <v>37</v>
      </c>
      <c r="B48" s="14">
        <v>973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176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20</v>
      </c>
      <c r="D55" s="17">
        <v>38</v>
      </c>
      <c r="E55" s="14">
        <v>58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20</v>
      </c>
      <c r="D59" s="14">
        <v>38</v>
      </c>
      <c r="E59" s="17">
        <v>58</v>
      </c>
    </row>
    <row r="60" spans="1:5" ht="14.4">
      <c r="A60" s="6" t="s">
        <v>52</v>
      </c>
      <c r="B60" s="14">
        <v>0</v>
      </c>
      <c r="C60" s="14">
        <v>20</v>
      </c>
      <c r="D60" s="17">
        <v>38</v>
      </c>
      <c r="E60" s="17">
        <v>58</v>
      </c>
    </row>
    <row r="61" spans="1:5" ht="14.4">
      <c r="A61" s="24" t="s">
        <v>53</v>
      </c>
      <c r="B61" s="14">
        <v>0</v>
      </c>
      <c r="C61" s="17">
        <v>20</v>
      </c>
      <c r="D61" s="17">
        <v>38</v>
      </c>
      <c r="E61" s="17">
        <v>58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>
        <v>100</v>
      </c>
      <c r="E64" s="14">
        <v>100</v>
      </c>
    </row>
    <row r="65" spans="1:22" ht="14.4">
      <c r="A65" s="6" t="s">
        <v>57</v>
      </c>
      <c r="B65" s="14"/>
      <c r="C65" s="17">
        <v>100</v>
      </c>
      <c r="D65" s="17">
        <v>100</v>
      </c>
      <c r="E65" s="14">
        <v>100</v>
      </c>
    </row>
    <row r="66" spans="1:22" ht="14.4">
      <c r="A66" s="23" t="s">
        <v>58</v>
      </c>
      <c r="B66" s="38"/>
      <c r="C66" s="17">
        <v>4709.75</v>
      </c>
      <c r="D66" s="14">
        <v>4322.3684210526317</v>
      </c>
      <c r="E66" s="17">
        <v>4455.9482758620688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31E92-387E-4AD1-AC47-8566D2EC3163}">
  <dimension ref="A4:V142"/>
  <sheetViews>
    <sheetView topLeftCell="A67" workbookViewId="0"/>
  </sheetViews>
  <sheetFormatPr defaultRowHeight="15.6"/>
  <cols>
    <col min="1" max="1" width="41.6640625" style="102" customWidth="1"/>
    <col min="4" max="4" width="13.33203125" style="102" customWidth="1"/>
  </cols>
  <sheetData>
    <row r="4" spans="1:2">
      <c r="A4" s="32" t="s">
        <v>74</v>
      </c>
      <c r="B4" s="33" t="str">
        <f>'[41]Log to Operator list'!I6</f>
        <v>AH121</v>
      </c>
    </row>
    <row r="5" spans="1:2">
      <c r="A5" s="1" t="s">
        <v>1</v>
      </c>
      <c r="B5" s="29">
        <v>114.7861532991232</v>
      </c>
    </row>
    <row r="6" spans="1:2">
      <c r="A6" s="1" t="s">
        <v>75</v>
      </c>
      <c r="B6" s="35" t="e">
        <f>[41]Script!B2:B5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14.65131158029431</v>
      </c>
    </row>
    <row r="13" spans="1:2">
      <c r="A13" s="4" t="s">
        <v>6</v>
      </c>
      <c r="B13" s="5">
        <v>85.348688419705695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87.096774193548384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80.740740740740748</v>
      </c>
    </row>
    <row r="19" spans="1:2">
      <c r="A19" s="6" t="s">
        <v>12</v>
      </c>
      <c r="B19" s="7">
        <v>100</v>
      </c>
    </row>
    <row r="20" spans="1:2">
      <c r="A20" s="28" t="s">
        <v>13</v>
      </c>
      <c r="B20" s="27">
        <v>0</v>
      </c>
    </row>
    <row r="21" spans="1:2">
      <c r="A21" s="28" t="s">
        <v>14</v>
      </c>
      <c r="B21" s="27">
        <v>22</v>
      </c>
    </row>
    <row r="22" spans="1:2">
      <c r="A22" s="28" t="s">
        <v>15</v>
      </c>
      <c r="B22" s="27">
        <v>4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22</v>
      </c>
    </row>
    <row r="25" spans="1:2">
      <c r="A25" s="6" t="s">
        <v>18</v>
      </c>
      <c r="B25" s="7">
        <v>0</v>
      </c>
    </row>
    <row r="26" spans="1:2">
      <c r="A26" s="8" t="s">
        <v>19</v>
      </c>
      <c r="B26" s="7">
        <v>22</v>
      </c>
    </row>
    <row r="27" spans="1:2">
      <c r="A27" s="26" t="s">
        <v>20</v>
      </c>
      <c r="B27" s="6">
        <v>3130.333333333333</v>
      </c>
    </row>
    <row r="28" spans="1:2">
      <c r="A28" s="6" t="s">
        <v>21</v>
      </c>
      <c r="B28" s="9">
        <v>5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5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-6.857610699875182</v>
      </c>
    </row>
    <row r="38" spans="1:2">
      <c r="A38" s="14" t="s">
        <v>27</v>
      </c>
      <c r="B38" s="14">
        <v>-76.099502816979509</v>
      </c>
    </row>
    <row r="39" spans="1:2">
      <c r="A39" s="14" t="s">
        <v>28</v>
      </c>
      <c r="B39" s="14">
        <v>-7.6596944776873208</v>
      </c>
    </row>
    <row r="40" spans="1:2">
      <c r="A40" s="14" t="s">
        <v>29</v>
      </c>
      <c r="B40" s="14">
        <v>-76.896085048581526</v>
      </c>
    </row>
    <row r="41" spans="1:2">
      <c r="A41" s="14" t="s">
        <v>30</v>
      </c>
      <c r="B41" s="14">
        <v>-69.147207743856995</v>
      </c>
    </row>
    <row r="42" spans="1:2">
      <c r="A42" s="14" t="s">
        <v>31</v>
      </c>
      <c r="B42" s="14">
        <v>-13.51808207800438</v>
      </c>
    </row>
    <row r="43" spans="1:2">
      <c r="A43" s="14" t="s">
        <v>32</v>
      </c>
      <c r="B43" s="14">
        <v>1.661798549187856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1.4236986834064771</v>
      </c>
    </row>
    <row r="46" spans="1:2">
      <c r="A46" s="14" t="s">
        <v>35</v>
      </c>
      <c r="B46" s="14"/>
    </row>
    <row r="47" spans="1:2">
      <c r="A47" s="14" t="s">
        <v>36</v>
      </c>
      <c r="B47" s="14">
        <v>431</v>
      </c>
    </row>
    <row r="48" spans="1:2">
      <c r="A48" s="14" t="s">
        <v>37</v>
      </c>
      <c r="B48" s="14">
        <v>431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116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17</v>
      </c>
      <c r="D55" s="17">
        <v>3</v>
      </c>
      <c r="E55" s="14">
        <v>20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17</v>
      </c>
      <c r="D59" s="14">
        <v>3</v>
      </c>
      <c r="E59" s="17">
        <v>20</v>
      </c>
    </row>
    <row r="60" spans="1:5" ht="14.4">
      <c r="A60" s="6" t="s">
        <v>52</v>
      </c>
      <c r="B60" s="14">
        <v>0</v>
      </c>
      <c r="C60" s="14">
        <v>17</v>
      </c>
      <c r="D60" s="17">
        <v>3</v>
      </c>
      <c r="E60" s="17">
        <v>20</v>
      </c>
    </row>
    <row r="61" spans="1:5" ht="14.4">
      <c r="A61" s="24" t="s">
        <v>53</v>
      </c>
      <c r="B61" s="14">
        <v>0</v>
      </c>
      <c r="C61" s="17">
        <v>17</v>
      </c>
      <c r="D61" s="17">
        <v>3</v>
      </c>
      <c r="E61" s="17">
        <v>20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>
        <v>100</v>
      </c>
      <c r="E64" s="14">
        <v>100</v>
      </c>
    </row>
    <row r="65" spans="1:22" ht="14.4">
      <c r="A65" s="6" t="s">
        <v>57</v>
      </c>
      <c r="B65" s="14"/>
      <c r="C65" s="17">
        <v>100</v>
      </c>
      <c r="D65" s="17">
        <v>100</v>
      </c>
      <c r="E65" s="14">
        <v>100</v>
      </c>
    </row>
    <row r="66" spans="1:22" ht="14.4">
      <c r="A66" s="23" t="s">
        <v>58</v>
      </c>
      <c r="B66" s="38"/>
      <c r="C66" s="17">
        <v>3933.294117647059</v>
      </c>
      <c r="D66" s="14">
        <v>3130.333333333333</v>
      </c>
      <c r="E66" s="17">
        <v>3812.85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48C44-19A3-4D05-AA3F-90D27501DA93}">
  <dimension ref="A4:V142"/>
  <sheetViews>
    <sheetView topLeftCell="A7" workbookViewId="0"/>
  </sheetViews>
  <sheetFormatPr defaultRowHeight="15.6"/>
  <cols>
    <col min="1" max="1" width="41.6640625" style="103" customWidth="1"/>
    <col min="4" max="4" width="13.33203125" style="103" customWidth="1"/>
  </cols>
  <sheetData>
    <row r="4" spans="1:2">
      <c r="A4" s="32" t="s">
        <v>74</v>
      </c>
      <c r="B4" s="33" t="str">
        <f>'[42]Log to Operator list'!I6</f>
        <v>AH121</v>
      </c>
    </row>
    <row r="5" spans="1:2">
      <c r="A5" s="1" t="s">
        <v>1</v>
      </c>
      <c r="B5" s="29">
        <v>128.9035863297637</v>
      </c>
    </row>
    <row r="6" spans="1:2">
      <c r="A6" s="1" t="s">
        <v>75</v>
      </c>
      <c r="B6" s="35" t="e">
        <f>[42]Script!B2:B5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15.97885749136003</v>
      </c>
    </row>
    <row r="13" spans="1:2">
      <c r="A13" s="4" t="s">
        <v>6</v>
      </c>
      <c r="B13" s="5">
        <v>84.021142508639969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81.19047619047619</v>
      </c>
    </row>
    <row r="19" spans="1:2">
      <c r="A19" s="6" t="s">
        <v>12</v>
      </c>
      <c r="B19" s="7">
        <v>100</v>
      </c>
    </row>
    <row r="20" spans="1:2">
      <c r="A20" s="28" t="s">
        <v>13</v>
      </c>
      <c r="B20" s="27">
        <v>0.75</v>
      </c>
    </row>
    <row r="21" spans="1:2">
      <c r="A21" s="28" t="s">
        <v>14</v>
      </c>
      <c r="B21" s="27">
        <v>16</v>
      </c>
    </row>
    <row r="22" spans="1:2">
      <c r="A22" s="28" t="s">
        <v>15</v>
      </c>
      <c r="B22" s="27">
        <v>4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16</v>
      </c>
    </row>
    <row r="25" spans="1:2">
      <c r="A25" s="6" t="s">
        <v>18</v>
      </c>
      <c r="B25" s="7">
        <v>0</v>
      </c>
    </row>
    <row r="26" spans="1:2">
      <c r="A26" s="8" t="s">
        <v>19</v>
      </c>
      <c r="B26" s="7">
        <v>16</v>
      </c>
    </row>
    <row r="27" spans="1:2">
      <c r="A27" s="26" t="s">
        <v>20</v>
      </c>
      <c r="B27" s="6">
        <v>3992</v>
      </c>
    </row>
    <row r="28" spans="1:2">
      <c r="A28" s="6" t="s">
        <v>21</v>
      </c>
      <c r="B28" s="9">
        <v>1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1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-7.0966982703510801</v>
      </c>
    </row>
    <row r="38" spans="1:2">
      <c r="A38" s="14" t="s">
        <v>27</v>
      </c>
      <c r="B38" s="14">
        <v>-73.95002184894625</v>
      </c>
    </row>
    <row r="39" spans="1:2">
      <c r="A39" s="14" t="s">
        <v>28</v>
      </c>
      <c r="B39" s="14">
        <v>-8.0983133320142286</v>
      </c>
    </row>
    <row r="40" spans="1:2">
      <c r="A40" s="14" t="s">
        <v>29</v>
      </c>
      <c r="B40" s="14">
        <v>-74.950394342790815</v>
      </c>
    </row>
    <row r="41" spans="1:2">
      <c r="A41" s="14" t="s">
        <v>30</v>
      </c>
      <c r="B41" s="14">
        <v>-66.613181316660828</v>
      </c>
    </row>
    <row r="42" spans="1:2">
      <c r="A42" s="14" t="s">
        <v>31</v>
      </c>
      <c r="B42" s="14">
        <v>-12.52484079123505</v>
      </c>
    </row>
    <row r="43" spans="1:2">
      <c r="A43" s="14" t="s">
        <v>32</v>
      </c>
      <c r="B43" s="14">
        <v>1.13847820036283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1.5840301003344479</v>
      </c>
    </row>
    <row r="46" spans="1:2">
      <c r="A46" s="14" t="s">
        <v>35</v>
      </c>
      <c r="B46" s="14"/>
    </row>
    <row r="47" spans="1:2">
      <c r="A47" s="14" t="s">
        <v>36</v>
      </c>
      <c r="B47" s="14">
        <v>481</v>
      </c>
    </row>
    <row r="48" spans="1:2">
      <c r="A48" s="14" t="s">
        <v>37</v>
      </c>
      <c r="B48" s="14">
        <v>481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146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15</v>
      </c>
      <c r="D55" s="17">
        <v>1</v>
      </c>
      <c r="E55" s="14">
        <v>16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15</v>
      </c>
      <c r="D59" s="14">
        <v>1</v>
      </c>
      <c r="E59" s="17">
        <v>16</v>
      </c>
    </row>
    <row r="60" spans="1:5" ht="14.4">
      <c r="A60" s="6" t="s">
        <v>52</v>
      </c>
      <c r="B60" s="14">
        <v>0</v>
      </c>
      <c r="C60" s="14">
        <v>15</v>
      </c>
      <c r="D60" s="17">
        <v>1</v>
      </c>
      <c r="E60" s="17">
        <v>16</v>
      </c>
    </row>
    <row r="61" spans="1:5" ht="14.4">
      <c r="A61" s="24" t="s">
        <v>53</v>
      </c>
      <c r="B61" s="14">
        <v>0</v>
      </c>
      <c r="C61" s="17">
        <v>15</v>
      </c>
      <c r="D61" s="17">
        <v>1</v>
      </c>
      <c r="E61" s="17">
        <v>16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>
        <v>100</v>
      </c>
      <c r="E64" s="14">
        <v>100</v>
      </c>
    </row>
    <row r="65" spans="1:22" ht="14.4">
      <c r="A65" s="6" t="s">
        <v>57</v>
      </c>
      <c r="B65" s="14"/>
      <c r="C65" s="17">
        <v>100</v>
      </c>
      <c r="D65" s="17">
        <v>100</v>
      </c>
      <c r="E65" s="14">
        <v>100</v>
      </c>
    </row>
    <row r="66" spans="1:22" ht="14.4">
      <c r="A66" s="23" t="s">
        <v>58</v>
      </c>
      <c r="B66" s="38"/>
      <c r="C66" s="17">
        <v>3925.4666666666672</v>
      </c>
      <c r="D66" s="14">
        <v>3992</v>
      </c>
      <c r="E66" s="17">
        <v>3929.625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84892-C80B-48F1-955F-9EAF57DCA02A}">
  <dimension ref="A4:V142"/>
  <sheetViews>
    <sheetView workbookViewId="0"/>
  </sheetViews>
  <sheetFormatPr defaultRowHeight="15.6"/>
  <cols>
    <col min="1" max="1" width="41.6640625" style="104" customWidth="1"/>
    <col min="4" max="4" width="13.33203125" style="104" customWidth="1"/>
  </cols>
  <sheetData>
    <row r="4" spans="1:2">
      <c r="A4" s="32" t="s">
        <v>74</v>
      </c>
      <c r="B4" s="33" t="str">
        <f>'[43]Log to Operator list'!I6</f>
        <v>AH121</v>
      </c>
    </row>
    <row r="5" spans="1:2">
      <c r="A5" s="1" t="s">
        <v>1</v>
      </c>
      <c r="B5" s="29">
        <v>65.144812892888126</v>
      </c>
    </row>
    <row r="6" spans="1:2">
      <c r="A6" s="1" t="s">
        <v>75</v>
      </c>
      <c r="B6" s="35" t="e">
        <f>[43]Script!B2:B5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15.779702970297031</v>
      </c>
    </row>
    <row r="13" spans="1:2">
      <c r="A13" s="4" t="s">
        <v>6</v>
      </c>
      <c r="B13" s="5">
        <v>84.220297029702976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82.5</v>
      </c>
    </row>
    <row r="19" spans="1:2">
      <c r="A19" s="6" t="s">
        <v>12</v>
      </c>
      <c r="B19" s="7">
        <v>100</v>
      </c>
    </row>
    <row r="20" spans="1:2">
      <c r="A20" s="28" t="s">
        <v>13</v>
      </c>
      <c r="B20" s="27">
        <v>0</v>
      </c>
    </row>
    <row r="21" spans="1:2">
      <c r="A21" s="28" t="s">
        <v>14</v>
      </c>
      <c r="B21" s="27">
        <v>12</v>
      </c>
    </row>
    <row r="22" spans="1:2">
      <c r="A22" s="28" t="s">
        <v>15</v>
      </c>
      <c r="B22" s="27">
        <v>3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12</v>
      </c>
    </row>
    <row r="25" spans="1:2">
      <c r="A25" s="6" t="s">
        <v>18</v>
      </c>
      <c r="B25" s="7">
        <v>0</v>
      </c>
    </row>
    <row r="26" spans="1:2">
      <c r="A26" s="8" t="s">
        <v>19</v>
      </c>
      <c r="B26" s="7">
        <v>12</v>
      </c>
    </row>
    <row r="27" spans="1:2">
      <c r="A27" s="26" t="s">
        <v>20</v>
      </c>
      <c r="B27" s="6"/>
    </row>
    <row r="28" spans="1:2">
      <c r="A28" s="6" t="s">
        <v>21</v>
      </c>
      <c r="B28" s="9">
        <v>1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1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-6.6722804341704558</v>
      </c>
    </row>
    <row r="38" spans="1:2">
      <c r="A38" s="14" t="s">
        <v>27</v>
      </c>
      <c r="B38" s="14">
        <v>-70.6213138457246</v>
      </c>
    </row>
    <row r="39" spans="1:2">
      <c r="A39" s="14" t="s">
        <v>28</v>
      </c>
      <c r="B39" s="14">
        <v>-7.6604334515863437</v>
      </c>
    </row>
    <row r="40" spans="1:2">
      <c r="A40" s="14" t="s">
        <v>29</v>
      </c>
      <c r="B40" s="14">
        <v>-71.620518377276099</v>
      </c>
    </row>
    <row r="41" spans="1:2">
      <c r="A41" s="14" t="s">
        <v>30</v>
      </c>
      <c r="B41" s="14">
        <v>-63.894241019698647</v>
      </c>
    </row>
    <row r="42" spans="1:2">
      <c r="A42" s="14" t="s">
        <v>31</v>
      </c>
      <c r="B42" s="14">
        <v>-17.71083809272999</v>
      </c>
    </row>
    <row r="43" spans="1:2">
      <c r="A43" s="14" t="s">
        <v>32</v>
      </c>
      <c r="B43" s="14">
        <v>1.2478873074871759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1.518493686445413</v>
      </c>
    </row>
    <row r="46" spans="1:2">
      <c r="A46" s="14" t="s">
        <v>35</v>
      </c>
      <c r="B46" s="14"/>
    </row>
    <row r="47" spans="1:2">
      <c r="A47" s="14" t="s">
        <v>36</v>
      </c>
      <c r="B47" s="14">
        <v>248</v>
      </c>
    </row>
    <row r="48" spans="1:2">
      <c r="A48" s="14" t="s">
        <v>37</v>
      </c>
      <c r="B48" s="14">
        <v>248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96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10</v>
      </c>
      <c r="D55" s="17">
        <v>0</v>
      </c>
      <c r="E55" s="14">
        <v>10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10</v>
      </c>
      <c r="D59" s="14">
        <v>0</v>
      </c>
      <c r="E59" s="17">
        <v>10</v>
      </c>
    </row>
    <row r="60" spans="1:5" ht="14.4">
      <c r="A60" s="6" t="s">
        <v>52</v>
      </c>
      <c r="B60" s="14">
        <v>0</v>
      </c>
      <c r="C60" s="14">
        <v>10</v>
      </c>
      <c r="D60" s="17">
        <v>0</v>
      </c>
      <c r="E60" s="17">
        <v>10</v>
      </c>
    </row>
    <row r="61" spans="1:5" ht="14.4">
      <c r="A61" s="24" t="s">
        <v>53</v>
      </c>
      <c r="B61" s="14">
        <v>0</v>
      </c>
      <c r="C61" s="17">
        <v>10</v>
      </c>
      <c r="D61" s="17">
        <v>0</v>
      </c>
      <c r="E61" s="17">
        <v>10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/>
      <c r="E64" s="14">
        <v>100</v>
      </c>
    </row>
    <row r="65" spans="1:22" ht="14.4">
      <c r="A65" s="6" t="s">
        <v>57</v>
      </c>
      <c r="B65" s="14"/>
      <c r="C65" s="17">
        <v>100</v>
      </c>
      <c r="D65" s="17"/>
      <c r="E65" s="14">
        <v>100</v>
      </c>
    </row>
    <row r="66" spans="1:22" ht="14.4">
      <c r="A66" s="23" t="s">
        <v>58</v>
      </c>
      <c r="B66" s="38"/>
      <c r="C66" s="17">
        <v>3855.7</v>
      </c>
      <c r="D66" s="14"/>
      <c r="E66" s="17">
        <v>3855.7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50980-E7A6-42AA-84F3-04112EAB12AF}">
  <dimension ref="A4:V142"/>
  <sheetViews>
    <sheetView workbookViewId="0"/>
  </sheetViews>
  <sheetFormatPr defaultRowHeight="15.6"/>
  <cols>
    <col min="1" max="1" width="41.6640625" style="102" customWidth="1"/>
    <col min="4" max="4" width="13.33203125" style="102" customWidth="1"/>
  </cols>
  <sheetData>
    <row r="4" spans="1:2">
      <c r="A4" s="32" t="s">
        <v>74</v>
      </c>
      <c r="B4" s="33" t="str">
        <f>'[44]Log to Operator list'!I6</f>
        <v>AH121</v>
      </c>
    </row>
    <row r="5" spans="1:2">
      <c r="A5" s="1" t="s">
        <v>1</v>
      </c>
      <c r="B5" s="29">
        <v>44.027459361545603</v>
      </c>
    </row>
    <row r="6" spans="1:2">
      <c r="A6" s="1" t="s">
        <v>75</v>
      </c>
      <c r="B6" s="35" t="e">
        <f>[44]Script!B2:B5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17.495280050346128</v>
      </c>
    </row>
    <row r="13" spans="1:2">
      <c r="A13" s="4" t="s">
        <v>6</v>
      </c>
      <c r="B13" s="5">
        <v>82.504719949653875</v>
      </c>
    </row>
    <row r="14" spans="1:2">
      <c r="A14" s="4" t="s">
        <v>7</v>
      </c>
      <c r="B14" s="5"/>
    </row>
    <row r="15" spans="1:2">
      <c r="A15" s="4" t="s">
        <v>8</v>
      </c>
      <c r="B15" s="5"/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81.3</v>
      </c>
    </row>
    <row r="19" spans="1:2">
      <c r="A19" s="6" t="s">
        <v>12</v>
      </c>
      <c r="B19" s="7">
        <v>100</v>
      </c>
    </row>
    <row r="20" spans="1:2">
      <c r="A20" s="28" t="s">
        <v>13</v>
      </c>
      <c r="B20" s="27">
        <v>1.333333333333333</v>
      </c>
    </row>
    <row r="21" spans="1:2">
      <c r="A21" s="28" t="s">
        <v>14</v>
      </c>
      <c r="B21" s="27">
        <v>6</v>
      </c>
    </row>
    <row r="22" spans="1:2">
      <c r="A22" s="28" t="s">
        <v>15</v>
      </c>
      <c r="B22" s="27">
        <v>3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6</v>
      </c>
    </row>
    <row r="25" spans="1:2">
      <c r="A25" s="6" t="s">
        <v>18</v>
      </c>
      <c r="B25" s="7">
        <v>0</v>
      </c>
    </row>
    <row r="26" spans="1:2">
      <c r="A26" s="8" t="s">
        <v>19</v>
      </c>
      <c r="B26" s="7">
        <v>6</v>
      </c>
    </row>
    <row r="27" spans="1:2">
      <c r="A27" s="26" t="s">
        <v>20</v>
      </c>
      <c r="B27" s="6"/>
    </row>
    <row r="28" spans="1:2">
      <c r="A28" s="6" t="s">
        <v>21</v>
      </c>
      <c r="B28" s="9">
        <v>0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0</v>
      </c>
    </row>
    <row r="31" spans="1:2">
      <c r="A31" s="8" t="s">
        <v>24</v>
      </c>
      <c r="B31" s="9"/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-6.0311232026097121</v>
      </c>
    </row>
    <row r="38" spans="1:2">
      <c r="A38" s="14" t="s">
        <v>27</v>
      </c>
      <c r="B38" s="14">
        <v>-72.961588992669846</v>
      </c>
    </row>
    <row r="39" spans="1:2">
      <c r="A39" s="14" t="s">
        <v>28</v>
      </c>
      <c r="B39" s="14">
        <v>-6.9510325515812097</v>
      </c>
    </row>
    <row r="40" spans="1:2">
      <c r="A40" s="14" t="s">
        <v>29</v>
      </c>
      <c r="B40" s="14">
        <v>-73.887370862256631</v>
      </c>
    </row>
    <row r="41" spans="1:2">
      <c r="A41" s="14" t="s">
        <v>30</v>
      </c>
      <c r="B41" s="14">
        <v>-66.840236823775172</v>
      </c>
    </row>
    <row r="42" spans="1:2">
      <c r="A42" s="14" t="s">
        <v>31</v>
      </c>
      <c r="B42" s="14">
        <v>-15.698841094158141</v>
      </c>
    </row>
    <row r="43" spans="1:2">
      <c r="A43" s="14" t="s">
        <v>32</v>
      </c>
      <c r="B43" s="14">
        <v>1.3309269704090181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1.4477379095163809</v>
      </c>
    </row>
    <row r="46" spans="1:2">
      <c r="A46" s="14" t="s">
        <v>35</v>
      </c>
      <c r="B46" s="14"/>
    </row>
    <row r="47" spans="1:2">
      <c r="A47" s="14" t="s">
        <v>36</v>
      </c>
      <c r="B47" s="14">
        <v>147</v>
      </c>
    </row>
    <row r="48" spans="1:2">
      <c r="A48" s="14" t="s">
        <v>37</v>
      </c>
      <c r="B48" s="14">
        <v>147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47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6</v>
      </c>
      <c r="D55" s="17">
        <v>0</v>
      </c>
      <c r="E55" s="14">
        <v>6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6</v>
      </c>
      <c r="D59" s="14">
        <v>0</v>
      </c>
      <c r="E59" s="17">
        <v>6</v>
      </c>
    </row>
    <row r="60" spans="1:5" ht="14.4">
      <c r="A60" s="6" t="s">
        <v>52</v>
      </c>
      <c r="B60" s="14">
        <v>0</v>
      </c>
      <c r="C60" s="14">
        <v>6</v>
      </c>
      <c r="D60" s="17">
        <v>0</v>
      </c>
      <c r="E60" s="17">
        <v>6</v>
      </c>
    </row>
    <row r="61" spans="1:5" ht="14.4">
      <c r="A61" s="24" t="s">
        <v>53</v>
      </c>
      <c r="B61" s="14">
        <v>0</v>
      </c>
      <c r="C61" s="17">
        <v>6</v>
      </c>
      <c r="D61" s="17">
        <v>0</v>
      </c>
      <c r="E61" s="17">
        <v>6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/>
      <c r="E64" s="14">
        <v>100</v>
      </c>
    </row>
    <row r="65" spans="1:22" ht="14.4">
      <c r="A65" s="6" t="s">
        <v>57</v>
      </c>
      <c r="B65" s="14"/>
      <c r="C65" s="17">
        <v>100</v>
      </c>
      <c r="D65" s="17"/>
      <c r="E65" s="14">
        <v>100</v>
      </c>
    </row>
    <row r="66" spans="1:22" ht="14.4">
      <c r="A66" s="23" t="s">
        <v>58</v>
      </c>
      <c r="B66" s="38"/>
      <c r="C66" s="17">
        <v>4001.333333333333</v>
      </c>
      <c r="D66" s="14"/>
      <c r="E66" s="17">
        <v>4001.333333333333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6AE5D-FE21-4888-9F40-C6D7C92173B9}">
  <dimension ref="A4:V142"/>
  <sheetViews>
    <sheetView topLeftCell="A34" workbookViewId="0"/>
  </sheetViews>
  <sheetFormatPr defaultRowHeight="15.6"/>
  <cols>
    <col min="1" max="1" width="41.6640625" style="105" customWidth="1"/>
    <col min="4" max="4" width="13.33203125" style="105" customWidth="1"/>
  </cols>
  <sheetData>
    <row r="4" spans="1:2">
      <c r="A4" s="32" t="s">
        <v>74</v>
      </c>
      <c r="B4" s="33" t="str">
        <f>'[45]Log to Operator list'!I6</f>
        <v>BKN</v>
      </c>
    </row>
    <row r="5" spans="1:2">
      <c r="A5" s="1" t="s">
        <v>1</v>
      </c>
      <c r="B5" s="29">
        <v>27.01853240126216</v>
      </c>
    </row>
    <row r="6" spans="1:2">
      <c r="A6" s="1" t="s">
        <v>75</v>
      </c>
      <c r="B6" s="35" t="e">
        <f>[45]Script!B2:B5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23.962760574782429</v>
      </c>
    </row>
    <row r="13" spans="1:2">
      <c r="A13" s="4" t="s">
        <v>6</v>
      </c>
      <c r="B13" s="5">
        <v>76.037239425217564</v>
      </c>
    </row>
    <row r="14" spans="1:2">
      <c r="A14" s="4" t="s">
        <v>7</v>
      </c>
      <c r="B14" s="5"/>
    </row>
    <row r="15" spans="1:2">
      <c r="A15" s="4" t="s">
        <v>8</v>
      </c>
      <c r="B15" s="5">
        <v>75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95.35</v>
      </c>
    </row>
    <row r="19" spans="1:2">
      <c r="A19" s="6" t="s">
        <v>12</v>
      </c>
      <c r="B19" s="7">
        <v>100</v>
      </c>
    </row>
    <row r="20" spans="1:2">
      <c r="A20" s="28" t="s">
        <v>13</v>
      </c>
      <c r="B20" s="27">
        <v>409</v>
      </c>
    </row>
    <row r="21" spans="1:2">
      <c r="A21" s="28" t="s">
        <v>14</v>
      </c>
      <c r="B21" s="27">
        <v>16</v>
      </c>
    </row>
    <row r="22" spans="1:2">
      <c r="A22" s="28" t="s">
        <v>15</v>
      </c>
      <c r="B22" s="27">
        <v>1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20</v>
      </c>
    </row>
    <row r="25" spans="1:2">
      <c r="A25" s="6" t="s">
        <v>18</v>
      </c>
      <c r="B25" s="7">
        <v>0</v>
      </c>
    </row>
    <row r="26" spans="1:2">
      <c r="A26" s="8" t="s">
        <v>19</v>
      </c>
      <c r="B26" s="7">
        <v>20</v>
      </c>
    </row>
    <row r="27" spans="1:2">
      <c r="A27" s="26" t="s">
        <v>20</v>
      </c>
      <c r="B27" s="6">
        <v>3301.333333333333</v>
      </c>
    </row>
    <row r="28" spans="1:2">
      <c r="A28" s="6" t="s">
        <v>21</v>
      </c>
      <c r="B28" s="9">
        <v>4</v>
      </c>
    </row>
    <row r="29" spans="1:2">
      <c r="A29" s="8" t="s">
        <v>22</v>
      </c>
      <c r="B29" s="9">
        <v>1</v>
      </c>
    </row>
    <row r="30" spans="1:2">
      <c r="A30" s="6" t="s">
        <v>23</v>
      </c>
      <c r="B30" s="9">
        <v>3</v>
      </c>
    </row>
    <row r="31" spans="1:2">
      <c r="A31" s="8" t="s">
        <v>24</v>
      </c>
      <c r="B31" s="9">
        <v>75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-7.1531592243888262</v>
      </c>
    </row>
    <row r="38" spans="1:2">
      <c r="A38" s="14" t="s">
        <v>27</v>
      </c>
      <c r="B38" s="14">
        <v>-67.789717855411496</v>
      </c>
    </row>
    <row r="39" spans="1:2">
      <c r="A39" s="14" t="s">
        <v>28</v>
      </c>
      <c r="B39" s="14">
        <v>-8.1096409650482233</v>
      </c>
    </row>
    <row r="40" spans="1:2">
      <c r="A40" s="14" t="s">
        <v>29</v>
      </c>
      <c r="B40" s="14">
        <v>-68.717864554144398</v>
      </c>
    </row>
    <row r="41" spans="1:2">
      <c r="A41" s="14" t="s">
        <v>30</v>
      </c>
      <c r="B41" s="14">
        <v>-60.569423965000489</v>
      </c>
    </row>
    <row r="42" spans="1:2">
      <c r="A42" s="14" t="s">
        <v>31</v>
      </c>
      <c r="B42" s="14">
        <v>-17.023500087372309</v>
      </c>
    </row>
    <row r="43" spans="1:2">
      <c r="A43" s="14" t="s">
        <v>32</v>
      </c>
      <c r="B43" s="14">
        <v>1.717264399616435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1.501892445986438</v>
      </c>
    </row>
    <row r="46" spans="1:2">
      <c r="A46" s="14" t="s">
        <v>35</v>
      </c>
      <c r="B46" s="14"/>
    </row>
    <row r="47" spans="1:2">
      <c r="A47" s="14" t="s">
        <v>36</v>
      </c>
      <c r="B47" s="14">
        <v>289</v>
      </c>
    </row>
    <row r="48" spans="1:2">
      <c r="A48" s="14" t="s">
        <v>37</v>
      </c>
      <c r="B48" s="14">
        <v>289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45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2</v>
      </c>
      <c r="C55" s="14">
        <v>12</v>
      </c>
      <c r="D55" s="17">
        <v>3</v>
      </c>
      <c r="E55" s="14">
        <v>17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2</v>
      </c>
      <c r="C59" s="17">
        <v>12</v>
      </c>
      <c r="D59" s="14">
        <v>3</v>
      </c>
      <c r="E59" s="17">
        <v>17</v>
      </c>
    </row>
    <row r="60" spans="1:5" ht="14.4">
      <c r="A60" s="6" t="s">
        <v>52</v>
      </c>
      <c r="B60" s="14">
        <v>2</v>
      </c>
      <c r="C60" s="14">
        <v>12</v>
      </c>
      <c r="D60" s="17">
        <v>3</v>
      </c>
      <c r="E60" s="17">
        <v>17</v>
      </c>
    </row>
    <row r="61" spans="1:5" ht="14.4">
      <c r="A61" s="24" t="s">
        <v>53</v>
      </c>
      <c r="B61" s="14">
        <v>2</v>
      </c>
      <c r="C61" s="17">
        <v>12</v>
      </c>
      <c r="D61" s="17">
        <v>3</v>
      </c>
      <c r="E61" s="17">
        <v>17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>
        <v>100</v>
      </c>
      <c r="C64" s="14">
        <v>100</v>
      </c>
      <c r="D64" s="14">
        <v>100</v>
      </c>
      <c r="E64" s="14">
        <v>100</v>
      </c>
    </row>
    <row r="65" spans="1:22" ht="14.4">
      <c r="A65" s="6" t="s">
        <v>57</v>
      </c>
      <c r="B65" s="14">
        <v>100</v>
      </c>
      <c r="C65" s="17">
        <v>100</v>
      </c>
      <c r="D65" s="17">
        <v>100</v>
      </c>
      <c r="E65" s="14">
        <v>100</v>
      </c>
    </row>
    <row r="66" spans="1:22" ht="14.4">
      <c r="A66" s="23" t="s">
        <v>58</v>
      </c>
      <c r="B66" s="38">
        <v>1717.5</v>
      </c>
      <c r="C66" s="17">
        <v>3903</v>
      </c>
      <c r="D66" s="14">
        <v>3301.333333333333</v>
      </c>
      <c r="E66" s="17">
        <v>3539.705882352941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DC20B-C59C-4AB3-BE19-E7B47EA29903}">
  <dimension ref="A4:V142"/>
  <sheetViews>
    <sheetView workbookViewId="0">
      <selection activeCell="G22" sqref="G22"/>
    </sheetView>
  </sheetViews>
  <sheetFormatPr defaultRowHeight="15.6"/>
  <cols>
    <col min="1" max="1" width="41.6640625" style="106" customWidth="1"/>
    <col min="4" max="4" width="13.33203125" style="106" customWidth="1"/>
  </cols>
  <sheetData>
    <row r="4" spans="1:2">
      <c r="A4" s="32" t="s">
        <v>74</v>
      </c>
      <c r="B4" s="33" t="str">
        <f>'[46]Log to Operator list'!I6</f>
        <v>khongjiam</v>
      </c>
    </row>
    <row r="5" spans="1:2">
      <c r="A5" s="1" t="s">
        <v>1</v>
      </c>
      <c r="B5" s="29">
        <v>21.817373663323529</v>
      </c>
    </row>
    <row r="6" spans="1:2">
      <c r="A6" s="1" t="s">
        <v>75</v>
      </c>
      <c r="B6" s="35" t="e">
        <f>[46]Script!B2:B5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10.539268136101009</v>
      </c>
    </row>
    <row r="13" spans="1:2">
      <c r="A13" s="4" t="s">
        <v>6</v>
      </c>
      <c r="B13" s="5">
        <v>89.460731863898999</v>
      </c>
    </row>
    <row r="14" spans="1:2">
      <c r="A14" s="4" t="s">
        <v>7</v>
      </c>
      <c r="B14" s="5"/>
    </row>
    <row r="15" spans="1:2">
      <c r="A15" s="4" t="s">
        <v>8</v>
      </c>
      <c r="B15" s="5"/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81.615384615384613</v>
      </c>
    </row>
    <row r="19" spans="1:2">
      <c r="A19" s="6" t="s">
        <v>12</v>
      </c>
      <c r="B19" s="7">
        <v>100</v>
      </c>
    </row>
    <row r="20" spans="1:2">
      <c r="A20" s="28" t="s">
        <v>13</v>
      </c>
      <c r="B20" s="27">
        <v>94</v>
      </c>
    </row>
    <row r="21" spans="1:2">
      <c r="A21" s="28" t="s">
        <v>14</v>
      </c>
      <c r="B21" s="27">
        <v>20</v>
      </c>
    </row>
    <row r="22" spans="1:2">
      <c r="A22" s="28" t="s">
        <v>15</v>
      </c>
      <c r="B22" s="27">
        <v>3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20</v>
      </c>
    </row>
    <row r="25" spans="1:2">
      <c r="A25" s="6" t="s">
        <v>18</v>
      </c>
      <c r="B25" s="7">
        <v>0</v>
      </c>
    </row>
    <row r="26" spans="1:2">
      <c r="A26" s="8" t="s">
        <v>19</v>
      </c>
      <c r="B26" s="7">
        <v>20</v>
      </c>
    </row>
    <row r="27" spans="1:2">
      <c r="A27" s="26" t="s">
        <v>20</v>
      </c>
      <c r="B27" s="6"/>
    </row>
    <row r="28" spans="1:2">
      <c r="A28" s="6" t="s">
        <v>21</v>
      </c>
      <c r="B28" s="9">
        <v>0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0</v>
      </c>
    </row>
    <row r="31" spans="1:2">
      <c r="A31" s="8" t="s">
        <v>24</v>
      </c>
      <c r="B31" s="9"/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-6.1079565736265504</v>
      </c>
    </row>
    <row r="38" spans="1:2">
      <c r="A38" s="14" t="s">
        <v>27</v>
      </c>
      <c r="B38" s="14">
        <v>-83.742687749692479</v>
      </c>
    </row>
    <row r="39" spans="1:2">
      <c r="A39" s="14" t="s">
        <v>28</v>
      </c>
      <c r="B39" s="14">
        <v>-6.6733453076565432</v>
      </c>
    </row>
    <row r="40" spans="1:2">
      <c r="A40" s="14" t="s">
        <v>29</v>
      </c>
      <c r="B40" s="14">
        <v>-84.285773589979385</v>
      </c>
    </row>
    <row r="41" spans="1:2">
      <c r="A41" s="14" t="s">
        <v>30</v>
      </c>
      <c r="B41" s="14">
        <v>-77.609071397008009</v>
      </c>
    </row>
    <row r="42" spans="1:2">
      <c r="A42" s="14" t="s">
        <v>31</v>
      </c>
      <c r="B42" s="14">
        <v>-8.2011585487506675</v>
      </c>
    </row>
    <row r="43" spans="1:2">
      <c r="A43" s="14" t="s">
        <v>32</v>
      </c>
      <c r="B43" s="14">
        <v>2.99735929888883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1.3493772297677911</v>
      </c>
    </row>
    <row r="46" spans="1:2">
      <c r="A46" s="14" t="s">
        <v>35</v>
      </c>
      <c r="B46" s="14"/>
    </row>
    <row r="47" spans="1:2">
      <c r="A47" s="14" t="s">
        <v>36</v>
      </c>
      <c r="B47" s="14">
        <v>135</v>
      </c>
    </row>
    <row r="48" spans="1:2">
      <c r="A48" s="14" t="s">
        <v>37</v>
      </c>
      <c r="B48" s="14">
        <v>135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10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20</v>
      </c>
      <c r="D55" s="17">
        <v>0</v>
      </c>
      <c r="E55" s="14">
        <v>20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20</v>
      </c>
      <c r="D59" s="14">
        <v>0</v>
      </c>
      <c r="E59" s="17">
        <v>20</v>
      </c>
    </row>
    <row r="60" spans="1:5" ht="14.4">
      <c r="A60" s="6" t="s">
        <v>52</v>
      </c>
      <c r="B60" s="14">
        <v>0</v>
      </c>
      <c r="C60" s="14">
        <v>20</v>
      </c>
      <c r="D60" s="17">
        <v>0</v>
      </c>
      <c r="E60" s="17">
        <v>20</v>
      </c>
    </row>
    <row r="61" spans="1:5" ht="14.4">
      <c r="A61" s="24" t="s">
        <v>53</v>
      </c>
      <c r="B61" s="14">
        <v>0</v>
      </c>
      <c r="C61" s="17">
        <v>20</v>
      </c>
      <c r="D61" s="17">
        <v>0</v>
      </c>
      <c r="E61" s="17">
        <v>20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/>
      <c r="E64" s="14">
        <v>100</v>
      </c>
    </row>
    <row r="65" spans="1:22" ht="14.4">
      <c r="A65" s="6" t="s">
        <v>57</v>
      </c>
      <c r="B65" s="14"/>
      <c r="C65" s="17">
        <v>100</v>
      </c>
      <c r="D65" s="17"/>
      <c r="E65" s="14">
        <v>100</v>
      </c>
    </row>
    <row r="66" spans="1:22" ht="14.4">
      <c r="A66" s="23" t="s">
        <v>58</v>
      </c>
      <c r="B66" s="38"/>
      <c r="C66" s="17">
        <v>3603.6</v>
      </c>
      <c r="D66" s="14"/>
      <c r="E66" s="17">
        <v>3603.6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0E5E4-9237-4E6D-9106-AA6BC05D3815}">
  <dimension ref="A4:V142"/>
  <sheetViews>
    <sheetView topLeftCell="A43" workbookViewId="0"/>
  </sheetViews>
  <sheetFormatPr defaultRowHeight="15.6"/>
  <cols>
    <col min="1" max="1" width="41.6640625" style="107" customWidth="1"/>
    <col min="4" max="4" width="13.33203125" style="107" customWidth="1"/>
  </cols>
  <sheetData>
    <row r="4" spans="1:2">
      <c r="A4" s="32" t="s">
        <v>74</v>
      </c>
      <c r="B4" s="33" t="str">
        <f>'[47]Log to Operator list'!I6</f>
        <v>LEI</v>
      </c>
    </row>
    <row r="5" spans="1:2">
      <c r="A5" s="1" t="s">
        <v>1</v>
      </c>
      <c r="B5" s="29">
        <v>45.060203465423733</v>
      </c>
    </row>
    <row r="6" spans="1:2">
      <c r="A6" s="1" t="s">
        <v>75</v>
      </c>
      <c r="B6" s="35" t="e">
        <f>[47]Script!B2:B5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16.062413951353829</v>
      </c>
    </row>
    <row r="13" spans="1:2">
      <c r="A13" s="4" t="s">
        <v>6</v>
      </c>
      <c r="B13" s="5">
        <v>83.937586048646168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82.275000000000006</v>
      </c>
    </row>
    <row r="19" spans="1:2">
      <c r="A19" s="6" t="s">
        <v>12</v>
      </c>
      <c r="B19" s="7">
        <v>96.774193548387103</v>
      </c>
    </row>
    <row r="20" spans="1:2">
      <c r="A20" s="28" t="s">
        <v>13</v>
      </c>
      <c r="B20" s="27">
        <v>0</v>
      </c>
    </row>
    <row r="21" spans="1:2">
      <c r="A21" s="28" t="s">
        <v>14</v>
      </c>
      <c r="B21" s="27">
        <v>30</v>
      </c>
    </row>
    <row r="22" spans="1:2">
      <c r="A22" s="28" t="s">
        <v>15</v>
      </c>
      <c r="B22" s="27">
        <v>5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31</v>
      </c>
    </row>
    <row r="25" spans="1:2">
      <c r="A25" s="6" t="s">
        <v>18</v>
      </c>
      <c r="B25" s="7">
        <v>1</v>
      </c>
    </row>
    <row r="26" spans="1:2">
      <c r="A26" s="8" t="s">
        <v>19</v>
      </c>
      <c r="B26" s="7">
        <v>30</v>
      </c>
    </row>
    <row r="27" spans="1:2">
      <c r="A27" s="26" t="s">
        <v>20</v>
      </c>
      <c r="B27" s="6">
        <v>3394</v>
      </c>
    </row>
    <row r="28" spans="1:2">
      <c r="A28" s="6" t="s">
        <v>21</v>
      </c>
      <c r="B28" s="9">
        <v>2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2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-8.2756356302402274</v>
      </c>
    </row>
    <row r="38" spans="1:2">
      <c r="A38" s="14" t="s">
        <v>27</v>
      </c>
      <c r="B38" s="14">
        <v>-69.645806947724751</v>
      </c>
    </row>
    <row r="39" spans="1:2">
      <c r="A39" s="14" t="s">
        <v>28</v>
      </c>
      <c r="B39" s="14">
        <v>-9.3176655098779761</v>
      </c>
    </row>
    <row r="40" spans="1:2">
      <c r="A40" s="14" t="s">
        <v>29</v>
      </c>
      <c r="B40" s="14">
        <v>-70.663571575516301</v>
      </c>
    </row>
    <row r="41" spans="1:2">
      <c r="A41" s="14" t="s">
        <v>30</v>
      </c>
      <c r="B41" s="14">
        <v>-61.284691699108549</v>
      </c>
    </row>
    <row r="42" spans="1:2">
      <c r="A42" s="14" t="s">
        <v>31</v>
      </c>
      <c r="B42" s="14">
        <v>-13.92285923393149</v>
      </c>
    </row>
    <row r="43" spans="1:2">
      <c r="A43" s="14" t="s">
        <v>32</v>
      </c>
      <c r="B43" s="14">
        <v>1.208609624434789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1.602770240168482</v>
      </c>
    </row>
    <row r="46" spans="1:2">
      <c r="A46" s="14" t="s">
        <v>35</v>
      </c>
      <c r="B46" s="14"/>
    </row>
    <row r="47" spans="1:2">
      <c r="A47" s="14" t="s">
        <v>36</v>
      </c>
      <c r="B47" s="14">
        <v>663</v>
      </c>
    </row>
    <row r="48" spans="1:2">
      <c r="A48" s="14" t="s">
        <v>37</v>
      </c>
      <c r="B48" s="14">
        <v>663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123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28</v>
      </c>
      <c r="D55" s="17">
        <v>1</v>
      </c>
      <c r="E55" s="14">
        <v>29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28</v>
      </c>
      <c r="D59" s="14">
        <v>1</v>
      </c>
      <c r="E59" s="17">
        <v>29</v>
      </c>
    </row>
    <row r="60" spans="1:5" ht="14.4">
      <c r="A60" s="6" t="s">
        <v>52</v>
      </c>
      <c r="B60" s="14">
        <v>0</v>
      </c>
      <c r="C60" s="14">
        <v>28</v>
      </c>
      <c r="D60" s="17">
        <v>1</v>
      </c>
      <c r="E60" s="17">
        <v>29</v>
      </c>
    </row>
    <row r="61" spans="1:5" ht="14.4">
      <c r="A61" s="24" t="s">
        <v>53</v>
      </c>
      <c r="B61" s="14">
        <v>0</v>
      </c>
      <c r="C61" s="17">
        <v>28</v>
      </c>
      <c r="D61" s="17">
        <v>1</v>
      </c>
      <c r="E61" s="17">
        <v>29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>
        <v>100</v>
      </c>
      <c r="E64" s="14">
        <v>100</v>
      </c>
    </row>
    <row r="65" spans="1:22" ht="14.4">
      <c r="A65" s="6" t="s">
        <v>57</v>
      </c>
      <c r="B65" s="14"/>
      <c r="C65" s="17">
        <v>100</v>
      </c>
      <c r="D65" s="17">
        <v>100</v>
      </c>
      <c r="E65" s="14">
        <v>100</v>
      </c>
    </row>
    <row r="66" spans="1:22" ht="14.4">
      <c r="A66" s="23" t="s">
        <v>58</v>
      </c>
      <c r="B66" s="38"/>
      <c r="C66" s="17">
        <v>4619.75</v>
      </c>
      <c r="D66" s="14">
        <v>3394</v>
      </c>
      <c r="E66" s="17">
        <v>4577.4827586206893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2DD5-937E-4CCE-9AEF-89E06364ECF7}">
  <dimension ref="A4:V142"/>
  <sheetViews>
    <sheetView workbookViewId="0"/>
  </sheetViews>
  <sheetFormatPr defaultRowHeight="15.6"/>
  <cols>
    <col min="1" max="1" width="41.6640625" style="97" customWidth="1"/>
    <col min="4" max="4" width="13.33203125" style="97" customWidth="1"/>
  </cols>
  <sheetData>
    <row r="4" spans="1:2">
      <c r="A4" s="32" t="s">
        <v>74</v>
      </c>
      <c r="B4" s="33" t="str">
        <f>'[48]Log to Operator list'!I6</f>
        <v>NKI</v>
      </c>
    </row>
    <row r="5" spans="1:2">
      <c r="A5" s="1" t="s">
        <v>1</v>
      </c>
      <c r="B5" s="29">
        <v>31.89101983825061</v>
      </c>
    </row>
    <row r="6" spans="1:2">
      <c r="A6" s="1" t="s">
        <v>75</v>
      </c>
      <c r="B6" s="35" t="e">
        <f>[48]Script!B2:B5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0.78717201166180761</v>
      </c>
    </row>
    <row r="13" spans="1:2">
      <c r="A13" s="4" t="s">
        <v>6</v>
      </c>
      <c r="B13" s="5">
        <v>99.212827988338191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100</v>
      </c>
    </row>
    <row r="19" spans="1:2">
      <c r="A19" s="6" t="s">
        <v>12</v>
      </c>
      <c r="B19" s="7">
        <v>100</v>
      </c>
    </row>
    <row r="20" spans="1:2">
      <c r="A20" s="28" t="s">
        <v>13</v>
      </c>
      <c r="B20" s="27">
        <v>204.33333333333329</v>
      </c>
    </row>
    <row r="21" spans="1:2">
      <c r="A21" s="28" t="s">
        <v>14</v>
      </c>
      <c r="B21" s="27">
        <v>4</v>
      </c>
    </row>
    <row r="22" spans="1:2">
      <c r="A22" s="28" t="s">
        <v>15</v>
      </c>
      <c r="B22" s="27">
        <v>3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3</v>
      </c>
    </row>
    <row r="25" spans="1:2">
      <c r="A25" s="6" t="s">
        <v>18</v>
      </c>
      <c r="B25" s="7">
        <v>0</v>
      </c>
    </row>
    <row r="26" spans="1:2">
      <c r="A26" s="8" t="s">
        <v>19</v>
      </c>
      <c r="B26" s="7">
        <v>3</v>
      </c>
    </row>
    <row r="27" spans="1:2">
      <c r="A27" s="26" t="s">
        <v>20</v>
      </c>
      <c r="B27" s="6">
        <v>3845.3809523809518</v>
      </c>
    </row>
    <row r="28" spans="1:2">
      <c r="A28" s="6" t="s">
        <v>21</v>
      </c>
      <c r="B28" s="9">
        <v>2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2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-6.6790830920457722</v>
      </c>
    </row>
    <row r="38" spans="1:2">
      <c r="A38" s="14" t="s">
        <v>27</v>
      </c>
      <c r="B38" s="14">
        <v>-67.09155611560918</v>
      </c>
    </row>
    <row r="39" spans="1:2">
      <c r="A39" s="14" t="s">
        <v>28</v>
      </c>
      <c r="B39" s="14">
        <v>-7.5034745493118482</v>
      </c>
    </row>
    <row r="40" spans="1:2">
      <c r="A40" s="14" t="s">
        <v>29</v>
      </c>
      <c r="B40" s="14">
        <v>-67.915718548431201</v>
      </c>
    </row>
    <row r="41" spans="1:2">
      <c r="A41" s="14" t="s">
        <v>30</v>
      </c>
      <c r="B41" s="14">
        <v>-60.302417083144327</v>
      </c>
    </row>
    <row r="42" spans="1:2">
      <c r="A42" s="14" t="s">
        <v>31</v>
      </c>
      <c r="B42" s="14">
        <v>-21.327799908451279</v>
      </c>
    </row>
    <row r="43" spans="1:2">
      <c r="A43" s="14" t="s">
        <v>32</v>
      </c>
      <c r="B43" s="14">
        <v>2.6091036137833048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1.4221165279429251</v>
      </c>
    </row>
    <row r="46" spans="1:2">
      <c r="A46" s="14" t="s">
        <v>35</v>
      </c>
      <c r="B46" s="14"/>
    </row>
    <row r="47" spans="1:2">
      <c r="A47" s="14" t="s">
        <v>36</v>
      </c>
      <c r="B47" s="14">
        <v>530</v>
      </c>
    </row>
    <row r="48" spans="1:2">
      <c r="A48" s="14" t="s">
        <v>37</v>
      </c>
      <c r="B48" s="14">
        <v>530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86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3</v>
      </c>
      <c r="D55" s="17">
        <v>21</v>
      </c>
      <c r="E55" s="14">
        <v>24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3</v>
      </c>
      <c r="D59" s="14">
        <v>21</v>
      </c>
      <c r="E59" s="17">
        <v>24</v>
      </c>
    </row>
    <row r="60" spans="1:5" ht="14.4">
      <c r="A60" s="6" t="s">
        <v>52</v>
      </c>
      <c r="B60" s="14">
        <v>0</v>
      </c>
      <c r="C60" s="14">
        <v>3</v>
      </c>
      <c r="D60" s="17">
        <v>21</v>
      </c>
      <c r="E60" s="17">
        <v>24</v>
      </c>
    </row>
    <row r="61" spans="1:5" ht="14.4">
      <c r="A61" s="24" t="s">
        <v>53</v>
      </c>
      <c r="B61" s="14">
        <v>0</v>
      </c>
      <c r="C61" s="17">
        <v>3</v>
      </c>
      <c r="D61" s="17">
        <v>21</v>
      </c>
      <c r="E61" s="17">
        <v>24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>
        <v>100</v>
      </c>
      <c r="E64" s="14">
        <v>100</v>
      </c>
    </row>
    <row r="65" spans="1:22" ht="14.4">
      <c r="A65" s="6" t="s">
        <v>57</v>
      </c>
      <c r="B65" s="14"/>
      <c r="C65" s="17">
        <v>100</v>
      </c>
      <c r="D65" s="17">
        <v>100</v>
      </c>
      <c r="E65" s="14">
        <v>100</v>
      </c>
    </row>
    <row r="66" spans="1:22" ht="14.4">
      <c r="A66" s="23" t="s">
        <v>58</v>
      </c>
      <c r="B66" s="38"/>
      <c r="C66" s="17">
        <v>5367.333333333333</v>
      </c>
      <c r="D66" s="14">
        <v>3845.3809523809518</v>
      </c>
      <c r="E66" s="17">
        <v>4035.625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7E5BC-C89A-4E46-96A6-B644A2274C7A}">
  <dimension ref="A4:V142"/>
  <sheetViews>
    <sheetView workbookViewId="0"/>
  </sheetViews>
  <sheetFormatPr defaultRowHeight="15.6"/>
  <cols>
    <col min="1" max="1" width="41.6640625" style="34" customWidth="1"/>
    <col min="4" max="4" width="13.33203125" style="34" customWidth="1"/>
  </cols>
  <sheetData>
    <row r="4" spans="1:2">
      <c r="A4" s="32" t="s">
        <v>74</v>
      </c>
      <c r="B4" s="33" t="str">
        <f>'[49]Log to Operator list'!I6</f>
        <v>NPM</v>
      </c>
    </row>
    <row r="5" spans="1:2">
      <c r="A5" s="1" t="s">
        <v>1</v>
      </c>
      <c r="B5" s="29">
        <v>41.265177029176797</v>
      </c>
    </row>
    <row r="6" spans="1:2">
      <c r="A6" s="1" t="s">
        <v>75</v>
      </c>
      <c r="B6" s="35" t="e">
        <f>[49]Script!B2:B5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13.70674425854723</v>
      </c>
    </row>
    <row r="13" spans="1:2">
      <c r="A13" s="4" t="s">
        <v>6</v>
      </c>
      <c r="B13" s="5">
        <v>86.293255741452768</v>
      </c>
    </row>
    <row r="14" spans="1:2">
      <c r="A14" s="4" t="s">
        <v>7</v>
      </c>
      <c r="B14" s="5"/>
    </row>
    <row r="15" spans="1:2">
      <c r="A15" s="4" t="s">
        <v>8</v>
      </c>
      <c r="B15" s="5">
        <v>100</v>
      </c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81.172413793103445</v>
      </c>
    </row>
    <row r="19" spans="1:2">
      <c r="A19" s="6" t="s">
        <v>12</v>
      </c>
      <c r="B19" s="7">
        <v>96.774193548387103</v>
      </c>
    </row>
    <row r="20" spans="1:2">
      <c r="A20" s="28" t="s">
        <v>13</v>
      </c>
      <c r="B20" s="27"/>
    </row>
    <row r="21" spans="1:2">
      <c r="A21" s="28" t="s">
        <v>14</v>
      </c>
      <c r="B21" s="27">
        <v>26</v>
      </c>
    </row>
    <row r="22" spans="1:2">
      <c r="A22" s="28" t="s">
        <v>15</v>
      </c>
      <c r="B22" s="27">
        <v>0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31</v>
      </c>
    </row>
    <row r="25" spans="1:2">
      <c r="A25" s="6" t="s">
        <v>18</v>
      </c>
      <c r="B25" s="7">
        <v>1</v>
      </c>
    </row>
    <row r="26" spans="1:2">
      <c r="A26" s="8" t="s">
        <v>19</v>
      </c>
      <c r="B26" s="7">
        <v>30</v>
      </c>
    </row>
    <row r="27" spans="1:2">
      <c r="A27" s="26" t="s">
        <v>20</v>
      </c>
      <c r="B27" s="6">
        <v>3631</v>
      </c>
    </row>
    <row r="28" spans="1:2">
      <c r="A28" s="6" t="s">
        <v>21</v>
      </c>
      <c r="B28" s="9">
        <v>4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4</v>
      </c>
    </row>
    <row r="31" spans="1:2">
      <c r="A31" s="8" t="s">
        <v>24</v>
      </c>
      <c r="B31" s="9">
        <v>100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-7.2785114926308134</v>
      </c>
    </row>
    <row r="38" spans="1:2">
      <c r="A38" s="14" t="s">
        <v>27</v>
      </c>
      <c r="B38" s="14">
        <v>-66.766969408547965</v>
      </c>
    </row>
    <row r="39" spans="1:2">
      <c r="A39" s="14" t="s">
        <v>28</v>
      </c>
      <c r="B39" s="14">
        <v>-8.186297555823888</v>
      </c>
    </row>
    <row r="40" spans="1:2">
      <c r="A40" s="14" t="s">
        <v>29</v>
      </c>
      <c r="B40" s="14">
        <v>-67.664573378525773</v>
      </c>
    </row>
    <row r="41" spans="1:2">
      <c r="A41" s="14" t="s">
        <v>30</v>
      </c>
      <c r="B41" s="14">
        <v>-59.38447520898697</v>
      </c>
    </row>
    <row r="42" spans="1:2">
      <c r="A42" s="14" t="s">
        <v>31</v>
      </c>
      <c r="B42" s="14">
        <v>-17.01703518274384</v>
      </c>
    </row>
    <row r="43" spans="1:2">
      <c r="A43" s="14" t="s">
        <v>32</v>
      </c>
      <c r="B43" s="14">
        <v>1.4868195793642589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1.5028466247164081</v>
      </c>
    </row>
    <row r="46" spans="1:2">
      <c r="A46" s="14" t="s">
        <v>35</v>
      </c>
      <c r="B46" s="14"/>
    </row>
    <row r="47" spans="1:2">
      <c r="A47" s="14" t="s">
        <v>36</v>
      </c>
      <c r="B47" s="14">
        <v>607</v>
      </c>
    </row>
    <row r="48" spans="1:2">
      <c r="A48" s="14" t="s">
        <v>37</v>
      </c>
      <c r="B48" s="14">
        <v>607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122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25</v>
      </c>
      <c r="D55" s="17">
        <v>4</v>
      </c>
      <c r="E55" s="14">
        <v>29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25</v>
      </c>
      <c r="D59" s="14">
        <v>4</v>
      </c>
      <c r="E59" s="17">
        <v>29</v>
      </c>
    </row>
    <row r="60" spans="1:5" ht="14.4">
      <c r="A60" s="6" t="s">
        <v>52</v>
      </c>
      <c r="B60" s="14">
        <v>0</v>
      </c>
      <c r="C60" s="14">
        <v>25</v>
      </c>
      <c r="D60" s="17">
        <v>4</v>
      </c>
      <c r="E60" s="17">
        <v>29</v>
      </c>
    </row>
    <row r="61" spans="1:5" ht="14.4">
      <c r="A61" s="24" t="s">
        <v>53</v>
      </c>
      <c r="B61" s="14">
        <v>0</v>
      </c>
      <c r="C61" s="17">
        <v>25</v>
      </c>
      <c r="D61" s="17">
        <v>4</v>
      </c>
      <c r="E61" s="17">
        <v>29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>
        <v>100</v>
      </c>
      <c r="E64" s="14">
        <v>100</v>
      </c>
    </row>
    <row r="65" spans="1:22" ht="14.4">
      <c r="A65" s="6" t="s">
        <v>57</v>
      </c>
      <c r="B65" s="14"/>
      <c r="C65" s="17">
        <v>100</v>
      </c>
      <c r="D65" s="17">
        <v>100</v>
      </c>
      <c r="E65" s="14">
        <v>100</v>
      </c>
    </row>
    <row r="66" spans="1:22" ht="14.4">
      <c r="A66" s="23" t="s">
        <v>58</v>
      </c>
      <c r="B66" s="38"/>
      <c r="C66" s="17">
        <v>4076.8</v>
      </c>
      <c r="D66" s="14">
        <v>3631</v>
      </c>
      <c r="E66" s="17">
        <v>4015.3103448275861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47D2E-789E-45D7-A060-61D5E543EFF9}">
  <dimension ref="A4:V142"/>
  <sheetViews>
    <sheetView topLeftCell="A4" workbookViewId="0"/>
  </sheetViews>
  <sheetFormatPr defaultRowHeight="15.6"/>
  <cols>
    <col min="1" max="1" width="41.6640625" style="108" customWidth="1"/>
    <col min="4" max="4" width="13.33203125" style="108" customWidth="1"/>
  </cols>
  <sheetData>
    <row r="4" spans="1:2">
      <c r="A4" s="32" t="s">
        <v>74</v>
      </c>
      <c r="B4" s="33" t="str">
        <f>'[50]Log to Operator list'!I6</f>
        <v>pha_taem</v>
      </c>
    </row>
    <row r="5" spans="1:2">
      <c r="A5" s="1" t="s">
        <v>1</v>
      </c>
      <c r="B5" s="29">
        <v>7.0815251754395998</v>
      </c>
    </row>
    <row r="6" spans="1:2">
      <c r="A6" s="1" t="s">
        <v>75</v>
      </c>
      <c r="B6" s="35" t="e">
        <f>[50]Script!B2:B5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7.6899509803921573</v>
      </c>
    </row>
    <row r="13" spans="1:2">
      <c r="A13" s="4" t="s">
        <v>6</v>
      </c>
      <c r="B13" s="5">
        <v>92.310049019607845</v>
      </c>
    </row>
    <row r="14" spans="1:2">
      <c r="A14" s="4" t="s">
        <v>7</v>
      </c>
      <c r="B14" s="5"/>
    </row>
    <row r="15" spans="1:2">
      <c r="A15" s="4" t="s">
        <v>8</v>
      </c>
      <c r="B15" s="5">
        <v>87.5</v>
      </c>
    </row>
    <row r="16" spans="1:2">
      <c r="A16" s="28" t="s">
        <v>9</v>
      </c>
      <c r="B16" s="28">
        <v>81.25</v>
      </c>
    </row>
    <row r="17" spans="1:2">
      <c r="A17" s="28" t="s">
        <v>10</v>
      </c>
      <c r="B17" s="28">
        <v>6.8965517241379306</v>
      </c>
    </row>
    <row r="18" spans="1:2">
      <c r="A18" s="28" t="s">
        <v>11</v>
      </c>
      <c r="B18" s="28">
        <v>104.3461538461538</v>
      </c>
    </row>
    <row r="19" spans="1:2">
      <c r="A19" s="6" t="s">
        <v>12</v>
      </c>
      <c r="B19" s="7">
        <v>89.285714285714292</v>
      </c>
    </row>
    <row r="20" spans="1:2">
      <c r="A20" s="28" t="s">
        <v>13</v>
      </c>
      <c r="B20" s="27">
        <v>101.6666666666667</v>
      </c>
    </row>
    <row r="21" spans="1:2">
      <c r="A21" s="28" t="s">
        <v>14</v>
      </c>
      <c r="B21" s="27">
        <v>22</v>
      </c>
    </row>
    <row r="22" spans="1:2">
      <c r="A22" s="28" t="s">
        <v>15</v>
      </c>
      <c r="B22" s="27">
        <v>9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28</v>
      </c>
    </row>
    <row r="25" spans="1:2">
      <c r="A25" s="6" t="s">
        <v>18</v>
      </c>
      <c r="B25" s="7">
        <v>3</v>
      </c>
    </row>
    <row r="26" spans="1:2">
      <c r="A26" s="8" t="s">
        <v>19</v>
      </c>
      <c r="B26" s="7">
        <v>25</v>
      </c>
    </row>
    <row r="27" spans="1:2">
      <c r="A27" s="26" t="s">
        <v>20</v>
      </c>
      <c r="B27" s="6">
        <v>3937.6153846153852</v>
      </c>
    </row>
    <row r="28" spans="1:2">
      <c r="A28" s="6" t="s">
        <v>21</v>
      </c>
      <c r="B28" s="9">
        <v>8</v>
      </c>
    </row>
    <row r="29" spans="1:2">
      <c r="A29" s="8" t="s">
        <v>22</v>
      </c>
      <c r="B29" s="9">
        <v>1</v>
      </c>
    </row>
    <row r="30" spans="1:2">
      <c r="A30" s="6" t="s">
        <v>23</v>
      </c>
      <c r="B30" s="9">
        <v>7</v>
      </c>
    </row>
    <row r="31" spans="1:2">
      <c r="A31" s="8" t="s">
        <v>24</v>
      </c>
      <c r="B31" s="9">
        <v>87.5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-8.5407903288473879</v>
      </c>
    </row>
    <row r="38" spans="1:2">
      <c r="A38" s="14" t="s">
        <v>27</v>
      </c>
      <c r="B38" s="14">
        <v>-88.883932368169212</v>
      </c>
    </row>
    <row r="39" spans="1:2">
      <c r="A39" s="14" t="s">
        <v>28</v>
      </c>
      <c r="B39" s="14">
        <v>-9.8852558734544047</v>
      </c>
    </row>
    <row r="40" spans="1:2">
      <c r="A40" s="14" t="s">
        <v>29</v>
      </c>
      <c r="B40" s="14">
        <v>-90.217410629213944</v>
      </c>
    </row>
    <row r="41" spans="1:2">
      <c r="A41" s="14" t="s">
        <v>30</v>
      </c>
      <c r="B41" s="14">
        <v>-80.283673368571911</v>
      </c>
    </row>
    <row r="42" spans="1:2">
      <c r="A42" s="14" t="s">
        <v>31</v>
      </c>
      <c r="B42" s="14">
        <v>-4.8557709782190832</v>
      </c>
    </row>
    <row r="43" spans="1:2">
      <c r="A43" s="14" t="s">
        <v>32</v>
      </c>
      <c r="B43" s="14">
        <v>2.428304942647264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1.849160176409872</v>
      </c>
    </row>
    <row r="46" spans="1:2">
      <c r="A46" s="14" t="s">
        <v>35</v>
      </c>
      <c r="B46" s="14"/>
    </row>
    <row r="47" spans="1:2">
      <c r="A47" s="14" t="s">
        <v>36</v>
      </c>
      <c r="B47" s="14">
        <v>602</v>
      </c>
    </row>
    <row r="48" spans="1:2">
      <c r="A48" s="14" t="s">
        <v>37</v>
      </c>
      <c r="B48" s="14">
        <v>602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27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9</v>
      </c>
      <c r="D55" s="17">
        <v>13</v>
      </c>
      <c r="E55" s="14">
        <v>22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1</v>
      </c>
      <c r="E57" s="14">
        <v>1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9</v>
      </c>
      <c r="D59" s="14">
        <v>13</v>
      </c>
      <c r="E59" s="17">
        <v>22</v>
      </c>
    </row>
    <row r="60" spans="1:5" ht="14.4">
      <c r="A60" s="6" t="s">
        <v>52</v>
      </c>
      <c r="B60" s="14">
        <v>0</v>
      </c>
      <c r="C60" s="14">
        <v>9</v>
      </c>
      <c r="D60" s="17">
        <v>13</v>
      </c>
      <c r="E60" s="17">
        <v>22</v>
      </c>
    </row>
    <row r="61" spans="1:5" ht="14.4">
      <c r="A61" s="24" t="s">
        <v>53</v>
      </c>
      <c r="B61" s="14">
        <v>0</v>
      </c>
      <c r="C61" s="17">
        <v>9</v>
      </c>
      <c r="D61" s="17">
        <v>12</v>
      </c>
      <c r="E61" s="17">
        <v>21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>
        <v>100</v>
      </c>
      <c r="E64" s="14">
        <v>100</v>
      </c>
    </row>
    <row r="65" spans="1:22" ht="14.4">
      <c r="A65" s="6" t="s">
        <v>57</v>
      </c>
      <c r="B65" s="14"/>
      <c r="C65" s="17">
        <v>100</v>
      </c>
      <c r="D65" s="17">
        <v>100</v>
      </c>
      <c r="E65" s="14">
        <v>100</v>
      </c>
    </row>
    <row r="66" spans="1:22" ht="14.4">
      <c r="A66" s="23" t="s">
        <v>58</v>
      </c>
      <c r="B66" s="38"/>
      <c r="C66" s="17">
        <v>3873.4444444444439</v>
      </c>
      <c r="D66" s="14">
        <v>3937.6153846153852</v>
      </c>
      <c r="E66" s="17">
        <v>3911.363636363636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0FBE5-F842-4142-B0AC-A8834C09D696}">
  <dimension ref="A4:V142"/>
  <sheetViews>
    <sheetView workbookViewId="0">
      <selection activeCell="C28" sqref="C28"/>
    </sheetView>
  </sheetViews>
  <sheetFormatPr defaultRowHeight="15.6"/>
  <cols>
    <col min="1" max="1" width="41.6640625" style="75" customWidth="1"/>
    <col min="4" max="4" width="13.33203125" style="75" customWidth="1"/>
  </cols>
  <sheetData>
    <row r="4" spans="1:2">
      <c r="A4" s="32" t="s">
        <v>74</v>
      </c>
      <c r="B4" s="33" t="str">
        <f>'[51]Log to Operator list'!I6</f>
        <v>Thepsuda_Bridge</v>
      </c>
    </row>
    <row r="5" spans="1:2">
      <c r="A5" s="1" t="s">
        <v>1</v>
      </c>
      <c r="B5" s="29">
        <v>9.130435166738966</v>
      </c>
    </row>
    <row r="6" spans="1:2">
      <c r="A6" s="1" t="s">
        <v>75</v>
      </c>
      <c r="B6" s="35" t="e">
        <f>[51]Script!B2:B5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14.84745762711864</v>
      </c>
    </row>
    <row r="13" spans="1:2">
      <c r="A13" s="4" t="s">
        <v>6</v>
      </c>
      <c r="B13" s="5">
        <v>85.152542372881356</v>
      </c>
    </row>
    <row r="14" spans="1:2">
      <c r="A14" s="4" t="s">
        <v>7</v>
      </c>
      <c r="B14" s="5"/>
    </row>
    <row r="15" spans="1:2">
      <c r="A15" s="4" t="s">
        <v>8</v>
      </c>
      <c r="B15" s="5"/>
    </row>
    <row r="16" spans="1:2">
      <c r="A16" s="28" t="s">
        <v>9</v>
      </c>
      <c r="B16" s="28">
        <v>100</v>
      </c>
    </row>
    <row r="17" spans="1:2">
      <c r="A17" s="28" t="s">
        <v>10</v>
      </c>
      <c r="B17" s="28">
        <v>0</v>
      </c>
    </row>
    <row r="18" spans="1:2">
      <c r="A18" s="28" t="s">
        <v>11</v>
      </c>
      <c r="B18" s="28">
        <v>104.7777777777778</v>
      </c>
    </row>
    <row r="19" spans="1:2">
      <c r="A19" s="6" t="s">
        <v>12</v>
      </c>
      <c r="B19" s="7">
        <v>100</v>
      </c>
    </row>
    <row r="20" spans="1:2">
      <c r="A20" s="28" t="s">
        <v>13</v>
      </c>
      <c r="B20" s="27"/>
    </row>
    <row r="21" spans="1:2">
      <c r="A21" s="28" t="s">
        <v>14</v>
      </c>
      <c r="B21" s="27">
        <v>5</v>
      </c>
    </row>
    <row r="22" spans="1:2">
      <c r="A22" s="28" t="s">
        <v>15</v>
      </c>
      <c r="B22" s="27">
        <v>0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5</v>
      </c>
    </row>
    <row r="25" spans="1:2">
      <c r="A25" s="6" t="s">
        <v>18</v>
      </c>
      <c r="B25" s="7">
        <v>0</v>
      </c>
    </row>
    <row r="26" spans="1:2">
      <c r="A26" s="8" t="s">
        <v>19</v>
      </c>
      <c r="B26" s="7">
        <v>5</v>
      </c>
    </row>
    <row r="27" spans="1:2">
      <c r="A27" s="26" t="s">
        <v>20</v>
      </c>
      <c r="B27" s="6"/>
    </row>
    <row r="28" spans="1:2">
      <c r="A28" s="6" t="s">
        <v>21</v>
      </c>
      <c r="B28" s="9">
        <v>0</v>
      </c>
    </row>
    <row r="29" spans="1:2">
      <c r="A29" s="8" t="s">
        <v>22</v>
      </c>
      <c r="B29" s="9">
        <v>0</v>
      </c>
    </row>
    <row r="30" spans="1:2">
      <c r="A30" s="6" t="s">
        <v>23</v>
      </c>
      <c r="B30" s="9">
        <v>0</v>
      </c>
    </row>
    <row r="31" spans="1:2">
      <c r="A31" s="8" t="s">
        <v>24</v>
      </c>
      <c r="B31" s="9"/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-8.4145315799351508</v>
      </c>
    </row>
    <row r="38" spans="1:2">
      <c r="A38" s="14" t="s">
        <v>27</v>
      </c>
      <c r="B38" s="14">
        <v>-80.829565527558728</v>
      </c>
    </row>
    <row r="39" spans="1:2">
      <c r="A39" s="14" t="s">
        <v>28</v>
      </c>
      <c r="B39" s="14">
        <v>-8.9786507615733093</v>
      </c>
    </row>
    <row r="40" spans="1:2">
      <c r="A40" s="14" t="s">
        <v>29</v>
      </c>
      <c r="B40" s="14">
        <v>-81.39234296978529</v>
      </c>
    </row>
    <row r="41" spans="1:2">
      <c r="A41" s="14" t="s">
        <v>30</v>
      </c>
      <c r="B41" s="14">
        <v>-72.334225814599861</v>
      </c>
    </row>
    <row r="42" spans="1:2">
      <c r="A42" s="14" t="s">
        <v>31</v>
      </c>
      <c r="B42" s="14">
        <v>-5.9191051514757538</v>
      </c>
    </row>
    <row r="43" spans="1:2">
      <c r="A43" s="14" t="s">
        <v>32</v>
      </c>
      <c r="B43" s="14">
        <v>0.93153017448445019</v>
      </c>
    </row>
    <row r="44" spans="1:2">
      <c r="A44" s="14" t="s">
        <v>33</v>
      </c>
      <c r="B44" s="14">
        <v>100</v>
      </c>
    </row>
    <row r="45" spans="1:2">
      <c r="A45" s="14" t="s">
        <v>34</v>
      </c>
      <c r="B45" s="14">
        <v>1.3491755577109601</v>
      </c>
    </row>
    <row r="46" spans="1:2">
      <c r="A46" s="14" t="s">
        <v>35</v>
      </c>
      <c r="B46" s="14"/>
    </row>
    <row r="47" spans="1:2">
      <c r="A47" s="14" t="s">
        <v>36</v>
      </c>
      <c r="B47" s="14">
        <v>85</v>
      </c>
    </row>
    <row r="48" spans="1:2">
      <c r="A48" s="14" t="s">
        <v>37</v>
      </c>
      <c r="B48" s="14">
        <v>85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13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5</v>
      </c>
      <c r="D55" s="17">
        <v>0</v>
      </c>
      <c r="E55" s="14">
        <v>5</v>
      </c>
    </row>
    <row r="56" spans="1:5" ht="14.4">
      <c r="A56" s="24" t="s">
        <v>47</v>
      </c>
      <c r="B56" s="14">
        <v>0</v>
      </c>
      <c r="C56" s="14">
        <v>0</v>
      </c>
      <c r="D56" s="17">
        <v>0</v>
      </c>
      <c r="E56" s="15">
        <v>0</v>
      </c>
    </row>
    <row r="57" spans="1:5" ht="14.4">
      <c r="A57" s="24" t="s">
        <v>48</v>
      </c>
      <c r="B57" s="14">
        <v>0</v>
      </c>
      <c r="C57" s="14">
        <v>0</v>
      </c>
      <c r="D57" s="17">
        <v>0</v>
      </c>
      <c r="E57" s="14">
        <v>0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5</v>
      </c>
      <c r="D59" s="14">
        <v>0</v>
      </c>
      <c r="E59" s="17">
        <v>5</v>
      </c>
    </row>
    <row r="60" spans="1:5" ht="14.4">
      <c r="A60" s="6" t="s">
        <v>52</v>
      </c>
      <c r="B60" s="14">
        <v>0</v>
      </c>
      <c r="C60" s="14">
        <v>5</v>
      </c>
      <c r="D60" s="17">
        <v>0</v>
      </c>
      <c r="E60" s="17">
        <v>5</v>
      </c>
    </row>
    <row r="61" spans="1:5" ht="14.4">
      <c r="A61" s="24" t="s">
        <v>53</v>
      </c>
      <c r="B61" s="14">
        <v>0</v>
      </c>
      <c r="C61" s="17">
        <v>5</v>
      </c>
      <c r="D61" s="17">
        <v>0</v>
      </c>
      <c r="E61" s="17">
        <v>5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100</v>
      </c>
      <c r="D64" s="14"/>
      <c r="E64" s="14">
        <v>100</v>
      </c>
    </row>
    <row r="65" spans="1:22" ht="14.4">
      <c r="A65" s="6" t="s">
        <v>57</v>
      </c>
      <c r="B65" s="14"/>
      <c r="C65" s="17">
        <v>100</v>
      </c>
      <c r="D65" s="17"/>
      <c r="E65" s="14">
        <v>100</v>
      </c>
    </row>
    <row r="66" spans="1:22" ht="14.4">
      <c r="A66" s="23" t="s">
        <v>58</v>
      </c>
      <c r="B66" s="38"/>
      <c r="C66" s="17">
        <v>3932.6</v>
      </c>
      <c r="D66" s="14"/>
      <c r="E66" s="17">
        <v>3932.6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11D0E-0752-470F-BB5E-1CF9ACCFB62E}">
  <dimension ref="A4:V142"/>
  <sheetViews>
    <sheetView workbookViewId="0">
      <selection activeCell="I27" sqref="I27"/>
    </sheetView>
  </sheetViews>
  <sheetFormatPr defaultRowHeight="15.6"/>
  <cols>
    <col min="1" max="1" width="41.6640625" style="109" customWidth="1"/>
    <col min="4" max="4" width="13.33203125" style="109" customWidth="1"/>
  </cols>
  <sheetData>
    <row r="4" spans="1:2">
      <c r="A4" s="32" t="s">
        <v>74</v>
      </c>
      <c r="B4" s="33" t="str">
        <f>'[52]Log to Operator list'!I6</f>
        <v>NAKA_CAVE1</v>
      </c>
    </row>
    <row r="5" spans="1:2">
      <c r="A5" s="1" t="s">
        <v>1</v>
      </c>
      <c r="B5" s="29">
        <v>6.8387623282610637</v>
      </c>
    </row>
    <row r="6" spans="1:2">
      <c r="A6" s="1" t="s">
        <v>75</v>
      </c>
      <c r="B6" s="35" t="e">
        <f>[52]Script!B2:B5</f>
        <v>#VALUE!</v>
      </c>
    </row>
    <row r="10" spans="1:2">
      <c r="A10" s="2" t="s">
        <v>2</v>
      </c>
    </row>
    <row r="11" spans="1:2">
      <c r="A11" s="3" t="s">
        <v>3</v>
      </c>
      <c r="B11" s="3" t="s">
        <v>4</v>
      </c>
    </row>
    <row r="12" spans="1:2">
      <c r="A12" s="4" t="s">
        <v>5</v>
      </c>
      <c r="B12" s="5">
        <v>14.861960654653659</v>
      </c>
    </row>
    <row r="13" spans="1:2">
      <c r="A13" s="4" t="s">
        <v>6</v>
      </c>
      <c r="B13" s="5">
        <v>85.138039345346343</v>
      </c>
    </row>
    <row r="14" spans="1:2">
      <c r="A14" s="4" t="s">
        <v>7</v>
      </c>
      <c r="B14" s="5"/>
    </row>
    <row r="15" spans="1:2">
      <c r="A15" s="4" t="s">
        <v>8</v>
      </c>
      <c r="B15" s="5">
        <v>93.548387096774192</v>
      </c>
    </row>
    <row r="16" spans="1:2">
      <c r="A16" s="28" t="s">
        <v>9</v>
      </c>
      <c r="B16" s="28">
        <v>48.717948717948723</v>
      </c>
    </row>
    <row r="17" spans="1:2">
      <c r="A17" s="28" t="s">
        <v>10</v>
      </c>
      <c r="B17" s="28">
        <v>2.5</v>
      </c>
    </row>
    <row r="18" spans="1:2">
      <c r="A18" s="28" t="s">
        <v>11</v>
      </c>
      <c r="B18" s="28">
        <v>120.8947368421053</v>
      </c>
    </row>
    <row r="19" spans="1:2">
      <c r="A19" s="6" t="s">
        <v>12</v>
      </c>
      <c r="B19" s="7">
        <v>23.104693140794229</v>
      </c>
    </row>
    <row r="20" spans="1:2">
      <c r="A20" s="28" t="s">
        <v>13</v>
      </c>
      <c r="B20" s="27">
        <v>533.75</v>
      </c>
    </row>
    <row r="21" spans="1:2">
      <c r="A21" s="28" t="s">
        <v>14</v>
      </c>
      <c r="B21" s="27">
        <v>51</v>
      </c>
    </row>
    <row r="22" spans="1:2">
      <c r="A22" s="28" t="s">
        <v>15</v>
      </c>
      <c r="B22" s="27">
        <v>12</v>
      </c>
    </row>
    <row r="23" spans="1:2">
      <c r="A23" s="3" t="s">
        <v>16</v>
      </c>
      <c r="B23" s="3" t="s">
        <v>4</v>
      </c>
    </row>
    <row r="24" spans="1:2">
      <c r="A24" s="8" t="s">
        <v>17</v>
      </c>
      <c r="B24" s="7">
        <v>277</v>
      </c>
    </row>
    <row r="25" spans="1:2">
      <c r="A25" s="6" t="s">
        <v>18</v>
      </c>
      <c r="B25" s="7">
        <v>213</v>
      </c>
    </row>
    <row r="26" spans="1:2">
      <c r="A26" s="8" t="s">
        <v>19</v>
      </c>
      <c r="B26" s="7">
        <v>64</v>
      </c>
    </row>
    <row r="27" spans="1:2">
      <c r="A27" s="26" t="s">
        <v>20</v>
      </c>
      <c r="B27" s="6">
        <v>7059.9333333333334</v>
      </c>
    </row>
    <row r="28" spans="1:2">
      <c r="A28" s="6" t="s">
        <v>21</v>
      </c>
      <c r="B28" s="9">
        <v>30</v>
      </c>
    </row>
    <row r="29" spans="1:2">
      <c r="A29" s="8" t="s">
        <v>22</v>
      </c>
      <c r="B29" s="9">
        <v>1</v>
      </c>
    </row>
    <row r="30" spans="1:2">
      <c r="A30" s="6" t="s">
        <v>23</v>
      </c>
      <c r="B30" s="9">
        <v>29</v>
      </c>
    </row>
    <row r="31" spans="1:2">
      <c r="A31" s="8" t="s">
        <v>24</v>
      </c>
      <c r="B31" s="9">
        <v>96.666666666666671</v>
      </c>
    </row>
    <row r="35" spans="1:2">
      <c r="A35" s="10" t="s">
        <v>25</v>
      </c>
    </row>
    <row r="36" spans="1:2">
      <c r="A36" s="10" t="s">
        <v>3</v>
      </c>
      <c r="B36" s="10" t="s">
        <v>4</v>
      </c>
    </row>
    <row r="37" spans="1:2">
      <c r="A37" s="14" t="s">
        <v>26</v>
      </c>
      <c r="B37" s="14">
        <v>-8.8273362229984293</v>
      </c>
    </row>
    <row r="38" spans="1:2">
      <c r="A38" s="14" t="s">
        <v>27</v>
      </c>
      <c r="B38" s="14">
        <v>-93.215794285181488</v>
      </c>
    </row>
    <row r="39" spans="1:2">
      <c r="A39" s="14" t="s">
        <v>28</v>
      </c>
      <c r="B39" s="14">
        <v>-9.8683056568095466</v>
      </c>
    </row>
    <row r="40" spans="1:2">
      <c r="A40" s="14" t="s">
        <v>29</v>
      </c>
      <c r="B40" s="14">
        <v>-94.261849532843641</v>
      </c>
    </row>
    <row r="41" spans="1:2">
      <c r="A41" s="14" t="s">
        <v>30</v>
      </c>
      <c r="B41" s="14">
        <v>-84.457796796990579</v>
      </c>
    </row>
    <row r="42" spans="1:2">
      <c r="A42" s="14" t="s">
        <v>31</v>
      </c>
      <c r="B42" s="14">
        <v>-0.90510181863916261</v>
      </c>
    </row>
    <row r="43" spans="1:2">
      <c r="A43" s="14" t="s">
        <v>32</v>
      </c>
      <c r="B43" s="14">
        <v>12.23889922553195</v>
      </c>
    </row>
    <row r="44" spans="1:2">
      <c r="A44" s="14" t="s">
        <v>33</v>
      </c>
      <c r="B44" s="14">
        <v>99.914052428018906</v>
      </c>
    </row>
    <row r="45" spans="1:2">
      <c r="A45" s="14" t="s">
        <v>34</v>
      </c>
      <c r="B45" s="14">
        <v>1.689091782796732</v>
      </c>
    </row>
    <row r="46" spans="1:2">
      <c r="A46" s="14" t="s">
        <v>35</v>
      </c>
      <c r="B46" s="14"/>
    </row>
    <row r="47" spans="1:2">
      <c r="A47" s="14" t="s">
        <v>36</v>
      </c>
      <c r="B47" s="14">
        <v>913</v>
      </c>
    </row>
    <row r="48" spans="1:2">
      <c r="A48" s="14" t="s">
        <v>37</v>
      </c>
      <c r="B48" s="14">
        <v>913</v>
      </c>
    </row>
    <row r="49" spans="1:5">
      <c r="A49" s="11" t="s">
        <v>38</v>
      </c>
      <c r="B49" s="11">
        <v>0</v>
      </c>
    </row>
    <row r="50" spans="1:5">
      <c r="A50" s="11" t="s">
        <v>39</v>
      </c>
      <c r="B50" s="11">
        <v>100</v>
      </c>
    </row>
    <row r="51" spans="1:5">
      <c r="A51" s="14" t="s">
        <v>40</v>
      </c>
      <c r="B51" s="14">
        <v>79</v>
      </c>
    </row>
    <row r="53" spans="1:5" ht="17.399999999999999">
      <c r="A53" s="12" t="s">
        <v>41</v>
      </c>
    </row>
    <row r="54" spans="1:5" ht="14.4">
      <c r="A54" s="25" t="s">
        <v>42</v>
      </c>
      <c r="B54" s="37" t="s">
        <v>77</v>
      </c>
      <c r="C54" s="13" t="s">
        <v>43</v>
      </c>
      <c r="D54" s="13" t="s">
        <v>44</v>
      </c>
      <c r="E54" s="13" t="s">
        <v>45</v>
      </c>
    </row>
    <row r="55" spans="1:5" ht="14.4">
      <c r="A55" s="24" t="s">
        <v>46</v>
      </c>
      <c r="B55" s="14">
        <v>0</v>
      </c>
      <c r="C55" s="14">
        <v>27</v>
      </c>
      <c r="D55" s="17">
        <v>20</v>
      </c>
      <c r="E55" s="14">
        <v>47</v>
      </c>
    </row>
    <row r="56" spans="1:5" ht="14.4">
      <c r="A56" s="24" t="s">
        <v>47</v>
      </c>
      <c r="B56" s="14">
        <v>0</v>
      </c>
      <c r="C56" s="14">
        <v>1</v>
      </c>
      <c r="D56" s="17">
        <v>5</v>
      </c>
      <c r="E56" s="15">
        <v>6</v>
      </c>
    </row>
    <row r="57" spans="1:5" ht="14.4">
      <c r="A57" s="24" t="s">
        <v>48</v>
      </c>
      <c r="B57" s="14">
        <v>0</v>
      </c>
      <c r="C57" s="14">
        <v>5</v>
      </c>
      <c r="D57" s="17">
        <v>8</v>
      </c>
      <c r="E57" s="14">
        <v>13</v>
      </c>
    </row>
    <row r="58" spans="1:5" ht="14.4">
      <c r="A58" s="24" t="s">
        <v>49</v>
      </c>
      <c r="B58" s="14">
        <v>0</v>
      </c>
      <c r="C58" s="16" t="s">
        <v>50</v>
      </c>
      <c r="D58" s="16" t="s">
        <v>50</v>
      </c>
      <c r="E58" s="14">
        <v>0</v>
      </c>
    </row>
    <row r="59" spans="1:5" ht="14.4">
      <c r="A59" s="24" t="s">
        <v>51</v>
      </c>
      <c r="B59" s="14">
        <v>0</v>
      </c>
      <c r="C59" s="17">
        <v>26</v>
      </c>
      <c r="D59" s="14">
        <v>15</v>
      </c>
      <c r="E59" s="17">
        <v>41</v>
      </c>
    </row>
    <row r="60" spans="1:5" ht="14.4">
      <c r="A60" s="6" t="s">
        <v>52</v>
      </c>
      <c r="B60" s="14">
        <v>0</v>
      </c>
      <c r="C60" s="14">
        <v>25</v>
      </c>
      <c r="D60" s="17">
        <v>15</v>
      </c>
      <c r="E60" s="17">
        <v>40</v>
      </c>
    </row>
    <row r="61" spans="1:5" ht="14.4">
      <c r="A61" s="24" t="s">
        <v>53</v>
      </c>
      <c r="B61" s="14">
        <v>0</v>
      </c>
      <c r="C61" s="17">
        <v>21</v>
      </c>
      <c r="D61" s="17">
        <v>7</v>
      </c>
      <c r="E61" s="17">
        <v>28</v>
      </c>
    </row>
    <row r="62" spans="1:5" ht="14.4">
      <c r="A62" s="6" t="s">
        <v>54</v>
      </c>
      <c r="B62" s="14">
        <v>0</v>
      </c>
      <c r="C62" s="14">
        <v>0</v>
      </c>
      <c r="D62" s="14">
        <v>0</v>
      </c>
      <c r="E62" s="14">
        <v>0</v>
      </c>
    </row>
    <row r="63" spans="1:5" ht="14.4">
      <c r="A63" s="6" t="s">
        <v>55</v>
      </c>
      <c r="B63" s="14">
        <v>0</v>
      </c>
      <c r="C63" s="14">
        <v>0</v>
      </c>
      <c r="D63" s="14">
        <v>0</v>
      </c>
      <c r="E63" s="14">
        <v>0</v>
      </c>
    </row>
    <row r="64" spans="1:5" ht="14.4">
      <c r="A64" s="6" t="s">
        <v>56</v>
      </c>
      <c r="B64" s="14"/>
      <c r="C64" s="14">
        <v>96.296296296296291</v>
      </c>
      <c r="D64" s="14">
        <v>75</v>
      </c>
      <c r="E64" s="14">
        <v>87.234042553191486</v>
      </c>
    </row>
    <row r="65" spans="1:22" ht="14.4">
      <c r="A65" s="6" t="s">
        <v>57</v>
      </c>
      <c r="B65" s="14"/>
      <c r="C65" s="17">
        <v>96.296296296296291</v>
      </c>
      <c r="D65" s="17">
        <v>75</v>
      </c>
      <c r="E65" s="14">
        <v>87.234042553191486</v>
      </c>
    </row>
    <row r="66" spans="1:22" ht="14.4">
      <c r="A66" s="23" t="s">
        <v>58</v>
      </c>
      <c r="B66" s="38"/>
      <c r="C66" s="17">
        <v>6926</v>
      </c>
      <c r="D66" s="14">
        <v>7059.9333333333334</v>
      </c>
      <c r="E66" s="17">
        <v>6975</v>
      </c>
    </row>
    <row r="68" spans="1:22">
      <c r="A68" s="20" t="s">
        <v>0</v>
      </c>
    </row>
    <row r="69" spans="1:22">
      <c r="A69" s="20"/>
      <c r="H69" s="20"/>
      <c r="O69" s="20"/>
      <c r="V69" s="20"/>
    </row>
    <row r="102" spans="1:2">
      <c r="A102" s="22" t="s">
        <v>59</v>
      </c>
    </row>
    <row r="103" spans="1:2">
      <c r="B103" s="22" t="s">
        <v>60</v>
      </c>
    </row>
    <row r="105" spans="1:2" ht="16.8">
      <c r="A105" s="18" t="s">
        <v>61</v>
      </c>
      <c r="B105" s="21" t="s">
        <v>62</v>
      </c>
    </row>
    <row r="106" spans="1:2" ht="16.8">
      <c r="A106" s="20" t="s">
        <v>0</v>
      </c>
      <c r="B106" s="21" t="s">
        <v>63</v>
      </c>
    </row>
    <row r="107" spans="1:2">
      <c r="A107" s="20"/>
    </row>
    <row r="116" ht="14.25" customHeight="1"/>
    <row r="138" spans="1:2">
      <c r="A138" s="22" t="s">
        <v>64</v>
      </c>
    </row>
    <row r="139" spans="1:2">
      <c r="B139" s="22" t="s">
        <v>65</v>
      </c>
    </row>
    <row r="140" spans="1:2" ht="16.8">
      <c r="A140" s="19" t="s">
        <v>61</v>
      </c>
      <c r="B140" s="21" t="s">
        <v>62</v>
      </c>
    </row>
    <row r="141" spans="1:2" ht="16.8">
      <c r="A141" s="20" t="s">
        <v>0</v>
      </c>
      <c r="B141" s="21" t="s">
        <v>66</v>
      </c>
    </row>
    <row r="142" spans="1:2">
      <c r="A142" s="20"/>
    </row>
  </sheetData>
  <pageMargins left="0.75" right="0.75" top="1" bottom="1" header="0.5" footer="0.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6292F-9296-44F6-A4FC-B8755C61F306}">
  <sheetPr>
    <tabColor rgb="FF92D050"/>
  </sheetPr>
  <dimension ref="A1:HA26"/>
  <sheetViews>
    <sheetView tabSelected="1" zoomScale="86" zoomScaleNormal="86" workbookViewId="0">
      <pane xSplit="1" topLeftCell="FV1" activePane="topRight" state="frozen"/>
      <selection pane="topRight" activeCell="GI29" sqref="GI29"/>
    </sheetView>
  </sheetViews>
  <sheetFormatPr defaultRowHeight="14.4"/>
  <cols>
    <col min="1" max="1" width="35.6640625" style="31" customWidth="1"/>
    <col min="2" max="2" width="7.77734375" style="30" customWidth="1"/>
    <col min="3" max="3" width="7.77734375" style="36" customWidth="1"/>
    <col min="4" max="5" width="7.77734375" style="30" customWidth="1"/>
    <col min="6" max="9" width="7.77734375" style="36" customWidth="1"/>
    <col min="10" max="21" width="7.77734375" customWidth="1"/>
    <col min="22" max="53" width="7.77734375" style="36" customWidth="1"/>
    <col min="54" max="177" width="7.77734375" customWidth="1"/>
    <col min="178" max="205" width="6.77734375" customWidth="1"/>
    <col min="206" max="209" width="8.88671875" customWidth="1"/>
  </cols>
  <sheetData>
    <row r="1" spans="1:209" ht="15" thickBot="1"/>
    <row r="2" spans="1:209" s="153" customFormat="1" ht="29.4" thickBot="1">
      <c r="A2" s="152"/>
      <c r="B2" s="311" t="s">
        <v>78</v>
      </c>
      <c r="C2" s="312"/>
      <c r="D2" s="313"/>
      <c r="E2" s="313"/>
      <c r="F2" s="314"/>
      <c r="G2" s="314"/>
      <c r="H2" s="314"/>
      <c r="I2" s="315"/>
      <c r="J2" s="328" t="s">
        <v>81</v>
      </c>
      <c r="K2" s="329"/>
      <c r="L2" s="330"/>
      <c r="M2" s="330"/>
      <c r="N2" s="331"/>
      <c r="O2" s="331"/>
      <c r="P2" s="331"/>
      <c r="Q2" s="331"/>
      <c r="R2" s="342"/>
      <c r="S2" s="342"/>
      <c r="T2" s="342"/>
      <c r="U2" s="343"/>
      <c r="V2" s="311" t="s">
        <v>85</v>
      </c>
      <c r="W2" s="312"/>
      <c r="X2" s="313"/>
      <c r="Y2" s="313"/>
      <c r="Z2" s="314"/>
      <c r="AA2" s="314"/>
      <c r="AB2" s="314"/>
      <c r="AC2" s="315"/>
      <c r="AD2" s="328" t="s">
        <v>88</v>
      </c>
      <c r="AE2" s="329"/>
      <c r="AF2" s="330"/>
      <c r="AG2" s="330"/>
      <c r="AH2" s="331"/>
      <c r="AI2" s="331"/>
      <c r="AJ2" s="331"/>
      <c r="AK2" s="332"/>
      <c r="AL2" s="304" t="s">
        <v>91</v>
      </c>
      <c r="AM2" s="305"/>
      <c r="AN2" s="303"/>
      <c r="AO2" s="303"/>
      <c r="AP2" s="306"/>
      <c r="AQ2" s="306"/>
      <c r="AR2" s="306"/>
      <c r="AS2" s="306"/>
      <c r="AT2" s="306"/>
      <c r="AU2" s="306"/>
      <c r="AV2" s="306"/>
      <c r="AW2" s="307"/>
      <c r="AX2" s="294" t="s">
        <v>93</v>
      </c>
      <c r="AY2" s="295"/>
      <c r="AZ2" s="295"/>
      <c r="BA2" s="308"/>
      <c r="BB2" s="302" t="s">
        <v>94</v>
      </c>
      <c r="BC2" s="303"/>
      <c r="BD2" s="303"/>
      <c r="BE2" s="303"/>
      <c r="BF2" s="294" t="s">
        <v>96</v>
      </c>
      <c r="BG2" s="295"/>
      <c r="BH2" s="295"/>
      <c r="BI2" s="295"/>
      <c r="BJ2" s="296"/>
      <c r="BK2" s="296"/>
      <c r="BL2" s="296"/>
      <c r="BM2" s="297"/>
      <c r="BN2" s="302" t="s">
        <v>99</v>
      </c>
      <c r="BO2" s="303"/>
      <c r="BP2" s="303"/>
      <c r="BQ2" s="356"/>
      <c r="BR2" s="294" t="s">
        <v>102</v>
      </c>
      <c r="BS2" s="295"/>
      <c r="BT2" s="295"/>
      <c r="BU2" s="308"/>
      <c r="BV2" s="302" t="s">
        <v>103</v>
      </c>
      <c r="BW2" s="303"/>
      <c r="BX2" s="303"/>
      <c r="BY2" s="356"/>
      <c r="BZ2" s="294" t="s">
        <v>104</v>
      </c>
      <c r="CA2" s="295"/>
      <c r="CB2" s="295"/>
      <c r="CC2" s="308"/>
      <c r="CD2" s="302" t="s">
        <v>107</v>
      </c>
      <c r="CE2" s="303"/>
      <c r="CF2" s="303"/>
      <c r="CG2" s="356"/>
      <c r="CH2" s="294" t="s">
        <v>109</v>
      </c>
      <c r="CI2" s="295"/>
      <c r="CJ2" s="295"/>
      <c r="CK2" s="295"/>
      <c r="CL2" s="296"/>
      <c r="CM2" s="296"/>
      <c r="CN2" s="296"/>
      <c r="CO2" s="296"/>
      <c r="CP2" s="296"/>
      <c r="CQ2" s="296"/>
      <c r="CR2" s="296"/>
      <c r="CS2" s="296"/>
      <c r="CT2" s="296"/>
      <c r="CU2" s="296"/>
      <c r="CV2" s="296"/>
      <c r="CW2" s="297"/>
      <c r="CX2" s="302" t="s">
        <v>112</v>
      </c>
      <c r="CY2" s="303"/>
      <c r="CZ2" s="303"/>
      <c r="DA2" s="356"/>
      <c r="DB2" s="294" t="s">
        <v>114</v>
      </c>
      <c r="DC2" s="295"/>
      <c r="DD2" s="295"/>
      <c r="DE2" s="308"/>
      <c r="DF2" s="302" t="s">
        <v>116</v>
      </c>
      <c r="DG2" s="303"/>
      <c r="DH2" s="303"/>
      <c r="DI2" s="356"/>
      <c r="DJ2" s="294" t="s">
        <v>117</v>
      </c>
      <c r="DK2" s="295"/>
      <c r="DL2" s="295"/>
      <c r="DM2" s="308"/>
      <c r="DN2" s="302" t="s">
        <v>118</v>
      </c>
      <c r="DO2" s="303"/>
      <c r="DP2" s="303"/>
      <c r="DQ2" s="356"/>
      <c r="DR2" s="294" t="s">
        <v>120</v>
      </c>
      <c r="DS2" s="295"/>
      <c r="DT2" s="295"/>
      <c r="DU2" s="308"/>
      <c r="DV2" s="302" t="s">
        <v>123</v>
      </c>
      <c r="DW2" s="303"/>
      <c r="DX2" s="303"/>
      <c r="DY2" s="356"/>
      <c r="DZ2" s="294" t="s">
        <v>124</v>
      </c>
      <c r="EA2" s="295"/>
      <c r="EB2" s="295"/>
      <c r="EC2" s="308"/>
      <c r="ED2" s="302" t="s">
        <v>125</v>
      </c>
      <c r="EE2" s="303"/>
      <c r="EF2" s="303"/>
      <c r="EG2" s="356"/>
      <c r="EH2" s="294" t="s">
        <v>127</v>
      </c>
      <c r="EI2" s="295"/>
      <c r="EJ2" s="295"/>
      <c r="EK2" s="308"/>
      <c r="EL2" s="302" t="s">
        <v>129</v>
      </c>
      <c r="EM2" s="303"/>
      <c r="EN2" s="303"/>
      <c r="EO2" s="356"/>
      <c r="EP2" s="294" t="s">
        <v>130</v>
      </c>
      <c r="EQ2" s="295"/>
      <c r="ER2" s="295"/>
      <c r="ES2" s="308"/>
      <c r="ET2" s="302" t="s">
        <v>133</v>
      </c>
      <c r="EU2" s="303"/>
      <c r="EV2" s="303"/>
      <c r="EW2" s="356"/>
      <c r="EX2" s="294" t="s">
        <v>134</v>
      </c>
      <c r="EY2" s="295"/>
      <c r="EZ2" s="295"/>
      <c r="FA2" s="308"/>
      <c r="FB2" s="302" t="s">
        <v>137</v>
      </c>
      <c r="FC2" s="303"/>
      <c r="FD2" s="303"/>
      <c r="FE2" s="356"/>
      <c r="FF2" s="294" t="s">
        <v>138</v>
      </c>
      <c r="FG2" s="295"/>
      <c r="FH2" s="295"/>
      <c r="FI2" s="295"/>
      <c r="FJ2" s="296"/>
      <c r="FK2" s="296"/>
      <c r="FL2" s="296"/>
      <c r="FM2" s="296"/>
      <c r="FN2" s="296"/>
      <c r="FO2" s="296"/>
      <c r="FP2" s="296"/>
      <c r="FQ2" s="296"/>
      <c r="FR2" s="296"/>
      <c r="FS2" s="296"/>
      <c r="FT2" s="296"/>
      <c r="FU2" s="297"/>
      <c r="FV2" s="377"/>
      <c r="FW2" s="377"/>
      <c r="FX2" s="377"/>
      <c r="FY2" s="377"/>
      <c r="FZ2" s="377"/>
      <c r="GA2" s="377"/>
      <c r="GB2" s="377"/>
      <c r="GC2" s="377"/>
      <c r="GD2" s="377"/>
      <c r="GE2" s="377"/>
      <c r="GF2" s="377"/>
      <c r="GG2" s="377"/>
      <c r="GH2" s="377"/>
      <c r="GI2" s="377"/>
      <c r="GJ2" s="377"/>
      <c r="GK2" s="377"/>
      <c r="GL2" s="377"/>
      <c r="GM2" s="377"/>
      <c r="GN2" s="377"/>
      <c r="GO2" s="377"/>
      <c r="GP2" s="377"/>
      <c r="GQ2" s="377"/>
      <c r="GR2" s="377"/>
      <c r="GS2" s="377"/>
      <c r="GT2" s="377"/>
      <c r="GU2" s="377"/>
      <c r="GV2" s="377"/>
      <c r="GW2" s="377"/>
      <c r="GX2" s="377"/>
      <c r="GY2" s="377"/>
      <c r="GZ2" s="377"/>
      <c r="HA2" s="377"/>
    </row>
    <row r="3" spans="1:209" s="177" customFormat="1" ht="23.4">
      <c r="A3" s="176"/>
      <c r="B3" s="284" t="s">
        <v>79</v>
      </c>
      <c r="C3" s="279"/>
      <c r="D3" s="279"/>
      <c r="E3" s="316"/>
      <c r="F3" s="278" t="s">
        <v>80</v>
      </c>
      <c r="G3" s="279"/>
      <c r="H3" s="279"/>
      <c r="I3" s="349"/>
      <c r="J3" s="333" t="s">
        <v>82</v>
      </c>
      <c r="K3" s="334"/>
      <c r="L3" s="335"/>
      <c r="M3" s="335"/>
      <c r="N3" s="334" t="s">
        <v>83</v>
      </c>
      <c r="O3" s="334"/>
      <c r="P3" s="335"/>
      <c r="Q3" s="335"/>
      <c r="R3" s="334" t="s">
        <v>84</v>
      </c>
      <c r="S3" s="334"/>
      <c r="T3" s="335"/>
      <c r="U3" s="341"/>
      <c r="V3" s="284" t="s">
        <v>86</v>
      </c>
      <c r="W3" s="279"/>
      <c r="X3" s="279"/>
      <c r="Y3" s="316"/>
      <c r="Z3" s="317" t="s">
        <v>87</v>
      </c>
      <c r="AA3" s="317"/>
      <c r="AB3" s="318"/>
      <c r="AC3" s="319"/>
      <c r="AD3" s="333" t="s">
        <v>89</v>
      </c>
      <c r="AE3" s="334"/>
      <c r="AF3" s="335"/>
      <c r="AG3" s="335"/>
      <c r="AH3" s="334" t="s">
        <v>90</v>
      </c>
      <c r="AI3" s="334"/>
      <c r="AJ3" s="335"/>
      <c r="AK3" s="336"/>
      <c r="AL3" s="284" t="s">
        <v>92</v>
      </c>
      <c r="AM3" s="279"/>
      <c r="AN3" s="280"/>
      <c r="AO3" s="281"/>
      <c r="AP3" s="278" t="s">
        <v>152</v>
      </c>
      <c r="AQ3" s="279"/>
      <c r="AR3" s="280"/>
      <c r="AS3" s="281"/>
      <c r="AT3" s="278" t="s">
        <v>105</v>
      </c>
      <c r="AU3" s="279"/>
      <c r="AV3" s="280"/>
      <c r="AW3" s="309"/>
      <c r="AX3" s="262" t="s">
        <v>151</v>
      </c>
      <c r="AY3" s="263"/>
      <c r="AZ3" s="264"/>
      <c r="BA3" s="299"/>
      <c r="BB3" s="284" t="s">
        <v>95</v>
      </c>
      <c r="BC3" s="279"/>
      <c r="BD3" s="280"/>
      <c r="BE3" s="280"/>
      <c r="BF3" s="262" t="s">
        <v>98</v>
      </c>
      <c r="BG3" s="263"/>
      <c r="BH3" s="264"/>
      <c r="BI3" s="265"/>
      <c r="BJ3" s="298" t="s">
        <v>97</v>
      </c>
      <c r="BK3" s="263"/>
      <c r="BL3" s="264"/>
      <c r="BM3" s="299"/>
      <c r="BN3" s="284" t="s">
        <v>100</v>
      </c>
      <c r="BO3" s="279"/>
      <c r="BP3" s="280"/>
      <c r="BQ3" s="309"/>
      <c r="BR3" s="262" t="s">
        <v>101</v>
      </c>
      <c r="BS3" s="263"/>
      <c r="BT3" s="264"/>
      <c r="BU3" s="299"/>
      <c r="BV3" s="284" t="s">
        <v>159</v>
      </c>
      <c r="BW3" s="279"/>
      <c r="BX3" s="280"/>
      <c r="BY3" s="309"/>
      <c r="BZ3" s="262" t="s">
        <v>106</v>
      </c>
      <c r="CA3" s="263"/>
      <c r="CB3" s="264"/>
      <c r="CC3" s="299"/>
      <c r="CD3" s="284" t="s">
        <v>108</v>
      </c>
      <c r="CE3" s="279"/>
      <c r="CF3" s="280"/>
      <c r="CG3" s="309"/>
      <c r="CH3" s="262" t="s">
        <v>92</v>
      </c>
      <c r="CI3" s="263"/>
      <c r="CJ3" s="264"/>
      <c r="CK3" s="265"/>
      <c r="CL3" s="298" t="s">
        <v>110</v>
      </c>
      <c r="CM3" s="263"/>
      <c r="CN3" s="264"/>
      <c r="CO3" s="265"/>
      <c r="CP3" s="298" t="s">
        <v>111</v>
      </c>
      <c r="CQ3" s="263"/>
      <c r="CR3" s="264"/>
      <c r="CS3" s="265"/>
      <c r="CT3" s="298" t="s">
        <v>111</v>
      </c>
      <c r="CU3" s="263"/>
      <c r="CV3" s="264"/>
      <c r="CW3" s="299"/>
      <c r="CX3" s="284" t="s">
        <v>113</v>
      </c>
      <c r="CY3" s="279"/>
      <c r="CZ3" s="280"/>
      <c r="DA3" s="309"/>
      <c r="DB3" s="262" t="s">
        <v>115</v>
      </c>
      <c r="DC3" s="263"/>
      <c r="DD3" s="264"/>
      <c r="DE3" s="299"/>
      <c r="DF3" s="284" t="s">
        <v>115</v>
      </c>
      <c r="DG3" s="279"/>
      <c r="DH3" s="280"/>
      <c r="DI3" s="309"/>
      <c r="DJ3" s="262" t="s">
        <v>115</v>
      </c>
      <c r="DK3" s="263"/>
      <c r="DL3" s="264"/>
      <c r="DM3" s="299"/>
      <c r="DN3" s="284" t="s">
        <v>119</v>
      </c>
      <c r="DO3" s="279"/>
      <c r="DP3" s="280"/>
      <c r="DQ3" s="309"/>
      <c r="DR3" s="262" t="s">
        <v>121</v>
      </c>
      <c r="DS3" s="263"/>
      <c r="DT3" s="264"/>
      <c r="DU3" s="299"/>
      <c r="DV3" s="284" t="s">
        <v>122</v>
      </c>
      <c r="DW3" s="279"/>
      <c r="DX3" s="280"/>
      <c r="DY3" s="309"/>
      <c r="DZ3" s="262" t="s">
        <v>153</v>
      </c>
      <c r="EA3" s="263"/>
      <c r="EB3" s="264"/>
      <c r="EC3" s="299"/>
      <c r="ED3" s="284" t="s">
        <v>126</v>
      </c>
      <c r="EE3" s="279"/>
      <c r="EF3" s="280"/>
      <c r="EG3" s="309"/>
      <c r="EH3" s="262" t="s">
        <v>128</v>
      </c>
      <c r="EI3" s="263"/>
      <c r="EJ3" s="264"/>
      <c r="EK3" s="299"/>
      <c r="EL3" s="284" t="s">
        <v>128</v>
      </c>
      <c r="EM3" s="279"/>
      <c r="EN3" s="280"/>
      <c r="EO3" s="309"/>
      <c r="EP3" s="262" t="s">
        <v>131</v>
      </c>
      <c r="EQ3" s="263"/>
      <c r="ER3" s="264"/>
      <c r="ES3" s="299"/>
      <c r="ET3" s="284" t="s">
        <v>132</v>
      </c>
      <c r="EU3" s="279"/>
      <c r="EV3" s="280"/>
      <c r="EW3" s="309"/>
      <c r="EX3" s="262" t="s">
        <v>136</v>
      </c>
      <c r="EY3" s="263"/>
      <c r="EZ3" s="264"/>
      <c r="FA3" s="299"/>
      <c r="FB3" s="284" t="s">
        <v>135</v>
      </c>
      <c r="FC3" s="279"/>
      <c r="FD3" s="280"/>
      <c r="FE3" s="309"/>
      <c r="FF3" s="262" t="s">
        <v>139</v>
      </c>
      <c r="FG3" s="263"/>
      <c r="FH3" s="263"/>
      <c r="FI3" s="375"/>
      <c r="FJ3" s="298" t="s">
        <v>140</v>
      </c>
      <c r="FK3" s="263"/>
      <c r="FL3" s="263"/>
      <c r="FM3" s="375"/>
      <c r="FN3" s="298" t="s">
        <v>141</v>
      </c>
      <c r="FO3" s="263"/>
      <c r="FP3" s="263"/>
      <c r="FQ3" s="375"/>
      <c r="FR3" s="298" t="s">
        <v>142</v>
      </c>
      <c r="FS3" s="263"/>
      <c r="FT3" s="263"/>
      <c r="FU3" s="385"/>
      <c r="FV3" s="382" t="s">
        <v>143</v>
      </c>
      <c r="FW3" s="383"/>
      <c r="FX3" s="383"/>
      <c r="FY3" s="384"/>
      <c r="FZ3" s="378" t="s">
        <v>144</v>
      </c>
      <c r="GA3" s="379"/>
      <c r="GB3" s="379"/>
      <c r="GC3" s="380"/>
      <c r="GD3" s="382" t="s">
        <v>145</v>
      </c>
      <c r="GE3" s="383"/>
      <c r="GF3" s="383"/>
      <c r="GG3" s="384"/>
      <c r="GH3" s="378" t="s">
        <v>146</v>
      </c>
      <c r="GI3" s="379"/>
      <c r="GJ3" s="379"/>
      <c r="GK3" s="380"/>
      <c r="GL3" s="382" t="s">
        <v>147</v>
      </c>
      <c r="GM3" s="383"/>
      <c r="GN3" s="383"/>
      <c r="GO3" s="384"/>
      <c r="GP3" s="378" t="s">
        <v>148</v>
      </c>
      <c r="GQ3" s="379"/>
      <c r="GR3" s="379"/>
      <c r="GS3" s="380"/>
      <c r="GT3" s="382" t="s">
        <v>149</v>
      </c>
      <c r="GU3" s="383"/>
      <c r="GV3" s="383"/>
      <c r="GW3" s="384"/>
      <c r="GX3" s="378" t="s">
        <v>150</v>
      </c>
      <c r="GY3" s="379"/>
      <c r="GZ3" s="379"/>
      <c r="HA3" s="380"/>
    </row>
    <row r="4" spans="1:209" s="174" customFormat="1" ht="18" customHeight="1">
      <c r="A4" s="212" t="s">
        <v>1</v>
      </c>
      <c r="B4" s="285">
        <f>'2สรขก'!B5</f>
        <v>195.08480327680169</v>
      </c>
      <c r="C4" s="286"/>
      <c r="D4" s="286"/>
      <c r="E4" s="320"/>
      <c r="F4" s="291">
        <f>'22สกล-นครพนม'!B5</f>
        <v>90.841628564835304</v>
      </c>
      <c r="G4" s="286"/>
      <c r="H4" s="286"/>
      <c r="I4" s="350"/>
      <c r="J4" s="337">
        <f>'12หล่มสัก_ขก'!B5</f>
        <v>196.59819723070851</v>
      </c>
      <c r="K4" s="338"/>
      <c r="L4" s="339"/>
      <c r="M4" s="339"/>
      <c r="N4" s="338">
        <f>'12ขกกุฉิ'!B5</f>
        <v>142.33735789637549</v>
      </c>
      <c r="O4" s="338"/>
      <c r="P4" s="339"/>
      <c r="Q4" s="339"/>
      <c r="R4" s="338">
        <f>'12กุฉิ_มุกดา'!B5</f>
        <v>124.3663457133832</v>
      </c>
      <c r="S4" s="338"/>
      <c r="T4" s="339"/>
      <c r="U4" s="344"/>
      <c r="V4" s="285">
        <f>'22อุดรสกล'!B5</f>
        <v>156.95839571795989</v>
      </c>
      <c r="W4" s="286"/>
      <c r="X4" s="286"/>
      <c r="Y4" s="320"/>
      <c r="Z4" s="321">
        <f>'22สกล-นครพนม'!B5</f>
        <v>90.841628564835304</v>
      </c>
      <c r="AA4" s="321"/>
      <c r="AB4" s="322"/>
      <c r="AC4" s="323"/>
      <c r="AD4" s="337">
        <f>'23ร้อยเอ็ด-ยโส'!B5</f>
        <v>82.246524707947472</v>
      </c>
      <c r="AE4" s="338"/>
      <c r="AF4" s="339"/>
      <c r="AG4" s="339"/>
      <c r="AH4" s="338">
        <f>'23ยโส-อุบล'!B5</f>
        <v>101.6646853834831</v>
      </c>
      <c r="AI4" s="338"/>
      <c r="AJ4" s="339"/>
      <c r="AK4" s="340"/>
      <c r="AL4" s="285">
        <f>'24คร-บร'!B5</f>
        <v>87.347798127337171</v>
      </c>
      <c r="AM4" s="286"/>
      <c r="AN4" s="287"/>
      <c r="AO4" s="288"/>
      <c r="AP4" s="291">
        <f>'24บร-ศก'!B5</f>
        <v>195.8546003585524</v>
      </c>
      <c r="AQ4" s="286"/>
      <c r="AR4" s="287"/>
      <c r="AS4" s="288"/>
      <c r="AT4" s="291">
        <f>'24ศก-อบ'!B5</f>
        <v>101.8094976036959</v>
      </c>
      <c r="AU4" s="286"/>
      <c r="AV4" s="287"/>
      <c r="AW4" s="310"/>
      <c r="AX4" s="266">
        <f>'201'!B5</f>
        <v>179.9653504037158</v>
      </c>
      <c r="AY4" s="267"/>
      <c r="AZ4" s="268"/>
      <c r="BA4" s="301"/>
      <c r="BB4" s="285">
        <f>'210'!B5</f>
        <v>46.686006323889544</v>
      </c>
      <c r="BC4" s="286"/>
      <c r="BD4" s="287"/>
      <c r="BE4" s="287"/>
      <c r="BF4" s="266">
        <f>'212-1'!B5</f>
        <v>211.26983253313631</v>
      </c>
      <c r="BG4" s="267"/>
      <c r="BH4" s="268"/>
      <c r="BI4" s="269"/>
      <c r="BJ4" s="300">
        <f>'212-2'!B5</f>
        <v>217.49368816088361</v>
      </c>
      <c r="BK4" s="267"/>
      <c r="BL4" s="268"/>
      <c r="BM4" s="301"/>
      <c r="BN4" s="285">
        <f>'213'!B5</f>
        <v>85.964606145433933</v>
      </c>
      <c r="BO4" s="286"/>
      <c r="BP4" s="287"/>
      <c r="BQ4" s="310"/>
      <c r="BR4" s="266">
        <f>'214'!B5</f>
        <v>44.130997824966663</v>
      </c>
      <c r="BS4" s="267"/>
      <c r="BT4" s="268"/>
      <c r="BU4" s="301"/>
      <c r="BV4" s="285">
        <f>'217'!B5</f>
        <v>96.441944153232669</v>
      </c>
      <c r="BW4" s="286"/>
      <c r="BX4" s="287"/>
      <c r="BY4" s="310"/>
      <c r="BZ4" s="266">
        <f>'221'!B5</f>
        <v>101.3770577839192</v>
      </c>
      <c r="CA4" s="267"/>
      <c r="CB4" s="268"/>
      <c r="CC4" s="301"/>
      <c r="CD4" s="285">
        <f>'222'!B5</f>
        <v>89.372612319953078</v>
      </c>
      <c r="CE4" s="286"/>
      <c r="CF4" s="287"/>
      <c r="CG4" s="310"/>
      <c r="CH4" s="266">
        <f>'226-1'!B5</f>
        <v>115.67181085921069</v>
      </c>
      <c r="CI4" s="267"/>
      <c r="CJ4" s="268"/>
      <c r="CK4" s="269"/>
      <c r="CL4" s="300">
        <f>'226-2'!B5</f>
        <v>54.422682377479639</v>
      </c>
      <c r="CM4" s="267"/>
      <c r="CN4" s="268"/>
      <c r="CO4" s="269"/>
      <c r="CP4" s="300">
        <f>'226-3'!B5</f>
        <v>104.4729213534754</v>
      </c>
      <c r="CQ4" s="267"/>
      <c r="CR4" s="268"/>
      <c r="CS4" s="269"/>
      <c r="CT4" s="300">
        <f>'226-4'!B5</f>
        <v>60.816882881589237</v>
      </c>
      <c r="CU4" s="267"/>
      <c r="CV4" s="268"/>
      <c r="CW4" s="301"/>
      <c r="CX4" s="285">
        <f>'227'!B5</f>
        <v>47.567752190211863</v>
      </c>
      <c r="CY4" s="286"/>
      <c r="CZ4" s="287"/>
      <c r="DA4" s="310"/>
      <c r="DB4" s="266">
        <f>'228'!B5</f>
        <v>91.510771167728223</v>
      </c>
      <c r="DC4" s="267"/>
      <c r="DD4" s="268"/>
      <c r="DE4" s="301"/>
      <c r="DF4" s="285">
        <f>'242,211'!B5</f>
        <v>183.58080915479289</v>
      </c>
      <c r="DG4" s="286"/>
      <c r="DH4" s="287"/>
      <c r="DI4" s="310"/>
      <c r="DJ4" s="266">
        <f>'304'!B5</f>
        <v>165.1311158916516</v>
      </c>
      <c r="DK4" s="267"/>
      <c r="DL4" s="268"/>
      <c r="DM4" s="301"/>
      <c r="DN4" s="285">
        <f>'2034'!B5</f>
        <v>67.698958421375636</v>
      </c>
      <c r="DO4" s="286"/>
      <c r="DP4" s="287"/>
      <c r="DQ4" s="310"/>
      <c r="DR4" s="266">
        <f>'2112'!B5</f>
        <v>167.7869110168154</v>
      </c>
      <c r="DS4" s="267"/>
      <c r="DT4" s="268"/>
      <c r="DU4" s="301"/>
      <c r="DV4" s="285">
        <f>'2062_229_201_202'!B5</f>
        <v>104.62788430259801</v>
      </c>
      <c r="DW4" s="286"/>
      <c r="DX4" s="287"/>
      <c r="DY4" s="310"/>
      <c r="DZ4" s="266">
        <f>'2159_2055'!B5</f>
        <v>117.7875986140522</v>
      </c>
      <c r="EA4" s="267"/>
      <c r="EB4" s="268"/>
      <c r="EC4" s="301"/>
      <c r="ED4" s="285">
        <f>'2173'!B5</f>
        <v>13.30954197418987</v>
      </c>
      <c r="EE4" s="286"/>
      <c r="EF4" s="287"/>
      <c r="EG4" s="310"/>
      <c r="EH4" s="266">
        <f>'2178'!B5</f>
        <v>66.93285256929579</v>
      </c>
      <c r="EI4" s="267"/>
      <c r="EJ4" s="268"/>
      <c r="EK4" s="301"/>
      <c r="EL4" s="285">
        <f>'2222'!B5</f>
        <v>32.014952879824499</v>
      </c>
      <c r="EM4" s="286"/>
      <c r="EN4" s="287"/>
      <c r="EO4" s="310"/>
      <c r="EP4" s="266">
        <f>'2248_2214'!B5</f>
        <v>139.0761963440797</v>
      </c>
      <c r="EQ4" s="267"/>
      <c r="ER4" s="268"/>
      <c r="ES4" s="301"/>
      <c r="ET4" s="285">
        <f>'2280'!B5</f>
        <v>37.637576393308848</v>
      </c>
      <c r="EU4" s="286"/>
      <c r="EV4" s="287"/>
      <c r="EW4" s="310"/>
      <c r="EX4" s="266">
        <f>'2396'!B5</f>
        <v>49.512811531957347</v>
      </c>
      <c r="EY4" s="267"/>
      <c r="EZ4" s="268"/>
      <c r="FA4" s="301"/>
      <c r="FB4" s="285">
        <f>'3013_4001_4020_2096_2022_2410'!B5</f>
        <v>189.9505635692968</v>
      </c>
      <c r="FC4" s="286"/>
      <c r="FD4" s="287"/>
      <c r="FE4" s="310"/>
      <c r="FF4" s="266">
        <f>'AH121-1'!B5</f>
        <v>114.7861532991232</v>
      </c>
      <c r="FG4" s="267"/>
      <c r="FH4" s="267"/>
      <c r="FI4" s="376"/>
      <c r="FJ4" s="300">
        <f>'AH121-2'!B5</f>
        <v>128.9035863297637</v>
      </c>
      <c r="FK4" s="267"/>
      <c r="FL4" s="267"/>
      <c r="FM4" s="376"/>
      <c r="FN4" s="300">
        <f>'AH121-3'!B5</f>
        <v>65.144812892888126</v>
      </c>
      <c r="FO4" s="267"/>
      <c r="FP4" s="267"/>
      <c r="FQ4" s="376"/>
      <c r="FR4" s="300">
        <f>'AH121-4'!B5</f>
        <v>44.027459361545603</v>
      </c>
      <c r="FS4" s="267"/>
      <c r="FT4" s="267"/>
      <c r="FU4" s="381"/>
      <c r="FV4" s="285">
        <f>BKN!B5</f>
        <v>27.01853240126216</v>
      </c>
      <c r="FW4" s="286"/>
      <c r="FX4" s="286"/>
      <c r="FY4" s="350"/>
      <c r="FZ4" s="266">
        <f>Khongjiam!B5</f>
        <v>21.817373663323529</v>
      </c>
      <c r="GA4" s="267"/>
      <c r="GB4" s="267"/>
      <c r="GC4" s="381"/>
      <c r="GD4" s="285">
        <f>เลย!B5</f>
        <v>45.060203465423733</v>
      </c>
      <c r="GE4" s="286"/>
      <c r="GF4" s="286"/>
      <c r="GG4" s="350"/>
      <c r="GH4" s="266">
        <f>หนองคาย!B5</f>
        <v>31.89101983825061</v>
      </c>
      <c r="GI4" s="267"/>
      <c r="GJ4" s="267"/>
      <c r="GK4" s="381"/>
      <c r="GL4" s="285">
        <f>นครพนม!B5</f>
        <v>41.265177029176797</v>
      </c>
      <c r="GM4" s="286"/>
      <c r="GN4" s="286"/>
      <c r="GO4" s="350"/>
      <c r="GP4" s="266">
        <f>ผาแต้ม!B5</f>
        <v>7.0815251754395998</v>
      </c>
      <c r="GQ4" s="267"/>
      <c r="GR4" s="267"/>
      <c r="GS4" s="381"/>
      <c r="GT4" s="285">
        <f>สะพานเทพสุดา!B5</f>
        <v>9.130435166738966</v>
      </c>
      <c r="GU4" s="286"/>
      <c r="GV4" s="286"/>
      <c r="GW4" s="350"/>
      <c r="GX4" s="266">
        <f>ถ้ำนาคา!B5</f>
        <v>6.8387623282610637</v>
      </c>
      <c r="GY4" s="267"/>
      <c r="GZ4" s="267"/>
      <c r="HA4" s="381"/>
    </row>
    <row r="5" spans="1:209" s="174" customFormat="1" ht="18" customHeight="1">
      <c r="A5" s="213"/>
      <c r="B5" s="285"/>
      <c r="C5" s="286"/>
      <c r="D5" s="286"/>
      <c r="E5" s="320"/>
      <c r="F5" s="291"/>
      <c r="G5" s="286"/>
      <c r="H5" s="286"/>
      <c r="I5" s="350"/>
      <c r="J5" s="337"/>
      <c r="K5" s="339"/>
      <c r="L5" s="339"/>
      <c r="M5" s="339"/>
      <c r="N5" s="338"/>
      <c r="O5" s="339"/>
      <c r="P5" s="339"/>
      <c r="Q5" s="339"/>
      <c r="R5" s="338"/>
      <c r="S5" s="339"/>
      <c r="T5" s="339"/>
      <c r="U5" s="344"/>
      <c r="V5" s="324"/>
      <c r="W5" s="322"/>
      <c r="X5" s="322"/>
      <c r="Y5" s="322"/>
      <c r="Z5" s="321"/>
      <c r="AA5" s="322"/>
      <c r="AB5" s="322"/>
      <c r="AC5" s="323"/>
      <c r="AD5" s="337"/>
      <c r="AE5" s="339"/>
      <c r="AF5" s="339"/>
      <c r="AG5" s="339"/>
      <c r="AH5" s="338"/>
      <c r="AI5" s="339"/>
      <c r="AJ5" s="339"/>
      <c r="AK5" s="340"/>
      <c r="AL5" s="285"/>
      <c r="AM5" s="287"/>
      <c r="AN5" s="287"/>
      <c r="AO5" s="288"/>
      <c r="AP5" s="291"/>
      <c r="AQ5" s="287"/>
      <c r="AR5" s="287"/>
      <c r="AS5" s="288"/>
      <c r="AT5" s="291"/>
      <c r="AU5" s="287"/>
      <c r="AV5" s="287"/>
      <c r="AW5" s="310"/>
      <c r="AX5" s="266"/>
      <c r="AY5" s="268"/>
      <c r="AZ5" s="268"/>
      <c r="BA5" s="301"/>
      <c r="BB5" s="285"/>
      <c r="BC5" s="287"/>
      <c r="BD5" s="287"/>
      <c r="BE5" s="287"/>
      <c r="BF5" s="266"/>
      <c r="BG5" s="268"/>
      <c r="BH5" s="268"/>
      <c r="BI5" s="269"/>
      <c r="BJ5" s="300"/>
      <c r="BK5" s="268"/>
      <c r="BL5" s="268"/>
      <c r="BM5" s="301"/>
      <c r="BN5" s="285"/>
      <c r="BO5" s="287"/>
      <c r="BP5" s="287"/>
      <c r="BQ5" s="310"/>
      <c r="BR5" s="266"/>
      <c r="BS5" s="268"/>
      <c r="BT5" s="268"/>
      <c r="BU5" s="301"/>
      <c r="BV5" s="285"/>
      <c r="BW5" s="287"/>
      <c r="BX5" s="287"/>
      <c r="BY5" s="310"/>
      <c r="BZ5" s="266"/>
      <c r="CA5" s="268"/>
      <c r="CB5" s="268"/>
      <c r="CC5" s="301"/>
      <c r="CD5" s="285"/>
      <c r="CE5" s="287"/>
      <c r="CF5" s="287"/>
      <c r="CG5" s="310"/>
      <c r="CH5" s="266"/>
      <c r="CI5" s="268"/>
      <c r="CJ5" s="268"/>
      <c r="CK5" s="269"/>
      <c r="CL5" s="300"/>
      <c r="CM5" s="268"/>
      <c r="CN5" s="268"/>
      <c r="CO5" s="269"/>
      <c r="CP5" s="300"/>
      <c r="CQ5" s="268"/>
      <c r="CR5" s="268"/>
      <c r="CS5" s="269"/>
      <c r="CT5" s="300"/>
      <c r="CU5" s="268"/>
      <c r="CV5" s="268"/>
      <c r="CW5" s="301"/>
      <c r="CX5" s="285"/>
      <c r="CY5" s="287"/>
      <c r="CZ5" s="287"/>
      <c r="DA5" s="310"/>
      <c r="DB5" s="266"/>
      <c r="DC5" s="268"/>
      <c r="DD5" s="268"/>
      <c r="DE5" s="301"/>
      <c r="DF5" s="285"/>
      <c r="DG5" s="287"/>
      <c r="DH5" s="287"/>
      <c r="DI5" s="310"/>
      <c r="DJ5" s="266"/>
      <c r="DK5" s="268"/>
      <c r="DL5" s="268"/>
      <c r="DM5" s="301"/>
      <c r="DN5" s="285"/>
      <c r="DO5" s="287"/>
      <c r="DP5" s="287"/>
      <c r="DQ5" s="310"/>
      <c r="DR5" s="266"/>
      <c r="DS5" s="268"/>
      <c r="DT5" s="268"/>
      <c r="DU5" s="301"/>
      <c r="DV5" s="285"/>
      <c r="DW5" s="287"/>
      <c r="DX5" s="287"/>
      <c r="DY5" s="310"/>
      <c r="DZ5" s="266"/>
      <c r="EA5" s="268"/>
      <c r="EB5" s="268"/>
      <c r="EC5" s="301"/>
      <c r="ED5" s="285"/>
      <c r="EE5" s="287"/>
      <c r="EF5" s="287"/>
      <c r="EG5" s="310"/>
      <c r="EH5" s="266"/>
      <c r="EI5" s="268"/>
      <c r="EJ5" s="268"/>
      <c r="EK5" s="301"/>
      <c r="EL5" s="285"/>
      <c r="EM5" s="287"/>
      <c r="EN5" s="287"/>
      <c r="EO5" s="310"/>
      <c r="EP5" s="266"/>
      <c r="EQ5" s="268"/>
      <c r="ER5" s="268"/>
      <c r="ES5" s="301"/>
      <c r="ET5" s="285"/>
      <c r="EU5" s="287"/>
      <c r="EV5" s="287"/>
      <c r="EW5" s="310"/>
      <c r="EX5" s="266"/>
      <c r="EY5" s="268"/>
      <c r="EZ5" s="268"/>
      <c r="FA5" s="301"/>
      <c r="FB5" s="285"/>
      <c r="FC5" s="287"/>
      <c r="FD5" s="287"/>
      <c r="FE5" s="310"/>
      <c r="FF5" s="266"/>
      <c r="FG5" s="268"/>
      <c r="FH5" s="268"/>
      <c r="FI5" s="269"/>
      <c r="FJ5" s="300"/>
      <c r="FK5" s="268"/>
      <c r="FL5" s="268"/>
      <c r="FM5" s="269"/>
      <c r="FN5" s="300"/>
      <c r="FO5" s="268"/>
      <c r="FP5" s="268"/>
      <c r="FQ5" s="269"/>
      <c r="FR5" s="300"/>
      <c r="FS5" s="268"/>
      <c r="FT5" s="268"/>
      <c r="FU5" s="301"/>
      <c r="FV5" s="285"/>
      <c r="FW5" s="287"/>
      <c r="FX5" s="287"/>
      <c r="FY5" s="310"/>
      <c r="FZ5" s="266"/>
      <c r="GA5" s="268"/>
      <c r="GB5" s="268"/>
      <c r="GC5" s="301"/>
      <c r="GD5" s="285"/>
      <c r="GE5" s="287"/>
      <c r="GF5" s="287"/>
      <c r="GG5" s="310"/>
      <c r="GH5" s="266"/>
      <c r="GI5" s="268"/>
      <c r="GJ5" s="268"/>
      <c r="GK5" s="301"/>
      <c r="GL5" s="285"/>
      <c r="GM5" s="287"/>
      <c r="GN5" s="287"/>
      <c r="GO5" s="310"/>
      <c r="GP5" s="266"/>
      <c r="GQ5" s="268"/>
      <c r="GR5" s="268"/>
      <c r="GS5" s="301"/>
      <c r="GT5" s="285"/>
      <c r="GU5" s="287"/>
      <c r="GV5" s="287"/>
      <c r="GW5" s="310"/>
      <c r="GX5" s="266"/>
      <c r="GY5" s="268"/>
      <c r="GZ5" s="268"/>
      <c r="HA5" s="301"/>
    </row>
    <row r="6" spans="1:209" s="174" customFormat="1" ht="18" customHeight="1">
      <c r="A6" s="214" t="s">
        <v>72</v>
      </c>
      <c r="B6" s="285"/>
      <c r="C6" s="286"/>
      <c r="D6" s="286"/>
      <c r="E6" s="320"/>
      <c r="F6" s="291"/>
      <c r="G6" s="286"/>
      <c r="H6" s="286"/>
      <c r="I6" s="350"/>
      <c r="J6" s="361"/>
      <c r="K6" s="339"/>
      <c r="L6" s="339"/>
      <c r="M6" s="339"/>
      <c r="N6" s="339"/>
      <c r="O6" s="339"/>
      <c r="P6" s="339"/>
      <c r="Q6" s="339"/>
      <c r="R6" s="339"/>
      <c r="S6" s="339"/>
      <c r="T6" s="339"/>
      <c r="U6" s="344"/>
      <c r="V6" s="362"/>
      <c r="W6" s="322"/>
      <c r="X6" s="322"/>
      <c r="Y6" s="322"/>
      <c r="Z6" s="322"/>
      <c r="AA6" s="322"/>
      <c r="AB6" s="322"/>
      <c r="AC6" s="323"/>
      <c r="AD6" s="361"/>
      <c r="AE6" s="339"/>
      <c r="AF6" s="339"/>
      <c r="AG6" s="339"/>
      <c r="AH6" s="339"/>
      <c r="AI6" s="339"/>
      <c r="AJ6" s="339"/>
      <c r="AK6" s="340"/>
      <c r="AL6" s="363"/>
      <c r="AM6" s="287"/>
      <c r="AN6" s="287"/>
      <c r="AO6" s="288"/>
      <c r="AP6" s="364"/>
      <c r="AQ6" s="287"/>
      <c r="AR6" s="287"/>
      <c r="AS6" s="288"/>
      <c r="AT6" s="364"/>
      <c r="AU6" s="287"/>
      <c r="AV6" s="287"/>
      <c r="AW6" s="310"/>
      <c r="AX6" s="370"/>
      <c r="AY6" s="268"/>
      <c r="AZ6" s="268"/>
      <c r="BA6" s="301"/>
      <c r="BB6" s="363"/>
      <c r="BC6" s="287"/>
      <c r="BD6" s="287"/>
      <c r="BE6" s="287"/>
      <c r="BF6" s="370"/>
      <c r="BG6" s="268"/>
      <c r="BH6" s="268"/>
      <c r="BI6" s="269"/>
      <c r="BJ6" s="340"/>
      <c r="BK6" s="268"/>
      <c r="BL6" s="268"/>
      <c r="BM6" s="301"/>
      <c r="BN6" s="363"/>
      <c r="BO6" s="287"/>
      <c r="BP6" s="287"/>
      <c r="BQ6" s="310"/>
      <c r="BR6" s="370"/>
      <c r="BS6" s="268"/>
      <c r="BT6" s="268"/>
      <c r="BU6" s="301"/>
      <c r="BV6" s="363"/>
      <c r="BW6" s="287"/>
      <c r="BX6" s="287"/>
      <c r="BY6" s="310"/>
      <c r="BZ6" s="370"/>
      <c r="CA6" s="268"/>
      <c r="CB6" s="268"/>
      <c r="CC6" s="301"/>
      <c r="CD6" s="363"/>
      <c r="CE6" s="287"/>
      <c r="CF6" s="287"/>
      <c r="CG6" s="310"/>
      <c r="CH6" s="370"/>
      <c r="CI6" s="268"/>
      <c r="CJ6" s="268"/>
      <c r="CK6" s="269"/>
      <c r="CL6" s="340"/>
      <c r="CM6" s="268"/>
      <c r="CN6" s="268"/>
      <c r="CO6" s="269"/>
      <c r="CP6" s="340"/>
      <c r="CQ6" s="268"/>
      <c r="CR6" s="268"/>
      <c r="CS6" s="269"/>
      <c r="CT6" s="340"/>
      <c r="CU6" s="268"/>
      <c r="CV6" s="268"/>
      <c r="CW6" s="301"/>
      <c r="CX6" s="363"/>
      <c r="CY6" s="287"/>
      <c r="CZ6" s="287"/>
      <c r="DA6" s="310"/>
      <c r="DB6" s="370"/>
      <c r="DC6" s="268"/>
      <c r="DD6" s="268"/>
      <c r="DE6" s="301"/>
      <c r="DF6" s="363"/>
      <c r="DG6" s="287"/>
      <c r="DH6" s="287"/>
      <c r="DI6" s="310"/>
      <c r="DJ6" s="370"/>
      <c r="DK6" s="268"/>
      <c r="DL6" s="268"/>
      <c r="DM6" s="301"/>
      <c r="DN6" s="363"/>
      <c r="DO6" s="287"/>
      <c r="DP6" s="287"/>
      <c r="DQ6" s="310"/>
      <c r="DR6" s="370"/>
      <c r="DS6" s="268"/>
      <c r="DT6" s="268"/>
      <c r="DU6" s="301"/>
      <c r="DV6" s="363"/>
      <c r="DW6" s="287"/>
      <c r="DX6" s="287"/>
      <c r="DY6" s="310"/>
      <c r="DZ6" s="370"/>
      <c r="EA6" s="268"/>
      <c r="EB6" s="268"/>
      <c r="EC6" s="301"/>
      <c r="ED6" s="363"/>
      <c r="EE6" s="287"/>
      <c r="EF6" s="287"/>
      <c r="EG6" s="310"/>
      <c r="EH6" s="370"/>
      <c r="EI6" s="268"/>
      <c r="EJ6" s="268"/>
      <c r="EK6" s="301"/>
      <c r="EL6" s="363"/>
      <c r="EM6" s="287"/>
      <c r="EN6" s="287"/>
      <c r="EO6" s="310"/>
      <c r="EP6" s="370"/>
      <c r="EQ6" s="268"/>
      <c r="ER6" s="268"/>
      <c r="ES6" s="301"/>
      <c r="ET6" s="363"/>
      <c r="EU6" s="287"/>
      <c r="EV6" s="287"/>
      <c r="EW6" s="310"/>
      <c r="EX6" s="370"/>
      <c r="EY6" s="268"/>
      <c r="EZ6" s="268"/>
      <c r="FA6" s="301"/>
      <c r="FB6" s="363"/>
      <c r="FC6" s="287"/>
      <c r="FD6" s="287"/>
      <c r="FE6" s="310"/>
      <c r="FF6" s="370"/>
      <c r="FG6" s="268"/>
      <c r="FH6" s="268"/>
      <c r="FI6" s="269"/>
      <c r="FJ6" s="340"/>
      <c r="FK6" s="268"/>
      <c r="FL6" s="268"/>
      <c r="FM6" s="269"/>
      <c r="FN6" s="340"/>
      <c r="FO6" s="268"/>
      <c r="FP6" s="268"/>
      <c r="FQ6" s="269"/>
      <c r="FR6" s="340"/>
      <c r="FS6" s="268"/>
      <c r="FT6" s="268"/>
      <c r="FU6" s="301"/>
      <c r="FV6" s="363"/>
      <c r="FW6" s="287"/>
      <c r="FX6" s="287"/>
      <c r="FY6" s="310"/>
      <c r="FZ6" s="370"/>
      <c r="GA6" s="268"/>
      <c r="GB6" s="268"/>
      <c r="GC6" s="301"/>
      <c r="GD6" s="363"/>
      <c r="GE6" s="287"/>
      <c r="GF6" s="287"/>
      <c r="GG6" s="310"/>
      <c r="GH6" s="370"/>
      <c r="GI6" s="268"/>
      <c r="GJ6" s="268"/>
      <c r="GK6" s="301"/>
      <c r="GL6" s="363"/>
      <c r="GM6" s="287"/>
      <c r="GN6" s="287"/>
      <c r="GO6" s="310"/>
      <c r="GP6" s="370"/>
      <c r="GQ6" s="268"/>
      <c r="GR6" s="268"/>
      <c r="GS6" s="301"/>
      <c r="GT6" s="363"/>
      <c r="GU6" s="287"/>
      <c r="GV6" s="287"/>
      <c r="GW6" s="310"/>
      <c r="GX6" s="370"/>
      <c r="GY6" s="268"/>
      <c r="GZ6" s="268"/>
      <c r="HA6" s="301"/>
    </row>
    <row r="7" spans="1:209" s="174" customFormat="1" ht="18" customHeight="1">
      <c r="A7" s="215" t="s">
        <v>12</v>
      </c>
      <c r="B7" s="285">
        <f>'2สรขก'!B19</f>
        <v>100</v>
      </c>
      <c r="C7" s="286"/>
      <c r="D7" s="286"/>
      <c r="E7" s="320"/>
      <c r="F7" s="291">
        <f>'22สกล-นครพนม'!B19</f>
        <v>100</v>
      </c>
      <c r="G7" s="286"/>
      <c r="H7" s="286"/>
      <c r="I7" s="350"/>
      <c r="J7" s="346">
        <f>'12หล่มสัก_ขก'!B19</f>
        <v>69.811320754716988</v>
      </c>
      <c r="K7" s="347"/>
      <c r="L7" s="348"/>
      <c r="M7" s="348"/>
      <c r="N7" s="347">
        <f>'12ขกกุฉิ'!B19</f>
        <v>65.714285714285708</v>
      </c>
      <c r="O7" s="347"/>
      <c r="P7" s="348"/>
      <c r="Q7" s="348"/>
      <c r="R7" s="338">
        <f>'12กุฉิ_มุกดา'!B19</f>
        <v>100</v>
      </c>
      <c r="S7" s="338"/>
      <c r="T7" s="339"/>
      <c r="U7" s="344"/>
      <c r="V7" s="324">
        <f>'22อุดรสกล'!B19</f>
        <v>100</v>
      </c>
      <c r="W7" s="321"/>
      <c r="X7" s="322"/>
      <c r="Y7" s="322"/>
      <c r="Z7" s="321">
        <f>'22สกล-นครพนม'!B19</f>
        <v>100</v>
      </c>
      <c r="AA7" s="321"/>
      <c r="AB7" s="322"/>
      <c r="AC7" s="323"/>
      <c r="AD7" s="337">
        <f>'23ร้อยเอ็ด-ยโส'!B19</f>
        <v>100</v>
      </c>
      <c r="AE7" s="338"/>
      <c r="AF7" s="339"/>
      <c r="AG7" s="339"/>
      <c r="AH7" s="338">
        <f>'23ยโส-อุบล'!B19</f>
        <v>100</v>
      </c>
      <c r="AI7" s="338"/>
      <c r="AJ7" s="339"/>
      <c r="AK7" s="340"/>
      <c r="AL7" s="285">
        <f>'24คร-บร'!B19</f>
        <v>100</v>
      </c>
      <c r="AM7" s="286"/>
      <c r="AN7" s="287"/>
      <c r="AO7" s="288"/>
      <c r="AP7" s="291">
        <f>'24บร-ศก'!B19</f>
        <v>96.551724137931032</v>
      </c>
      <c r="AQ7" s="286"/>
      <c r="AR7" s="287"/>
      <c r="AS7" s="288"/>
      <c r="AT7" s="291">
        <f>'24ศก-อบ'!B19</f>
        <v>95</v>
      </c>
      <c r="AU7" s="286"/>
      <c r="AV7" s="287"/>
      <c r="AW7" s="310"/>
      <c r="AX7" s="266">
        <f>'201'!B19</f>
        <v>96.491228070175438</v>
      </c>
      <c r="AY7" s="267"/>
      <c r="AZ7" s="268"/>
      <c r="BA7" s="301"/>
      <c r="BB7" s="285">
        <f>'210'!B19</f>
        <v>92.857142857142861</v>
      </c>
      <c r="BC7" s="286"/>
      <c r="BD7" s="287"/>
      <c r="BE7" s="287"/>
      <c r="BF7" s="266">
        <f>'212-1'!B19</f>
        <v>100</v>
      </c>
      <c r="BG7" s="267"/>
      <c r="BH7" s="268"/>
      <c r="BI7" s="269"/>
      <c r="BJ7" s="300">
        <f>'212-2'!B19</f>
        <v>100</v>
      </c>
      <c r="BK7" s="267"/>
      <c r="BL7" s="268"/>
      <c r="BM7" s="301"/>
      <c r="BN7" s="357">
        <f>'213'!B19</f>
        <v>44.444444444444443</v>
      </c>
      <c r="BO7" s="358"/>
      <c r="BP7" s="359"/>
      <c r="BQ7" s="360"/>
      <c r="BR7" s="266">
        <f>'214'!B19</f>
        <v>100</v>
      </c>
      <c r="BS7" s="267"/>
      <c r="BT7" s="268"/>
      <c r="BU7" s="301"/>
      <c r="BV7" s="285">
        <f>'217'!B19</f>
        <v>100</v>
      </c>
      <c r="BW7" s="286"/>
      <c r="BX7" s="287"/>
      <c r="BY7" s="310"/>
      <c r="BZ7" s="266">
        <f>'221'!B19</f>
        <v>100</v>
      </c>
      <c r="CA7" s="267"/>
      <c r="CB7" s="268"/>
      <c r="CC7" s="301"/>
      <c r="CD7" s="285">
        <f>'222'!B19</f>
        <v>91.304347826086953</v>
      </c>
      <c r="CE7" s="286"/>
      <c r="CF7" s="287"/>
      <c r="CG7" s="310"/>
      <c r="CH7" s="266">
        <f>'226-1'!B19</f>
        <v>100</v>
      </c>
      <c r="CI7" s="267"/>
      <c r="CJ7" s="268"/>
      <c r="CK7" s="269"/>
      <c r="CL7" s="300">
        <f>'226-2'!B19</f>
        <v>100</v>
      </c>
      <c r="CM7" s="267"/>
      <c r="CN7" s="268"/>
      <c r="CO7" s="269"/>
      <c r="CP7" s="300">
        <f>'226-3'!B19</f>
        <v>95.652173913043484</v>
      </c>
      <c r="CQ7" s="267"/>
      <c r="CR7" s="268"/>
      <c r="CS7" s="269"/>
      <c r="CT7" s="300">
        <f>'226-4'!B19</f>
        <v>100</v>
      </c>
      <c r="CU7" s="267"/>
      <c r="CV7" s="268"/>
      <c r="CW7" s="301"/>
      <c r="CX7" s="285">
        <f>'227'!B19</f>
        <v>100</v>
      </c>
      <c r="CY7" s="286"/>
      <c r="CZ7" s="287"/>
      <c r="DA7" s="310"/>
      <c r="DB7" s="266">
        <f>'228'!B19</f>
        <v>100</v>
      </c>
      <c r="DC7" s="267"/>
      <c r="DD7" s="268"/>
      <c r="DE7" s="301"/>
      <c r="DF7" s="285">
        <f>'242,211'!B19</f>
        <v>94.285714285714292</v>
      </c>
      <c r="DG7" s="286"/>
      <c r="DH7" s="287"/>
      <c r="DI7" s="310"/>
      <c r="DJ7" s="266">
        <f>'304'!B19</f>
        <v>100</v>
      </c>
      <c r="DK7" s="267"/>
      <c r="DL7" s="268"/>
      <c r="DM7" s="301"/>
      <c r="DN7" s="285">
        <f>'2034'!B19</f>
        <v>100</v>
      </c>
      <c r="DO7" s="286"/>
      <c r="DP7" s="287"/>
      <c r="DQ7" s="310"/>
      <c r="DR7" s="266">
        <f>'2112'!B19</f>
        <v>94.339622641509436</v>
      </c>
      <c r="DS7" s="267"/>
      <c r="DT7" s="268"/>
      <c r="DU7" s="301"/>
      <c r="DV7" s="285">
        <f>'2062_229_201_202'!B19</f>
        <v>91.666666666666671</v>
      </c>
      <c r="DW7" s="286"/>
      <c r="DX7" s="287"/>
      <c r="DY7" s="310"/>
      <c r="DZ7" s="371">
        <f>'2159_2055'!B19</f>
        <v>10.16949152542373</v>
      </c>
      <c r="EA7" s="372"/>
      <c r="EB7" s="373"/>
      <c r="EC7" s="374"/>
      <c r="ED7" s="285">
        <f>'2173'!B19</f>
        <v>100</v>
      </c>
      <c r="EE7" s="286"/>
      <c r="EF7" s="287"/>
      <c r="EG7" s="310"/>
      <c r="EH7" s="266">
        <f>'2178'!B19</f>
        <v>100</v>
      </c>
      <c r="EI7" s="267"/>
      <c r="EJ7" s="268"/>
      <c r="EK7" s="301"/>
      <c r="EL7" s="285">
        <f>'2222'!B19</f>
        <v>100</v>
      </c>
      <c r="EM7" s="286"/>
      <c r="EN7" s="287"/>
      <c r="EO7" s="310"/>
      <c r="EP7" s="266">
        <f>'2248_2214'!B19</f>
        <v>94.594594594594597</v>
      </c>
      <c r="EQ7" s="267"/>
      <c r="ER7" s="268"/>
      <c r="ES7" s="301"/>
      <c r="ET7" s="285">
        <f>'2280'!B19</f>
        <v>100</v>
      </c>
      <c r="EU7" s="286"/>
      <c r="EV7" s="287"/>
      <c r="EW7" s="310"/>
      <c r="EX7" s="266">
        <f>'2396'!B19</f>
        <v>100</v>
      </c>
      <c r="EY7" s="267"/>
      <c r="EZ7" s="268"/>
      <c r="FA7" s="301"/>
      <c r="FB7" s="285">
        <f>'3013_4001_4020_2096_2022_2410'!B19</f>
        <v>97.058823529411768</v>
      </c>
      <c r="FC7" s="286"/>
      <c r="FD7" s="287"/>
      <c r="FE7" s="310"/>
      <c r="FF7" s="266">
        <f>'AH121-1'!B19</f>
        <v>100</v>
      </c>
      <c r="FG7" s="267"/>
      <c r="FH7" s="267"/>
      <c r="FI7" s="376"/>
      <c r="FJ7" s="300">
        <f>'AH121-2'!B19</f>
        <v>100</v>
      </c>
      <c r="FK7" s="267"/>
      <c r="FL7" s="267"/>
      <c r="FM7" s="376"/>
      <c r="FN7" s="300">
        <f>'AH121-3'!B19</f>
        <v>100</v>
      </c>
      <c r="FO7" s="267"/>
      <c r="FP7" s="267"/>
      <c r="FQ7" s="376"/>
      <c r="FR7" s="300">
        <f>'AH121-4'!B19</f>
        <v>100</v>
      </c>
      <c r="FS7" s="267"/>
      <c r="FT7" s="267"/>
      <c r="FU7" s="381"/>
      <c r="FV7" s="285">
        <f>BKN!B19</f>
        <v>100</v>
      </c>
      <c r="FW7" s="286"/>
      <c r="FX7" s="286"/>
      <c r="FY7" s="350"/>
      <c r="FZ7" s="266">
        <f>Khongjiam!B19</f>
        <v>100</v>
      </c>
      <c r="GA7" s="267"/>
      <c r="GB7" s="267"/>
      <c r="GC7" s="381"/>
      <c r="GD7" s="285">
        <f>เลย!B19</f>
        <v>96.774193548387103</v>
      </c>
      <c r="GE7" s="286"/>
      <c r="GF7" s="286"/>
      <c r="GG7" s="350"/>
      <c r="GH7" s="266">
        <f>หนองคาย!B19</f>
        <v>100</v>
      </c>
      <c r="GI7" s="267"/>
      <c r="GJ7" s="267"/>
      <c r="GK7" s="381"/>
      <c r="GL7" s="285">
        <f>นครพนม!B19</f>
        <v>96.774193548387103</v>
      </c>
      <c r="GM7" s="286"/>
      <c r="GN7" s="286"/>
      <c r="GO7" s="350"/>
      <c r="GP7" s="266">
        <f>ผาแต้ม!B19</f>
        <v>89.285714285714292</v>
      </c>
      <c r="GQ7" s="267"/>
      <c r="GR7" s="267"/>
      <c r="GS7" s="381"/>
      <c r="GT7" s="285">
        <f>สะพานเทพสุดา!B19</f>
        <v>100</v>
      </c>
      <c r="GU7" s="286"/>
      <c r="GV7" s="286"/>
      <c r="GW7" s="350"/>
      <c r="GX7" s="371">
        <f>ถ้ำนาคา!B19</f>
        <v>23.104693140794229</v>
      </c>
      <c r="GY7" s="372"/>
      <c r="GZ7" s="372"/>
      <c r="HA7" s="386"/>
    </row>
    <row r="8" spans="1:209" s="174" customFormat="1" ht="18" customHeight="1">
      <c r="A8" s="215" t="s">
        <v>67</v>
      </c>
      <c r="B8" s="285">
        <f>'2สรขก'!B50</f>
        <v>100</v>
      </c>
      <c r="C8" s="286"/>
      <c r="D8" s="286"/>
      <c r="E8" s="320"/>
      <c r="F8" s="291">
        <f>'22สกล-นครพนม'!B50</f>
        <v>100</v>
      </c>
      <c r="G8" s="286"/>
      <c r="H8" s="286"/>
      <c r="I8" s="350"/>
      <c r="J8" s="337">
        <f>'12หล่มสัก_ขก'!B50</f>
        <v>100</v>
      </c>
      <c r="K8" s="338"/>
      <c r="L8" s="339"/>
      <c r="M8" s="339"/>
      <c r="N8" s="338">
        <f>'12ขกกุฉิ'!B50</f>
        <v>100</v>
      </c>
      <c r="O8" s="338"/>
      <c r="P8" s="339"/>
      <c r="Q8" s="339"/>
      <c r="R8" s="338">
        <f>'12กุฉิ_มุกดา'!B50</f>
        <v>100</v>
      </c>
      <c r="S8" s="338"/>
      <c r="T8" s="339"/>
      <c r="U8" s="344"/>
      <c r="V8" s="324">
        <f>'22อุดรสกล'!B50</f>
        <v>100</v>
      </c>
      <c r="W8" s="321"/>
      <c r="X8" s="322"/>
      <c r="Y8" s="322"/>
      <c r="Z8" s="321">
        <f>'22สกล-นครพนม'!B50</f>
        <v>100</v>
      </c>
      <c r="AA8" s="321"/>
      <c r="AB8" s="322"/>
      <c r="AC8" s="323"/>
      <c r="AD8" s="337">
        <f>'23ร้อยเอ็ด-ยโส'!B50</f>
        <v>100</v>
      </c>
      <c r="AE8" s="338"/>
      <c r="AF8" s="339"/>
      <c r="AG8" s="339"/>
      <c r="AH8" s="338">
        <f>'23ยโส-อุบล'!B50</f>
        <v>100</v>
      </c>
      <c r="AI8" s="338"/>
      <c r="AJ8" s="339"/>
      <c r="AK8" s="340"/>
      <c r="AL8" s="285">
        <f>'24คร-บร'!B50</f>
        <v>100</v>
      </c>
      <c r="AM8" s="286"/>
      <c r="AN8" s="287"/>
      <c r="AO8" s="288"/>
      <c r="AP8" s="291">
        <f>'24บร-ศก'!B50</f>
        <v>100</v>
      </c>
      <c r="AQ8" s="286"/>
      <c r="AR8" s="287"/>
      <c r="AS8" s="288"/>
      <c r="AT8" s="291">
        <f>'24ศก-อบ'!B50</f>
        <v>100</v>
      </c>
      <c r="AU8" s="286"/>
      <c r="AV8" s="287"/>
      <c r="AW8" s="310"/>
      <c r="AX8" s="266">
        <f>'201'!B50</f>
        <v>100</v>
      </c>
      <c r="AY8" s="267"/>
      <c r="AZ8" s="268"/>
      <c r="BA8" s="301"/>
      <c r="BB8" s="285">
        <f>'210'!B50</f>
        <v>100</v>
      </c>
      <c r="BC8" s="286"/>
      <c r="BD8" s="287"/>
      <c r="BE8" s="287"/>
      <c r="BF8" s="266">
        <f>'212-1'!B50</f>
        <v>100</v>
      </c>
      <c r="BG8" s="267"/>
      <c r="BH8" s="268"/>
      <c r="BI8" s="269"/>
      <c r="BJ8" s="300">
        <f>'212-2'!B50</f>
        <v>100</v>
      </c>
      <c r="BK8" s="267"/>
      <c r="BL8" s="268"/>
      <c r="BM8" s="301"/>
      <c r="BN8" s="285">
        <f>'213'!B50</f>
        <v>100</v>
      </c>
      <c r="BO8" s="286"/>
      <c r="BP8" s="287"/>
      <c r="BQ8" s="310"/>
      <c r="BR8" s="266">
        <f>'214'!B50</f>
        <v>100</v>
      </c>
      <c r="BS8" s="267"/>
      <c r="BT8" s="268"/>
      <c r="BU8" s="301"/>
      <c r="BV8" s="285">
        <f>'217'!B50</f>
        <v>100</v>
      </c>
      <c r="BW8" s="286"/>
      <c r="BX8" s="287"/>
      <c r="BY8" s="310"/>
      <c r="BZ8" s="266">
        <f>'221'!B50</f>
        <v>100</v>
      </c>
      <c r="CA8" s="267"/>
      <c r="CB8" s="268"/>
      <c r="CC8" s="301"/>
      <c r="CD8" s="285">
        <f>'222'!B50</f>
        <v>100</v>
      </c>
      <c r="CE8" s="286"/>
      <c r="CF8" s="287"/>
      <c r="CG8" s="310"/>
      <c r="CH8" s="266">
        <f>'226-1'!B50</f>
        <v>100</v>
      </c>
      <c r="CI8" s="267"/>
      <c r="CJ8" s="268"/>
      <c r="CK8" s="269"/>
      <c r="CL8" s="300">
        <f>'226-2'!B50</f>
        <v>100</v>
      </c>
      <c r="CM8" s="267"/>
      <c r="CN8" s="268"/>
      <c r="CO8" s="269"/>
      <c r="CP8" s="300">
        <f>'226-3'!B50</f>
        <v>100</v>
      </c>
      <c r="CQ8" s="267"/>
      <c r="CR8" s="268"/>
      <c r="CS8" s="269"/>
      <c r="CT8" s="300">
        <f>'226-4'!B50</f>
        <v>100</v>
      </c>
      <c r="CU8" s="267"/>
      <c r="CV8" s="268"/>
      <c r="CW8" s="301"/>
      <c r="CX8" s="285">
        <f>'227'!B50</f>
        <v>100</v>
      </c>
      <c r="CY8" s="286"/>
      <c r="CZ8" s="287"/>
      <c r="DA8" s="310"/>
      <c r="DB8" s="266">
        <f>'228'!B50</f>
        <v>100</v>
      </c>
      <c r="DC8" s="267"/>
      <c r="DD8" s="268"/>
      <c r="DE8" s="301"/>
      <c r="DF8" s="285">
        <f>'242,211'!B50</f>
        <v>100</v>
      </c>
      <c r="DG8" s="286"/>
      <c r="DH8" s="287"/>
      <c r="DI8" s="310"/>
      <c r="DJ8" s="266">
        <f>'304'!B50</f>
        <v>100</v>
      </c>
      <c r="DK8" s="267"/>
      <c r="DL8" s="268"/>
      <c r="DM8" s="301"/>
      <c r="DN8" s="285">
        <f>'2034'!B50</f>
        <v>100</v>
      </c>
      <c r="DO8" s="286"/>
      <c r="DP8" s="287"/>
      <c r="DQ8" s="310"/>
      <c r="DR8" s="266">
        <f>'2112'!B50</f>
        <v>100</v>
      </c>
      <c r="DS8" s="267"/>
      <c r="DT8" s="268"/>
      <c r="DU8" s="301"/>
      <c r="DV8" s="285">
        <f>'2062_229_201_202'!B50</f>
        <v>100</v>
      </c>
      <c r="DW8" s="286"/>
      <c r="DX8" s="287"/>
      <c r="DY8" s="310"/>
      <c r="DZ8" s="266">
        <f>'2159_2055'!B50</f>
        <v>100</v>
      </c>
      <c r="EA8" s="267"/>
      <c r="EB8" s="268"/>
      <c r="EC8" s="301"/>
      <c r="ED8" s="285">
        <f>'2173'!B50</f>
        <v>100</v>
      </c>
      <c r="EE8" s="286"/>
      <c r="EF8" s="287"/>
      <c r="EG8" s="310"/>
      <c r="EH8" s="266">
        <f>'2178'!B50</f>
        <v>100</v>
      </c>
      <c r="EI8" s="267"/>
      <c r="EJ8" s="268"/>
      <c r="EK8" s="301"/>
      <c r="EL8" s="285">
        <f>'2222'!B50</f>
        <v>100</v>
      </c>
      <c r="EM8" s="286"/>
      <c r="EN8" s="287"/>
      <c r="EO8" s="310"/>
      <c r="EP8" s="266">
        <f>'2248_2214'!B50</f>
        <v>100</v>
      </c>
      <c r="EQ8" s="267"/>
      <c r="ER8" s="268"/>
      <c r="ES8" s="301"/>
      <c r="ET8" s="285">
        <f>'2280'!B50</f>
        <v>100</v>
      </c>
      <c r="EU8" s="286"/>
      <c r="EV8" s="287"/>
      <c r="EW8" s="310"/>
      <c r="EX8" s="266">
        <f>'2396'!B50</f>
        <v>100</v>
      </c>
      <c r="EY8" s="267"/>
      <c r="EZ8" s="268"/>
      <c r="FA8" s="301"/>
      <c r="FB8" s="285">
        <f>'3013_4001_4020_2096_2022_2410'!B50</f>
        <v>100</v>
      </c>
      <c r="FC8" s="286"/>
      <c r="FD8" s="287"/>
      <c r="FE8" s="310"/>
      <c r="FF8" s="266">
        <f>'AH121-1'!B50</f>
        <v>100</v>
      </c>
      <c r="FG8" s="267"/>
      <c r="FH8" s="267"/>
      <c r="FI8" s="376"/>
      <c r="FJ8" s="300">
        <f>'AH121-2'!B50</f>
        <v>100</v>
      </c>
      <c r="FK8" s="267"/>
      <c r="FL8" s="267"/>
      <c r="FM8" s="376"/>
      <c r="FN8" s="300">
        <f>'AH121-3'!B50</f>
        <v>100</v>
      </c>
      <c r="FO8" s="267"/>
      <c r="FP8" s="267"/>
      <c r="FQ8" s="376"/>
      <c r="FR8" s="300">
        <f>'AH121-4'!B50</f>
        <v>100</v>
      </c>
      <c r="FS8" s="267"/>
      <c r="FT8" s="267"/>
      <c r="FU8" s="381"/>
      <c r="FV8" s="285">
        <f>BKN!B50</f>
        <v>100</v>
      </c>
      <c r="FW8" s="286"/>
      <c r="FX8" s="286"/>
      <c r="FY8" s="350"/>
      <c r="FZ8" s="266">
        <f>Khongjiam!B50</f>
        <v>100</v>
      </c>
      <c r="GA8" s="267"/>
      <c r="GB8" s="267"/>
      <c r="GC8" s="381"/>
      <c r="GD8" s="285">
        <f>เลย!B50</f>
        <v>100</v>
      </c>
      <c r="GE8" s="286"/>
      <c r="GF8" s="286"/>
      <c r="GG8" s="350"/>
      <c r="GH8" s="266">
        <f>หนองคาย!B50</f>
        <v>100</v>
      </c>
      <c r="GI8" s="267"/>
      <c r="GJ8" s="267"/>
      <c r="GK8" s="381"/>
      <c r="GL8" s="285">
        <f>นครพนม!B50</f>
        <v>100</v>
      </c>
      <c r="GM8" s="286"/>
      <c r="GN8" s="286"/>
      <c r="GO8" s="350"/>
      <c r="GP8" s="266">
        <f>ผาแต้ม!B50</f>
        <v>100</v>
      </c>
      <c r="GQ8" s="267"/>
      <c r="GR8" s="267"/>
      <c r="GS8" s="381"/>
      <c r="GT8" s="285">
        <f>สะพานเทพสุดา!B50</f>
        <v>100</v>
      </c>
      <c r="GU8" s="286"/>
      <c r="GV8" s="286"/>
      <c r="GW8" s="350"/>
      <c r="GX8" s="266">
        <f>ถ้ำนาคา!B50</f>
        <v>100</v>
      </c>
      <c r="GY8" s="267"/>
      <c r="GZ8" s="267"/>
      <c r="HA8" s="381"/>
    </row>
    <row r="9" spans="1:209" s="175" customFormat="1" ht="18" customHeight="1">
      <c r="A9" s="216" t="s">
        <v>76</v>
      </c>
      <c r="B9" s="289">
        <f>'2สรขก'!B29</f>
        <v>0</v>
      </c>
      <c r="C9" s="276"/>
      <c r="D9" s="276"/>
      <c r="E9" s="290"/>
      <c r="F9" s="275">
        <f>'22สกล-นครพนม'!B29</f>
        <v>0</v>
      </c>
      <c r="G9" s="276"/>
      <c r="H9" s="276"/>
      <c r="I9" s="277"/>
      <c r="J9" s="292">
        <f>'12หล่มสัก_ขก'!B29</f>
        <v>0</v>
      </c>
      <c r="K9" s="293"/>
      <c r="L9" s="293"/>
      <c r="M9" s="293"/>
      <c r="N9" s="293">
        <f>'12ขกกุฉิ'!B29</f>
        <v>0</v>
      </c>
      <c r="O9" s="293"/>
      <c r="P9" s="293"/>
      <c r="Q9" s="293"/>
      <c r="R9" s="293">
        <f>'12กุฉิ_มุกดา'!B29</f>
        <v>0</v>
      </c>
      <c r="S9" s="293"/>
      <c r="T9" s="293"/>
      <c r="U9" s="345"/>
      <c r="V9" s="325">
        <f>'22อุดรสกล'!B29</f>
        <v>0</v>
      </c>
      <c r="W9" s="326"/>
      <c r="X9" s="326"/>
      <c r="Y9" s="326"/>
      <c r="Z9" s="326">
        <f>'22สกล-นครพนม'!B29</f>
        <v>0</v>
      </c>
      <c r="AA9" s="326"/>
      <c r="AB9" s="326"/>
      <c r="AC9" s="327"/>
      <c r="AD9" s="292">
        <f>'23ร้อยเอ็ด-ยโส'!B29</f>
        <v>0</v>
      </c>
      <c r="AE9" s="293"/>
      <c r="AF9" s="293"/>
      <c r="AG9" s="293"/>
      <c r="AH9" s="293">
        <f>'23ยโส-อุบล'!B29</f>
        <v>0</v>
      </c>
      <c r="AI9" s="293"/>
      <c r="AJ9" s="293"/>
      <c r="AK9" s="273"/>
      <c r="AL9" s="289">
        <f>'24คร-บร'!B29</f>
        <v>0</v>
      </c>
      <c r="AM9" s="276"/>
      <c r="AN9" s="276"/>
      <c r="AO9" s="290"/>
      <c r="AP9" s="275">
        <f>'24บร-ศก'!B29</f>
        <v>0</v>
      </c>
      <c r="AQ9" s="276"/>
      <c r="AR9" s="276"/>
      <c r="AS9" s="290"/>
      <c r="AT9" s="275">
        <f>'24ศก-อบ'!B29</f>
        <v>0</v>
      </c>
      <c r="AU9" s="276"/>
      <c r="AV9" s="276"/>
      <c r="AW9" s="277"/>
      <c r="AX9" s="270">
        <f>'201'!B29</f>
        <v>0</v>
      </c>
      <c r="AY9" s="271"/>
      <c r="AZ9" s="271"/>
      <c r="BA9" s="274"/>
      <c r="BB9" s="282">
        <f>'210'!B29</f>
        <v>2</v>
      </c>
      <c r="BC9" s="283"/>
      <c r="BD9" s="283"/>
      <c r="BE9" s="283"/>
      <c r="BF9" s="270">
        <f>'212-1'!B29</f>
        <v>0</v>
      </c>
      <c r="BG9" s="271"/>
      <c r="BH9" s="271"/>
      <c r="BI9" s="272"/>
      <c r="BJ9" s="273">
        <f>'212-2'!B29</f>
        <v>0</v>
      </c>
      <c r="BK9" s="271"/>
      <c r="BL9" s="271"/>
      <c r="BM9" s="274"/>
      <c r="BN9" s="270">
        <f>'213'!B29</f>
        <v>0</v>
      </c>
      <c r="BO9" s="271"/>
      <c r="BP9" s="354"/>
      <c r="BQ9" s="355"/>
      <c r="BR9" s="270">
        <f>'214'!B29</f>
        <v>0</v>
      </c>
      <c r="BS9" s="271"/>
      <c r="BT9" s="271"/>
      <c r="BU9" s="274"/>
      <c r="BV9" s="365">
        <f>'217'!B29</f>
        <v>2</v>
      </c>
      <c r="BW9" s="366"/>
      <c r="BX9" s="367"/>
      <c r="BY9" s="368"/>
      <c r="BZ9" s="365">
        <f>'221'!B29</f>
        <v>1</v>
      </c>
      <c r="CA9" s="366"/>
      <c r="CB9" s="366"/>
      <c r="CC9" s="369"/>
      <c r="CD9" s="270">
        <f>'222'!B29</f>
        <v>0</v>
      </c>
      <c r="CE9" s="271"/>
      <c r="CF9" s="354"/>
      <c r="CG9" s="355"/>
      <c r="CH9" s="270">
        <f>'226-1'!B29</f>
        <v>0</v>
      </c>
      <c r="CI9" s="271"/>
      <c r="CJ9" s="271"/>
      <c r="CK9" s="272"/>
      <c r="CL9" s="273">
        <f>'226-2'!B29</f>
        <v>0</v>
      </c>
      <c r="CM9" s="271"/>
      <c r="CN9" s="271"/>
      <c r="CO9" s="272"/>
      <c r="CP9" s="273">
        <f>'226-3'!B29</f>
        <v>0</v>
      </c>
      <c r="CQ9" s="271"/>
      <c r="CR9" s="271"/>
      <c r="CS9" s="272"/>
      <c r="CT9" s="273">
        <f>'226-4'!B29</f>
        <v>0</v>
      </c>
      <c r="CU9" s="271"/>
      <c r="CV9" s="271"/>
      <c r="CW9" s="274"/>
      <c r="CX9" s="270">
        <f>'227'!B29</f>
        <v>0</v>
      </c>
      <c r="CY9" s="271"/>
      <c r="CZ9" s="354"/>
      <c r="DA9" s="355"/>
      <c r="DB9" s="270">
        <f>'228'!B29</f>
        <v>0</v>
      </c>
      <c r="DC9" s="271"/>
      <c r="DD9" s="271"/>
      <c r="DE9" s="274"/>
      <c r="DF9" s="365">
        <f>'242,211'!B29</f>
        <v>8</v>
      </c>
      <c r="DG9" s="366"/>
      <c r="DH9" s="367"/>
      <c r="DI9" s="368"/>
      <c r="DJ9" s="365">
        <f>'304'!B29</f>
        <v>4</v>
      </c>
      <c r="DK9" s="366"/>
      <c r="DL9" s="366"/>
      <c r="DM9" s="369"/>
      <c r="DN9" s="270">
        <f>'2034'!B29</f>
        <v>0</v>
      </c>
      <c r="DO9" s="271"/>
      <c r="DP9" s="354"/>
      <c r="DQ9" s="355"/>
      <c r="DR9" s="365">
        <f>'2112'!B29</f>
        <v>7</v>
      </c>
      <c r="DS9" s="366"/>
      <c r="DT9" s="366"/>
      <c r="DU9" s="369"/>
      <c r="DV9" s="270">
        <f>'2062_229_201_202'!B29</f>
        <v>0</v>
      </c>
      <c r="DW9" s="271"/>
      <c r="DX9" s="354"/>
      <c r="DY9" s="355"/>
      <c r="DZ9" s="270">
        <f>'2159_2055'!B29</f>
        <v>0</v>
      </c>
      <c r="EA9" s="271"/>
      <c r="EB9" s="271"/>
      <c r="EC9" s="274"/>
      <c r="ED9" s="365">
        <f>'2173'!B29</f>
        <v>2</v>
      </c>
      <c r="EE9" s="366"/>
      <c r="EF9" s="367"/>
      <c r="EG9" s="368"/>
      <c r="EH9" s="270">
        <f>'2178'!B29</f>
        <v>0</v>
      </c>
      <c r="EI9" s="271"/>
      <c r="EJ9" s="271"/>
      <c r="EK9" s="274"/>
      <c r="EL9" s="270">
        <f>'2222'!B29</f>
        <v>0</v>
      </c>
      <c r="EM9" s="271"/>
      <c r="EN9" s="354"/>
      <c r="EO9" s="355"/>
      <c r="EP9" s="365">
        <f>'2248_2214'!B29</f>
        <v>3</v>
      </c>
      <c r="EQ9" s="366"/>
      <c r="ER9" s="366"/>
      <c r="ES9" s="369"/>
      <c r="ET9" s="270">
        <f>'2280'!B29</f>
        <v>0</v>
      </c>
      <c r="EU9" s="271"/>
      <c r="EV9" s="354"/>
      <c r="EW9" s="355"/>
      <c r="EX9" s="270">
        <f>'2396'!B29</f>
        <v>0</v>
      </c>
      <c r="EY9" s="271"/>
      <c r="EZ9" s="271"/>
      <c r="FA9" s="274"/>
      <c r="FB9" s="270">
        <f>'3013_4001_4020_2096_2022_2410'!B29</f>
        <v>0</v>
      </c>
      <c r="FC9" s="271"/>
      <c r="FD9" s="354"/>
      <c r="FE9" s="355"/>
      <c r="FF9" s="270">
        <f>'AH121-1'!B29</f>
        <v>0</v>
      </c>
      <c r="FG9" s="271"/>
      <c r="FH9" s="271"/>
      <c r="FI9" s="272"/>
      <c r="FJ9" s="273">
        <f>'AH121-2'!B29</f>
        <v>0</v>
      </c>
      <c r="FK9" s="271"/>
      <c r="FL9" s="271"/>
      <c r="FM9" s="272"/>
      <c r="FN9" s="273">
        <f>'AH121-3'!B29</f>
        <v>0</v>
      </c>
      <c r="FO9" s="271"/>
      <c r="FP9" s="271"/>
      <c r="FQ9" s="272"/>
      <c r="FR9" s="273">
        <f>'AH121-4'!B29</f>
        <v>0</v>
      </c>
      <c r="FS9" s="271"/>
      <c r="FT9" s="271"/>
      <c r="FU9" s="274"/>
      <c r="FV9" s="270">
        <f>BKN!B29</f>
        <v>1</v>
      </c>
      <c r="FW9" s="271"/>
      <c r="FX9" s="271"/>
      <c r="FY9" s="274"/>
      <c r="FZ9" s="270">
        <f>Khongjiam!B29</f>
        <v>0</v>
      </c>
      <c r="GA9" s="271"/>
      <c r="GB9" s="271"/>
      <c r="GC9" s="274"/>
      <c r="GD9" s="270">
        <f>เลย!B29</f>
        <v>0</v>
      </c>
      <c r="GE9" s="271"/>
      <c r="GF9" s="271"/>
      <c r="GG9" s="274"/>
      <c r="GH9" s="270">
        <f>หนองคาย!B29</f>
        <v>0</v>
      </c>
      <c r="GI9" s="271"/>
      <c r="GJ9" s="271"/>
      <c r="GK9" s="274"/>
      <c r="GL9" s="270">
        <f>นครพนม!B29</f>
        <v>0</v>
      </c>
      <c r="GM9" s="271"/>
      <c r="GN9" s="271"/>
      <c r="GO9" s="274"/>
      <c r="GP9" s="365">
        <f>ผาแต้ม!B29</f>
        <v>1</v>
      </c>
      <c r="GQ9" s="366"/>
      <c r="GR9" s="366"/>
      <c r="GS9" s="369"/>
      <c r="GT9" s="270">
        <f>สะพานเทพสุดา!B29</f>
        <v>0</v>
      </c>
      <c r="GU9" s="271"/>
      <c r="GV9" s="271"/>
      <c r="GW9" s="274"/>
      <c r="GX9" s="365">
        <f>ถ้ำนาคา!B29</f>
        <v>1</v>
      </c>
      <c r="GY9" s="366"/>
      <c r="GZ9" s="366"/>
      <c r="HA9" s="369"/>
    </row>
    <row r="10" spans="1:209" ht="18" customHeight="1">
      <c r="A10" s="217" t="s">
        <v>73</v>
      </c>
      <c r="B10" s="160" t="s">
        <v>77</v>
      </c>
      <c r="C10" s="161" t="s">
        <v>43</v>
      </c>
      <c r="D10" s="161" t="s">
        <v>44</v>
      </c>
      <c r="E10" s="162" t="s">
        <v>70</v>
      </c>
      <c r="F10" s="163" t="s">
        <v>77</v>
      </c>
      <c r="G10" s="161" t="s">
        <v>43</v>
      </c>
      <c r="H10" s="161" t="s">
        <v>44</v>
      </c>
      <c r="I10" s="164" t="s">
        <v>70</v>
      </c>
      <c r="J10" s="165" t="s">
        <v>77</v>
      </c>
      <c r="K10" s="166" t="s">
        <v>43</v>
      </c>
      <c r="L10" s="166" t="s">
        <v>44</v>
      </c>
      <c r="M10" s="167" t="s">
        <v>70</v>
      </c>
      <c r="N10" s="168" t="s">
        <v>77</v>
      </c>
      <c r="O10" s="166" t="s">
        <v>43</v>
      </c>
      <c r="P10" s="166" t="s">
        <v>44</v>
      </c>
      <c r="Q10" s="167" t="s">
        <v>70</v>
      </c>
      <c r="R10" s="168" t="s">
        <v>77</v>
      </c>
      <c r="S10" s="166" t="s">
        <v>43</v>
      </c>
      <c r="T10" s="166" t="s">
        <v>44</v>
      </c>
      <c r="U10" s="169" t="s">
        <v>70</v>
      </c>
      <c r="V10" s="160" t="s">
        <v>77</v>
      </c>
      <c r="W10" s="161" t="s">
        <v>43</v>
      </c>
      <c r="X10" s="161" t="s">
        <v>44</v>
      </c>
      <c r="Y10" s="162" t="s">
        <v>70</v>
      </c>
      <c r="Z10" s="163" t="s">
        <v>77</v>
      </c>
      <c r="AA10" s="161" t="s">
        <v>43</v>
      </c>
      <c r="AB10" s="161" t="s">
        <v>44</v>
      </c>
      <c r="AC10" s="164" t="s">
        <v>70</v>
      </c>
      <c r="AD10" s="165" t="s">
        <v>77</v>
      </c>
      <c r="AE10" s="166" t="s">
        <v>43</v>
      </c>
      <c r="AF10" s="166" t="s">
        <v>44</v>
      </c>
      <c r="AG10" s="167" t="s">
        <v>70</v>
      </c>
      <c r="AH10" s="170" t="s">
        <v>77</v>
      </c>
      <c r="AI10" s="166" t="s">
        <v>43</v>
      </c>
      <c r="AJ10" s="166" t="s">
        <v>44</v>
      </c>
      <c r="AK10" s="171" t="s">
        <v>70</v>
      </c>
      <c r="AL10" s="160" t="s">
        <v>77</v>
      </c>
      <c r="AM10" s="161" t="s">
        <v>43</v>
      </c>
      <c r="AN10" s="161" t="s">
        <v>44</v>
      </c>
      <c r="AO10" s="162" t="s">
        <v>70</v>
      </c>
      <c r="AP10" s="163" t="s">
        <v>77</v>
      </c>
      <c r="AQ10" s="161" t="s">
        <v>43</v>
      </c>
      <c r="AR10" s="161" t="s">
        <v>44</v>
      </c>
      <c r="AS10" s="162" t="s">
        <v>70</v>
      </c>
      <c r="AT10" s="163" t="s">
        <v>77</v>
      </c>
      <c r="AU10" s="161" t="s">
        <v>43</v>
      </c>
      <c r="AV10" s="161" t="s">
        <v>44</v>
      </c>
      <c r="AW10" s="164" t="s">
        <v>70</v>
      </c>
      <c r="AX10" s="165" t="s">
        <v>77</v>
      </c>
      <c r="AY10" s="166" t="s">
        <v>43</v>
      </c>
      <c r="AZ10" s="166" t="s">
        <v>44</v>
      </c>
      <c r="BA10" s="169" t="s">
        <v>70</v>
      </c>
      <c r="BB10" s="160" t="s">
        <v>77</v>
      </c>
      <c r="BC10" s="161" t="s">
        <v>43</v>
      </c>
      <c r="BD10" s="161" t="s">
        <v>44</v>
      </c>
      <c r="BE10" s="178" t="s">
        <v>70</v>
      </c>
      <c r="BF10" s="165" t="s">
        <v>77</v>
      </c>
      <c r="BG10" s="166" t="s">
        <v>43</v>
      </c>
      <c r="BH10" s="166" t="s">
        <v>44</v>
      </c>
      <c r="BI10" s="167" t="s">
        <v>70</v>
      </c>
      <c r="BJ10" s="170" t="s">
        <v>77</v>
      </c>
      <c r="BK10" s="166" t="s">
        <v>43</v>
      </c>
      <c r="BL10" s="166" t="s">
        <v>44</v>
      </c>
      <c r="BM10" s="169" t="s">
        <v>70</v>
      </c>
      <c r="BN10" s="188" t="s">
        <v>77</v>
      </c>
      <c r="BO10" s="172" t="s">
        <v>43</v>
      </c>
      <c r="BP10" s="172" t="s">
        <v>44</v>
      </c>
      <c r="BQ10" s="189" t="s">
        <v>70</v>
      </c>
      <c r="BR10" s="184" t="s">
        <v>77</v>
      </c>
      <c r="BS10" s="173" t="s">
        <v>43</v>
      </c>
      <c r="BT10" s="173" t="s">
        <v>44</v>
      </c>
      <c r="BU10" s="185" t="s">
        <v>70</v>
      </c>
      <c r="BV10" s="188" t="s">
        <v>77</v>
      </c>
      <c r="BW10" s="172" t="s">
        <v>43</v>
      </c>
      <c r="BX10" s="172" t="s">
        <v>44</v>
      </c>
      <c r="BY10" s="189" t="s">
        <v>70</v>
      </c>
      <c r="BZ10" s="148" t="s">
        <v>77</v>
      </c>
      <c r="CA10" s="119" t="s">
        <v>43</v>
      </c>
      <c r="CB10" s="119" t="s">
        <v>44</v>
      </c>
      <c r="CC10" s="149" t="s">
        <v>70</v>
      </c>
      <c r="CD10" s="188" t="s">
        <v>77</v>
      </c>
      <c r="CE10" s="172" t="s">
        <v>43</v>
      </c>
      <c r="CF10" s="172" t="s">
        <v>44</v>
      </c>
      <c r="CG10" s="189" t="s">
        <v>70</v>
      </c>
      <c r="CH10" s="148" t="s">
        <v>77</v>
      </c>
      <c r="CI10" s="119" t="s">
        <v>43</v>
      </c>
      <c r="CJ10" s="119" t="s">
        <v>44</v>
      </c>
      <c r="CK10" s="120" t="s">
        <v>70</v>
      </c>
      <c r="CL10" s="118" t="s">
        <v>77</v>
      </c>
      <c r="CM10" s="119" t="s">
        <v>43</v>
      </c>
      <c r="CN10" s="119" t="s">
        <v>44</v>
      </c>
      <c r="CO10" s="120" t="s">
        <v>70</v>
      </c>
      <c r="CP10" s="118" t="s">
        <v>77</v>
      </c>
      <c r="CQ10" s="119" t="s">
        <v>43</v>
      </c>
      <c r="CR10" s="119" t="s">
        <v>44</v>
      </c>
      <c r="CS10" s="149" t="s">
        <v>70</v>
      </c>
      <c r="CT10" s="148" t="s">
        <v>77</v>
      </c>
      <c r="CU10" s="119" t="s">
        <v>43</v>
      </c>
      <c r="CV10" s="119" t="s">
        <v>44</v>
      </c>
      <c r="CW10" s="149" t="s">
        <v>70</v>
      </c>
      <c r="CX10" s="188" t="s">
        <v>77</v>
      </c>
      <c r="CY10" s="172" t="s">
        <v>43</v>
      </c>
      <c r="CZ10" s="172" t="s">
        <v>44</v>
      </c>
      <c r="DA10" s="189" t="s">
        <v>70</v>
      </c>
      <c r="DB10" s="148" t="s">
        <v>77</v>
      </c>
      <c r="DC10" s="119" t="s">
        <v>43</v>
      </c>
      <c r="DD10" s="119" t="s">
        <v>44</v>
      </c>
      <c r="DE10" s="149" t="s">
        <v>70</v>
      </c>
      <c r="DF10" s="188" t="s">
        <v>77</v>
      </c>
      <c r="DG10" s="172" t="s">
        <v>43</v>
      </c>
      <c r="DH10" s="172" t="s">
        <v>44</v>
      </c>
      <c r="DI10" s="189" t="s">
        <v>70</v>
      </c>
      <c r="DJ10" s="148" t="s">
        <v>77</v>
      </c>
      <c r="DK10" s="119" t="s">
        <v>43</v>
      </c>
      <c r="DL10" s="119" t="s">
        <v>44</v>
      </c>
      <c r="DM10" s="149" t="s">
        <v>70</v>
      </c>
      <c r="DN10" s="200" t="s">
        <v>77</v>
      </c>
      <c r="DO10" s="201" t="s">
        <v>43</v>
      </c>
      <c r="DP10" s="201" t="s">
        <v>44</v>
      </c>
      <c r="DQ10" s="202" t="s">
        <v>70</v>
      </c>
      <c r="DR10" s="148" t="s">
        <v>77</v>
      </c>
      <c r="DS10" s="119" t="s">
        <v>43</v>
      </c>
      <c r="DT10" s="119" t="s">
        <v>44</v>
      </c>
      <c r="DU10" s="149" t="s">
        <v>70</v>
      </c>
      <c r="DV10" s="200" t="s">
        <v>77</v>
      </c>
      <c r="DW10" s="201" t="s">
        <v>43</v>
      </c>
      <c r="DX10" s="201" t="s">
        <v>44</v>
      </c>
      <c r="DY10" s="202" t="s">
        <v>70</v>
      </c>
      <c r="DZ10" s="148" t="s">
        <v>77</v>
      </c>
      <c r="EA10" s="119" t="s">
        <v>43</v>
      </c>
      <c r="EB10" s="119" t="s">
        <v>44</v>
      </c>
      <c r="EC10" s="149" t="s">
        <v>70</v>
      </c>
      <c r="ED10" s="200" t="s">
        <v>77</v>
      </c>
      <c r="EE10" s="201" t="s">
        <v>43</v>
      </c>
      <c r="EF10" s="201" t="s">
        <v>44</v>
      </c>
      <c r="EG10" s="202" t="s">
        <v>70</v>
      </c>
      <c r="EH10" s="148" t="s">
        <v>77</v>
      </c>
      <c r="EI10" s="119" t="s">
        <v>43</v>
      </c>
      <c r="EJ10" s="119" t="s">
        <v>44</v>
      </c>
      <c r="EK10" s="149" t="s">
        <v>70</v>
      </c>
      <c r="EL10" s="200" t="s">
        <v>77</v>
      </c>
      <c r="EM10" s="201" t="s">
        <v>43</v>
      </c>
      <c r="EN10" s="201" t="s">
        <v>44</v>
      </c>
      <c r="EO10" s="202" t="s">
        <v>70</v>
      </c>
      <c r="EP10" s="148" t="s">
        <v>77</v>
      </c>
      <c r="EQ10" s="119" t="s">
        <v>43</v>
      </c>
      <c r="ER10" s="119" t="s">
        <v>44</v>
      </c>
      <c r="ES10" s="149" t="s">
        <v>70</v>
      </c>
      <c r="ET10" s="200" t="s">
        <v>77</v>
      </c>
      <c r="EU10" s="201" t="s">
        <v>43</v>
      </c>
      <c r="EV10" s="201" t="s">
        <v>44</v>
      </c>
      <c r="EW10" s="202" t="s">
        <v>70</v>
      </c>
      <c r="EX10" s="148" t="s">
        <v>77</v>
      </c>
      <c r="EY10" s="119" t="s">
        <v>43</v>
      </c>
      <c r="EZ10" s="119" t="s">
        <v>44</v>
      </c>
      <c r="FA10" s="149" t="s">
        <v>70</v>
      </c>
      <c r="FB10" s="200" t="s">
        <v>77</v>
      </c>
      <c r="FC10" s="201" t="s">
        <v>43</v>
      </c>
      <c r="FD10" s="201" t="s">
        <v>44</v>
      </c>
      <c r="FE10" s="202" t="s">
        <v>70</v>
      </c>
      <c r="FF10" s="148" t="s">
        <v>77</v>
      </c>
      <c r="FG10" s="119" t="s">
        <v>43</v>
      </c>
      <c r="FH10" s="119" t="s">
        <v>44</v>
      </c>
      <c r="FI10" s="120" t="s">
        <v>70</v>
      </c>
      <c r="FJ10" s="118" t="s">
        <v>77</v>
      </c>
      <c r="FK10" s="119" t="s">
        <v>43</v>
      </c>
      <c r="FL10" s="119" t="s">
        <v>44</v>
      </c>
      <c r="FM10" s="120" t="s">
        <v>70</v>
      </c>
      <c r="FN10" s="118" t="s">
        <v>77</v>
      </c>
      <c r="FO10" s="119" t="s">
        <v>43</v>
      </c>
      <c r="FP10" s="119" t="s">
        <v>44</v>
      </c>
      <c r="FQ10" s="120" t="s">
        <v>70</v>
      </c>
      <c r="FR10" s="118" t="s">
        <v>77</v>
      </c>
      <c r="FS10" s="119" t="s">
        <v>43</v>
      </c>
      <c r="FT10" s="119" t="s">
        <v>44</v>
      </c>
      <c r="FU10" s="149" t="s">
        <v>70</v>
      </c>
      <c r="FV10" s="200" t="s">
        <v>77</v>
      </c>
      <c r="FW10" s="201" t="s">
        <v>43</v>
      </c>
      <c r="FX10" s="201" t="s">
        <v>44</v>
      </c>
      <c r="FY10" s="202" t="s">
        <v>70</v>
      </c>
      <c r="FZ10" s="184" t="s">
        <v>77</v>
      </c>
      <c r="GA10" s="173" t="s">
        <v>43</v>
      </c>
      <c r="GB10" s="173" t="s">
        <v>44</v>
      </c>
      <c r="GC10" s="185" t="s">
        <v>70</v>
      </c>
      <c r="GD10" s="200" t="s">
        <v>77</v>
      </c>
      <c r="GE10" s="201" t="s">
        <v>43</v>
      </c>
      <c r="GF10" s="201" t="s">
        <v>44</v>
      </c>
      <c r="GG10" s="202" t="s">
        <v>70</v>
      </c>
      <c r="GH10" s="148" t="s">
        <v>77</v>
      </c>
      <c r="GI10" s="119" t="s">
        <v>43</v>
      </c>
      <c r="GJ10" s="119" t="s">
        <v>44</v>
      </c>
      <c r="GK10" s="149" t="s">
        <v>70</v>
      </c>
      <c r="GL10" s="200" t="s">
        <v>77</v>
      </c>
      <c r="GM10" s="201" t="s">
        <v>43</v>
      </c>
      <c r="GN10" s="201" t="s">
        <v>44</v>
      </c>
      <c r="GO10" s="202" t="s">
        <v>70</v>
      </c>
      <c r="GP10" s="148" t="s">
        <v>77</v>
      </c>
      <c r="GQ10" s="119" t="s">
        <v>43</v>
      </c>
      <c r="GR10" s="119" t="s">
        <v>44</v>
      </c>
      <c r="GS10" s="149" t="s">
        <v>70</v>
      </c>
      <c r="GT10" s="200" t="s">
        <v>77</v>
      </c>
      <c r="GU10" s="201" t="s">
        <v>43</v>
      </c>
      <c r="GV10" s="201" t="s">
        <v>44</v>
      </c>
      <c r="GW10" s="202" t="s">
        <v>70</v>
      </c>
      <c r="GX10" s="148" t="s">
        <v>77</v>
      </c>
      <c r="GY10" s="119" t="s">
        <v>43</v>
      </c>
      <c r="GZ10" s="119" t="s">
        <v>44</v>
      </c>
      <c r="HA10" s="149" t="s">
        <v>70</v>
      </c>
    </row>
    <row r="11" spans="1:209" s="181" customFormat="1" ht="18" customHeight="1">
      <c r="A11" s="218" t="s">
        <v>69</v>
      </c>
      <c r="B11" s="143" cm="1">
        <f t="array" ref="B11:E11">'2สรขก'!B55:E55</f>
        <v>0</v>
      </c>
      <c r="C11" s="144">
        <v>17</v>
      </c>
      <c r="D11" s="144">
        <v>24</v>
      </c>
      <c r="E11" s="145">
        <v>41</v>
      </c>
      <c r="F11" s="146" cm="1">
        <f t="array" ref="F11:I11">'22สกล-นครพนม'!B55:E55</f>
        <v>0</v>
      </c>
      <c r="G11" s="144">
        <v>19</v>
      </c>
      <c r="H11" s="144">
        <v>0</v>
      </c>
      <c r="I11" s="147">
        <v>19</v>
      </c>
      <c r="J11" s="207" cm="1">
        <f t="array" ref="J11:M11">'12หล่มสัก_ขก'!B55:E55</f>
        <v>2</v>
      </c>
      <c r="K11" s="112">
        <v>14</v>
      </c>
      <c r="L11" s="112">
        <v>21</v>
      </c>
      <c r="M11" s="130">
        <v>37</v>
      </c>
      <c r="N11" s="131" cm="1">
        <f t="array" ref="N11:Q11">'12ขกกุฉิ'!B55:E55</f>
        <v>0</v>
      </c>
      <c r="O11" s="112">
        <v>16</v>
      </c>
      <c r="P11" s="112">
        <v>12</v>
      </c>
      <c r="Q11" s="130">
        <v>28</v>
      </c>
      <c r="R11" s="131" cm="1">
        <f t="array" ref="R11:U11">'12กุฉิ_มุกดา'!B55:E55</f>
        <v>0</v>
      </c>
      <c r="S11" s="112">
        <v>17</v>
      </c>
      <c r="T11" s="112">
        <v>5</v>
      </c>
      <c r="U11" s="133">
        <v>22</v>
      </c>
      <c r="V11" s="150" cm="1">
        <f t="array" ref="V11:Y11">'22อุดรสกล'!B55:E55</f>
        <v>0</v>
      </c>
      <c r="W11" s="123">
        <v>30</v>
      </c>
      <c r="X11" s="123">
        <v>5</v>
      </c>
      <c r="Y11" s="124">
        <v>35</v>
      </c>
      <c r="Z11" s="122" cm="1">
        <f t="array" ref="Z11:AC11">'22สกล-นครพนม'!B55:E55</f>
        <v>0</v>
      </c>
      <c r="AA11" s="123">
        <v>19</v>
      </c>
      <c r="AB11" s="123">
        <v>0</v>
      </c>
      <c r="AC11" s="151">
        <v>19</v>
      </c>
      <c r="AD11" s="154" cm="1">
        <f t="array" ref="AD11:AG11">'23ร้อยเอ็ด-ยโส'!B55:E55</f>
        <v>0</v>
      </c>
      <c r="AE11" s="114">
        <v>12</v>
      </c>
      <c r="AF11" s="114">
        <v>1</v>
      </c>
      <c r="AG11" s="115">
        <v>13</v>
      </c>
      <c r="AH11" s="113" cm="1">
        <f t="array" ref="AH11:AK11">'23ยโส-อุบล'!B55:E55</f>
        <v>0</v>
      </c>
      <c r="AI11" s="114">
        <v>14</v>
      </c>
      <c r="AJ11" s="114">
        <v>4</v>
      </c>
      <c r="AK11" s="156">
        <v>18</v>
      </c>
      <c r="AL11" s="208" cm="1">
        <f t="array" ref="AL11:AO11">'24คร-บร'!B55:E55</f>
        <v>2</v>
      </c>
      <c r="AM11" s="123">
        <v>12</v>
      </c>
      <c r="AN11" s="123">
        <v>0</v>
      </c>
      <c r="AO11" s="124">
        <v>14</v>
      </c>
      <c r="AP11" s="122" cm="1">
        <f t="array" ref="AP11:AS11">'24บร-ศก'!B55:E55</f>
        <v>0</v>
      </c>
      <c r="AQ11" s="123">
        <v>27</v>
      </c>
      <c r="AR11" s="123">
        <v>2</v>
      </c>
      <c r="AS11" s="124">
        <v>29</v>
      </c>
      <c r="AT11" s="209" cm="1">
        <f t="array" ref="AT11:AW11">'24ศก-อบ'!B55:E55</f>
        <v>2</v>
      </c>
      <c r="AU11" s="123">
        <v>18</v>
      </c>
      <c r="AV11" s="123">
        <v>0</v>
      </c>
      <c r="AW11" s="151">
        <v>20</v>
      </c>
      <c r="AX11" s="154" cm="1">
        <f t="array" ref="AX11:BA11">'201'!B55:E55</f>
        <v>0</v>
      </c>
      <c r="AY11" s="114">
        <v>31</v>
      </c>
      <c r="AZ11" s="114">
        <v>13</v>
      </c>
      <c r="BA11" s="155">
        <v>44</v>
      </c>
      <c r="BB11" s="150" cm="1">
        <f t="array" ref="BB11:BE11">'210'!B55:E55</f>
        <v>0</v>
      </c>
      <c r="BC11" s="123">
        <v>8</v>
      </c>
      <c r="BD11" s="123">
        <v>4</v>
      </c>
      <c r="BE11" s="179">
        <v>12</v>
      </c>
      <c r="BF11" s="154" cm="1">
        <f t="array" ref="BF11:BI11">'212-1'!B55:E55</f>
        <v>0</v>
      </c>
      <c r="BG11" s="114">
        <v>14</v>
      </c>
      <c r="BH11" s="114">
        <v>18</v>
      </c>
      <c r="BI11" s="115">
        <v>32</v>
      </c>
      <c r="BJ11" s="113" cm="1">
        <f t="array" ref="BJ11:BM11">'212-2'!B55:E55</f>
        <v>0</v>
      </c>
      <c r="BK11" s="114">
        <v>35</v>
      </c>
      <c r="BL11" s="114">
        <v>8</v>
      </c>
      <c r="BM11" s="155">
        <v>43</v>
      </c>
      <c r="BN11" s="190" cm="1">
        <f t="array" ref="BN11:BQ11">'213'!B55:E55</f>
        <v>0</v>
      </c>
      <c r="BO11" s="191">
        <v>15</v>
      </c>
      <c r="BP11" s="191">
        <v>6</v>
      </c>
      <c r="BQ11" s="192">
        <v>21</v>
      </c>
      <c r="BR11" s="154" cm="1">
        <f t="array" ref="BR11:BU11">'214'!B55:E55</f>
        <v>0</v>
      </c>
      <c r="BS11" s="114">
        <v>10</v>
      </c>
      <c r="BT11" s="114">
        <v>0</v>
      </c>
      <c r="BU11" s="155">
        <v>10</v>
      </c>
      <c r="BV11" s="190" cm="1">
        <f t="array" ref="BV11:BY11">'217'!B55:E55</f>
        <v>1</v>
      </c>
      <c r="BW11" s="191">
        <v>16</v>
      </c>
      <c r="BX11" s="191">
        <v>3</v>
      </c>
      <c r="BY11" s="192">
        <v>20</v>
      </c>
      <c r="BZ11" s="154" cm="1">
        <f t="array" ref="BZ11:CC11">'221'!B55:E55</f>
        <v>0</v>
      </c>
      <c r="CA11" s="114">
        <v>14</v>
      </c>
      <c r="CB11" s="114">
        <v>5</v>
      </c>
      <c r="CC11" s="155">
        <v>19</v>
      </c>
      <c r="CD11" s="190" cm="1">
        <f t="array" ref="CD11:CG11">'222'!B55:E55</f>
        <v>0</v>
      </c>
      <c r="CE11" s="191">
        <v>16</v>
      </c>
      <c r="CF11" s="191">
        <v>2</v>
      </c>
      <c r="CG11" s="192">
        <v>18</v>
      </c>
      <c r="CH11" s="154" cm="1">
        <f t="array" ref="CH11:CK11">'226-1'!B55:E55</f>
        <v>5</v>
      </c>
      <c r="CI11" s="114">
        <v>5</v>
      </c>
      <c r="CJ11" s="114">
        <v>14</v>
      </c>
      <c r="CK11" s="115">
        <v>24</v>
      </c>
      <c r="CL11" s="113" cm="1">
        <f t="array" ref="CL11:CO11">'226-2'!B55:E55</f>
        <v>0</v>
      </c>
      <c r="CM11" s="114">
        <v>12</v>
      </c>
      <c r="CN11" s="114">
        <v>0</v>
      </c>
      <c r="CO11" s="115">
        <v>12</v>
      </c>
      <c r="CP11" s="113" cm="1">
        <f t="array" ref="CP11:CS11">'226-3'!B55:E55</f>
        <v>0</v>
      </c>
      <c r="CQ11" s="114">
        <v>22</v>
      </c>
      <c r="CR11" s="114">
        <v>0</v>
      </c>
      <c r="CS11" s="115">
        <v>22</v>
      </c>
      <c r="CT11" s="211" cm="1">
        <f t="array" ref="CT11:CW11">'226-4'!B55:E55</f>
        <v>8</v>
      </c>
      <c r="CU11" s="114">
        <v>5</v>
      </c>
      <c r="CV11" s="114">
        <v>0</v>
      </c>
      <c r="CW11" s="155">
        <v>13</v>
      </c>
      <c r="CX11" s="190" cm="1">
        <f t="array" ref="CX11:DA11">'227'!B55:E55</f>
        <v>0</v>
      </c>
      <c r="CY11" s="191">
        <v>17</v>
      </c>
      <c r="CZ11" s="191">
        <v>0</v>
      </c>
      <c r="DA11" s="192">
        <v>17</v>
      </c>
      <c r="DB11" s="154" cm="1">
        <f t="array" ref="DB11:DE11">'228'!B55:E55</f>
        <v>0</v>
      </c>
      <c r="DC11" s="114">
        <v>20</v>
      </c>
      <c r="DD11" s="114">
        <v>0</v>
      </c>
      <c r="DE11" s="155">
        <v>20</v>
      </c>
      <c r="DF11" s="190" cm="1">
        <f t="array" ref="DF11:DI11">'242,211'!B55:E55</f>
        <v>0</v>
      </c>
      <c r="DG11" s="191">
        <v>7</v>
      </c>
      <c r="DH11" s="191">
        <v>34</v>
      </c>
      <c r="DI11" s="192">
        <v>41</v>
      </c>
      <c r="DJ11" s="154" cm="1">
        <f t="array" ref="DJ11:DM11">'304'!B55:E55</f>
        <v>4</v>
      </c>
      <c r="DK11" s="114">
        <v>4</v>
      </c>
      <c r="DL11" s="114">
        <v>25</v>
      </c>
      <c r="DM11" s="155">
        <v>33</v>
      </c>
      <c r="DN11" s="203" cm="1">
        <f t="array" ref="DN11:DQ11">'2034'!B55:E55</f>
        <v>2</v>
      </c>
      <c r="DO11" s="204">
        <v>9</v>
      </c>
      <c r="DP11" s="204">
        <v>3</v>
      </c>
      <c r="DQ11" s="205">
        <v>14</v>
      </c>
      <c r="DR11" s="132" cm="1">
        <f t="array" ref="DR11:DU11">'2112'!B55:E55</f>
        <v>3</v>
      </c>
      <c r="DS11" s="112">
        <v>14</v>
      </c>
      <c r="DT11" s="112">
        <v>14</v>
      </c>
      <c r="DU11" s="133">
        <v>31</v>
      </c>
      <c r="DV11" s="203" cm="1">
        <f t="array" ref="DV11:DY11">'2062_229_201_202'!B55:E55</f>
        <v>0</v>
      </c>
      <c r="DW11" s="204">
        <v>10</v>
      </c>
      <c r="DX11" s="204">
        <v>8</v>
      </c>
      <c r="DY11" s="205">
        <v>18</v>
      </c>
      <c r="DZ11" s="132" cm="1">
        <f t="array" ref="DZ11:EC11">'2159_2055'!B55:E55</f>
        <v>0</v>
      </c>
      <c r="EA11" s="112">
        <v>3</v>
      </c>
      <c r="EB11" s="112">
        <v>37</v>
      </c>
      <c r="EC11" s="133">
        <v>40</v>
      </c>
      <c r="ED11" s="203" cm="1">
        <f t="array" ref="ED11:EG11">'2173'!B55:E55</f>
        <v>0</v>
      </c>
      <c r="EE11" s="204">
        <v>1</v>
      </c>
      <c r="EF11" s="204">
        <v>2</v>
      </c>
      <c r="EG11" s="205">
        <v>3</v>
      </c>
      <c r="EH11" s="132" cm="1">
        <f t="array" ref="EH11:EK11">'2178'!B55:E55</f>
        <v>0</v>
      </c>
      <c r="EI11" s="112">
        <v>12</v>
      </c>
      <c r="EJ11" s="112">
        <v>0</v>
      </c>
      <c r="EK11" s="133">
        <v>12</v>
      </c>
      <c r="EL11" s="203" cm="1">
        <f t="array" ref="EL11:EO11">'2222'!B55:E55</f>
        <v>1</v>
      </c>
      <c r="EM11" s="204">
        <v>5</v>
      </c>
      <c r="EN11" s="204">
        <v>0</v>
      </c>
      <c r="EO11" s="205">
        <v>6</v>
      </c>
      <c r="EP11" s="132" cm="1">
        <f t="array" ref="EP11:ES11">'2248_2214'!B55:E55</f>
        <v>2</v>
      </c>
      <c r="EQ11" s="112">
        <v>21</v>
      </c>
      <c r="ER11" s="112">
        <v>6</v>
      </c>
      <c r="ES11" s="133">
        <v>29</v>
      </c>
      <c r="ET11" s="203" cm="1">
        <f t="array" ref="ET11:EW11">'2280'!B55:E55</f>
        <v>0</v>
      </c>
      <c r="EU11" s="204">
        <v>7</v>
      </c>
      <c r="EV11" s="204">
        <v>0</v>
      </c>
      <c r="EW11" s="205">
        <v>7</v>
      </c>
      <c r="EX11" s="132" cm="1">
        <f t="array" ref="EX11:FA11">'2396'!B55:E55</f>
        <v>0</v>
      </c>
      <c r="EY11" s="112">
        <v>4</v>
      </c>
      <c r="EZ11" s="112">
        <v>6</v>
      </c>
      <c r="FA11" s="133">
        <v>10</v>
      </c>
      <c r="FB11" s="203" cm="1">
        <f t="array" ref="FB11:FE11">'3013_4001_4020_2096_2022_2410'!B55:E55</f>
        <v>0</v>
      </c>
      <c r="FC11" s="204">
        <v>20</v>
      </c>
      <c r="FD11" s="204">
        <v>38</v>
      </c>
      <c r="FE11" s="205">
        <v>58</v>
      </c>
      <c r="FF11" s="132" cm="1">
        <f t="array" ref="FF11:FI11">'AH121-1'!B55:E55</f>
        <v>0</v>
      </c>
      <c r="FG11" s="112">
        <v>17</v>
      </c>
      <c r="FH11" s="112">
        <v>3</v>
      </c>
      <c r="FI11" s="130">
        <v>20</v>
      </c>
      <c r="FJ11" s="131" cm="1">
        <f t="array" ref="FJ11:FM11">'AH121-2'!B55:E55</f>
        <v>0</v>
      </c>
      <c r="FK11" s="112">
        <v>15</v>
      </c>
      <c r="FL11" s="112">
        <v>1</v>
      </c>
      <c r="FM11" s="130">
        <v>16</v>
      </c>
      <c r="FN11" s="131" cm="1">
        <f t="array" ref="FN11:FQ11">'AH121-3'!B55:E55</f>
        <v>0</v>
      </c>
      <c r="FO11" s="112">
        <v>10</v>
      </c>
      <c r="FP11" s="112">
        <v>0</v>
      </c>
      <c r="FQ11" s="130">
        <v>10</v>
      </c>
      <c r="FR11" s="131" cm="1">
        <f t="array" ref="FR11:FU11">'AH121-4'!B55:E55</f>
        <v>0</v>
      </c>
      <c r="FS11" s="112">
        <v>6</v>
      </c>
      <c r="FT11" s="112">
        <v>0</v>
      </c>
      <c r="FU11" s="133">
        <v>6</v>
      </c>
      <c r="FV11" s="203" cm="1">
        <f t="array" ref="FV11:FY11">BKN!B55:E55</f>
        <v>2</v>
      </c>
      <c r="FW11" s="204">
        <v>12</v>
      </c>
      <c r="FX11" s="204">
        <v>3</v>
      </c>
      <c r="FY11" s="205">
        <v>17</v>
      </c>
      <c r="FZ11" s="154" cm="1">
        <f t="array" ref="FZ11:GC11">Khongjiam!B55:E55</f>
        <v>0</v>
      </c>
      <c r="GA11" s="114">
        <v>20</v>
      </c>
      <c r="GB11" s="114">
        <v>0</v>
      </c>
      <c r="GC11" s="155">
        <v>20</v>
      </c>
      <c r="GD11" s="203" cm="1">
        <f t="array" ref="GD11:GG11">เลย!B55:E55</f>
        <v>0</v>
      </c>
      <c r="GE11" s="204">
        <v>28</v>
      </c>
      <c r="GF11" s="204">
        <v>1</v>
      </c>
      <c r="GG11" s="205">
        <v>29</v>
      </c>
      <c r="GH11" s="132" cm="1">
        <f t="array" ref="GH11:GK11">หนองคาย!B55:E55</f>
        <v>0</v>
      </c>
      <c r="GI11" s="112">
        <v>3</v>
      </c>
      <c r="GJ11" s="112">
        <v>21</v>
      </c>
      <c r="GK11" s="133">
        <v>24</v>
      </c>
      <c r="GL11" s="203" cm="1">
        <f t="array" ref="GL11:GO11">นครพนม!B55:E55</f>
        <v>0</v>
      </c>
      <c r="GM11" s="204">
        <v>25</v>
      </c>
      <c r="GN11" s="204">
        <v>4</v>
      </c>
      <c r="GO11" s="205">
        <v>29</v>
      </c>
      <c r="GP11" s="132" cm="1">
        <f t="array" ref="GP11:GS11">ผาแต้ม!B55:E55</f>
        <v>0</v>
      </c>
      <c r="GQ11" s="112">
        <v>9</v>
      </c>
      <c r="GR11" s="112">
        <v>13</v>
      </c>
      <c r="GS11" s="133">
        <v>22</v>
      </c>
      <c r="GT11" s="203" cm="1">
        <f t="array" ref="GT11:GW11">สะพานเทพสุดา!B55:E55</f>
        <v>0</v>
      </c>
      <c r="GU11" s="204">
        <v>5</v>
      </c>
      <c r="GV11" s="204">
        <v>0</v>
      </c>
      <c r="GW11" s="205">
        <v>5</v>
      </c>
      <c r="GX11" s="132" cm="1">
        <f t="array" ref="GX11:HA11">ถ้ำนาคา!B55:E55</f>
        <v>0</v>
      </c>
      <c r="GY11" s="112">
        <v>27</v>
      </c>
      <c r="GZ11" s="112">
        <v>20</v>
      </c>
      <c r="HA11" s="133">
        <v>47</v>
      </c>
    </row>
    <row r="12" spans="1:209" s="182" customFormat="1" ht="18" customHeight="1">
      <c r="A12" s="219" t="s">
        <v>57</v>
      </c>
      <c r="B12" s="128" cm="1">
        <f t="array" ref="B12:E12">'2สรขก'!B65:E65</f>
        <v>0</v>
      </c>
      <c r="C12" s="126">
        <v>100</v>
      </c>
      <c r="D12" s="126">
        <v>100</v>
      </c>
      <c r="E12" s="127">
        <v>100</v>
      </c>
      <c r="F12" s="125" cm="1">
        <f t="array" ref="F12:I12">'22สกล-นครพนม'!B65:E65</f>
        <v>0</v>
      </c>
      <c r="G12" s="126">
        <v>100</v>
      </c>
      <c r="H12" s="126">
        <v>0</v>
      </c>
      <c r="I12" s="129">
        <v>100</v>
      </c>
      <c r="J12" s="134" cm="1">
        <f t="array" ref="J12:M12">'12หล่มสัก_ขก'!B65:E65</f>
        <v>100</v>
      </c>
      <c r="K12" s="110">
        <v>100</v>
      </c>
      <c r="L12" s="110">
        <v>100</v>
      </c>
      <c r="M12" s="121">
        <v>100</v>
      </c>
      <c r="N12" s="116" cm="1">
        <f t="array" ref="N12:Q12">'12ขกกุฉิ'!B65:E65</f>
        <v>0</v>
      </c>
      <c r="O12" s="110">
        <v>100</v>
      </c>
      <c r="P12" s="110">
        <v>91.666666666666671</v>
      </c>
      <c r="Q12" s="121">
        <v>96.428571428571431</v>
      </c>
      <c r="R12" s="116" cm="1">
        <f t="array" ref="R12:U12">'12กุฉิ_มุกดา'!B65:E65</f>
        <v>0</v>
      </c>
      <c r="S12" s="110">
        <v>100</v>
      </c>
      <c r="T12" s="110">
        <v>100</v>
      </c>
      <c r="U12" s="135">
        <v>100</v>
      </c>
      <c r="V12" s="128" cm="1">
        <f t="array" ref="V12:Y12">'22อุดรสกล'!B65:E65</f>
        <v>0</v>
      </c>
      <c r="W12" s="126">
        <v>100</v>
      </c>
      <c r="X12" s="126">
        <v>100</v>
      </c>
      <c r="Y12" s="127">
        <v>100</v>
      </c>
      <c r="Z12" s="125" cm="1">
        <f t="array" ref="Z12:AC12">'22สกล-นครพนม'!B65:E65</f>
        <v>0</v>
      </c>
      <c r="AA12" s="126">
        <v>100</v>
      </c>
      <c r="AB12" s="126">
        <v>0</v>
      </c>
      <c r="AC12" s="129">
        <v>100</v>
      </c>
      <c r="AD12" s="134" cm="1">
        <f t="array" ref="AD12:AG12">'23ร้อยเอ็ด-ยโส'!B65:E65</f>
        <v>0</v>
      </c>
      <c r="AE12" s="110">
        <v>100</v>
      </c>
      <c r="AF12" s="110">
        <v>100</v>
      </c>
      <c r="AG12" s="121">
        <v>100</v>
      </c>
      <c r="AH12" s="116" cm="1">
        <f t="array" ref="AH12:AK12">'23ยโส-อุบล'!B65:E65</f>
        <v>0</v>
      </c>
      <c r="AI12" s="110">
        <v>100</v>
      </c>
      <c r="AJ12" s="110">
        <v>100</v>
      </c>
      <c r="AK12" s="157">
        <v>100</v>
      </c>
      <c r="AL12" s="128" cm="1">
        <f t="array" ref="AL12:AO12">'24คร-บร'!B65:E65</f>
        <v>100</v>
      </c>
      <c r="AM12" s="126">
        <v>100</v>
      </c>
      <c r="AN12" s="126">
        <v>0</v>
      </c>
      <c r="AO12" s="142">
        <v>100</v>
      </c>
      <c r="AP12" s="125" cm="1">
        <f t="array" ref="AP12:AS12">'24บร-ศก'!B65:E65</f>
        <v>0</v>
      </c>
      <c r="AQ12" s="126">
        <v>100</v>
      </c>
      <c r="AR12" s="126">
        <v>100</v>
      </c>
      <c r="AS12" s="142">
        <v>100</v>
      </c>
      <c r="AT12" s="125" cm="1">
        <f t="array" ref="AT12:AW12">'24ศก-อบ'!B65:E65</f>
        <v>100</v>
      </c>
      <c r="AU12" s="126">
        <v>94.444444444444443</v>
      </c>
      <c r="AV12" s="126">
        <v>0</v>
      </c>
      <c r="AW12" s="129">
        <v>95</v>
      </c>
      <c r="AX12" s="134" cm="1">
        <f t="array" ref="AX12:BA12">'201'!B65:E65</f>
        <v>0</v>
      </c>
      <c r="AY12" s="110">
        <v>100</v>
      </c>
      <c r="AZ12" s="110">
        <v>100</v>
      </c>
      <c r="BA12" s="135">
        <v>100</v>
      </c>
      <c r="BB12" s="128" cm="1">
        <f t="array" ref="BB12:BE12">'210'!B65:E65</f>
        <v>0</v>
      </c>
      <c r="BC12" s="126">
        <v>100</v>
      </c>
      <c r="BD12" s="126">
        <v>75</v>
      </c>
      <c r="BE12" s="180">
        <v>91.666666666666671</v>
      </c>
      <c r="BF12" s="134" cm="1">
        <f t="array" ref="BF12:BI12">'212-1'!B65:E65</f>
        <v>0</v>
      </c>
      <c r="BG12" s="110">
        <v>100</v>
      </c>
      <c r="BH12" s="110">
        <v>100</v>
      </c>
      <c r="BI12" s="117">
        <v>100</v>
      </c>
      <c r="BJ12" s="116" cm="1">
        <f t="array" ref="BJ12:BM12">'212-2'!B65:E65</f>
        <v>0</v>
      </c>
      <c r="BK12" s="110">
        <v>100</v>
      </c>
      <c r="BL12" s="110">
        <v>100</v>
      </c>
      <c r="BM12" s="135">
        <v>100</v>
      </c>
      <c r="BN12" s="128" cm="1">
        <f t="array" ref="BN12:BQ12">'213'!B65:E65</f>
        <v>0</v>
      </c>
      <c r="BO12" s="126">
        <v>100</v>
      </c>
      <c r="BP12" s="193">
        <v>50</v>
      </c>
      <c r="BQ12" s="194">
        <v>85.714285714285708</v>
      </c>
      <c r="BR12" s="134" cm="1">
        <f t="array" ref="BR12:BU12">'214'!B65:E65</f>
        <v>0</v>
      </c>
      <c r="BS12" s="110">
        <v>100</v>
      </c>
      <c r="BT12" s="110">
        <v>0</v>
      </c>
      <c r="BU12" s="135">
        <v>100</v>
      </c>
      <c r="BV12" s="128" cm="1">
        <f t="array" ref="BV12:BY12">'217'!B65:E65</f>
        <v>100</v>
      </c>
      <c r="BW12" s="126">
        <v>100</v>
      </c>
      <c r="BX12" s="193">
        <v>66.666666666666671</v>
      </c>
      <c r="BY12" s="129">
        <v>95</v>
      </c>
      <c r="BZ12" s="134" cm="1">
        <f t="array" ref="BZ12:CC12">'221'!B65:E65</f>
        <v>0</v>
      </c>
      <c r="CA12" s="110">
        <v>100</v>
      </c>
      <c r="CB12" s="110">
        <v>100</v>
      </c>
      <c r="CC12" s="135">
        <v>100</v>
      </c>
      <c r="CD12" s="128" cm="1">
        <f t="array" ref="CD12:CG12">'222'!B65:E65</f>
        <v>0</v>
      </c>
      <c r="CE12" s="126">
        <v>100</v>
      </c>
      <c r="CF12" s="126">
        <v>100</v>
      </c>
      <c r="CG12" s="129">
        <v>100</v>
      </c>
      <c r="CH12" s="199" cm="1">
        <f t="array" ref="CH12:CK12">'226-1'!B65:E65</f>
        <v>0</v>
      </c>
      <c r="CI12" s="110">
        <v>100</v>
      </c>
      <c r="CJ12" s="110">
        <v>100</v>
      </c>
      <c r="CK12" s="117">
        <v>79.166666666666671</v>
      </c>
      <c r="CL12" s="116" cm="1">
        <f t="array" ref="CL12:CO12">'226-2'!B65:E65</f>
        <v>0</v>
      </c>
      <c r="CM12" s="110">
        <v>100</v>
      </c>
      <c r="CN12" s="110">
        <v>0</v>
      </c>
      <c r="CO12" s="117">
        <v>100</v>
      </c>
      <c r="CP12" s="116" cm="1">
        <f t="array" ref="CP12:CS12">'226-3'!B65:E65</f>
        <v>0</v>
      </c>
      <c r="CQ12" s="110">
        <v>100</v>
      </c>
      <c r="CR12" s="110">
        <v>0</v>
      </c>
      <c r="CS12" s="117">
        <v>100</v>
      </c>
      <c r="CT12" s="116" cm="1">
        <f t="array" ref="CT12:CW12">'226-4'!B65:E65</f>
        <v>100</v>
      </c>
      <c r="CU12" s="110">
        <v>100</v>
      </c>
      <c r="CV12" s="110">
        <v>0</v>
      </c>
      <c r="CW12" s="135">
        <v>100</v>
      </c>
      <c r="CX12" s="128" cm="1">
        <f t="array" ref="CX12:DA12">'227'!B65:E65</f>
        <v>0</v>
      </c>
      <c r="CY12" s="126">
        <v>100</v>
      </c>
      <c r="CZ12" s="126">
        <v>0</v>
      </c>
      <c r="DA12" s="129">
        <v>100</v>
      </c>
      <c r="DB12" s="134" cm="1">
        <f t="array" ref="DB12:DE12">'228'!B65:E65</f>
        <v>0</v>
      </c>
      <c r="DC12" s="110">
        <v>100</v>
      </c>
      <c r="DD12" s="110">
        <v>0</v>
      </c>
      <c r="DE12" s="135">
        <v>100</v>
      </c>
      <c r="DF12" s="128" cm="1">
        <f t="array" ref="DF12:DI12">'242,211'!B65:E65</f>
        <v>0</v>
      </c>
      <c r="DG12" s="126">
        <v>85.714285714285708</v>
      </c>
      <c r="DH12" s="126">
        <v>100</v>
      </c>
      <c r="DI12" s="129">
        <v>97.560975609756099</v>
      </c>
      <c r="DJ12" s="134" cm="1">
        <f t="array" ref="DJ12:DM12">'304'!B65:E65</f>
        <v>100</v>
      </c>
      <c r="DK12" s="110">
        <v>75</v>
      </c>
      <c r="DL12" s="110">
        <v>100</v>
      </c>
      <c r="DM12" s="135">
        <v>96.969696969696969</v>
      </c>
      <c r="DN12" s="128" cm="1">
        <f t="array" ref="DN12:DQ12">'2034'!B65:E65</f>
        <v>100</v>
      </c>
      <c r="DO12" s="126">
        <v>100</v>
      </c>
      <c r="DP12" s="126">
        <v>100</v>
      </c>
      <c r="DQ12" s="129">
        <v>100</v>
      </c>
      <c r="DR12" s="134" cm="1">
        <f t="array" ref="DR12:DU12">'2112'!B65:E65</f>
        <v>100</v>
      </c>
      <c r="DS12" s="110">
        <v>92.857142857142861</v>
      </c>
      <c r="DT12" s="110">
        <v>100</v>
      </c>
      <c r="DU12" s="135">
        <v>96.774193548387103</v>
      </c>
      <c r="DV12" s="128" cm="1">
        <f t="array" ref="DV12:DY12">'2062_229_201_202'!B65:E65</f>
        <v>0</v>
      </c>
      <c r="DW12" s="126">
        <v>100</v>
      </c>
      <c r="DX12" s="126">
        <v>100</v>
      </c>
      <c r="DY12" s="129">
        <v>100</v>
      </c>
      <c r="DZ12" s="134" cm="1">
        <f t="array" ref="DZ12:EC12">'2159_2055'!B65:E65</f>
        <v>0</v>
      </c>
      <c r="EA12" s="110">
        <v>100</v>
      </c>
      <c r="EB12" s="111">
        <v>75.675675675675677</v>
      </c>
      <c r="EC12" s="206">
        <v>77.5</v>
      </c>
      <c r="ED12" s="128" cm="1">
        <f t="array" ref="ED12:EG12">'2173'!B65:E65</f>
        <v>0</v>
      </c>
      <c r="EE12" s="126">
        <v>100</v>
      </c>
      <c r="EF12" s="126">
        <v>50</v>
      </c>
      <c r="EG12" s="194">
        <v>66.666666666666671</v>
      </c>
      <c r="EH12" s="134" cm="1">
        <f t="array" ref="EH12:EK12">'2178'!B65:E65</f>
        <v>0</v>
      </c>
      <c r="EI12" s="110">
        <v>100</v>
      </c>
      <c r="EJ12" s="110">
        <v>0</v>
      </c>
      <c r="EK12" s="135">
        <v>100</v>
      </c>
      <c r="EL12" s="128" cm="1">
        <f t="array" ref="EL12:EO12">'2222'!B65:E65</f>
        <v>100</v>
      </c>
      <c r="EM12" s="126">
        <v>100</v>
      </c>
      <c r="EN12" s="126">
        <v>0</v>
      </c>
      <c r="EO12" s="129">
        <v>100</v>
      </c>
      <c r="EP12" s="134" cm="1">
        <f t="array" ref="EP12:ES12">'2248_2214'!B65:E65</f>
        <v>100</v>
      </c>
      <c r="EQ12" s="110">
        <v>95.238095238095241</v>
      </c>
      <c r="ER12" s="110">
        <v>100</v>
      </c>
      <c r="ES12" s="135">
        <v>96.551724137931032</v>
      </c>
      <c r="ET12" s="128" cm="1">
        <f t="array" ref="ET12:EW12">'2280'!B65:E65</f>
        <v>0</v>
      </c>
      <c r="EU12" s="126">
        <v>100</v>
      </c>
      <c r="EV12" s="126">
        <v>0</v>
      </c>
      <c r="EW12" s="129">
        <v>100</v>
      </c>
      <c r="EX12" s="134" cm="1">
        <f t="array" ref="EX12:FA12">'2396'!B65:E65</f>
        <v>0</v>
      </c>
      <c r="EY12" s="110">
        <v>100</v>
      </c>
      <c r="EZ12" s="110">
        <v>100</v>
      </c>
      <c r="FA12" s="135">
        <v>100</v>
      </c>
      <c r="FB12" s="128" cm="1">
        <f t="array" ref="FB12:FE12">'3013_4001_4020_2096_2022_2410'!B65:E65</f>
        <v>0</v>
      </c>
      <c r="FC12" s="126">
        <v>100</v>
      </c>
      <c r="FD12" s="126">
        <v>100</v>
      </c>
      <c r="FE12" s="129">
        <v>100</v>
      </c>
      <c r="FF12" s="134" cm="1">
        <f t="array" ref="FF12:FI12">'AH121-1'!B65:E65</f>
        <v>0</v>
      </c>
      <c r="FG12" s="110">
        <v>100</v>
      </c>
      <c r="FH12" s="110">
        <v>100</v>
      </c>
      <c r="FI12" s="117">
        <v>100</v>
      </c>
      <c r="FJ12" s="116" cm="1">
        <f t="array" ref="FJ12:FM12">'AH121-2'!B65:E65</f>
        <v>0</v>
      </c>
      <c r="FK12" s="110">
        <v>100</v>
      </c>
      <c r="FL12" s="110">
        <v>100</v>
      </c>
      <c r="FM12" s="117">
        <v>100</v>
      </c>
      <c r="FN12" s="116" cm="1">
        <f t="array" ref="FN12:FQ12">'AH121-3'!B65:E65</f>
        <v>0</v>
      </c>
      <c r="FO12" s="110">
        <v>100</v>
      </c>
      <c r="FP12" s="110">
        <v>0</v>
      </c>
      <c r="FQ12" s="117">
        <v>100</v>
      </c>
      <c r="FR12" s="116" cm="1">
        <f t="array" ref="FR12:FU12">'AH121-4'!B65:E65</f>
        <v>0</v>
      </c>
      <c r="FS12" s="110">
        <v>100</v>
      </c>
      <c r="FT12" s="110">
        <v>0</v>
      </c>
      <c r="FU12" s="135">
        <v>100</v>
      </c>
      <c r="FV12" s="128" cm="1">
        <f t="array" ref="FV12:FY12">BKN!B65:E65</f>
        <v>100</v>
      </c>
      <c r="FW12" s="126">
        <v>100</v>
      </c>
      <c r="FX12" s="126">
        <v>100</v>
      </c>
      <c r="FY12" s="129">
        <v>100</v>
      </c>
      <c r="FZ12" s="134" cm="1">
        <f t="array" ref="FZ12:GC12">Khongjiam!B65:E65</f>
        <v>0</v>
      </c>
      <c r="GA12" s="110">
        <v>100</v>
      </c>
      <c r="GB12" s="110">
        <v>0</v>
      </c>
      <c r="GC12" s="135">
        <v>100</v>
      </c>
      <c r="GD12" s="128" cm="1">
        <f t="array" ref="GD12:GG12">เลย!B65:E65</f>
        <v>0</v>
      </c>
      <c r="GE12" s="126">
        <v>100</v>
      </c>
      <c r="GF12" s="126">
        <v>100</v>
      </c>
      <c r="GG12" s="129">
        <v>100</v>
      </c>
      <c r="GH12" s="134" cm="1">
        <f t="array" ref="GH12:GK12">หนองคาย!B65:E65</f>
        <v>0</v>
      </c>
      <c r="GI12" s="110">
        <v>100</v>
      </c>
      <c r="GJ12" s="110">
        <v>100</v>
      </c>
      <c r="GK12" s="135">
        <v>100</v>
      </c>
      <c r="GL12" s="128" cm="1">
        <f t="array" ref="GL12:GO12">นครพนม!B65:E65</f>
        <v>0</v>
      </c>
      <c r="GM12" s="126">
        <v>100</v>
      </c>
      <c r="GN12" s="126">
        <v>100</v>
      </c>
      <c r="GO12" s="129">
        <v>100</v>
      </c>
      <c r="GP12" s="134" cm="1">
        <f t="array" ref="GP12:GS12">ผาแต้ม!B65:E65</f>
        <v>0</v>
      </c>
      <c r="GQ12" s="110">
        <v>100</v>
      </c>
      <c r="GR12" s="110">
        <v>100</v>
      </c>
      <c r="GS12" s="135">
        <v>100</v>
      </c>
      <c r="GT12" s="128" cm="1">
        <f t="array" ref="GT12:GW12">สะพานเทพสุดา!B65:E65</f>
        <v>0</v>
      </c>
      <c r="GU12" s="126">
        <v>100</v>
      </c>
      <c r="GV12" s="126">
        <v>0</v>
      </c>
      <c r="GW12" s="129">
        <v>100</v>
      </c>
      <c r="GX12" s="134" cm="1">
        <f t="array" ref="GX12:HA12">ถ้ำนาคา!B65:E65</f>
        <v>0</v>
      </c>
      <c r="GY12" s="110">
        <v>96.296296296296291</v>
      </c>
      <c r="GZ12" s="111">
        <v>75</v>
      </c>
      <c r="HA12" s="206">
        <v>87.234042553191486</v>
      </c>
    </row>
    <row r="13" spans="1:209" s="174" customFormat="1" ht="18" customHeight="1">
      <c r="A13" s="215" t="s">
        <v>51</v>
      </c>
      <c r="B13" s="128" cm="1">
        <f t="array" ref="B13:E13">'2สรขก'!B59:E59</f>
        <v>0</v>
      </c>
      <c r="C13" s="126">
        <v>17</v>
      </c>
      <c r="D13" s="126">
        <v>24</v>
      </c>
      <c r="E13" s="127">
        <v>41</v>
      </c>
      <c r="F13" s="125" cm="1">
        <f t="array" ref="F13:I13">'22สกล-นครพนม'!B59:E59</f>
        <v>0</v>
      </c>
      <c r="G13" s="126">
        <v>19</v>
      </c>
      <c r="H13" s="126">
        <v>0</v>
      </c>
      <c r="I13" s="129">
        <v>19</v>
      </c>
      <c r="J13" s="134" cm="1">
        <f t="array" ref="J13:M13">'12หล่มสัก_ขก'!B59:E59</f>
        <v>2</v>
      </c>
      <c r="K13" s="110">
        <v>14</v>
      </c>
      <c r="L13" s="110">
        <v>21</v>
      </c>
      <c r="M13" s="121">
        <v>37</v>
      </c>
      <c r="N13" s="116" cm="1">
        <f t="array" ref="N13:Q13">'12ขกกุฉิ'!B59:E59</f>
        <v>0</v>
      </c>
      <c r="O13" s="110">
        <v>16</v>
      </c>
      <c r="P13" s="110">
        <v>11</v>
      </c>
      <c r="Q13" s="121">
        <v>27</v>
      </c>
      <c r="R13" s="116" cm="1">
        <f t="array" ref="R13:U13">'12กุฉิ_มุกดา'!B59:E59</f>
        <v>0</v>
      </c>
      <c r="S13" s="110">
        <v>17</v>
      </c>
      <c r="T13" s="110">
        <v>5</v>
      </c>
      <c r="U13" s="135">
        <v>22</v>
      </c>
      <c r="V13" s="128" cm="1">
        <f t="array" ref="V13:Y13">'22อุดรสกล'!B59:E59</f>
        <v>0</v>
      </c>
      <c r="W13" s="126">
        <v>30</v>
      </c>
      <c r="X13" s="126">
        <v>5</v>
      </c>
      <c r="Y13" s="127">
        <v>35</v>
      </c>
      <c r="Z13" s="125" cm="1">
        <f t="array" ref="Z13:AC13">'22สกล-นครพนม'!B59:E59</f>
        <v>0</v>
      </c>
      <c r="AA13" s="126">
        <v>19</v>
      </c>
      <c r="AB13" s="126">
        <v>0</v>
      </c>
      <c r="AC13" s="129">
        <v>19</v>
      </c>
      <c r="AD13" s="134" cm="1">
        <f t="array" ref="AD13:AG13">'23ร้อยเอ็ด-ยโส'!B59:E59</f>
        <v>0</v>
      </c>
      <c r="AE13" s="110">
        <v>12</v>
      </c>
      <c r="AF13" s="110">
        <v>1</v>
      </c>
      <c r="AG13" s="121">
        <v>13</v>
      </c>
      <c r="AH13" s="116" cm="1">
        <f t="array" ref="AH13:AK13">'23ยโส-อุบล'!B59:E59</f>
        <v>0</v>
      </c>
      <c r="AI13" s="110">
        <v>14</v>
      </c>
      <c r="AJ13" s="110">
        <v>4</v>
      </c>
      <c r="AK13" s="157">
        <v>18</v>
      </c>
      <c r="AL13" s="128" cm="1">
        <f t="array" ref="AL13:AO13">'24คร-บร'!B59:E59</f>
        <v>2</v>
      </c>
      <c r="AM13" s="126">
        <v>12</v>
      </c>
      <c r="AN13" s="126">
        <v>0</v>
      </c>
      <c r="AO13" s="142">
        <v>14</v>
      </c>
      <c r="AP13" s="125" cm="1">
        <f t="array" ref="AP13:AS13">'24บร-ศก'!B59:E59</f>
        <v>0</v>
      </c>
      <c r="AQ13" s="126">
        <v>27</v>
      </c>
      <c r="AR13" s="126">
        <v>2</v>
      </c>
      <c r="AS13" s="142">
        <v>29</v>
      </c>
      <c r="AT13" s="125" cm="1">
        <f t="array" ref="AT13:AW13">'24ศก-อบ'!B59:E59</f>
        <v>2</v>
      </c>
      <c r="AU13" s="126">
        <v>17</v>
      </c>
      <c r="AV13" s="126">
        <v>0</v>
      </c>
      <c r="AW13" s="129">
        <v>19</v>
      </c>
      <c r="AX13" s="134" cm="1">
        <f t="array" ref="AX13:BA13">'201'!B59:E59</f>
        <v>0</v>
      </c>
      <c r="AY13" s="110">
        <v>31</v>
      </c>
      <c r="AZ13" s="110">
        <v>13</v>
      </c>
      <c r="BA13" s="135">
        <v>44</v>
      </c>
      <c r="BB13" s="128" cm="1">
        <f t="array" ref="BB13:BE13">'210'!B59:E59</f>
        <v>0</v>
      </c>
      <c r="BC13" s="126">
        <v>8</v>
      </c>
      <c r="BD13" s="126">
        <v>3</v>
      </c>
      <c r="BE13" s="180">
        <v>11</v>
      </c>
      <c r="BF13" s="134" cm="1">
        <f t="array" ref="BF13:BI13">'212-1'!B59:E59</f>
        <v>0</v>
      </c>
      <c r="BG13" s="110">
        <v>14</v>
      </c>
      <c r="BH13" s="110">
        <v>18</v>
      </c>
      <c r="BI13" s="117">
        <v>32</v>
      </c>
      <c r="BJ13" s="116" cm="1">
        <f t="array" ref="BJ13:BM13">'212-2'!B59:E59</f>
        <v>0</v>
      </c>
      <c r="BK13" s="110">
        <v>35</v>
      </c>
      <c r="BL13" s="110">
        <v>8</v>
      </c>
      <c r="BM13" s="135">
        <v>43</v>
      </c>
      <c r="BN13" s="195" cm="1">
        <f t="array" ref="BN13:BQ13">'213'!B59:E59</f>
        <v>0</v>
      </c>
      <c r="BO13" s="196">
        <v>15</v>
      </c>
      <c r="BP13" s="196">
        <v>3</v>
      </c>
      <c r="BQ13" s="197">
        <v>18</v>
      </c>
      <c r="BR13" s="134" cm="1">
        <f t="array" ref="BR13:BU13">'214'!B59:E59</f>
        <v>0</v>
      </c>
      <c r="BS13" s="110">
        <v>10</v>
      </c>
      <c r="BT13" s="110">
        <v>0</v>
      </c>
      <c r="BU13" s="135">
        <v>10</v>
      </c>
      <c r="BV13" s="195" cm="1">
        <f t="array" ref="BV13:BY13">'217'!B59:E59</f>
        <v>1</v>
      </c>
      <c r="BW13" s="196">
        <v>16</v>
      </c>
      <c r="BX13" s="196">
        <v>2</v>
      </c>
      <c r="BY13" s="197">
        <v>19</v>
      </c>
      <c r="BZ13" s="134" cm="1">
        <f t="array" ref="BZ13:CC13">'221'!B59:E59</f>
        <v>0</v>
      </c>
      <c r="CA13" s="110">
        <v>14</v>
      </c>
      <c r="CB13" s="110">
        <v>5</v>
      </c>
      <c r="CC13" s="135">
        <v>19</v>
      </c>
      <c r="CD13" s="195" cm="1">
        <f t="array" ref="CD13:CG13">'222'!B59:E59</f>
        <v>0</v>
      </c>
      <c r="CE13" s="196">
        <v>16</v>
      </c>
      <c r="CF13" s="196">
        <v>2</v>
      </c>
      <c r="CG13" s="197">
        <v>18</v>
      </c>
      <c r="CH13" s="134" cm="1">
        <f t="array" ref="CH13:CK13">'226-1'!B59:E59</f>
        <v>0</v>
      </c>
      <c r="CI13" s="110">
        <v>5</v>
      </c>
      <c r="CJ13" s="110">
        <v>14</v>
      </c>
      <c r="CK13" s="117">
        <v>19</v>
      </c>
      <c r="CL13" s="116" cm="1">
        <f t="array" ref="CL13:CO13">'226-2'!B59:E59</f>
        <v>0</v>
      </c>
      <c r="CM13" s="110">
        <v>12</v>
      </c>
      <c r="CN13" s="110">
        <v>0</v>
      </c>
      <c r="CO13" s="117">
        <v>12</v>
      </c>
      <c r="CP13" s="116" cm="1">
        <f t="array" ref="CP13:CS13">'226-3'!B59:E59</f>
        <v>0</v>
      </c>
      <c r="CQ13" s="110">
        <v>22</v>
      </c>
      <c r="CR13" s="110">
        <v>0</v>
      </c>
      <c r="CS13" s="117">
        <v>22</v>
      </c>
      <c r="CT13" s="116" cm="1">
        <f t="array" ref="CT13:CW13">'226-4'!B59:E59</f>
        <v>8</v>
      </c>
      <c r="CU13" s="110">
        <v>5</v>
      </c>
      <c r="CV13" s="110">
        <v>0</v>
      </c>
      <c r="CW13" s="135">
        <v>13</v>
      </c>
      <c r="CX13" s="195" cm="1">
        <f t="array" ref="CX13:DA13">'227'!B59:E59</f>
        <v>0</v>
      </c>
      <c r="CY13" s="196">
        <v>17</v>
      </c>
      <c r="CZ13" s="196">
        <v>0</v>
      </c>
      <c r="DA13" s="197">
        <v>17</v>
      </c>
      <c r="DB13" s="134" cm="1">
        <f t="array" ref="DB13:DE13">'228'!B59:E59</f>
        <v>0</v>
      </c>
      <c r="DC13" s="110">
        <v>20</v>
      </c>
      <c r="DD13" s="110">
        <v>0</v>
      </c>
      <c r="DE13" s="135">
        <v>20</v>
      </c>
      <c r="DF13" s="195" cm="1">
        <f t="array" ref="DF13:DI13">'242,211'!B59:E59</f>
        <v>0</v>
      </c>
      <c r="DG13" s="196">
        <v>6</v>
      </c>
      <c r="DH13" s="196">
        <v>34</v>
      </c>
      <c r="DI13" s="197">
        <v>40</v>
      </c>
      <c r="DJ13" s="134" cm="1">
        <f t="array" ref="DJ13:DM13">'304'!B59:E59</f>
        <v>4</v>
      </c>
      <c r="DK13" s="110">
        <v>3</v>
      </c>
      <c r="DL13" s="110">
        <v>25</v>
      </c>
      <c r="DM13" s="135">
        <v>32</v>
      </c>
      <c r="DN13" s="195" cm="1">
        <f t="array" ref="DN13:DQ13">'2034'!B59:E59</f>
        <v>2</v>
      </c>
      <c r="DO13" s="196">
        <v>9</v>
      </c>
      <c r="DP13" s="196">
        <v>3</v>
      </c>
      <c r="DQ13" s="197">
        <v>14</v>
      </c>
      <c r="DR13" s="134" cm="1">
        <f t="array" ref="DR13:DU13">'2112'!B59:E59</f>
        <v>3</v>
      </c>
      <c r="DS13" s="110">
        <v>13</v>
      </c>
      <c r="DT13" s="110">
        <v>14</v>
      </c>
      <c r="DU13" s="135">
        <v>30</v>
      </c>
      <c r="DV13" s="195" cm="1">
        <f t="array" ref="DV13:DY13">'2062_229_201_202'!B59:E59</f>
        <v>0</v>
      </c>
      <c r="DW13" s="196">
        <v>10</v>
      </c>
      <c r="DX13" s="196">
        <v>8</v>
      </c>
      <c r="DY13" s="197">
        <v>18</v>
      </c>
      <c r="DZ13" s="134" cm="1">
        <f t="array" ref="DZ13:EC13">'2159_2055'!B59:E59</f>
        <v>0</v>
      </c>
      <c r="EA13" s="110">
        <v>3</v>
      </c>
      <c r="EB13" s="110">
        <v>28</v>
      </c>
      <c r="EC13" s="135">
        <v>31</v>
      </c>
      <c r="ED13" s="195" cm="1">
        <f t="array" ref="ED13:EG13">'2173'!B59:E59</f>
        <v>0</v>
      </c>
      <c r="EE13" s="196">
        <v>1</v>
      </c>
      <c r="EF13" s="196">
        <v>1</v>
      </c>
      <c r="EG13" s="197">
        <v>2</v>
      </c>
      <c r="EH13" s="134" cm="1">
        <f t="array" ref="EH13:EK13">'2178'!B59:E59</f>
        <v>0</v>
      </c>
      <c r="EI13" s="110">
        <v>12</v>
      </c>
      <c r="EJ13" s="110">
        <v>0</v>
      </c>
      <c r="EK13" s="135">
        <v>12</v>
      </c>
      <c r="EL13" s="195" cm="1">
        <f t="array" ref="EL13:EO13">'2222'!B59:E59</f>
        <v>1</v>
      </c>
      <c r="EM13" s="196">
        <v>5</v>
      </c>
      <c r="EN13" s="196">
        <v>0</v>
      </c>
      <c r="EO13" s="197">
        <v>6</v>
      </c>
      <c r="EP13" s="134" cm="1">
        <f t="array" ref="EP13:ES13">'2248_2214'!B59:E59</f>
        <v>2</v>
      </c>
      <c r="EQ13" s="110">
        <v>20</v>
      </c>
      <c r="ER13" s="110">
        <v>6</v>
      </c>
      <c r="ES13" s="135">
        <v>28</v>
      </c>
      <c r="ET13" s="195" cm="1">
        <f t="array" ref="ET13:EW13">'2280'!B59:E59</f>
        <v>0</v>
      </c>
      <c r="EU13" s="196">
        <v>7</v>
      </c>
      <c r="EV13" s="196">
        <v>0</v>
      </c>
      <c r="EW13" s="197">
        <v>7</v>
      </c>
      <c r="EX13" s="134" cm="1">
        <f t="array" ref="EX13:FA13">'2396'!B59:E59</f>
        <v>0</v>
      </c>
      <c r="EY13" s="110">
        <v>4</v>
      </c>
      <c r="EZ13" s="110">
        <v>6</v>
      </c>
      <c r="FA13" s="135">
        <v>10</v>
      </c>
      <c r="FB13" s="195" cm="1">
        <f t="array" ref="FB13:FE13">'3013_4001_4020_2096_2022_2410'!B59:E59</f>
        <v>0</v>
      </c>
      <c r="FC13" s="196">
        <v>20</v>
      </c>
      <c r="FD13" s="196">
        <v>38</v>
      </c>
      <c r="FE13" s="197">
        <v>58</v>
      </c>
      <c r="FF13" s="134" cm="1">
        <f t="array" ref="FF13:FI13">'AH121-1'!B59:E59</f>
        <v>0</v>
      </c>
      <c r="FG13" s="110">
        <v>17</v>
      </c>
      <c r="FH13" s="110">
        <v>3</v>
      </c>
      <c r="FI13" s="117">
        <v>20</v>
      </c>
      <c r="FJ13" s="116" cm="1">
        <f t="array" ref="FJ13:FM13">'AH121-2'!B59:E59</f>
        <v>0</v>
      </c>
      <c r="FK13" s="110">
        <v>15</v>
      </c>
      <c r="FL13" s="110">
        <v>1</v>
      </c>
      <c r="FM13" s="117">
        <v>16</v>
      </c>
      <c r="FN13" s="116" cm="1">
        <f t="array" ref="FN13:FQ13">'AH121-3'!B59:E59</f>
        <v>0</v>
      </c>
      <c r="FO13" s="110">
        <v>10</v>
      </c>
      <c r="FP13" s="110">
        <v>0</v>
      </c>
      <c r="FQ13" s="117">
        <v>10</v>
      </c>
      <c r="FR13" s="116" cm="1">
        <f t="array" ref="FR13:FU13">'AH121-4'!B59:E59</f>
        <v>0</v>
      </c>
      <c r="FS13" s="110">
        <v>6</v>
      </c>
      <c r="FT13" s="110">
        <v>0</v>
      </c>
      <c r="FU13" s="135">
        <v>6</v>
      </c>
      <c r="FV13" s="195" cm="1">
        <f t="array" ref="FV13:FY13">BKN!B59:E59</f>
        <v>2</v>
      </c>
      <c r="FW13" s="196">
        <v>12</v>
      </c>
      <c r="FX13" s="196">
        <v>3</v>
      </c>
      <c r="FY13" s="197">
        <v>17</v>
      </c>
      <c r="FZ13" s="134" cm="1">
        <f t="array" ref="FZ13:GC13">Khongjiam!B59:E59</f>
        <v>0</v>
      </c>
      <c r="GA13" s="110">
        <v>20</v>
      </c>
      <c r="GB13" s="110">
        <v>0</v>
      </c>
      <c r="GC13" s="135">
        <v>20</v>
      </c>
      <c r="GD13" s="195" cm="1">
        <f t="array" ref="GD13:GG13">เลย!B59:E59</f>
        <v>0</v>
      </c>
      <c r="GE13" s="196">
        <v>28</v>
      </c>
      <c r="GF13" s="196">
        <v>1</v>
      </c>
      <c r="GG13" s="197">
        <v>29</v>
      </c>
      <c r="GH13" s="134" cm="1">
        <f t="array" ref="GH13:GK13">หนองคาย!B59:E59</f>
        <v>0</v>
      </c>
      <c r="GI13" s="110">
        <v>3</v>
      </c>
      <c r="GJ13" s="110">
        <v>21</v>
      </c>
      <c r="GK13" s="135">
        <v>24</v>
      </c>
      <c r="GL13" s="195" cm="1">
        <f t="array" ref="GL13:GO13">นครพนม!B59:E59</f>
        <v>0</v>
      </c>
      <c r="GM13" s="196">
        <v>25</v>
      </c>
      <c r="GN13" s="196">
        <v>4</v>
      </c>
      <c r="GO13" s="197">
        <v>29</v>
      </c>
      <c r="GP13" s="134" cm="1">
        <f t="array" ref="GP13:GS13">ผาแต้ม!B59:E59</f>
        <v>0</v>
      </c>
      <c r="GQ13" s="110">
        <v>9</v>
      </c>
      <c r="GR13" s="110">
        <v>13</v>
      </c>
      <c r="GS13" s="135">
        <v>22</v>
      </c>
      <c r="GT13" s="195" cm="1">
        <f t="array" ref="GT13:GW13">สะพานเทพสุดา!B59:E59</f>
        <v>0</v>
      </c>
      <c r="GU13" s="196">
        <v>5</v>
      </c>
      <c r="GV13" s="196">
        <v>0</v>
      </c>
      <c r="GW13" s="197">
        <v>5</v>
      </c>
      <c r="GX13" s="134" cm="1">
        <f t="array" ref="GX13:HA13">ถ้ำนาคา!B59:E59</f>
        <v>0</v>
      </c>
      <c r="GY13" s="110">
        <v>26</v>
      </c>
      <c r="GZ13" s="110">
        <v>15</v>
      </c>
      <c r="HA13" s="135">
        <v>41</v>
      </c>
    </row>
    <row r="14" spans="1:209" s="182" customFormat="1" ht="18" customHeight="1">
      <c r="A14" s="219" t="s">
        <v>47</v>
      </c>
      <c r="B14" s="128" cm="1">
        <f t="array" ref="B14:E14">'2สรขก'!B56:E56</f>
        <v>0</v>
      </c>
      <c r="C14" s="126">
        <v>0</v>
      </c>
      <c r="D14" s="126">
        <v>0</v>
      </c>
      <c r="E14" s="127">
        <v>0</v>
      </c>
      <c r="F14" s="125" cm="1">
        <f t="array" ref="F14:I14">'22สกล-นครพนม'!B56:E56</f>
        <v>0</v>
      </c>
      <c r="G14" s="126">
        <v>0</v>
      </c>
      <c r="H14" s="126">
        <v>0</v>
      </c>
      <c r="I14" s="129">
        <v>0</v>
      </c>
      <c r="J14" s="128" cm="1">
        <f t="array" ref="J14:M14">'12หล่มสัก_ขก'!B56:E56</f>
        <v>0</v>
      </c>
      <c r="K14" s="126">
        <v>0</v>
      </c>
      <c r="L14" s="126">
        <v>0</v>
      </c>
      <c r="M14" s="127">
        <v>0</v>
      </c>
      <c r="N14" s="125" cm="1">
        <f t="array" ref="N14:Q14">'12ขกกุฉิ'!B56:E56</f>
        <v>0</v>
      </c>
      <c r="O14" s="126">
        <v>0</v>
      </c>
      <c r="P14" s="193">
        <v>1</v>
      </c>
      <c r="Q14" s="210">
        <v>1</v>
      </c>
      <c r="R14" s="125" cm="1">
        <f t="array" ref="R14:U14">'12กุฉิ_มุกดา'!B56:E56</f>
        <v>0</v>
      </c>
      <c r="S14" s="126">
        <v>0</v>
      </c>
      <c r="T14" s="126">
        <v>0</v>
      </c>
      <c r="U14" s="129">
        <v>0</v>
      </c>
      <c r="V14" s="128" cm="1">
        <f t="array" ref="V14:Y14">'22อุดรสกล'!B56:E56</f>
        <v>0</v>
      </c>
      <c r="W14" s="126">
        <v>0</v>
      </c>
      <c r="X14" s="126">
        <v>0</v>
      </c>
      <c r="Y14" s="127">
        <v>0</v>
      </c>
      <c r="Z14" s="125" cm="1">
        <f t="array" ref="Z14:AC14">'22สกล-นครพนม'!B56:E56</f>
        <v>0</v>
      </c>
      <c r="AA14" s="126">
        <v>0</v>
      </c>
      <c r="AB14" s="126">
        <v>0</v>
      </c>
      <c r="AC14" s="129">
        <v>0</v>
      </c>
      <c r="AD14" s="128" cm="1">
        <f t="array" ref="AD14:AG14">'23ร้อยเอ็ด-ยโส'!B56:E56</f>
        <v>0</v>
      </c>
      <c r="AE14" s="126">
        <v>0</v>
      </c>
      <c r="AF14" s="126">
        <v>0</v>
      </c>
      <c r="AG14" s="127">
        <v>0</v>
      </c>
      <c r="AH14" s="125" cm="1">
        <f t="array" ref="AH14:AK14">'23ยโส-อุบล'!B56:E56</f>
        <v>0</v>
      </c>
      <c r="AI14" s="126">
        <v>0</v>
      </c>
      <c r="AJ14" s="126">
        <v>0</v>
      </c>
      <c r="AK14" s="180">
        <v>0</v>
      </c>
      <c r="AL14" s="128" cm="1">
        <f t="array" ref="AL14:AO14">'24คร-บร'!B56:E56</f>
        <v>0</v>
      </c>
      <c r="AM14" s="126">
        <v>0</v>
      </c>
      <c r="AN14" s="126">
        <v>0</v>
      </c>
      <c r="AO14" s="142">
        <v>0</v>
      </c>
      <c r="AP14" s="125" cm="1">
        <f t="array" ref="AP14:AS14">'24บร-ศก'!B56:E56</f>
        <v>0</v>
      </c>
      <c r="AQ14" s="126">
        <v>0</v>
      </c>
      <c r="AR14" s="126">
        <v>0</v>
      </c>
      <c r="AS14" s="142">
        <v>0</v>
      </c>
      <c r="AT14" s="125" cm="1">
        <f t="array" ref="AT14:AW14">'24ศก-อบ'!B56:E56</f>
        <v>0</v>
      </c>
      <c r="AU14" s="193">
        <v>1</v>
      </c>
      <c r="AV14" s="126">
        <v>0</v>
      </c>
      <c r="AW14" s="194">
        <v>1</v>
      </c>
      <c r="AX14" s="128" cm="1">
        <f t="array" ref="AX14:BA14">'201'!B56:E56</f>
        <v>0</v>
      </c>
      <c r="AY14" s="126">
        <v>0</v>
      </c>
      <c r="AZ14" s="126">
        <v>0</v>
      </c>
      <c r="BA14" s="129">
        <v>0</v>
      </c>
      <c r="BB14" s="128" cm="1">
        <f t="array" ref="BB14:BE14">'210'!B56:E56</f>
        <v>0</v>
      </c>
      <c r="BC14" s="126">
        <v>0</v>
      </c>
      <c r="BD14" s="126">
        <v>1</v>
      </c>
      <c r="BE14" s="180">
        <v>1</v>
      </c>
      <c r="BF14" s="128" cm="1">
        <f t="array" ref="BF14:BI14">'212-1'!B56:E56</f>
        <v>0</v>
      </c>
      <c r="BG14" s="126">
        <v>0</v>
      </c>
      <c r="BH14" s="126">
        <v>0</v>
      </c>
      <c r="BI14" s="142">
        <v>0</v>
      </c>
      <c r="BJ14" s="125" cm="1">
        <f t="array" ref="BJ14:BM14">'212-2'!B56:E56</f>
        <v>0</v>
      </c>
      <c r="BK14" s="126">
        <v>0</v>
      </c>
      <c r="BL14" s="126">
        <v>0</v>
      </c>
      <c r="BM14" s="129">
        <v>0</v>
      </c>
      <c r="BN14" s="128" cm="1">
        <f t="array" ref="BN14:BQ14">'213'!B56:E56</f>
        <v>0</v>
      </c>
      <c r="BO14" s="126">
        <v>0</v>
      </c>
      <c r="BP14" s="193">
        <v>3</v>
      </c>
      <c r="BQ14" s="194">
        <v>3</v>
      </c>
      <c r="BR14" s="128" cm="1">
        <f t="array" ref="BR14:BU14">'214'!B56:E56</f>
        <v>0</v>
      </c>
      <c r="BS14" s="126">
        <v>0</v>
      </c>
      <c r="BT14" s="126">
        <v>0</v>
      </c>
      <c r="BU14" s="129">
        <v>0</v>
      </c>
      <c r="BV14" s="128" cm="1">
        <f t="array" ref="BV14:BY14">'217'!B56:E56</f>
        <v>0</v>
      </c>
      <c r="BW14" s="126">
        <v>0</v>
      </c>
      <c r="BX14" s="193">
        <v>1</v>
      </c>
      <c r="BY14" s="194">
        <v>1</v>
      </c>
      <c r="BZ14" s="128" cm="1">
        <f t="array" ref="BZ14:CC14">'221'!B56:E56</f>
        <v>0</v>
      </c>
      <c r="CA14" s="126">
        <v>0</v>
      </c>
      <c r="CB14" s="126">
        <v>0</v>
      </c>
      <c r="CC14" s="129">
        <v>0</v>
      </c>
      <c r="CD14" s="128" cm="1">
        <f t="array" ref="CD14:CG14">'222'!B56:E56</f>
        <v>0</v>
      </c>
      <c r="CE14" s="126">
        <v>0</v>
      </c>
      <c r="CF14" s="126">
        <v>0</v>
      </c>
      <c r="CG14" s="129">
        <v>0</v>
      </c>
      <c r="CH14" s="198" cm="1">
        <f t="array" ref="CH14:CK14">'226-1'!B56:E56</f>
        <v>5</v>
      </c>
      <c r="CI14" s="126">
        <v>0</v>
      </c>
      <c r="CJ14" s="126">
        <v>0</v>
      </c>
      <c r="CK14" s="142">
        <v>5</v>
      </c>
      <c r="CL14" s="125" cm="1">
        <f t="array" ref="CL14:CO14">'226-2'!B56:E56</f>
        <v>0</v>
      </c>
      <c r="CM14" s="126">
        <v>0</v>
      </c>
      <c r="CN14" s="126">
        <v>0</v>
      </c>
      <c r="CO14" s="142">
        <v>0</v>
      </c>
      <c r="CP14" s="125" cm="1">
        <f t="array" ref="CP14:CS14">'226-3'!B56:E56</f>
        <v>0</v>
      </c>
      <c r="CQ14" s="126">
        <v>0</v>
      </c>
      <c r="CR14" s="126">
        <v>0</v>
      </c>
      <c r="CS14" s="142">
        <v>0</v>
      </c>
      <c r="CT14" s="125" cm="1">
        <f t="array" ref="CT14:CW14">'226-4'!B56:E56</f>
        <v>0</v>
      </c>
      <c r="CU14" s="126">
        <v>0</v>
      </c>
      <c r="CV14" s="126">
        <v>0</v>
      </c>
      <c r="CW14" s="129">
        <v>0</v>
      </c>
      <c r="CX14" s="128" cm="1">
        <f t="array" ref="CX14:DA14">'227'!B56:E56</f>
        <v>0</v>
      </c>
      <c r="CY14" s="126">
        <v>0</v>
      </c>
      <c r="CZ14" s="126">
        <v>0</v>
      </c>
      <c r="DA14" s="129">
        <v>0</v>
      </c>
      <c r="DB14" s="128" cm="1">
        <f t="array" ref="DB14:DE14">'228'!B56:E56</f>
        <v>0</v>
      </c>
      <c r="DC14" s="126">
        <v>0</v>
      </c>
      <c r="DD14" s="126">
        <v>0</v>
      </c>
      <c r="DE14" s="129">
        <v>0</v>
      </c>
      <c r="DF14" s="128" cm="1">
        <f t="array" ref="DF14:DI14">'242,211'!B56:E56</f>
        <v>0</v>
      </c>
      <c r="DG14" s="126">
        <v>1</v>
      </c>
      <c r="DH14" s="126">
        <v>0</v>
      </c>
      <c r="DI14" s="129">
        <v>1</v>
      </c>
      <c r="DJ14" s="128" cm="1">
        <f t="array" ref="DJ14:DM14">'304'!B56:E56</f>
        <v>0</v>
      </c>
      <c r="DK14" s="193">
        <v>1</v>
      </c>
      <c r="DL14" s="126">
        <v>0</v>
      </c>
      <c r="DM14" s="194">
        <v>1</v>
      </c>
      <c r="DN14" s="128" cm="1">
        <f t="array" ref="DN14:DQ14">'2034'!B56:E56</f>
        <v>0</v>
      </c>
      <c r="DO14" s="126">
        <v>0</v>
      </c>
      <c r="DP14" s="126">
        <v>0</v>
      </c>
      <c r="DQ14" s="129">
        <v>0</v>
      </c>
      <c r="DR14" s="128" cm="1">
        <f t="array" ref="DR14:DU14">'2112'!B56:E56</f>
        <v>0</v>
      </c>
      <c r="DS14" s="193">
        <v>1</v>
      </c>
      <c r="DT14" s="126">
        <v>0</v>
      </c>
      <c r="DU14" s="194">
        <v>1</v>
      </c>
      <c r="DV14" s="128" cm="1">
        <f t="array" ref="DV14:DY14">'2062_229_201_202'!B56:E56</f>
        <v>0</v>
      </c>
      <c r="DW14" s="126">
        <v>0</v>
      </c>
      <c r="DX14" s="126">
        <v>0</v>
      </c>
      <c r="DY14" s="129">
        <v>0</v>
      </c>
      <c r="DZ14" s="128" cm="1">
        <f t="array" ref="DZ14:EC14">'2159_2055'!B56:E56</f>
        <v>0</v>
      </c>
      <c r="EA14" s="126">
        <v>0</v>
      </c>
      <c r="EB14" s="193">
        <v>9</v>
      </c>
      <c r="EC14" s="194">
        <v>9</v>
      </c>
      <c r="ED14" s="128" cm="1">
        <f t="array" ref="ED14:EG14">'2173'!B56:E56</f>
        <v>0</v>
      </c>
      <c r="EE14" s="126">
        <v>0</v>
      </c>
      <c r="EF14" s="193">
        <v>1</v>
      </c>
      <c r="EG14" s="194">
        <v>1</v>
      </c>
      <c r="EH14" s="128" cm="1">
        <f t="array" ref="EH14:EK14">'2178'!B56:E56</f>
        <v>0</v>
      </c>
      <c r="EI14" s="126">
        <v>0</v>
      </c>
      <c r="EJ14" s="126">
        <v>0</v>
      </c>
      <c r="EK14" s="129">
        <v>0</v>
      </c>
      <c r="EL14" s="128" cm="1">
        <f t="array" ref="EL14:EO14">'2222'!B56:E56</f>
        <v>0</v>
      </c>
      <c r="EM14" s="126">
        <v>0</v>
      </c>
      <c r="EN14" s="126">
        <v>0</v>
      </c>
      <c r="EO14" s="129">
        <v>0</v>
      </c>
      <c r="EP14" s="128" cm="1">
        <f t="array" ref="EP14:ES14">'2248_2214'!B56:E56</f>
        <v>0</v>
      </c>
      <c r="EQ14" s="193">
        <v>1</v>
      </c>
      <c r="ER14" s="126">
        <v>0</v>
      </c>
      <c r="ES14" s="194">
        <v>1</v>
      </c>
      <c r="ET14" s="128" cm="1">
        <f t="array" ref="ET14:EW14">'2280'!B56:E56</f>
        <v>0</v>
      </c>
      <c r="EU14" s="126">
        <v>0</v>
      </c>
      <c r="EV14" s="126">
        <v>0</v>
      </c>
      <c r="EW14" s="129">
        <v>0</v>
      </c>
      <c r="EX14" s="128" cm="1">
        <f t="array" ref="EX14:FA14">'2396'!B56:E56</f>
        <v>0</v>
      </c>
      <c r="EY14" s="126">
        <v>0</v>
      </c>
      <c r="EZ14" s="126">
        <v>0</v>
      </c>
      <c r="FA14" s="129">
        <v>0</v>
      </c>
      <c r="FB14" s="128" cm="1">
        <f t="array" ref="FB14:FE14">'3013_4001_4020_2096_2022_2410'!B56:E56</f>
        <v>0</v>
      </c>
      <c r="FC14" s="126">
        <v>0</v>
      </c>
      <c r="FD14" s="126">
        <v>0</v>
      </c>
      <c r="FE14" s="129">
        <v>0</v>
      </c>
      <c r="FF14" s="128" cm="1">
        <f t="array" ref="FF14:FI14">'AH121-1'!B56:E56</f>
        <v>0</v>
      </c>
      <c r="FG14" s="126">
        <v>0</v>
      </c>
      <c r="FH14" s="126">
        <v>0</v>
      </c>
      <c r="FI14" s="142">
        <v>0</v>
      </c>
      <c r="FJ14" s="125" cm="1">
        <f t="array" ref="FJ14:FM14">'AH121-2'!B56:E56</f>
        <v>0</v>
      </c>
      <c r="FK14" s="126">
        <v>0</v>
      </c>
      <c r="FL14" s="126">
        <v>0</v>
      </c>
      <c r="FM14" s="142">
        <v>0</v>
      </c>
      <c r="FN14" s="125" cm="1">
        <f t="array" ref="FN14:FQ14">'AH121-3'!B56:E56</f>
        <v>0</v>
      </c>
      <c r="FO14" s="126">
        <v>0</v>
      </c>
      <c r="FP14" s="126">
        <v>0</v>
      </c>
      <c r="FQ14" s="142">
        <v>0</v>
      </c>
      <c r="FR14" s="125" cm="1">
        <f t="array" ref="FR14:FU14">'AH121-4'!B56:E56</f>
        <v>0</v>
      </c>
      <c r="FS14" s="126">
        <v>0</v>
      </c>
      <c r="FT14" s="126">
        <v>0</v>
      </c>
      <c r="FU14" s="129">
        <v>0</v>
      </c>
      <c r="FV14" s="128" cm="1">
        <f t="array" ref="FV14:FY14">BKN!B56:E56</f>
        <v>0</v>
      </c>
      <c r="FW14" s="126">
        <v>0</v>
      </c>
      <c r="FX14" s="126">
        <v>0</v>
      </c>
      <c r="FY14" s="129">
        <v>0</v>
      </c>
      <c r="FZ14" s="128" cm="1">
        <f t="array" ref="FZ14:GC14">Khongjiam!B56:E56</f>
        <v>0</v>
      </c>
      <c r="GA14" s="126">
        <v>0</v>
      </c>
      <c r="GB14" s="126">
        <v>0</v>
      </c>
      <c r="GC14" s="129">
        <v>0</v>
      </c>
      <c r="GD14" s="128" cm="1">
        <f t="array" ref="GD14:GG14">เลย!B56:E56</f>
        <v>0</v>
      </c>
      <c r="GE14" s="126">
        <v>0</v>
      </c>
      <c r="GF14" s="126">
        <v>0</v>
      </c>
      <c r="GG14" s="129">
        <v>0</v>
      </c>
      <c r="GH14" s="128" cm="1">
        <f t="array" ref="GH14:GK14">หนองคาย!B56:E56</f>
        <v>0</v>
      </c>
      <c r="GI14" s="126">
        <v>0</v>
      </c>
      <c r="GJ14" s="126">
        <v>0</v>
      </c>
      <c r="GK14" s="129">
        <v>0</v>
      </c>
      <c r="GL14" s="128" cm="1">
        <f t="array" ref="GL14:GO14">นครพนม!B56:E56</f>
        <v>0</v>
      </c>
      <c r="GM14" s="126">
        <v>0</v>
      </c>
      <c r="GN14" s="126">
        <v>0</v>
      </c>
      <c r="GO14" s="129">
        <v>0</v>
      </c>
      <c r="GP14" s="128" cm="1">
        <f t="array" ref="GP14:GS14">ผาแต้ม!B56:E56</f>
        <v>0</v>
      </c>
      <c r="GQ14" s="126">
        <v>0</v>
      </c>
      <c r="GR14" s="126">
        <v>0</v>
      </c>
      <c r="GS14" s="129">
        <v>0</v>
      </c>
      <c r="GT14" s="128" cm="1">
        <f t="array" ref="GT14:GW14">สะพานเทพสุดา!B56:E56</f>
        <v>0</v>
      </c>
      <c r="GU14" s="126">
        <v>0</v>
      </c>
      <c r="GV14" s="126">
        <v>0</v>
      </c>
      <c r="GW14" s="129">
        <v>0</v>
      </c>
      <c r="GX14" s="128" cm="1">
        <f t="array" ref="GX14:HA14">ถ้ำนาคา!B56:E56</f>
        <v>0</v>
      </c>
      <c r="GY14" s="126">
        <v>1</v>
      </c>
      <c r="GZ14" s="193">
        <v>5</v>
      </c>
      <c r="HA14" s="194">
        <v>6</v>
      </c>
    </row>
    <row r="15" spans="1:209" s="182" customFormat="1" ht="18" customHeight="1">
      <c r="A15" s="219" t="s">
        <v>52</v>
      </c>
      <c r="B15" s="128" cm="1">
        <f t="array" ref="B15:E15">'2สรขก'!B60:E60</f>
        <v>0</v>
      </c>
      <c r="C15" s="126">
        <v>17</v>
      </c>
      <c r="D15" s="126">
        <v>24</v>
      </c>
      <c r="E15" s="127">
        <v>41</v>
      </c>
      <c r="F15" s="125" cm="1">
        <f t="array" ref="F15:I15">'22สกล-นครพนม'!B60:E60</f>
        <v>0</v>
      </c>
      <c r="G15" s="126">
        <v>19</v>
      </c>
      <c r="H15" s="126">
        <v>0</v>
      </c>
      <c r="I15" s="129">
        <v>19</v>
      </c>
      <c r="J15" s="128" cm="1">
        <f t="array" ref="J15:M15">'12หล่มสัก_ขก'!B60:E60</f>
        <v>2</v>
      </c>
      <c r="K15" s="126">
        <v>14</v>
      </c>
      <c r="L15" s="126">
        <v>21</v>
      </c>
      <c r="M15" s="127">
        <v>37</v>
      </c>
      <c r="N15" s="125" cm="1">
        <f t="array" ref="N15:Q15">'12ขกกุฉิ'!B60:E60</f>
        <v>0</v>
      </c>
      <c r="O15" s="126">
        <v>16</v>
      </c>
      <c r="P15" s="126">
        <v>11</v>
      </c>
      <c r="Q15" s="127">
        <v>27</v>
      </c>
      <c r="R15" s="125" cm="1">
        <f t="array" ref="R15:U15">'12กุฉิ_มุกดา'!B60:E60</f>
        <v>0</v>
      </c>
      <c r="S15" s="126">
        <v>17</v>
      </c>
      <c r="T15" s="126">
        <v>5</v>
      </c>
      <c r="U15" s="129">
        <v>22</v>
      </c>
      <c r="V15" s="128" cm="1">
        <f t="array" ref="V15:Y15">'22อุดรสกล'!B60:E60</f>
        <v>0</v>
      </c>
      <c r="W15" s="126">
        <v>30</v>
      </c>
      <c r="X15" s="126">
        <v>5</v>
      </c>
      <c r="Y15" s="127">
        <v>35</v>
      </c>
      <c r="Z15" s="125" cm="1">
        <f t="array" ref="Z15:AC15">'22สกล-นครพนม'!B60:E60</f>
        <v>0</v>
      </c>
      <c r="AA15" s="126">
        <v>19</v>
      </c>
      <c r="AB15" s="126">
        <v>0</v>
      </c>
      <c r="AC15" s="129">
        <v>19</v>
      </c>
      <c r="AD15" s="128" cm="1">
        <f t="array" ref="AD15:AG15">'23ร้อยเอ็ด-ยโส'!B60:E60</f>
        <v>0</v>
      </c>
      <c r="AE15" s="126">
        <v>12</v>
      </c>
      <c r="AF15" s="126">
        <v>1</v>
      </c>
      <c r="AG15" s="127">
        <v>13</v>
      </c>
      <c r="AH15" s="125" cm="1">
        <f t="array" ref="AH15:AK15">'23ยโส-อุบล'!B60:E60</f>
        <v>0</v>
      </c>
      <c r="AI15" s="126">
        <v>14</v>
      </c>
      <c r="AJ15" s="126">
        <v>4</v>
      </c>
      <c r="AK15" s="180">
        <v>18</v>
      </c>
      <c r="AL15" s="128" cm="1">
        <f t="array" ref="AL15:AO15">'24คร-บร'!B60:E60</f>
        <v>2</v>
      </c>
      <c r="AM15" s="126">
        <v>12</v>
      </c>
      <c r="AN15" s="126">
        <v>0</v>
      </c>
      <c r="AO15" s="142">
        <v>14</v>
      </c>
      <c r="AP15" s="125" cm="1">
        <f t="array" ref="AP15:AS15">'24บร-ศก'!B60:E60</f>
        <v>0</v>
      </c>
      <c r="AQ15" s="126">
        <v>27</v>
      </c>
      <c r="AR15" s="126">
        <v>2</v>
      </c>
      <c r="AS15" s="142">
        <v>29</v>
      </c>
      <c r="AT15" s="125" cm="1">
        <f t="array" ref="AT15:AW15">'24ศก-อบ'!B60:E60</f>
        <v>2</v>
      </c>
      <c r="AU15" s="126">
        <v>17</v>
      </c>
      <c r="AV15" s="126">
        <v>0</v>
      </c>
      <c r="AW15" s="129">
        <v>19</v>
      </c>
      <c r="AX15" s="128" cm="1">
        <f t="array" ref="AX15:BA15">'201'!B60:E60</f>
        <v>0</v>
      </c>
      <c r="AY15" s="126">
        <v>31</v>
      </c>
      <c r="AZ15" s="126">
        <v>13</v>
      </c>
      <c r="BA15" s="129">
        <v>44</v>
      </c>
      <c r="BB15" s="128" cm="1">
        <f t="array" ref="BB15:BE15">'210'!B60:E60</f>
        <v>0</v>
      </c>
      <c r="BC15" s="126">
        <v>8</v>
      </c>
      <c r="BD15" s="126">
        <v>3</v>
      </c>
      <c r="BE15" s="180">
        <v>11</v>
      </c>
      <c r="BF15" s="128" cm="1">
        <f t="array" ref="BF15:BI15">'212-1'!B60:E60</f>
        <v>0</v>
      </c>
      <c r="BG15" s="126">
        <v>14</v>
      </c>
      <c r="BH15" s="126">
        <v>18</v>
      </c>
      <c r="BI15" s="142">
        <v>32</v>
      </c>
      <c r="BJ15" s="125" cm="1">
        <f t="array" ref="BJ15:BM15">'212-2'!B60:E60</f>
        <v>0</v>
      </c>
      <c r="BK15" s="126">
        <v>35</v>
      </c>
      <c r="BL15" s="126">
        <v>8</v>
      </c>
      <c r="BM15" s="129">
        <v>43</v>
      </c>
      <c r="BN15" s="128" cm="1">
        <f t="array" ref="BN15:BQ15">'213'!B60:E60</f>
        <v>0</v>
      </c>
      <c r="BO15" s="126">
        <v>15</v>
      </c>
      <c r="BP15" s="126">
        <v>3</v>
      </c>
      <c r="BQ15" s="129">
        <v>18</v>
      </c>
      <c r="BR15" s="128" cm="1">
        <f t="array" ref="BR15:BU15">'214'!B60:E60</f>
        <v>0</v>
      </c>
      <c r="BS15" s="126">
        <v>10</v>
      </c>
      <c r="BT15" s="126">
        <v>0</v>
      </c>
      <c r="BU15" s="129">
        <v>10</v>
      </c>
      <c r="BV15" s="128" cm="1">
        <f t="array" ref="BV15:BY15">'217'!B60:E60</f>
        <v>1</v>
      </c>
      <c r="BW15" s="126">
        <v>16</v>
      </c>
      <c r="BX15" s="126">
        <v>2</v>
      </c>
      <c r="BY15" s="129">
        <v>19</v>
      </c>
      <c r="BZ15" s="128" cm="1">
        <f t="array" ref="BZ15:CC15">'221'!B60:E60</f>
        <v>0</v>
      </c>
      <c r="CA15" s="126">
        <v>14</v>
      </c>
      <c r="CB15" s="126">
        <v>5</v>
      </c>
      <c r="CC15" s="129">
        <v>19</v>
      </c>
      <c r="CD15" s="128" cm="1">
        <f t="array" ref="CD15:CG15">'222'!B60:E60</f>
        <v>0</v>
      </c>
      <c r="CE15" s="126">
        <v>16</v>
      </c>
      <c r="CF15" s="126">
        <v>2</v>
      </c>
      <c r="CG15" s="129">
        <v>18</v>
      </c>
      <c r="CH15" s="128" cm="1">
        <f t="array" ref="CH15:CK15">'226-1'!B60:E60</f>
        <v>0</v>
      </c>
      <c r="CI15" s="126">
        <v>5</v>
      </c>
      <c r="CJ15" s="126">
        <v>14</v>
      </c>
      <c r="CK15" s="142">
        <v>19</v>
      </c>
      <c r="CL15" s="125" cm="1">
        <f t="array" ref="CL15:CO15">'226-2'!B60:E60</f>
        <v>0</v>
      </c>
      <c r="CM15" s="126">
        <v>12</v>
      </c>
      <c r="CN15" s="126">
        <v>0</v>
      </c>
      <c r="CO15" s="142">
        <v>12</v>
      </c>
      <c r="CP15" s="125" cm="1">
        <f t="array" ref="CP15:CS15">'226-3'!B60:E60</f>
        <v>0</v>
      </c>
      <c r="CQ15" s="126">
        <v>22</v>
      </c>
      <c r="CR15" s="126">
        <v>0</v>
      </c>
      <c r="CS15" s="142">
        <v>22</v>
      </c>
      <c r="CT15" s="125" cm="1">
        <f t="array" ref="CT15:CW15">'226-4'!B60:E60</f>
        <v>8</v>
      </c>
      <c r="CU15" s="126">
        <v>5</v>
      </c>
      <c r="CV15" s="126">
        <v>0</v>
      </c>
      <c r="CW15" s="129">
        <v>13</v>
      </c>
      <c r="CX15" s="128" cm="1">
        <f t="array" ref="CX15:DA15">'227'!B60:E60</f>
        <v>0</v>
      </c>
      <c r="CY15" s="126">
        <v>17</v>
      </c>
      <c r="CZ15" s="126">
        <v>0</v>
      </c>
      <c r="DA15" s="129">
        <v>17</v>
      </c>
      <c r="DB15" s="128" cm="1">
        <f t="array" ref="DB15:DE15">'228'!B60:E60</f>
        <v>0</v>
      </c>
      <c r="DC15" s="126">
        <v>20</v>
      </c>
      <c r="DD15" s="126">
        <v>0</v>
      </c>
      <c r="DE15" s="129">
        <v>20</v>
      </c>
      <c r="DF15" s="128" cm="1">
        <f t="array" ref="DF15:DI15">'242,211'!B60:E60</f>
        <v>0</v>
      </c>
      <c r="DG15" s="126">
        <v>6</v>
      </c>
      <c r="DH15" s="126">
        <v>34</v>
      </c>
      <c r="DI15" s="129">
        <v>40</v>
      </c>
      <c r="DJ15" s="128" cm="1">
        <f t="array" ref="DJ15:DM15">'304'!B60:E60</f>
        <v>4</v>
      </c>
      <c r="DK15" s="126">
        <v>3</v>
      </c>
      <c r="DL15" s="126">
        <v>25</v>
      </c>
      <c r="DM15" s="129">
        <v>32</v>
      </c>
      <c r="DN15" s="128" cm="1">
        <f t="array" ref="DN15:DQ15">'2034'!B60:E60</f>
        <v>2</v>
      </c>
      <c r="DO15" s="126">
        <v>9</v>
      </c>
      <c r="DP15" s="126">
        <v>3</v>
      </c>
      <c r="DQ15" s="129">
        <v>14</v>
      </c>
      <c r="DR15" s="128" cm="1">
        <f t="array" ref="DR15:DU15">'2112'!B60:E60</f>
        <v>3</v>
      </c>
      <c r="DS15" s="126">
        <v>13</v>
      </c>
      <c r="DT15" s="126">
        <v>14</v>
      </c>
      <c r="DU15" s="129">
        <v>30</v>
      </c>
      <c r="DV15" s="128" cm="1">
        <f t="array" ref="DV15:DY15">'2062_229_201_202'!B60:E60</f>
        <v>0</v>
      </c>
      <c r="DW15" s="126">
        <v>10</v>
      </c>
      <c r="DX15" s="126">
        <v>8</v>
      </c>
      <c r="DY15" s="129">
        <v>18</v>
      </c>
      <c r="DZ15" s="128" cm="1">
        <f t="array" ref="DZ15:EC15">'2159_2055'!B60:E60</f>
        <v>0</v>
      </c>
      <c r="EA15" s="126">
        <v>3</v>
      </c>
      <c r="EB15" s="126">
        <v>28</v>
      </c>
      <c r="EC15" s="129">
        <v>31</v>
      </c>
      <c r="ED15" s="128" cm="1">
        <f t="array" ref="ED15:EG15">'2173'!B60:E60</f>
        <v>0</v>
      </c>
      <c r="EE15" s="126">
        <v>1</v>
      </c>
      <c r="EF15" s="126">
        <v>1</v>
      </c>
      <c r="EG15" s="129">
        <v>2</v>
      </c>
      <c r="EH15" s="128" cm="1">
        <f t="array" ref="EH15:EK15">'2178'!B60:E60</f>
        <v>0</v>
      </c>
      <c r="EI15" s="126">
        <v>12</v>
      </c>
      <c r="EJ15" s="126">
        <v>0</v>
      </c>
      <c r="EK15" s="129">
        <v>12</v>
      </c>
      <c r="EL15" s="128" cm="1">
        <f t="array" ref="EL15:EO15">'2222'!B60:E60</f>
        <v>1</v>
      </c>
      <c r="EM15" s="126">
        <v>5</v>
      </c>
      <c r="EN15" s="126">
        <v>0</v>
      </c>
      <c r="EO15" s="129">
        <v>6</v>
      </c>
      <c r="EP15" s="128" cm="1">
        <f t="array" ref="EP15:ES15">'2248_2214'!B60:E60</f>
        <v>2</v>
      </c>
      <c r="EQ15" s="126">
        <v>20</v>
      </c>
      <c r="ER15" s="126">
        <v>6</v>
      </c>
      <c r="ES15" s="129">
        <v>28</v>
      </c>
      <c r="ET15" s="128" cm="1">
        <f t="array" ref="ET15:EW15">'2280'!B60:E60</f>
        <v>0</v>
      </c>
      <c r="EU15" s="126">
        <v>7</v>
      </c>
      <c r="EV15" s="126">
        <v>0</v>
      </c>
      <c r="EW15" s="129">
        <v>7</v>
      </c>
      <c r="EX15" s="128" cm="1">
        <f t="array" ref="EX15:FA15">'2396'!B60:E60</f>
        <v>0</v>
      </c>
      <c r="EY15" s="126">
        <v>4</v>
      </c>
      <c r="EZ15" s="126">
        <v>6</v>
      </c>
      <c r="FA15" s="129">
        <v>10</v>
      </c>
      <c r="FB15" s="128" cm="1">
        <f t="array" ref="FB15:FE15">'3013_4001_4020_2096_2022_2410'!B60:E60</f>
        <v>0</v>
      </c>
      <c r="FC15" s="126">
        <v>20</v>
      </c>
      <c r="FD15" s="126">
        <v>38</v>
      </c>
      <c r="FE15" s="129">
        <v>58</v>
      </c>
      <c r="FF15" s="128" cm="1">
        <f t="array" ref="FF15:FI15">'AH121-1'!B60:E60</f>
        <v>0</v>
      </c>
      <c r="FG15" s="126">
        <v>17</v>
      </c>
      <c r="FH15" s="126">
        <v>3</v>
      </c>
      <c r="FI15" s="142">
        <v>20</v>
      </c>
      <c r="FJ15" s="125" cm="1">
        <f t="array" ref="FJ15:FM15">'AH121-2'!B60:E60</f>
        <v>0</v>
      </c>
      <c r="FK15" s="126">
        <v>15</v>
      </c>
      <c r="FL15" s="126">
        <v>1</v>
      </c>
      <c r="FM15" s="142">
        <v>16</v>
      </c>
      <c r="FN15" s="125" cm="1">
        <f t="array" ref="FN15:FQ15">'AH121-3'!B60:E60</f>
        <v>0</v>
      </c>
      <c r="FO15" s="126">
        <v>10</v>
      </c>
      <c r="FP15" s="126">
        <v>0</v>
      </c>
      <c r="FQ15" s="142">
        <v>10</v>
      </c>
      <c r="FR15" s="125" cm="1">
        <f t="array" ref="FR15:FU15">'AH121-4'!B60:E60</f>
        <v>0</v>
      </c>
      <c r="FS15" s="126">
        <v>6</v>
      </c>
      <c r="FT15" s="126">
        <v>0</v>
      </c>
      <c r="FU15" s="129">
        <v>6</v>
      </c>
      <c r="FV15" s="128" cm="1">
        <f t="array" ref="FV15:FY15">BKN!B60:E60</f>
        <v>2</v>
      </c>
      <c r="FW15" s="126">
        <v>12</v>
      </c>
      <c r="FX15" s="126">
        <v>3</v>
      </c>
      <c r="FY15" s="129">
        <v>17</v>
      </c>
      <c r="FZ15" s="128" cm="1">
        <f t="array" ref="FZ15:GC15">Khongjiam!B60:E60</f>
        <v>0</v>
      </c>
      <c r="GA15" s="126">
        <v>20</v>
      </c>
      <c r="GB15" s="126">
        <v>0</v>
      </c>
      <c r="GC15" s="129">
        <v>20</v>
      </c>
      <c r="GD15" s="128" cm="1">
        <f t="array" ref="GD15:GG15">เลย!B60:E60</f>
        <v>0</v>
      </c>
      <c r="GE15" s="126">
        <v>28</v>
      </c>
      <c r="GF15" s="126">
        <v>1</v>
      </c>
      <c r="GG15" s="129">
        <v>29</v>
      </c>
      <c r="GH15" s="128" cm="1">
        <f t="array" ref="GH15:GK15">หนองคาย!B60:E60</f>
        <v>0</v>
      </c>
      <c r="GI15" s="126">
        <v>3</v>
      </c>
      <c r="GJ15" s="126">
        <v>21</v>
      </c>
      <c r="GK15" s="129">
        <v>24</v>
      </c>
      <c r="GL15" s="128" cm="1">
        <f t="array" ref="GL15:GO15">นครพนม!B60:E60</f>
        <v>0</v>
      </c>
      <c r="GM15" s="126">
        <v>25</v>
      </c>
      <c r="GN15" s="126">
        <v>4</v>
      </c>
      <c r="GO15" s="129">
        <v>29</v>
      </c>
      <c r="GP15" s="128" cm="1">
        <f t="array" ref="GP15:GS15">ผาแต้ม!B60:E60</f>
        <v>0</v>
      </c>
      <c r="GQ15" s="126">
        <v>9</v>
      </c>
      <c r="GR15" s="126">
        <v>13</v>
      </c>
      <c r="GS15" s="129">
        <v>22</v>
      </c>
      <c r="GT15" s="128" cm="1">
        <f t="array" ref="GT15:GW15">สะพานเทพสุดา!B60:E60</f>
        <v>0</v>
      </c>
      <c r="GU15" s="126">
        <v>5</v>
      </c>
      <c r="GV15" s="126">
        <v>0</v>
      </c>
      <c r="GW15" s="129">
        <v>5</v>
      </c>
      <c r="GX15" s="128" cm="1">
        <f t="array" ref="GX15:HA15">ถ้ำนาคา!B60:E60</f>
        <v>0</v>
      </c>
      <c r="GY15" s="126">
        <v>25</v>
      </c>
      <c r="GZ15" s="126">
        <v>15</v>
      </c>
      <c r="HA15" s="129">
        <v>40</v>
      </c>
    </row>
    <row r="16" spans="1:209" s="182" customFormat="1" ht="18" customHeight="1">
      <c r="A16" s="219" t="s">
        <v>68</v>
      </c>
      <c r="B16" s="128" cm="1">
        <f t="array" ref="B16:E16">'2สรขก'!B57:E57</f>
        <v>0</v>
      </c>
      <c r="C16" s="193">
        <v>3</v>
      </c>
      <c r="D16" s="126">
        <v>0</v>
      </c>
      <c r="E16" s="210">
        <v>3</v>
      </c>
      <c r="F16" s="125" cm="1">
        <f t="array" ref="F16:I16">'22สกล-นครพนม'!B57:E57</f>
        <v>0</v>
      </c>
      <c r="G16" s="126">
        <v>0</v>
      </c>
      <c r="H16" s="126">
        <v>0</v>
      </c>
      <c r="I16" s="129">
        <v>0</v>
      </c>
      <c r="J16" s="198" cm="1">
        <f t="array" ref="J16:M16">'12หล่มสัก_ขก'!B57:E57</f>
        <v>1</v>
      </c>
      <c r="K16" s="126">
        <v>0</v>
      </c>
      <c r="L16" s="193">
        <v>4</v>
      </c>
      <c r="M16" s="210">
        <v>5</v>
      </c>
      <c r="N16" s="125" cm="1">
        <f t="array" ref="N16:Q16">'12ขกกุฉิ'!B57:E57</f>
        <v>0</v>
      </c>
      <c r="O16" s="126">
        <v>0</v>
      </c>
      <c r="P16" s="193">
        <v>1</v>
      </c>
      <c r="Q16" s="210">
        <v>1</v>
      </c>
      <c r="R16" s="125" cm="1">
        <f t="array" ref="R16:U16">'12กุฉิ_มุกดา'!B57:E57</f>
        <v>0</v>
      </c>
      <c r="S16" s="126">
        <v>0</v>
      </c>
      <c r="T16" s="126">
        <v>0</v>
      </c>
      <c r="U16" s="129">
        <v>0</v>
      </c>
      <c r="V16" s="128" cm="1">
        <f t="array" ref="V16:Y16">'22อุดรสกล'!B57:E57</f>
        <v>0</v>
      </c>
      <c r="W16" s="126">
        <v>0</v>
      </c>
      <c r="X16" s="126">
        <v>0</v>
      </c>
      <c r="Y16" s="127">
        <v>0</v>
      </c>
      <c r="Z16" s="125" cm="1">
        <f t="array" ref="Z16:AC16">'22สกล-นครพนม'!B57:E57</f>
        <v>0</v>
      </c>
      <c r="AA16" s="126">
        <v>0</v>
      </c>
      <c r="AB16" s="126">
        <v>0</v>
      </c>
      <c r="AC16" s="129">
        <v>0</v>
      </c>
      <c r="AD16" s="128" cm="1">
        <f t="array" ref="AD16:AG16">'23ร้อยเอ็ด-ยโส'!B57:E57</f>
        <v>0</v>
      </c>
      <c r="AE16" s="126">
        <v>0</v>
      </c>
      <c r="AF16" s="126">
        <v>0</v>
      </c>
      <c r="AG16" s="127">
        <v>0</v>
      </c>
      <c r="AH16" s="125" cm="1">
        <f t="array" ref="AH16:AK16">'23ยโส-อุบล'!B57:E57</f>
        <v>0</v>
      </c>
      <c r="AI16" s="126">
        <v>0</v>
      </c>
      <c r="AJ16" s="126">
        <v>0</v>
      </c>
      <c r="AK16" s="180">
        <v>0</v>
      </c>
      <c r="AL16" s="128" cm="1">
        <f t="array" ref="AL16:AO16">'24คร-บร'!B57:E57</f>
        <v>0</v>
      </c>
      <c r="AM16" s="126">
        <v>0</v>
      </c>
      <c r="AN16" s="126">
        <v>0</v>
      </c>
      <c r="AO16" s="142">
        <v>0</v>
      </c>
      <c r="AP16" s="125" cm="1">
        <f t="array" ref="AP16:AS16">'24บร-ศก'!B57:E57</f>
        <v>0</v>
      </c>
      <c r="AQ16" s="126">
        <v>0</v>
      </c>
      <c r="AR16" s="126">
        <v>0</v>
      </c>
      <c r="AS16" s="142">
        <v>0</v>
      </c>
      <c r="AT16" s="125" cm="1">
        <f t="array" ref="AT16:AW16">'24ศก-อบ'!B57:E57</f>
        <v>0</v>
      </c>
      <c r="AU16" s="126">
        <v>0</v>
      </c>
      <c r="AV16" s="126">
        <v>0</v>
      </c>
      <c r="AW16" s="129">
        <v>0</v>
      </c>
      <c r="AX16" s="128" cm="1">
        <f t="array" ref="AX16:BA16">'201'!B57:E57</f>
        <v>0</v>
      </c>
      <c r="AY16" s="126">
        <v>0</v>
      </c>
      <c r="AZ16" s="126">
        <v>0</v>
      </c>
      <c r="BA16" s="129">
        <v>0</v>
      </c>
      <c r="BB16" s="128" cm="1">
        <f t="array" ref="BB16:BE16">'210'!B57:E57</f>
        <v>0</v>
      </c>
      <c r="BC16" s="126">
        <v>0</v>
      </c>
      <c r="BD16" s="126">
        <v>0</v>
      </c>
      <c r="BE16" s="180">
        <v>0</v>
      </c>
      <c r="BF16" s="128" cm="1">
        <f t="array" ref="BF16:BI16">'212-1'!B57:E57</f>
        <v>0</v>
      </c>
      <c r="BG16" s="126">
        <v>0</v>
      </c>
      <c r="BH16" s="126">
        <v>0</v>
      </c>
      <c r="BI16" s="142">
        <v>0</v>
      </c>
      <c r="BJ16" s="125" cm="1">
        <f t="array" ref="BJ16:BM16">'212-2'!B57:E57</f>
        <v>0</v>
      </c>
      <c r="BK16" s="126">
        <v>0</v>
      </c>
      <c r="BL16" s="126">
        <v>0</v>
      </c>
      <c r="BM16" s="129">
        <v>0</v>
      </c>
      <c r="BN16" s="128" cm="1">
        <f t="array" ref="BN16:BQ16">'213'!B57:E57</f>
        <v>0</v>
      </c>
      <c r="BO16" s="193">
        <v>1</v>
      </c>
      <c r="BP16" s="126">
        <v>0</v>
      </c>
      <c r="BQ16" s="194">
        <v>1</v>
      </c>
      <c r="BR16" s="128" cm="1">
        <f t="array" ref="BR16:BU16">'214'!B57:E57</f>
        <v>0</v>
      </c>
      <c r="BS16" s="126">
        <v>0</v>
      </c>
      <c r="BT16" s="126">
        <v>0</v>
      </c>
      <c r="BU16" s="129">
        <v>0</v>
      </c>
      <c r="BV16" s="198" cm="1">
        <f t="array" ref="BV16:BY16">'217'!B57:E57</f>
        <v>1</v>
      </c>
      <c r="BW16" s="126">
        <v>0</v>
      </c>
      <c r="BX16" s="126">
        <v>0</v>
      </c>
      <c r="BY16" s="194">
        <v>1</v>
      </c>
      <c r="BZ16" s="128" cm="1">
        <f t="array" ref="BZ16:CC16">'221'!B57:E57</f>
        <v>0</v>
      </c>
      <c r="CA16" s="126">
        <v>0</v>
      </c>
      <c r="CB16" s="126">
        <v>0</v>
      </c>
      <c r="CC16" s="129">
        <v>0</v>
      </c>
      <c r="CD16" s="128" cm="1">
        <f t="array" ref="CD16:CG16">'222'!B57:E57</f>
        <v>0</v>
      </c>
      <c r="CE16" s="126">
        <v>0</v>
      </c>
      <c r="CF16" s="126">
        <v>0</v>
      </c>
      <c r="CG16" s="129">
        <v>0</v>
      </c>
      <c r="CH16" s="128" cm="1">
        <f t="array" ref="CH16:CK16">'226-1'!B57:E57</f>
        <v>0</v>
      </c>
      <c r="CI16" s="126">
        <v>0</v>
      </c>
      <c r="CJ16" s="126">
        <v>0</v>
      </c>
      <c r="CK16" s="142">
        <v>0</v>
      </c>
      <c r="CL16" s="125" cm="1">
        <f t="array" ref="CL16:CO16">'226-2'!B57:E57</f>
        <v>0</v>
      </c>
      <c r="CM16" s="126">
        <v>0</v>
      </c>
      <c r="CN16" s="126">
        <v>0</v>
      </c>
      <c r="CO16" s="142">
        <v>0</v>
      </c>
      <c r="CP16" s="125" cm="1">
        <f t="array" ref="CP16:CS16">'226-3'!B57:E57</f>
        <v>0</v>
      </c>
      <c r="CQ16" s="126">
        <v>0</v>
      </c>
      <c r="CR16" s="126">
        <v>0</v>
      </c>
      <c r="CS16" s="142">
        <v>0</v>
      </c>
      <c r="CT16" s="125" cm="1">
        <f t="array" ref="CT16:CW16">'226-4'!B57:E57</f>
        <v>0</v>
      </c>
      <c r="CU16" s="126">
        <v>0</v>
      </c>
      <c r="CV16" s="126">
        <v>0</v>
      </c>
      <c r="CW16" s="129">
        <v>0</v>
      </c>
      <c r="CX16" s="128" cm="1">
        <f t="array" ref="CX16:DA16">'227'!B57:E57</f>
        <v>0</v>
      </c>
      <c r="CY16" s="126">
        <v>0</v>
      </c>
      <c r="CZ16" s="126">
        <v>0</v>
      </c>
      <c r="DA16" s="129">
        <v>0</v>
      </c>
      <c r="DB16" s="128" cm="1">
        <f t="array" ref="DB16:DE16">'228'!B57:E57</f>
        <v>0</v>
      </c>
      <c r="DC16" s="126">
        <v>0</v>
      </c>
      <c r="DD16" s="126">
        <v>0</v>
      </c>
      <c r="DE16" s="129">
        <v>0</v>
      </c>
      <c r="DF16" s="128" cm="1">
        <f t="array" ref="DF16:DI16">'242,211'!B57:E57</f>
        <v>0</v>
      </c>
      <c r="DG16" s="126">
        <v>0</v>
      </c>
      <c r="DH16" s="126">
        <v>0</v>
      </c>
      <c r="DI16" s="129">
        <v>0</v>
      </c>
      <c r="DJ16" s="128" cm="1">
        <f t="array" ref="DJ16:DM16">'304'!B57:E57</f>
        <v>0</v>
      </c>
      <c r="DK16" s="126">
        <v>0</v>
      </c>
      <c r="DL16" s="126">
        <v>0</v>
      </c>
      <c r="DM16" s="129">
        <v>0</v>
      </c>
      <c r="DN16" s="128" cm="1">
        <f t="array" ref="DN16:DQ16">'2034'!B57:E57</f>
        <v>0</v>
      </c>
      <c r="DO16" s="126">
        <v>0</v>
      </c>
      <c r="DP16" s="126">
        <v>0</v>
      </c>
      <c r="DQ16" s="129">
        <v>0</v>
      </c>
      <c r="DR16" s="198" cm="1">
        <f t="array" ref="DR16:DU16">'2112'!B57:E57</f>
        <v>2</v>
      </c>
      <c r="DS16" s="126">
        <v>0</v>
      </c>
      <c r="DT16" s="126">
        <v>0</v>
      </c>
      <c r="DU16" s="194">
        <v>2</v>
      </c>
      <c r="DV16" s="128" cm="1">
        <f t="array" ref="DV16:DY16">'2062_229_201_202'!B57:E57</f>
        <v>0</v>
      </c>
      <c r="DW16" s="126">
        <v>0</v>
      </c>
      <c r="DX16" s="126">
        <v>0</v>
      </c>
      <c r="DY16" s="129">
        <v>0</v>
      </c>
      <c r="DZ16" s="128" cm="1">
        <f t="array" ref="DZ16:EC16">'2159_2055'!B57:E57</f>
        <v>0</v>
      </c>
      <c r="EA16" s="126">
        <v>0</v>
      </c>
      <c r="EB16" s="193">
        <v>4</v>
      </c>
      <c r="EC16" s="194">
        <v>4</v>
      </c>
      <c r="ED16" s="128" cm="1">
        <f t="array" ref="ED16:EG16">'2173'!B57:E57</f>
        <v>0</v>
      </c>
      <c r="EE16" s="126">
        <v>0</v>
      </c>
      <c r="EF16" s="126">
        <v>0</v>
      </c>
      <c r="EG16" s="129">
        <v>0</v>
      </c>
      <c r="EH16" s="128" cm="1">
        <f t="array" ref="EH16:EK16">'2178'!B57:E57</f>
        <v>0</v>
      </c>
      <c r="EI16" s="126">
        <v>0</v>
      </c>
      <c r="EJ16" s="126">
        <v>0</v>
      </c>
      <c r="EK16" s="129">
        <v>0</v>
      </c>
      <c r="EL16" s="198" cm="1">
        <f t="array" ref="EL16:EO16">'2222'!B57:E57</f>
        <v>1</v>
      </c>
      <c r="EM16" s="126">
        <v>0</v>
      </c>
      <c r="EN16" s="126">
        <v>0</v>
      </c>
      <c r="EO16" s="194">
        <v>1</v>
      </c>
      <c r="EP16" s="128" cm="1">
        <f t="array" ref="EP16:ES16">'2248_2214'!B57:E57</f>
        <v>0</v>
      </c>
      <c r="EQ16" s="126">
        <v>0</v>
      </c>
      <c r="ER16" s="126">
        <v>0</v>
      </c>
      <c r="ES16" s="129">
        <v>0</v>
      </c>
      <c r="ET16" s="128" cm="1">
        <f t="array" ref="ET16:EW16">'2280'!B57:E57</f>
        <v>0</v>
      </c>
      <c r="EU16" s="126">
        <v>0</v>
      </c>
      <c r="EV16" s="126">
        <v>0</v>
      </c>
      <c r="EW16" s="129">
        <v>0</v>
      </c>
      <c r="EX16" s="128" cm="1">
        <f t="array" ref="EX16:FA16">'2396'!B57:E57</f>
        <v>0</v>
      </c>
      <c r="EY16" s="126">
        <v>0</v>
      </c>
      <c r="EZ16" s="126">
        <v>0</v>
      </c>
      <c r="FA16" s="129">
        <v>0</v>
      </c>
      <c r="FB16" s="128" cm="1">
        <f t="array" ref="FB16:FE16">'3013_4001_4020_2096_2022_2410'!B57:E57</f>
        <v>0</v>
      </c>
      <c r="FC16" s="126">
        <v>0</v>
      </c>
      <c r="FD16" s="126">
        <v>0</v>
      </c>
      <c r="FE16" s="129">
        <v>0</v>
      </c>
      <c r="FF16" s="128" cm="1">
        <f t="array" ref="FF16:FI16">'AH121-1'!B57:E57</f>
        <v>0</v>
      </c>
      <c r="FG16" s="126">
        <v>0</v>
      </c>
      <c r="FH16" s="126">
        <v>0</v>
      </c>
      <c r="FI16" s="142">
        <v>0</v>
      </c>
      <c r="FJ16" s="125" cm="1">
        <f t="array" ref="FJ16:FM16">'AH121-2'!B57:E57</f>
        <v>0</v>
      </c>
      <c r="FK16" s="126">
        <v>0</v>
      </c>
      <c r="FL16" s="126">
        <v>0</v>
      </c>
      <c r="FM16" s="142">
        <v>0</v>
      </c>
      <c r="FN16" s="125" cm="1">
        <f t="array" ref="FN16:FQ16">'AH121-3'!B57:E57</f>
        <v>0</v>
      </c>
      <c r="FO16" s="126">
        <v>0</v>
      </c>
      <c r="FP16" s="126">
        <v>0</v>
      </c>
      <c r="FQ16" s="142">
        <v>0</v>
      </c>
      <c r="FR16" s="125" cm="1">
        <f t="array" ref="FR16:FU16">'AH121-4'!B57:E57</f>
        <v>0</v>
      </c>
      <c r="FS16" s="126">
        <v>0</v>
      </c>
      <c r="FT16" s="126">
        <v>0</v>
      </c>
      <c r="FU16" s="129">
        <v>0</v>
      </c>
      <c r="FV16" s="128" cm="1">
        <f t="array" ref="FV16:FY16">BKN!B57:E57</f>
        <v>0</v>
      </c>
      <c r="FW16" s="126">
        <v>0</v>
      </c>
      <c r="FX16" s="126">
        <v>0</v>
      </c>
      <c r="FY16" s="129">
        <v>0</v>
      </c>
      <c r="FZ16" s="128" cm="1">
        <f t="array" ref="FZ16:GC16">Khongjiam!B57:E57</f>
        <v>0</v>
      </c>
      <c r="GA16" s="126">
        <v>0</v>
      </c>
      <c r="GB16" s="126">
        <v>0</v>
      </c>
      <c r="GC16" s="129">
        <v>0</v>
      </c>
      <c r="GD16" s="128" cm="1">
        <f t="array" ref="GD16:GG16">เลย!B57:E57</f>
        <v>0</v>
      </c>
      <c r="GE16" s="126">
        <v>0</v>
      </c>
      <c r="GF16" s="126">
        <v>0</v>
      </c>
      <c r="GG16" s="129">
        <v>0</v>
      </c>
      <c r="GH16" s="128" cm="1">
        <f t="array" ref="GH16:GK16">หนองคาย!B57:E57</f>
        <v>0</v>
      </c>
      <c r="GI16" s="126">
        <v>0</v>
      </c>
      <c r="GJ16" s="126">
        <v>0</v>
      </c>
      <c r="GK16" s="129">
        <v>0</v>
      </c>
      <c r="GL16" s="128" cm="1">
        <f t="array" ref="GL16:GO16">นครพนม!B57:E57</f>
        <v>0</v>
      </c>
      <c r="GM16" s="126">
        <v>0</v>
      </c>
      <c r="GN16" s="126">
        <v>0</v>
      </c>
      <c r="GO16" s="129">
        <v>0</v>
      </c>
      <c r="GP16" s="128" cm="1">
        <f t="array" ref="GP16:GS16">ผาแต้ม!B57:E57</f>
        <v>0</v>
      </c>
      <c r="GQ16" s="126">
        <v>0</v>
      </c>
      <c r="GR16" s="193">
        <v>1</v>
      </c>
      <c r="GS16" s="194">
        <v>1</v>
      </c>
      <c r="GT16" s="128" cm="1">
        <f t="array" ref="GT16:GW16">สะพานเทพสุดา!B57:E57</f>
        <v>0</v>
      </c>
      <c r="GU16" s="126">
        <v>0</v>
      </c>
      <c r="GV16" s="126">
        <v>0</v>
      </c>
      <c r="GW16" s="129">
        <v>0</v>
      </c>
      <c r="GX16" s="128" cm="1">
        <f t="array" ref="GX16:HA16">ถ้ำนาคา!B57:E57</f>
        <v>0</v>
      </c>
      <c r="GY16" s="193">
        <v>5</v>
      </c>
      <c r="GZ16" s="193">
        <v>8</v>
      </c>
      <c r="HA16" s="194">
        <v>13</v>
      </c>
    </row>
    <row r="17" spans="1:209" s="174" customFormat="1" ht="18" customHeight="1">
      <c r="A17" s="215" t="s">
        <v>53</v>
      </c>
      <c r="B17" s="128" cm="1">
        <f t="array" ref="B17:E17">'2สรขก'!B61:E61</f>
        <v>0</v>
      </c>
      <c r="C17" s="126">
        <v>14</v>
      </c>
      <c r="D17" s="126">
        <v>24</v>
      </c>
      <c r="E17" s="127">
        <v>38</v>
      </c>
      <c r="F17" s="125" cm="1">
        <f t="array" ref="F17:I17">'22สกล-นครพนม'!B61:E61</f>
        <v>0</v>
      </c>
      <c r="G17" s="126">
        <v>19</v>
      </c>
      <c r="H17" s="126">
        <v>0</v>
      </c>
      <c r="I17" s="129">
        <v>19</v>
      </c>
      <c r="J17" s="134" cm="1">
        <f t="array" ref="J17:M17">'12หล่มสัก_ขก'!B61:E61</f>
        <v>1</v>
      </c>
      <c r="K17" s="110">
        <v>14</v>
      </c>
      <c r="L17" s="110">
        <v>17</v>
      </c>
      <c r="M17" s="121">
        <v>32</v>
      </c>
      <c r="N17" s="116" cm="1">
        <f t="array" ref="N17:Q17">'12ขกกุฉิ'!B61:E61</f>
        <v>0</v>
      </c>
      <c r="O17" s="110">
        <v>16</v>
      </c>
      <c r="P17" s="110">
        <v>10</v>
      </c>
      <c r="Q17" s="121">
        <v>26</v>
      </c>
      <c r="R17" s="116" cm="1">
        <f t="array" ref="R17:U17">'12กุฉิ_มุกดา'!B61:E61</f>
        <v>0</v>
      </c>
      <c r="S17" s="110">
        <v>17</v>
      </c>
      <c r="T17" s="110">
        <v>5</v>
      </c>
      <c r="U17" s="135">
        <v>22</v>
      </c>
      <c r="V17" s="128" cm="1">
        <f t="array" ref="V17:Y17">'22อุดรสกล'!B61:E61</f>
        <v>0</v>
      </c>
      <c r="W17" s="126">
        <v>30</v>
      </c>
      <c r="X17" s="126">
        <v>5</v>
      </c>
      <c r="Y17" s="127">
        <v>35</v>
      </c>
      <c r="Z17" s="125" cm="1">
        <f t="array" ref="Z17:AC17">'22สกล-นครพนม'!B61:E61</f>
        <v>0</v>
      </c>
      <c r="AA17" s="126">
        <v>19</v>
      </c>
      <c r="AB17" s="126">
        <v>0</v>
      </c>
      <c r="AC17" s="129">
        <v>19</v>
      </c>
      <c r="AD17" s="134" cm="1">
        <f t="array" ref="AD17:AG17">'23ร้อยเอ็ด-ยโส'!B61:E61</f>
        <v>0</v>
      </c>
      <c r="AE17" s="110">
        <v>12</v>
      </c>
      <c r="AF17" s="110">
        <v>1</v>
      </c>
      <c r="AG17" s="121">
        <v>13</v>
      </c>
      <c r="AH17" s="116" cm="1">
        <f t="array" ref="AH17:AK17">'23ยโส-อุบล'!B61:E61</f>
        <v>0</v>
      </c>
      <c r="AI17" s="110">
        <v>14</v>
      </c>
      <c r="AJ17" s="110">
        <v>4</v>
      </c>
      <c r="AK17" s="157">
        <v>18</v>
      </c>
      <c r="AL17" s="128" cm="1">
        <f t="array" ref="AL17:AO17">'24คร-บร'!B61:E61</f>
        <v>2</v>
      </c>
      <c r="AM17" s="126">
        <v>12</v>
      </c>
      <c r="AN17" s="126">
        <v>0</v>
      </c>
      <c r="AO17" s="142">
        <v>14</v>
      </c>
      <c r="AP17" s="125" cm="1">
        <f t="array" ref="AP17:AS17">'24บร-ศก'!B61:E61</f>
        <v>0</v>
      </c>
      <c r="AQ17" s="126">
        <v>27</v>
      </c>
      <c r="AR17" s="126">
        <v>2</v>
      </c>
      <c r="AS17" s="142">
        <v>29</v>
      </c>
      <c r="AT17" s="125" cm="1">
        <f t="array" ref="AT17:AW17">'24ศก-อบ'!B61:E61</f>
        <v>2</v>
      </c>
      <c r="AU17" s="126">
        <v>17</v>
      </c>
      <c r="AV17" s="126">
        <v>0</v>
      </c>
      <c r="AW17" s="129">
        <v>19</v>
      </c>
      <c r="AX17" s="134" cm="1">
        <f t="array" ref="AX17:BA17">'201'!B61:E61</f>
        <v>0</v>
      </c>
      <c r="AY17" s="110">
        <v>31</v>
      </c>
      <c r="AZ17" s="110">
        <v>13</v>
      </c>
      <c r="BA17" s="135">
        <v>44</v>
      </c>
      <c r="BB17" s="128" cm="1">
        <f t="array" ref="BB17:BE17">'210'!B61:E61</f>
        <v>0</v>
      </c>
      <c r="BC17" s="126">
        <v>8</v>
      </c>
      <c r="BD17" s="126">
        <v>3</v>
      </c>
      <c r="BE17" s="180">
        <v>11</v>
      </c>
      <c r="BF17" s="134" cm="1">
        <f t="array" ref="BF17:BI17">'212-1'!B61:E61</f>
        <v>0</v>
      </c>
      <c r="BG17" s="110">
        <v>14</v>
      </c>
      <c r="BH17" s="110">
        <v>18</v>
      </c>
      <c r="BI17" s="117">
        <v>32</v>
      </c>
      <c r="BJ17" s="116" cm="1">
        <f t="array" ref="BJ17:BM17">'212-2'!B61:E61</f>
        <v>0</v>
      </c>
      <c r="BK17" s="110">
        <v>35</v>
      </c>
      <c r="BL17" s="110">
        <v>8</v>
      </c>
      <c r="BM17" s="135">
        <v>43</v>
      </c>
      <c r="BN17" s="195" cm="1">
        <f t="array" ref="BN17:BQ17">'213'!B61:E61</f>
        <v>0</v>
      </c>
      <c r="BO17" s="196">
        <v>14</v>
      </c>
      <c r="BP17" s="196">
        <v>3</v>
      </c>
      <c r="BQ17" s="197">
        <v>17</v>
      </c>
      <c r="BR17" s="134" cm="1">
        <f t="array" ref="BR17:BU17">'214'!B61:E61</f>
        <v>0</v>
      </c>
      <c r="BS17" s="110">
        <v>10</v>
      </c>
      <c r="BT17" s="110">
        <v>0</v>
      </c>
      <c r="BU17" s="135">
        <v>10</v>
      </c>
      <c r="BV17" s="195" cm="1">
        <f t="array" ref="BV17:BY17">'217'!B61:E61</f>
        <v>0</v>
      </c>
      <c r="BW17" s="196">
        <v>15</v>
      </c>
      <c r="BX17" s="196">
        <v>2</v>
      </c>
      <c r="BY17" s="197">
        <v>17</v>
      </c>
      <c r="BZ17" s="134" cm="1">
        <f t="array" ref="BZ17:CC17">'221'!B61:E61</f>
        <v>0</v>
      </c>
      <c r="CA17" s="110">
        <v>14</v>
      </c>
      <c r="CB17" s="110">
        <v>4</v>
      </c>
      <c r="CC17" s="135">
        <v>18</v>
      </c>
      <c r="CD17" s="195" cm="1">
        <f t="array" ref="CD17:CG17">'222'!B61:E61</f>
        <v>0</v>
      </c>
      <c r="CE17" s="196">
        <v>16</v>
      </c>
      <c r="CF17" s="196">
        <v>2</v>
      </c>
      <c r="CG17" s="197">
        <v>18</v>
      </c>
      <c r="CH17" s="134" cm="1">
        <f t="array" ref="CH17:CK17">'226-1'!B61:E61</f>
        <v>0</v>
      </c>
      <c r="CI17" s="110">
        <v>5</v>
      </c>
      <c r="CJ17" s="110">
        <v>14</v>
      </c>
      <c r="CK17" s="117">
        <v>19</v>
      </c>
      <c r="CL17" s="116" cm="1">
        <f t="array" ref="CL17:CO17">'226-2'!B61:E61</f>
        <v>0</v>
      </c>
      <c r="CM17" s="110">
        <v>12</v>
      </c>
      <c r="CN17" s="110">
        <v>0</v>
      </c>
      <c r="CO17" s="117">
        <v>12</v>
      </c>
      <c r="CP17" s="116" cm="1">
        <f t="array" ref="CP17:CS17">'226-3'!B61:E61</f>
        <v>0</v>
      </c>
      <c r="CQ17" s="110">
        <v>22</v>
      </c>
      <c r="CR17" s="110">
        <v>0</v>
      </c>
      <c r="CS17" s="117">
        <v>22</v>
      </c>
      <c r="CT17" s="116" cm="1">
        <f t="array" ref="CT17:CW17">'226-4'!B61:E61</f>
        <v>8</v>
      </c>
      <c r="CU17" s="110">
        <v>5</v>
      </c>
      <c r="CV17" s="110">
        <v>0</v>
      </c>
      <c r="CW17" s="135">
        <v>13</v>
      </c>
      <c r="CX17" s="195" cm="1">
        <f t="array" ref="CX17:DA17">'227'!B61:E61</f>
        <v>0</v>
      </c>
      <c r="CY17" s="196">
        <v>17</v>
      </c>
      <c r="CZ17" s="196">
        <v>0</v>
      </c>
      <c r="DA17" s="197">
        <v>17</v>
      </c>
      <c r="DB17" s="134" cm="1">
        <f t="array" ref="DB17:DE17">'228'!B61:E61</f>
        <v>0</v>
      </c>
      <c r="DC17" s="110">
        <v>20</v>
      </c>
      <c r="DD17" s="110">
        <v>0</v>
      </c>
      <c r="DE17" s="135">
        <v>20</v>
      </c>
      <c r="DF17" s="195" cm="1">
        <f t="array" ref="DF17:DI17">'242,211'!B61:E61</f>
        <v>0</v>
      </c>
      <c r="DG17" s="196">
        <v>6</v>
      </c>
      <c r="DH17" s="196">
        <v>34</v>
      </c>
      <c r="DI17" s="197">
        <v>40</v>
      </c>
      <c r="DJ17" s="134" cm="1">
        <f t="array" ref="DJ17:DM17">'304'!B61:E61</f>
        <v>4</v>
      </c>
      <c r="DK17" s="110">
        <v>3</v>
      </c>
      <c r="DL17" s="110">
        <v>25</v>
      </c>
      <c r="DM17" s="135">
        <v>32</v>
      </c>
      <c r="DN17" s="195" cm="1">
        <f t="array" ref="DN17:DQ17">'2034'!B61:E61</f>
        <v>2</v>
      </c>
      <c r="DO17" s="196">
        <v>9</v>
      </c>
      <c r="DP17" s="196">
        <v>3</v>
      </c>
      <c r="DQ17" s="197">
        <v>14</v>
      </c>
      <c r="DR17" s="134" cm="1">
        <f t="array" ref="DR17:DU17">'2112'!B61:E61</f>
        <v>1</v>
      </c>
      <c r="DS17" s="110">
        <v>13</v>
      </c>
      <c r="DT17" s="110">
        <v>14</v>
      </c>
      <c r="DU17" s="135">
        <v>28</v>
      </c>
      <c r="DV17" s="195" cm="1">
        <f t="array" ref="DV17:DY17">'2062_229_201_202'!B61:E61</f>
        <v>0</v>
      </c>
      <c r="DW17" s="196">
        <v>10</v>
      </c>
      <c r="DX17" s="196">
        <v>8</v>
      </c>
      <c r="DY17" s="197">
        <v>18</v>
      </c>
      <c r="DZ17" s="134" cm="1">
        <f t="array" ref="DZ17:EC17">'2159_2055'!B61:E61</f>
        <v>0</v>
      </c>
      <c r="EA17" s="110">
        <v>3</v>
      </c>
      <c r="EB17" s="110">
        <v>24</v>
      </c>
      <c r="EC17" s="135">
        <v>27</v>
      </c>
      <c r="ED17" s="195" cm="1">
        <f t="array" ref="ED17:EG17">'2173'!B61:E61</f>
        <v>0</v>
      </c>
      <c r="EE17" s="196">
        <v>1</v>
      </c>
      <c r="EF17" s="196">
        <v>1</v>
      </c>
      <c r="EG17" s="197">
        <v>2</v>
      </c>
      <c r="EH17" s="134" cm="1">
        <f t="array" ref="EH17:EK17">'2178'!B61:E61</f>
        <v>0</v>
      </c>
      <c r="EI17" s="110">
        <v>12</v>
      </c>
      <c r="EJ17" s="110">
        <v>0</v>
      </c>
      <c r="EK17" s="135">
        <v>12</v>
      </c>
      <c r="EL17" s="195" cm="1">
        <f t="array" ref="EL17:EO17">'2222'!B61:E61</f>
        <v>0</v>
      </c>
      <c r="EM17" s="196">
        <v>5</v>
      </c>
      <c r="EN17" s="196">
        <v>0</v>
      </c>
      <c r="EO17" s="197">
        <v>5</v>
      </c>
      <c r="EP17" s="134" cm="1">
        <f t="array" ref="EP17:ES17">'2248_2214'!B61:E61</f>
        <v>2</v>
      </c>
      <c r="EQ17" s="110">
        <v>20</v>
      </c>
      <c r="ER17" s="110">
        <v>6</v>
      </c>
      <c r="ES17" s="135">
        <v>28</v>
      </c>
      <c r="ET17" s="195" cm="1">
        <f t="array" ref="ET17:EW17">'2280'!B61:E61</f>
        <v>0</v>
      </c>
      <c r="EU17" s="196">
        <v>7</v>
      </c>
      <c r="EV17" s="196">
        <v>0</v>
      </c>
      <c r="EW17" s="197">
        <v>7</v>
      </c>
      <c r="EX17" s="134" cm="1">
        <f t="array" ref="EX17:FA17">'2396'!B61:E61</f>
        <v>0</v>
      </c>
      <c r="EY17" s="110">
        <v>4</v>
      </c>
      <c r="EZ17" s="110">
        <v>6</v>
      </c>
      <c r="FA17" s="135">
        <v>10</v>
      </c>
      <c r="FB17" s="195" cm="1">
        <f t="array" ref="FB17:FE17">'3013_4001_4020_2096_2022_2410'!B61:E61</f>
        <v>0</v>
      </c>
      <c r="FC17" s="196">
        <v>20</v>
      </c>
      <c r="FD17" s="196">
        <v>38</v>
      </c>
      <c r="FE17" s="197">
        <v>58</v>
      </c>
      <c r="FF17" s="134" cm="1">
        <f t="array" ref="FF17:FI17">'AH121-1'!B61:E61</f>
        <v>0</v>
      </c>
      <c r="FG17" s="110">
        <v>17</v>
      </c>
      <c r="FH17" s="110">
        <v>3</v>
      </c>
      <c r="FI17" s="117">
        <v>20</v>
      </c>
      <c r="FJ17" s="116" cm="1">
        <f t="array" ref="FJ17:FM17">'AH121-2'!B61:E61</f>
        <v>0</v>
      </c>
      <c r="FK17" s="110">
        <v>15</v>
      </c>
      <c r="FL17" s="110">
        <v>1</v>
      </c>
      <c r="FM17" s="117">
        <v>16</v>
      </c>
      <c r="FN17" s="116" cm="1">
        <f t="array" ref="FN17:FQ17">'AH121-3'!B61:E61</f>
        <v>0</v>
      </c>
      <c r="FO17" s="110">
        <v>10</v>
      </c>
      <c r="FP17" s="110">
        <v>0</v>
      </c>
      <c r="FQ17" s="117">
        <v>10</v>
      </c>
      <c r="FR17" s="116" cm="1">
        <f t="array" ref="FR17:FU17">'AH121-4'!B61:E61</f>
        <v>0</v>
      </c>
      <c r="FS17" s="110">
        <v>6</v>
      </c>
      <c r="FT17" s="110">
        <v>0</v>
      </c>
      <c r="FU17" s="135">
        <v>6</v>
      </c>
      <c r="FV17" s="195" cm="1">
        <f t="array" ref="FV17:FY17">BKN!B61:E61</f>
        <v>2</v>
      </c>
      <c r="FW17" s="196">
        <v>12</v>
      </c>
      <c r="FX17" s="196">
        <v>3</v>
      </c>
      <c r="FY17" s="197">
        <v>17</v>
      </c>
      <c r="FZ17" s="134" cm="1">
        <f t="array" ref="FZ17:GC17">Khongjiam!B61:E61</f>
        <v>0</v>
      </c>
      <c r="GA17" s="110">
        <v>20</v>
      </c>
      <c r="GB17" s="110">
        <v>0</v>
      </c>
      <c r="GC17" s="135">
        <v>20</v>
      </c>
      <c r="GD17" s="195" cm="1">
        <f t="array" ref="GD17:GG17">เลย!B61:E61</f>
        <v>0</v>
      </c>
      <c r="GE17" s="196">
        <v>28</v>
      </c>
      <c r="GF17" s="196">
        <v>1</v>
      </c>
      <c r="GG17" s="197">
        <v>29</v>
      </c>
      <c r="GH17" s="134" cm="1">
        <f t="array" ref="GH17:GK17">หนองคาย!B61:E61</f>
        <v>0</v>
      </c>
      <c r="GI17" s="110">
        <v>3</v>
      </c>
      <c r="GJ17" s="110">
        <v>21</v>
      </c>
      <c r="GK17" s="135">
        <v>24</v>
      </c>
      <c r="GL17" s="195" cm="1">
        <f t="array" ref="GL17:GO17">นครพนม!B61:E61</f>
        <v>0</v>
      </c>
      <c r="GM17" s="196">
        <v>25</v>
      </c>
      <c r="GN17" s="196">
        <v>4</v>
      </c>
      <c r="GO17" s="197">
        <v>29</v>
      </c>
      <c r="GP17" s="134" cm="1">
        <f t="array" ref="GP17:GS17">ผาแต้ม!B61:E61</f>
        <v>0</v>
      </c>
      <c r="GQ17" s="110">
        <v>9</v>
      </c>
      <c r="GR17" s="110">
        <v>12</v>
      </c>
      <c r="GS17" s="135">
        <v>21</v>
      </c>
      <c r="GT17" s="195" cm="1">
        <f t="array" ref="GT17:GW17">สะพานเทพสุดา!B61:E61</f>
        <v>0</v>
      </c>
      <c r="GU17" s="196">
        <v>5</v>
      </c>
      <c r="GV17" s="196">
        <v>0</v>
      </c>
      <c r="GW17" s="197">
        <v>5</v>
      </c>
      <c r="GX17" s="134" cm="1">
        <f t="array" ref="GX17:HA17">ถ้ำนาคา!B61:E61</f>
        <v>0</v>
      </c>
      <c r="GY17" s="110">
        <v>21</v>
      </c>
      <c r="GZ17" s="110">
        <v>7</v>
      </c>
      <c r="HA17" s="135">
        <v>28</v>
      </c>
    </row>
    <row r="18" spans="1:209" s="158" customFormat="1">
      <c r="A18" s="183"/>
      <c r="B18" s="351" t="s">
        <v>154</v>
      </c>
      <c r="C18" s="352"/>
      <c r="D18" s="352"/>
      <c r="E18" s="243"/>
      <c r="F18" s="353" t="s">
        <v>71</v>
      </c>
      <c r="G18" s="352"/>
      <c r="H18" s="352"/>
      <c r="I18" s="225"/>
      <c r="J18" s="258" t="s">
        <v>155</v>
      </c>
      <c r="K18" s="259"/>
      <c r="L18" s="259"/>
      <c r="M18" s="259"/>
      <c r="N18" s="260" t="s">
        <v>156</v>
      </c>
      <c r="O18" s="259"/>
      <c r="P18" s="259"/>
      <c r="Q18" s="259"/>
      <c r="R18" s="260" t="s">
        <v>71</v>
      </c>
      <c r="S18" s="259"/>
      <c r="T18" s="259"/>
      <c r="U18" s="261"/>
      <c r="V18" s="256" t="s">
        <v>71</v>
      </c>
      <c r="W18" s="231"/>
      <c r="X18" s="231"/>
      <c r="Y18" s="231"/>
      <c r="Z18" s="257" t="s">
        <v>71</v>
      </c>
      <c r="AA18" s="231"/>
      <c r="AB18" s="231"/>
      <c r="AC18" s="237"/>
      <c r="AD18" s="258" t="s">
        <v>71</v>
      </c>
      <c r="AE18" s="259"/>
      <c r="AF18" s="259"/>
      <c r="AG18" s="259"/>
      <c r="AH18" s="260" t="s">
        <v>71</v>
      </c>
      <c r="AI18" s="259"/>
      <c r="AJ18" s="259"/>
      <c r="AK18" s="261"/>
      <c r="AL18" s="256" t="s">
        <v>71</v>
      </c>
      <c r="AM18" s="231"/>
      <c r="AN18" s="231"/>
      <c r="AO18" s="231"/>
      <c r="AP18" s="257" t="s">
        <v>71</v>
      </c>
      <c r="AQ18" s="231"/>
      <c r="AR18" s="231"/>
      <c r="AS18" s="231"/>
      <c r="AT18" s="257" t="s">
        <v>157</v>
      </c>
      <c r="AU18" s="231"/>
      <c r="AV18" s="231"/>
      <c r="AW18" s="231"/>
      <c r="AX18" s="229" t="s">
        <v>71</v>
      </c>
      <c r="AY18" s="221"/>
      <c r="AZ18" s="221"/>
      <c r="BA18" s="222"/>
      <c r="BB18" s="257" t="s">
        <v>157</v>
      </c>
      <c r="BC18" s="231"/>
      <c r="BD18" s="231"/>
      <c r="BE18" s="231"/>
      <c r="BF18" s="230" t="s">
        <v>71</v>
      </c>
      <c r="BG18" s="231"/>
      <c r="BH18" s="231"/>
      <c r="BI18" s="231"/>
      <c r="BJ18" s="236" t="s">
        <v>71</v>
      </c>
      <c r="BK18" s="231"/>
      <c r="BL18" s="231"/>
      <c r="BM18" s="237"/>
      <c r="BN18" s="246" t="s">
        <v>158</v>
      </c>
      <c r="BO18" s="247"/>
      <c r="BP18" s="247"/>
      <c r="BQ18" s="248"/>
      <c r="BR18" s="229" t="s">
        <v>71</v>
      </c>
      <c r="BS18" s="221"/>
      <c r="BT18" s="221"/>
      <c r="BU18" s="222"/>
      <c r="BV18" s="220" t="s">
        <v>160</v>
      </c>
      <c r="BW18" s="221"/>
      <c r="BX18" s="221"/>
      <c r="BY18" s="222"/>
      <c r="BZ18" s="229" t="s">
        <v>161</v>
      </c>
      <c r="CA18" s="221"/>
      <c r="CB18" s="221"/>
      <c r="CC18" s="222"/>
      <c r="CD18" s="220" t="s">
        <v>71</v>
      </c>
      <c r="CE18" s="221"/>
      <c r="CF18" s="221"/>
      <c r="CG18" s="222"/>
      <c r="CH18" s="255" t="s">
        <v>162</v>
      </c>
      <c r="CI18" s="221"/>
      <c r="CJ18" s="221"/>
      <c r="CK18" s="241"/>
      <c r="CL18" s="240" t="s">
        <v>71</v>
      </c>
      <c r="CM18" s="221"/>
      <c r="CN18" s="221"/>
      <c r="CO18" s="241"/>
      <c r="CP18" s="240" t="s">
        <v>71</v>
      </c>
      <c r="CQ18" s="221"/>
      <c r="CR18" s="221"/>
      <c r="CS18" s="241"/>
      <c r="CT18" s="240" t="s">
        <v>71</v>
      </c>
      <c r="CU18" s="221"/>
      <c r="CV18" s="221"/>
      <c r="CW18" s="241"/>
      <c r="CX18" s="220" t="s">
        <v>71</v>
      </c>
      <c r="CY18" s="221"/>
      <c r="CZ18" s="221"/>
      <c r="DA18" s="222"/>
      <c r="DB18" s="240" t="s">
        <v>71</v>
      </c>
      <c r="DC18" s="221"/>
      <c r="DD18" s="221"/>
      <c r="DE18" s="241"/>
      <c r="DF18" s="220" t="s">
        <v>163</v>
      </c>
      <c r="DG18" s="221"/>
      <c r="DH18" s="221"/>
      <c r="DI18" s="222"/>
      <c r="DJ18" s="240" t="s">
        <v>164</v>
      </c>
      <c r="DK18" s="221"/>
      <c r="DL18" s="221"/>
      <c r="DM18" s="241"/>
      <c r="DN18" s="220" t="s">
        <v>71</v>
      </c>
      <c r="DO18" s="221"/>
      <c r="DP18" s="221"/>
      <c r="DQ18" s="222"/>
      <c r="DR18" s="240" t="s">
        <v>165</v>
      </c>
      <c r="DS18" s="221"/>
      <c r="DT18" s="221"/>
      <c r="DU18" s="241"/>
      <c r="DV18" s="220" t="s">
        <v>71</v>
      </c>
      <c r="DW18" s="221"/>
      <c r="DX18" s="221"/>
      <c r="DY18" s="222"/>
      <c r="DZ18" s="240" t="s">
        <v>166</v>
      </c>
      <c r="EA18" s="221"/>
      <c r="EB18" s="221"/>
      <c r="EC18" s="241"/>
      <c r="ED18" s="246" t="s">
        <v>167</v>
      </c>
      <c r="EE18" s="247"/>
      <c r="EF18" s="247"/>
      <c r="EG18" s="248"/>
      <c r="EH18" s="229" t="s">
        <v>71</v>
      </c>
      <c r="EI18" s="221"/>
      <c r="EJ18" s="221"/>
      <c r="EK18" s="222"/>
      <c r="EL18" s="220" t="s">
        <v>168</v>
      </c>
      <c r="EM18" s="221"/>
      <c r="EN18" s="221"/>
      <c r="EO18" s="222"/>
      <c r="EP18" s="229" t="s">
        <v>169</v>
      </c>
      <c r="EQ18" s="221"/>
      <c r="ER18" s="221"/>
      <c r="ES18" s="222"/>
      <c r="ET18" s="220" t="s">
        <v>71</v>
      </c>
      <c r="EU18" s="221"/>
      <c r="EV18" s="221"/>
      <c r="EW18" s="222"/>
      <c r="EX18" s="229" t="s">
        <v>71</v>
      </c>
      <c r="EY18" s="221"/>
      <c r="EZ18" s="221"/>
      <c r="FA18" s="222"/>
      <c r="FB18" s="220" t="s">
        <v>71</v>
      </c>
      <c r="FC18" s="221"/>
      <c r="FD18" s="221"/>
      <c r="FE18" s="222"/>
      <c r="FF18" s="230" t="s">
        <v>71</v>
      </c>
      <c r="FG18" s="231"/>
      <c r="FH18" s="231"/>
      <c r="FI18" s="231"/>
      <c r="FJ18" s="236" t="s">
        <v>71</v>
      </c>
      <c r="FK18" s="231"/>
      <c r="FL18" s="231"/>
      <c r="FM18" s="231"/>
      <c r="FN18" s="236" t="s">
        <v>71</v>
      </c>
      <c r="FO18" s="231"/>
      <c r="FP18" s="231"/>
      <c r="FQ18" s="231"/>
      <c r="FR18" s="236" t="s">
        <v>71</v>
      </c>
      <c r="FS18" s="231"/>
      <c r="FT18" s="231"/>
      <c r="FU18" s="237"/>
      <c r="FV18" s="220" t="s">
        <v>71</v>
      </c>
      <c r="FW18" s="221"/>
      <c r="FX18" s="221"/>
      <c r="FY18" s="222"/>
      <c r="FZ18" s="229" t="s">
        <v>71</v>
      </c>
      <c r="GA18" s="221"/>
      <c r="GB18" s="221"/>
      <c r="GC18" s="222"/>
      <c r="GD18" s="220" t="s">
        <v>71</v>
      </c>
      <c r="GE18" s="221"/>
      <c r="GF18" s="221"/>
      <c r="GG18" s="222"/>
      <c r="GH18" s="229" t="s">
        <v>71</v>
      </c>
      <c r="GI18" s="221"/>
      <c r="GJ18" s="221"/>
      <c r="GK18" s="222"/>
      <c r="GL18" s="220" t="s">
        <v>71</v>
      </c>
      <c r="GM18" s="221"/>
      <c r="GN18" s="221"/>
      <c r="GO18" s="222"/>
      <c r="GP18" s="229" t="s">
        <v>170</v>
      </c>
      <c r="GQ18" s="221"/>
      <c r="GR18" s="221"/>
      <c r="GS18" s="222"/>
      <c r="GT18" s="220" t="s">
        <v>71</v>
      </c>
      <c r="GU18" s="221"/>
      <c r="GV18" s="221"/>
      <c r="GW18" s="222"/>
      <c r="GX18" s="186"/>
      <c r="GY18" s="159"/>
      <c r="GZ18" s="159"/>
      <c r="HA18" s="187"/>
    </row>
    <row r="19" spans="1:209" ht="14.4" customHeight="1">
      <c r="B19" s="223"/>
      <c r="C19" s="352"/>
      <c r="D19" s="352"/>
      <c r="E19" s="243"/>
      <c r="F19" s="242"/>
      <c r="G19" s="352"/>
      <c r="H19" s="352"/>
      <c r="I19" s="225"/>
      <c r="J19" s="232"/>
      <c r="K19" s="233"/>
      <c r="L19" s="233"/>
      <c r="M19" s="233"/>
      <c r="N19" s="233"/>
      <c r="O19" s="233"/>
      <c r="P19" s="233"/>
      <c r="Q19" s="233"/>
      <c r="R19" s="233"/>
      <c r="S19" s="233"/>
      <c r="T19" s="233"/>
      <c r="U19" s="238"/>
      <c r="V19" s="232"/>
      <c r="W19" s="233"/>
      <c r="X19" s="233"/>
      <c r="Y19" s="233"/>
      <c r="Z19" s="233"/>
      <c r="AA19" s="233"/>
      <c r="AB19" s="233"/>
      <c r="AC19" s="238"/>
      <c r="AD19" s="232"/>
      <c r="AE19" s="233"/>
      <c r="AF19" s="233"/>
      <c r="AG19" s="233"/>
      <c r="AH19" s="233"/>
      <c r="AI19" s="233"/>
      <c r="AJ19" s="233"/>
      <c r="AK19" s="238"/>
      <c r="AL19" s="232"/>
      <c r="AM19" s="233"/>
      <c r="AN19" s="233"/>
      <c r="AO19" s="233"/>
      <c r="AP19" s="233"/>
      <c r="AQ19" s="233"/>
      <c r="AR19" s="233"/>
      <c r="AS19" s="233"/>
      <c r="AT19" s="233"/>
      <c r="AU19" s="233"/>
      <c r="AV19" s="233"/>
      <c r="AW19" s="233"/>
      <c r="AX19" s="223"/>
      <c r="AY19" s="224"/>
      <c r="AZ19" s="224"/>
      <c r="BA19" s="225"/>
      <c r="BB19" s="233"/>
      <c r="BC19" s="233"/>
      <c r="BD19" s="233"/>
      <c r="BE19" s="233"/>
      <c r="BF19" s="232"/>
      <c r="BG19" s="233"/>
      <c r="BH19" s="233"/>
      <c r="BI19" s="233"/>
      <c r="BJ19" s="233"/>
      <c r="BK19" s="233"/>
      <c r="BL19" s="233"/>
      <c r="BM19" s="238"/>
      <c r="BN19" s="249"/>
      <c r="BO19" s="250"/>
      <c r="BP19" s="250"/>
      <c r="BQ19" s="251"/>
      <c r="BR19" s="223"/>
      <c r="BS19" s="224"/>
      <c r="BT19" s="224"/>
      <c r="BU19" s="225"/>
      <c r="BV19" s="223"/>
      <c r="BW19" s="224"/>
      <c r="BX19" s="224"/>
      <c r="BY19" s="225"/>
      <c r="BZ19" s="223"/>
      <c r="CA19" s="224"/>
      <c r="CB19" s="224"/>
      <c r="CC19" s="225"/>
      <c r="CD19" s="223"/>
      <c r="CE19" s="224"/>
      <c r="CF19" s="224"/>
      <c r="CG19" s="225"/>
      <c r="CH19" s="223"/>
      <c r="CI19" s="224"/>
      <c r="CJ19" s="224"/>
      <c r="CK19" s="243"/>
      <c r="CL19" s="242"/>
      <c r="CM19" s="224"/>
      <c r="CN19" s="224"/>
      <c r="CO19" s="243"/>
      <c r="CP19" s="242"/>
      <c r="CQ19" s="224"/>
      <c r="CR19" s="224"/>
      <c r="CS19" s="243"/>
      <c r="CT19" s="242"/>
      <c r="CU19" s="224"/>
      <c r="CV19" s="224"/>
      <c r="CW19" s="243"/>
      <c r="CX19" s="223"/>
      <c r="CY19" s="224"/>
      <c r="CZ19" s="224"/>
      <c r="DA19" s="225"/>
      <c r="DB19" s="242"/>
      <c r="DC19" s="224"/>
      <c r="DD19" s="224"/>
      <c r="DE19" s="243"/>
      <c r="DF19" s="223"/>
      <c r="DG19" s="224"/>
      <c r="DH19" s="224"/>
      <c r="DI19" s="225"/>
      <c r="DJ19" s="242"/>
      <c r="DK19" s="224"/>
      <c r="DL19" s="224"/>
      <c r="DM19" s="243"/>
      <c r="DN19" s="223"/>
      <c r="DO19" s="224"/>
      <c r="DP19" s="224"/>
      <c r="DQ19" s="225"/>
      <c r="DR19" s="242"/>
      <c r="DS19" s="224"/>
      <c r="DT19" s="224"/>
      <c r="DU19" s="243"/>
      <c r="DV19" s="223"/>
      <c r="DW19" s="224"/>
      <c r="DX19" s="224"/>
      <c r="DY19" s="225"/>
      <c r="DZ19" s="242"/>
      <c r="EA19" s="224"/>
      <c r="EB19" s="224"/>
      <c r="EC19" s="243"/>
      <c r="ED19" s="249"/>
      <c r="EE19" s="250"/>
      <c r="EF19" s="250"/>
      <c r="EG19" s="251"/>
      <c r="EH19" s="223"/>
      <c r="EI19" s="224"/>
      <c r="EJ19" s="224"/>
      <c r="EK19" s="225"/>
      <c r="EL19" s="223"/>
      <c r="EM19" s="224"/>
      <c r="EN19" s="224"/>
      <c r="EO19" s="225"/>
      <c r="EP19" s="223"/>
      <c r="EQ19" s="224"/>
      <c r="ER19" s="224"/>
      <c r="ES19" s="225"/>
      <c r="ET19" s="223"/>
      <c r="EU19" s="224"/>
      <c r="EV19" s="224"/>
      <c r="EW19" s="225"/>
      <c r="EX19" s="223"/>
      <c r="EY19" s="224"/>
      <c r="EZ19" s="224"/>
      <c r="FA19" s="225"/>
      <c r="FB19" s="223"/>
      <c r="FC19" s="224"/>
      <c r="FD19" s="224"/>
      <c r="FE19" s="225"/>
      <c r="FF19" s="232"/>
      <c r="FG19" s="233"/>
      <c r="FH19" s="233"/>
      <c r="FI19" s="233"/>
      <c r="FJ19" s="233"/>
      <c r="FK19" s="233"/>
      <c r="FL19" s="233"/>
      <c r="FM19" s="233"/>
      <c r="FN19" s="233"/>
      <c r="FO19" s="233"/>
      <c r="FP19" s="233"/>
      <c r="FQ19" s="233"/>
      <c r="FR19" s="233"/>
      <c r="FS19" s="233"/>
      <c r="FT19" s="233"/>
      <c r="FU19" s="238"/>
      <c r="FV19" s="223"/>
      <c r="FW19" s="224"/>
      <c r="FX19" s="224"/>
      <c r="FY19" s="225"/>
      <c r="FZ19" s="223"/>
      <c r="GA19" s="224"/>
      <c r="GB19" s="224"/>
      <c r="GC19" s="225"/>
      <c r="GD19" s="223"/>
      <c r="GE19" s="224"/>
      <c r="GF19" s="224"/>
      <c r="GG19" s="225"/>
      <c r="GH19" s="223"/>
      <c r="GI19" s="224"/>
      <c r="GJ19" s="224"/>
      <c r="GK19" s="225"/>
      <c r="GL19" s="223"/>
      <c r="GM19" s="224"/>
      <c r="GN19" s="224"/>
      <c r="GO19" s="225"/>
      <c r="GP19" s="223"/>
      <c r="GQ19" s="224"/>
      <c r="GR19" s="224"/>
      <c r="GS19" s="225"/>
      <c r="GT19" s="223"/>
      <c r="GU19" s="224"/>
      <c r="GV19" s="224"/>
      <c r="GW19" s="225"/>
      <c r="GX19" s="136"/>
      <c r="GY19" s="137"/>
      <c r="GZ19" s="137"/>
      <c r="HA19" s="138"/>
    </row>
    <row r="20" spans="1:209">
      <c r="B20" s="223"/>
      <c r="C20" s="352"/>
      <c r="D20" s="352"/>
      <c r="E20" s="243"/>
      <c r="F20" s="242"/>
      <c r="G20" s="352"/>
      <c r="H20" s="352"/>
      <c r="I20" s="225"/>
      <c r="J20" s="232"/>
      <c r="K20" s="233"/>
      <c r="L20" s="233"/>
      <c r="M20" s="233"/>
      <c r="N20" s="233"/>
      <c r="O20" s="233"/>
      <c r="P20" s="233"/>
      <c r="Q20" s="233"/>
      <c r="R20" s="233"/>
      <c r="S20" s="233"/>
      <c r="T20" s="233"/>
      <c r="U20" s="238"/>
      <c r="V20" s="232"/>
      <c r="W20" s="233"/>
      <c r="X20" s="233"/>
      <c r="Y20" s="233"/>
      <c r="Z20" s="233"/>
      <c r="AA20" s="233"/>
      <c r="AB20" s="233"/>
      <c r="AC20" s="238"/>
      <c r="AD20" s="232"/>
      <c r="AE20" s="233"/>
      <c r="AF20" s="233"/>
      <c r="AG20" s="233"/>
      <c r="AH20" s="233"/>
      <c r="AI20" s="233"/>
      <c r="AJ20" s="233"/>
      <c r="AK20" s="238"/>
      <c r="AL20" s="232"/>
      <c r="AM20" s="233"/>
      <c r="AN20" s="233"/>
      <c r="AO20" s="233"/>
      <c r="AP20" s="233"/>
      <c r="AQ20" s="233"/>
      <c r="AR20" s="233"/>
      <c r="AS20" s="233"/>
      <c r="AT20" s="233"/>
      <c r="AU20" s="233"/>
      <c r="AV20" s="233"/>
      <c r="AW20" s="233"/>
      <c r="AX20" s="223"/>
      <c r="AY20" s="224"/>
      <c r="AZ20" s="224"/>
      <c r="BA20" s="225"/>
      <c r="BB20" s="233"/>
      <c r="BC20" s="233"/>
      <c r="BD20" s="233"/>
      <c r="BE20" s="233"/>
      <c r="BF20" s="232"/>
      <c r="BG20" s="233"/>
      <c r="BH20" s="233"/>
      <c r="BI20" s="233"/>
      <c r="BJ20" s="233"/>
      <c r="BK20" s="233"/>
      <c r="BL20" s="233"/>
      <c r="BM20" s="238"/>
      <c r="BN20" s="249"/>
      <c r="BO20" s="250"/>
      <c r="BP20" s="250"/>
      <c r="BQ20" s="251"/>
      <c r="BR20" s="223"/>
      <c r="BS20" s="224"/>
      <c r="BT20" s="224"/>
      <c r="BU20" s="225"/>
      <c r="BV20" s="223"/>
      <c r="BW20" s="224"/>
      <c r="BX20" s="224"/>
      <c r="BY20" s="225"/>
      <c r="BZ20" s="223"/>
      <c r="CA20" s="224"/>
      <c r="CB20" s="224"/>
      <c r="CC20" s="225"/>
      <c r="CD20" s="223"/>
      <c r="CE20" s="224"/>
      <c r="CF20" s="224"/>
      <c r="CG20" s="225"/>
      <c r="CH20" s="223"/>
      <c r="CI20" s="224"/>
      <c r="CJ20" s="224"/>
      <c r="CK20" s="243"/>
      <c r="CL20" s="242"/>
      <c r="CM20" s="224"/>
      <c r="CN20" s="224"/>
      <c r="CO20" s="243"/>
      <c r="CP20" s="242"/>
      <c r="CQ20" s="224"/>
      <c r="CR20" s="224"/>
      <c r="CS20" s="243"/>
      <c r="CT20" s="242"/>
      <c r="CU20" s="224"/>
      <c r="CV20" s="224"/>
      <c r="CW20" s="243"/>
      <c r="CX20" s="223"/>
      <c r="CY20" s="224"/>
      <c r="CZ20" s="224"/>
      <c r="DA20" s="225"/>
      <c r="DB20" s="242"/>
      <c r="DC20" s="224"/>
      <c r="DD20" s="224"/>
      <c r="DE20" s="243"/>
      <c r="DF20" s="223"/>
      <c r="DG20" s="224"/>
      <c r="DH20" s="224"/>
      <c r="DI20" s="225"/>
      <c r="DJ20" s="242"/>
      <c r="DK20" s="224"/>
      <c r="DL20" s="224"/>
      <c r="DM20" s="243"/>
      <c r="DN20" s="223"/>
      <c r="DO20" s="224"/>
      <c r="DP20" s="224"/>
      <c r="DQ20" s="225"/>
      <c r="DR20" s="242"/>
      <c r="DS20" s="224"/>
      <c r="DT20" s="224"/>
      <c r="DU20" s="243"/>
      <c r="DV20" s="223"/>
      <c r="DW20" s="224"/>
      <c r="DX20" s="224"/>
      <c r="DY20" s="225"/>
      <c r="DZ20" s="242"/>
      <c r="EA20" s="224"/>
      <c r="EB20" s="224"/>
      <c r="EC20" s="243"/>
      <c r="ED20" s="249"/>
      <c r="EE20" s="250"/>
      <c r="EF20" s="250"/>
      <c r="EG20" s="251"/>
      <c r="EH20" s="223"/>
      <c r="EI20" s="224"/>
      <c r="EJ20" s="224"/>
      <c r="EK20" s="225"/>
      <c r="EL20" s="223"/>
      <c r="EM20" s="224"/>
      <c r="EN20" s="224"/>
      <c r="EO20" s="225"/>
      <c r="EP20" s="223"/>
      <c r="EQ20" s="224"/>
      <c r="ER20" s="224"/>
      <c r="ES20" s="225"/>
      <c r="ET20" s="223"/>
      <c r="EU20" s="224"/>
      <c r="EV20" s="224"/>
      <c r="EW20" s="225"/>
      <c r="EX20" s="223"/>
      <c r="EY20" s="224"/>
      <c r="EZ20" s="224"/>
      <c r="FA20" s="225"/>
      <c r="FB20" s="223"/>
      <c r="FC20" s="224"/>
      <c r="FD20" s="224"/>
      <c r="FE20" s="225"/>
      <c r="FF20" s="232"/>
      <c r="FG20" s="233"/>
      <c r="FH20" s="233"/>
      <c r="FI20" s="233"/>
      <c r="FJ20" s="233"/>
      <c r="FK20" s="233"/>
      <c r="FL20" s="233"/>
      <c r="FM20" s="233"/>
      <c r="FN20" s="233"/>
      <c r="FO20" s="233"/>
      <c r="FP20" s="233"/>
      <c r="FQ20" s="233"/>
      <c r="FR20" s="233"/>
      <c r="FS20" s="233"/>
      <c r="FT20" s="233"/>
      <c r="FU20" s="238"/>
      <c r="FV20" s="223"/>
      <c r="FW20" s="224"/>
      <c r="FX20" s="224"/>
      <c r="FY20" s="225"/>
      <c r="FZ20" s="223"/>
      <c r="GA20" s="224"/>
      <c r="GB20" s="224"/>
      <c r="GC20" s="225"/>
      <c r="GD20" s="223"/>
      <c r="GE20" s="224"/>
      <c r="GF20" s="224"/>
      <c r="GG20" s="225"/>
      <c r="GH20" s="223"/>
      <c r="GI20" s="224"/>
      <c r="GJ20" s="224"/>
      <c r="GK20" s="225"/>
      <c r="GL20" s="223"/>
      <c r="GM20" s="224"/>
      <c r="GN20" s="224"/>
      <c r="GO20" s="225"/>
      <c r="GP20" s="223"/>
      <c r="GQ20" s="224"/>
      <c r="GR20" s="224"/>
      <c r="GS20" s="225"/>
      <c r="GT20" s="223"/>
      <c r="GU20" s="224"/>
      <c r="GV20" s="224"/>
      <c r="GW20" s="225"/>
      <c r="GX20" s="136"/>
      <c r="GY20" s="137"/>
      <c r="GZ20" s="137"/>
      <c r="HA20" s="138"/>
    </row>
    <row r="21" spans="1:209">
      <c r="B21" s="223"/>
      <c r="C21" s="352"/>
      <c r="D21" s="352"/>
      <c r="E21" s="243"/>
      <c r="F21" s="242"/>
      <c r="G21" s="352"/>
      <c r="H21" s="352"/>
      <c r="I21" s="225"/>
      <c r="J21" s="232"/>
      <c r="K21" s="233"/>
      <c r="L21" s="233"/>
      <c r="M21" s="233"/>
      <c r="N21" s="233"/>
      <c r="O21" s="233"/>
      <c r="P21" s="233"/>
      <c r="Q21" s="233"/>
      <c r="R21" s="233"/>
      <c r="S21" s="233"/>
      <c r="T21" s="233"/>
      <c r="U21" s="238"/>
      <c r="V21" s="232"/>
      <c r="W21" s="233"/>
      <c r="X21" s="233"/>
      <c r="Y21" s="233"/>
      <c r="Z21" s="233"/>
      <c r="AA21" s="233"/>
      <c r="AB21" s="233"/>
      <c r="AC21" s="238"/>
      <c r="AD21" s="232"/>
      <c r="AE21" s="233"/>
      <c r="AF21" s="233"/>
      <c r="AG21" s="233"/>
      <c r="AH21" s="233"/>
      <c r="AI21" s="233"/>
      <c r="AJ21" s="233"/>
      <c r="AK21" s="238"/>
      <c r="AL21" s="232"/>
      <c r="AM21" s="233"/>
      <c r="AN21" s="233"/>
      <c r="AO21" s="233"/>
      <c r="AP21" s="233"/>
      <c r="AQ21" s="233"/>
      <c r="AR21" s="233"/>
      <c r="AS21" s="233"/>
      <c r="AT21" s="233"/>
      <c r="AU21" s="233"/>
      <c r="AV21" s="233"/>
      <c r="AW21" s="233"/>
      <c r="AX21" s="223"/>
      <c r="AY21" s="224"/>
      <c r="AZ21" s="224"/>
      <c r="BA21" s="225"/>
      <c r="BB21" s="233"/>
      <c r="BC21" s="233"/>
      <c r="BD21" s="233"/>
      <c r="BE21" s="233"/>
      <c r="BF21" s="232"/>
      <c r="BG21" s="233"/>
      <c r="BH21" s="233"/>
      <c r="BI21" s="233"/>
      <c r="BJ21" s="233"/>
      <c r="BK21" s="233"/>
      <c r="BL21" s="233"/>
      <c r="BM21" s="238"/>
      <c r="BN21" s="249"/>
      <c r="BO21" s="250"/>
      <c r="BP21" s="250"/>
      <c r="BQ21" s="251"/>
      <c r="BR21" s="223"/>
      <c r="BS21" s="224"/>
      <c r="BT21" s="224"/>
      <c r="BU21" s="225"/>
      <c r="BV21" s="223"/>
      <c r="BW21" s="224"/>
      <c r="BX21" s="224"/>
      <c r="BY21" s="225"/>
      <c r="BZ21" s="223"/>
      <c r="CA21" s="224"/>
      <c r="CB21" s="224"/>
      <c r="CC21" s="225"/>
      <c r="CD21" s="223"/>
      <c r="CE21" s="224"/>
      <c r="CF21" s="224"/>
      <c r="CG21" s="225"/>
      <c r="CH21" s="223"/>
      <c r="CI21" s="224"/>
      <c r="CJ21" s="224"/>
      <c r="CK21" s="243"/>
      <c r="CL21" s="242"/>
      <c r="CM21" s="224"/>
      <c r="CN21" s="224"/>
      <c r="CO21" s="243"/>
      <c r="CP21" s="242"/>
      <c r="CQ21" s="224"/>
      <c r="CR21" s="224"/>
      <c r="CS21" s="243"/>
      <c r="CT21" s="242"/>
      <c r="CU21" s="224"/>
      <c r="CV21" s="224"/>
      <c r="CW21" s="243"/>
      <c r="CX21" s="223"/>
      <c r="CY21" s="224"/>
      <c r="CZ21" s="224"/>
      <c r="DA21" s="225"/>
      <c r="DB21" s="242"/>
      <c r="DC21" s="224"/>
      <c r="DD21" s="224"/>
      <c r="DE21" s="243"/>
      <c r="DF21" s="223"/>
      <c r="DG21" s="224"/>
      <c r="DH21" s="224"/>
      <c r="DI21" s="225"/>
      <c r="DJ21" s="242"/>
      <c r="DK21" s="224"/>
      <c r="DL21" s="224"/>
      <c r="DM21" s="243"/>
      <c r="DN21" s="223"/>
      <c r="DO21" s="224"/>
      <c r="DP21" s="224"/>
      <c r="DQ21" s="225"/>
      <c r="DR21" s="242"/>
      <c r="DS21" s="224"/>
      <c r="DT21" s="224"/>
      <c r="DU21" s="243"/>
      <c r="DV21" s="223"/>
      <c r="DW21" s="224"/>
      <c r="DX21" s="224"/>
      <c r="DY21" s="225"/>
      <c r="DZ21" s="242"/>
      <c r="EA21" s="224"/>
      <c r="EB21" s="224"/>
      <c r="EC21" s="243"/>
      <c r="ED21" s="249"/>
      <c r="EE21" s="250"/>
      <c r="EF21" s="250"/>
      <c r="EG21" s="251"/>
      <c r="EH21" s="223"/>
      <c r="EI21" s="224"/>
      <c r="EJ21" s="224"/>
      <c r="EK21" s="225"/>
      <c r="EL21" s="223"/>
      <c r="EM21" s="224"/>
      <c r="EN21" s="224"/>
      <c r="EO21" s="225"/>
      <c r="EP21" s="223"/>
      <c r="EQ21" s="224"/>
      <c r="ER21" s="224"/>
      <c r="ES21" s="225"/>
      <c r="ET21" s="223"/>
      <c r="EU21" s="224"/>
      <c r="EV21" s="224"/>
      <c r="EW21" s="225"/>
      <c r="EX21" s="223"/>
      <c r="EY21" s="224"/>
      <c r="EZ21" s="224"/>
      <c r="FA21" s="225"/>
      <c r="FB21" s="223"/>
      <c r="FC21" s="224"/>
      <c r="FD21" s="224"/>
      <c r="FE21" s="225"/>
      <c r="FF21" s="232"/>
      <c r="FG21" s="233"/>
      <c r="FH21" s="233"/>
      <c r="FI21" s="233"/>
      <c r="FJ21" s="233"/>
      <c r="FK21" s="233"/>
      <c r="FL21" s="233"/>
      <c r="FM21" s="233"/>
      <c r="FN21" s="233"/>
      <c r="FO21" s="233"/>
      <c r="FP21" s="233"/>
      <c r="FQ21" s="233"/>
      <c r="FR21" s="233"/>
      <c r="FS21" s="233"/>
      <c r="FT21" s="233"/>
      <c r="FU21" s="238"/>
      <c r="FV21" s="223"/>
      <c r="FW21" s="224"/>
      <c r="FX21" s="224"/>
      <c r="FY21" s="225"/>
      <c r="FZ21" s="223"/>
      <c r="GA21" s="224"/>
      <c r="GB21" s="224"/>
      <c r="GC21" s="225"/>
      <c r="GD21" s="223"/>
      <c r="GE21" s="224"/>
      <c r="GF21" s="224"/>
      <c r="GG21" s="225"/>
      <c r="GH21" s="223"/>
      <c r="GI21" s="224"/>
      <c r="GJ21" s="224"/>
      <c r="GK21" s="225"/>
      <c r="GL21" s="223"/>
      <c r="GM21" s="224"/>
      <c r="GN21" s="224"/>
      <c r="GO21" s="225"/>
      <c r="GP21" s="223"/>
      <c r="GQ21" s="224"/>
      <c r="GR21" s="224"/>
      <c r="GS21" s="225"/>
      <c r="GT21" s="223"/>
      <c r="GU21" s="224"/>
      <c r="GV21" s="224"/>
      <c r="GW21" s="225"/>
      <c r="GX21" s="136"/>
      <c r="GY21" s="137"/>
      <c r="GZ21" s="137"/>
      <c r="HA21" s="138"/>
    </row>
    <row r="22" spans="1:209">
      <c r="B22" s="223"/>
      <c r="C22" s="352"/>
      <c r="D22" s="352"/>
      <c r="E22" s="243"/>
      <c r="F22" s="242"/>
      <c r="G22" s="352"/>
      <c r="H22" s="352"/>
      <c r="I22" s="225"/>
      <c r="J22" s="232"/>
      <c r="K22" s="233"/>
      <c r="L22" s="233"/>
      <c r="M22" s="233"/>
      <c r="N22" s="233"/>
      <c r="O22" s="233"/>
      <c r="P22" s="233"/>
      <c r="Q22" s="233"/>
      <c r="R22" s="233"/>
      <c r="S22" s="233"/>
      <c r="T22" s="233"/>
      <c r="U22" s="238"/>
      <c r="V22" s="232"/>
      <c r="W22" s="233"/>
      <c r="X22" s="233"/>
      <c r="Y22" s="233"/>
      <c r="Z22" s="233"/>
      <c r="AA22" s="233"/>
      <c r="AB22" s="233"/>
      <c r="AC22" s="238"/>
      <c r="AD22" s="232"/>
      <c r="AE22" s="233"/>
      <c r="AF22" s="233"/>
      <c r="AG22" s="233"/>
      <c r="AH22" s="233"/>
      <c r="AI22" s="233"/>
      <c r="AJ22" s="233"/>
      <c r="AK22" s="238"/>
      <c r="AL22" s="232"/>
      <c r="AM22" s="233"/>
      <c r="AN22" s="233"/>
      <c r="AO22" s="233"/>
      <c r="AP22" s="233"/>
      <c r="AQ22" s="233"/>
      <c r="AR22" s="233"/>
      <c r="AS22" s="233"/>
      <c r="AT22" s="233"/>
      <c r="AU22" s="233"/>
      <c r="AV22" s="233"/>
      <c r="AW22" s="233"/>
      <c r="AX22" s="223"/>
      <c r="AY22" s="224"/>
      <c r="AZ22" s="224"/>
      <c r="BA22" s="225"/>
      <c r="BB22" s="233"/>
      <c r="BC22" s="233"/>
      <c r="BD22" s="233"/>
      <c r="BE22" s="233"/>
      <c r="BF22" s="232"/>
      <c r="BG22" s="233"/>
      <c r="BH22" s="233"/>
      <c r="BI22" s="233"/>
      <c r="BJ22" s="233"/>
      <c r="BK22" s="233"/>
      <c r="BL22" s="233"/>
      <c r="BM22" s="238"/>
      <c r="BN22" s="249"/>
      <c r="BO22" s="250"/>
      <c r="BP22" s="250"/>
      <c r="BQ22" s="251"/>
      <c r="BR22" s="223"/>
      <c r="BS22" s="224"/>
      <c r="BT22" s="224"/>
      <c r="BU22" s="225"/>
      <c r="BV22" s="223"/>
      <c r="BW22" s="224"/>
      <c r="BX22" s="224"/>
      <c r="BY22" s="225"/>
      <c r="BZ22" s="223"/>
      <c r="CA22" s="224"/>
      <c r="CB22" s="224"/>
      <c r="CC22" s="225"/>
      <c r="CD22" s="223"/>
      <c r="CE22" s="224"/>
      <c r="CF22" s="224"/>
      <c r="CG22" s="225"/>
      <c r="CH22" s="223"/>
      <c r="CI22" s="224"/>
      <c r="CJ22" s="224"/>
      <c r="CK22" s="243"/>
      <c r="CL22" s="242"/>
      <c r="CM22" s="224"/>
      <c r="CN22" s="224"/>
      <c r="CO22" s="243"/>
      <c r="CP22" s="242"/>
      <c r="CQ22" s="224"/>
      <c r="CR22" s="224"/>
      <c r="CS22" s="243"/>
      <c r="CT22" s="242"/>
      <c r="CU22" s="224"/>
      <c r="CV22" s="224"/>
      <c r="CW22" s="243"/>
      <c r="CX22" s="223"/>
      <c r="CY22" s="224"/>
      <c r="CZ22" s="224"/>
      <c r="DA22" s="225"/>
      <c r="DB22" s="242"/>
      <c r="DC22" s="224"/>
      <c r="DD22" s="224"/>
      <c r="DE22" s="243"/>
      <c r="DF22" s="223"/>
      <c r="DG22" s="224"/>
      <c r="DH22" s="224"/>
      <c r="DI22" s="225"/>
      <c r="DJ22" s="242"/>
      <c r="DK22" s="224"/>
      <c r="DL22" s="224"/>
      <c r="DM22" s="243"/>
      <c r="DN22" s="223"/>
      <c r="DO22" s="224"/>
      <c r="DP22" s="224"/>
      <c r="DQ22" s="225"/>
      <c r="DR22" s="242"/>
      <c r="DS22" s="224"/>
      <c r="DT22" s="224"/>
      <c r="DU22" s="243"/>
      <c r="DV22" s="223"/>
      <c r="DW22" s="224"/>
      <c r="DX22" s="224"/>
      <c r="DY22" s="225"/>
      <c r="DZ22" s="242"/>
      <c r="EA22" s="224"/>
      <c r="EB22" s="224"/>
      <c r="EC22" s="243"/>
      <c r="ED22" s="249"/>
      <c r="EE22" s="250"/>
      <c r="EF22" s="250"/>
      <c r="EG22" s="251"/>
      <c r="EH22" s="223"/>
      <c r="EI22" s="224"/>
      <c r="EJ22" s="224"/>
      <c r="EK22" s="225"/>
      <c r="EL22" s="223"/>
      <c r="EM22" s="224"/>
      <c r="EN22" s="224"/>
      <c r="EO22" s="225"/>
      <c r="EP22" s="223"/>
      <c r="EQ22" s="224"/>
      <c r="ER22" s="224"/>
      <c r="ES22" s="225"/>
      <c r="ET22" s="223"/>
      <c r="EU22" s="224"/>
      <c r="EV22" s="224"/>
      <c r="EW22" s="225"/>
      <c r="EX22" s="223"/>
      <c r="EY22" s="224"/>
      <c r="EZ22" s="224"/>
      <c r="FA22" s="225"/>
      <c r="FB22" s="223"/>
      <c r="FC22" s="224"/>
      <c r="FD22" s="224"/>
      <c r="FE22" s="225"/>
      <c r="FF22" s="232"/>
      <c r="FG22" s="233"/>
      <c r="FH22" s="233"/>
      <c r="FI22" s="233"/>
      <c r="FJ22" s="233"/>
      <c r="FK22" s="233"/>
      <c r="FL22" s="233"/>
      <c r="FM22" s="233"/>
      <c r="FN22" s="233"/>
      <c r="FO22" s="233"/>
      <c r="FP22" s="233"/>
      <c r="FQ22" s="233"/>
      <c r="FR22" s="233"/>
      <c r="FS22" s="233"/>
      <c r="FT22" s="233"/>
      <c r="FU22" s="238"/>
      <c r="FV22" s="223"/>
      <c r="FW22" s="224"/>
      <c r="FX22" s="224"/>
      <c r="FY22" s="225"/>
      <c r="FZ22" s="223"/>
      <c r="GA22" s="224"/>
      <c r="GB22" s="224"/>
      <c r="GC22" s="225"/>
      <c r="GD22" s="223"/>
      <c r="GE22" s="224"/>
      <c r="GF22" s="224"/>
      <c r="GG22" s="225"/>
      <c r="GH22" s="223"/>
      <c r="GI22" s="224"/>
      <c r="GJ22" s="224"/>
      <c r="GK22" s="225"/>
      <c r="GL22" s="223"/>
      <c r="GM22" s="224"/>
      <c r="GN22" s="224"/>
      <c r="GO22" s="225"/>
      <c r="GP22" s="223"/>
      <c r="GQ22" s="224"/>
      <c r="GR22" s="224"/>
      <c r="GS22" s="225"/>
      <c r="GT22" s="223"/>
      <c r="GU22" s="224"/>
      <c r="GV22" s="224"/>
      <c r="GW22" s="225"/>
      <c r="GX22" s="136"/>
      <c r="GY22" s="137"/>
      <c r="GZ22" s="137"/>
      <c r="HA22" s="138"/>
    </row>
    <row r="23" spans="1:209">
      <c r="B23" s="223"/>
      <c r="C23" s="352"/>
      <c r="D23" s="352"/>
      <c r="E23" s="243"/>
      <c r="F23" s="242"/>
      <c r="G23" s="352"/>
      <c r="H23" s="352"/>
      <c r="I23" s="225"/>
      <c r="J23" s="232"/>
      <c r="K23" s="233"/>
      <c r="L23" s="233"/>
      <c r="M23" s="233"/>
      <c r="N23" s="233"/>
      <c r="O23" s="233"/>
      <c r="P23" s="233"/>
      <c r="Q23" s="233"/>
      <c r="R23" s="233"/>
      <c r="S23" s="233"/>
      <c r="T23" s="233"/>
      <c r="U23" s="238"/>
      <c r="V23" s="232"/>
      <c r="W23" s="233"/>
      <c r="X23" s="233"/>
      <c r="Y23" s="233"/>
      <c r="Z23" s="233"/>
      <c r="AA23" s="233"/>
      <c r="AB23" s="233"/>
      <c r="AC23" s="238"/>
      <c r="AD23" s="232"/>
      <c r="AE23" s="233"/>
      <c r="AF23" s="233"/>
      <c r="AG23" s="233"/>
      <c r="AH23" s="233"/>
      <c r="AI23" s="233"/>
      <c r="AJ23" s="233"/>
      <c r="AK23" s="238"/>
      <c r="AL23" s="232"/>
      <c r="AM23" s="233"/>
      <c r="AN23" s="233"/>
      <c r="AO23" s="233"/>
      <c r="AP23" s="233"/>
      <c r="AQ23" s="233"/>
      <c r="AR23" s="233"/>
      <c r="AS23" s="233"/>
      <c r="AT23" s="233"/>
      <c r="AU23" s="233"/>
      <c r="AV23" s="233"/>
      <c r="AW23" s="233"/>
      <c r="AX23" s="223"/>
      <c r="AY23" s="224"/>
      <c r="AZ23" s="224"/>
      <c r="BA23" s="225"/>
      <c r="BB23" s="233"/>
      <c r="BC23" s="233"/>
      <c r="BD23" s="233"/>
      <c r="BE23" s="233"/>
      <c r="BF23" s="232"/>
      <c r="BG23" s="233"/>
      <c r="BH23" s="233"/>
      <c r="BI23" s="233"/>
      <c r="BJ23" s="233"/>
      <c r="BK23" s="233"/>
      <c r="BL23" s="233"/>
      <c r="BM23" s="238"/>
      <c r="BN23" s="249"/>
      <c r="BO23" s="250"/>
      <c r="BP23" s="250"/>
      <c r="BQ23" s="251"/>
      <c r="BR23" s="223"/>
      <c r="BS23" s="224"/>
      <c r="BT23" s="224"/>
      <c r="BU23" s="225"/>
      <c r="BV23" s="223"/>
      <c r="BW23" s="224"/>
      <c r="BX23" s="224"/>
      <c r="BY23" s="225"/>
      <c r="BZ23" s="223"/>
      <c r="CA23" s="224"/>
      <c r="CB23" s="224"/>
      <c r="CC23" s="225"/>
      <c r="CD23" s="223"/>
      <c r="CE23" s="224"/>
      <c r="CF23" s="224"/>
      <c r="CG23" s="225"/>
      <c r="CH23" s="223"/>
      <c r="CI23" s="224"/>
      <c r="CJ23" s="224"/>
      <c r="CK23" s="243"/>
      <c r="CL23" s="242"/>
      <c r="CM23" s="224"/>
      <c r="CN23" s="224"/>
      <c r="CO23" s="243"/>
      <c r="CP23" s="242"/>
      <c r="CQ23" s="224"/>
      <c r="CR23" s="224"/>
      <c r="CS23" s="243"/>
      <c r="CT23" s="242"/>
      <c r="CU23" s="224"/>
      <c r="CV23" s="224"/>
      <c r="CW23" s="243"/>
      <c r="CX23" s="223"/>
      <c r="CY23" s="224"/>
      <c r="CZ23" s="224"/>
      <c r="DA23" s="225"/>
      <c r="DB23" s="242"/>
      <c r="DC23" s="224"/>
      <c r="DD23" s="224"/>
      <c r="DE23" s="243"/>
      <c r="DF23" s="223"/>
      <c r="DG23" s="224"/>
      <c r="DH23" s="224"/>
      <c r="DI23" s="225"/>
      <c r="DJ23" s="242"/>
      <c r="DK23" s="224"/>
      <c r="DL23" s="224"/>
      <c r="DM23" s="243"/>
      <c r="DN23" s="223"/>
      <c r="DO23" s="224"/>
      <c r="DP23" s="224"/>
      <c r="DQ23" s="225"/>
      <c r="DR23" s="242"/>
      <c r="DS23" s="224"/>
      <c r="DT23" s="224"/>
      <c r="DU23" s="243"/>
      <c r="DV23" s="223"/>
      <c r="DW23" s="224"/>
      <c r="DX23" s="224"/>
      <c r="DY23" s="225"/>
      <c r="DZ23" s="242"/>
      <c r="EA23" s="224"/>
      <c r="EB23" s="224"/>
      <c r="EC23" s="243"/>
      <c r="ED23" s="249"/>
      <c r="EE23" s="250"/>
      <c r="EF23" s="250"/>
      <c r="EG23" s="251"/>
      <c r="EH23" s="223"/>
      <c r="EI23" s="224"/>
      <c r="EJ23" s="224"/>
      <c r="EK23" s="225"/>
      <c r="EL23" s="223"/>
      <c r="EM23" s="224"/>
      <c r="EN23" s="224"/>
      <c r="EO23" s="225"/>
      <c r="EP23" s="223"/>
      <c r="EQ23" s="224"/>
      <c r="ER23" s="224"/>
      <c r="ES23" s="225"/>
      <c r="ET23" s="223"/>
      <c r="EU23" s="224"/>
      <c r="EV23" s="224"/>
      <c r="EW23" s="225"/>
      <c r="EX23" s="223"/>
      <c r="EY23" s="224"/>
      <c r="EZ23" s="224"/>
      <c r="FA23" s="225"/>
      <c r="FB23" s="223"/>
      <c r="FC23" s="224"/>
      <c r="FD23" s="224"/>
      <c r="FE23" s="225"/>
      <c r="FF23" s="232"/>
      <c r="FG23" s="233"/>
      <c r="FH23" s="233"/>
      <c r="FI23" s="233"/>
      <c r="FJ23" s="233"/>
      <c r="FK23" s="233"/>
      <c r="FL23" s="233"/>
      <c r="FM23" s="233"/>
      <c r="FN23" s="233"/>
      <c r="FO23" s="233"/>
      <c r="FP23" s="233"/>
      <c r="FQ23" s="233"/>
      <c r="FR23" s="233"/>
      <c r="FS23" s="233"/>
      <c r="FT23" s="233"/>
      <c r="FU23" s="238"/>
      <c r="FV23" s="223"/>
      <c r="FW23" s="224"/>
      <c r="FX23" s="224"/>
      <c r="FY23" s="225"/>
      <c r="FZ23" s="223"/>
      <c r="GA23" s="224"/>
      <c r="GB23" s="224"/>
      <c r="GC23" s="225"/>
      <c r="GD23" s="223"/>
      <c r="GE23" s="224"/>
      <c r="GF23" s="224"/>
      <c r="GG23" s="225"/>
      <c r="GH23" s="223"/>
      <c r="GI23" s="224"/>
      <c r="GJ23" s="224"/>
      <c r="GK23" s="225"/>
      <c r="GL23" s="223"/>
      <c r="GM23" s="224"/>
      <c r="GN23" s="224"/>
      <c r="GO23" s="225"/>
      <c r="GP23" s="223"/>
      <c r="GQ23" s="224"/>
      <c r="GR23" s="224"/>
      <c r="GS23" s="225"/>
      <c r="GT23" s="223"/>
      <c r="GU23" s="224"/>
      <c r="GV23" s="224"/>
      <c r="GW23" s="225"/>
      <c r="GX23" s="136"/>
      <c r="GY23" s="137"/>
      <c r="GZ23" s="137"/>
      <c r="HA23" s="138"/>
    </row>
    <row r="24" spans="1:209">
      <c r="B24" s="223"/>
      <c r="C24" s="352"/>
      <c r="D24" s="352"/>
      <c r="E24" s="243"/>
      <c r="F24" s="242"/>
      <c r="G24" s="352"/>
      <c r="H24" s="352"/>
      <c r="I24" s="225"/>
      <c r="J24" s="232"/>
      <c r="K24" s="233"/>
      <c r="L24" s="233"/>
      <c r="M24" s="233"/>
      <c r="N24" s="233"/>
      <c r="O24" s="233"/>
      <c r="P24" s="233"/>
      <c r="Q24" s="233"/>
      <c r="R24" s="233"/>
      <c r="S24" s="233"/>
      <c r="T24" s="233"/>
      <c r="U24" s="238"/>
      <c r="V24" s="232"/>
      <c r="W24" s="233"/>
      <c r="X24" s="233"/>
      <c r="Y24" s="233"/>
      <c r="Z24" s="233"/>
      <c r="AA24" s="233"/>
      <c r="AB24" s="233"/>
      <c r="AC24" s="238"/>
      <c r="AD24" s="232"/>
      <c r="AE24" s="233"/>
      <c r="AF24" s="233"/>
      <c r="AG24" s="233"/>
      <c r="AH24" s="233"/>
      <c r="AI24" s="233"/>
      <c r="AJ24" s="233"/>
      <c r="AK24" s="238"/>
      <c r="AL24" s="232"/>
      <c r="AM24" s="233"/>
      <c r="AN24" s="233"/>
      <c r="AO24" s="233"/>
      <c r="AP24" s="233"/>
      <c r="AQ24" s="233"/>
      <c r="AR24" s="233"/>
      <c r="AS24" s="233"/>
      <c r="AT24" s="233"/>
      <c r="AU24" s="233"/>
      <c r="AV24" s="233"/>
      <c r="AW24" s="233"/>
      <c r="AX24" s="223"/>
      <c r="AY24" s="224"/>
      <c r="AZ24" s="224"/>
      <c r="BA24" s="225"/>
      <c r="BB24" s="233"/>
      <c r="BC24" s="233"/>
      <c r="BD24" s="233"/>
      <c r="BE24" s="233"/>
      <c r="BF24" s="232"/>
      <c r="BG24" s="233"/>
      <c r="BH24" s="233"/>
      <c r="BI24" s="233"/>
      <c r="BJ24" s="233"/>
      <c r="BK24" s="233"/>
      <c r="BL24" s="233"/>
      <c r="BM24" s="238"/>
      <c r="BN24" s="249"/>
      <c r="BO24" s="250"/>
      <c r="BP24" s="250"/>
      <c r="BQ24" s="251"/>
      <c r="BR24" s="223"/>
      <c r="BS24" s="224"/>
      <c r="BT24" s="224"/>
      <c r="BU24" s="225"/>
      <c r="BV24" s="223"/>
      <c r="BW24" s="224"/>
      <c r="BX24" s="224"/>
      <c r="BY24" s="225"/>
      <c r="BZ24" s="223"/>
      <c r="CA24" s="224"/>
      <c r="CB24" s="224"/>
      <c r="CC24" s="225"/>
      <c r="CD24" s="223"/>
      <c r="CE24" s="224"/>
      <c r="CF24" s="224"/>
      <c r="CG24" s="225"/>
      <c r="CH24" s="223"/>
      <c r="CI24" s="224"/>
      <c r="CJ24" s="224"/>
      <c r="CK24" s="243"/>
      <c r="CL24" s="242"/>
      <c r="CM24" s="224"/>
      <c r="CN24" s="224"/>
      <c r="CO24" s="243"/>
      <c r="CP24" s="242"/>
      <c r="CQ24" s="224"/>
      <c r="CR24" s="224"/>
      <c r="CS24" s="243"/>
      <c r="CT24" s="242"/>
      <c r="CU24" s="224"/>
      <c r="CV24" s="224"/>
      <c r="CW24" s="243"/>
      <c r="CX24" s="223"/>
      <c r="CY24" s="224"/>
      <c r="CZ24" s="224"/>
      <c r="DA24" s="225"/>
      <c r="DB24" s="242"/>
      <c r="DC24" s="224"/>
      <c r="DD24" s="224"/>
      <c r="DE24" s="243"/>
      <c r="DF24" s="223"/>
      <c r="DG24" s="224"/>
      <c r="DH24" s="224"/>
      <c r="DI24" s="225"/>
      <c r="DJ24" s="242"/>
      <c r="DK24" s="224"/>
      <c r="DL24" s="224"/>
      <c r="DM24" s="243"/>
      <c r="DN24" s="223"/>
      <c r="DO24" s="224"/>
      <c r="DP24" s="224"/>
      <c r="DQ24" s="225"/>
      <c r="DR24" s="242"/>
      <c r="DS24" s="224"/>
      <c r="DT24" s="224"/>
      <c r="DU24" s="243"/>
      <c r="DV24" s="223"/>
      <c r="DW24" s="224"/>
      <c r="DX24" s="224"/>
      <c r="DY24" s="225"/>
      <c r="DZ24" s="242"/>
      <c r="EA24" s="224"/>
      <c r="EB24" s="224"/>
      <c r="EC24" s="243"/>
      <c r="ED24" s="249"/>
      <c r="EE24" s="250"/>
      <c r="EF24" s="250"/>
      <c r="EG24" s="251"/>
      <c r="EH24" s="223"/>
      <c r="EI24" s="224"/>
      <c r="EJ24" s="224"/>
      <c r="EK24" s="225"/>
      <c r="EL24" s="223"/>
      <c r="EM24" s="224"/>
      <c r="EN24" s="224"/>
      <c r="EO24" s="225"/>
      <c r="EP24" s="223"/>
      <c r="EQ24" s="224"/>
      <c r="ER24" s="224"/>
      <c r="ES24" s="225"/>
      <c r="ET24" s="223"/>
      <c r="EU24" s="224"/>
      <c r="EV24" s="224"/>
      <c r="EW24" s="225"/>
      <c r="EX24" s="223"/>
      <c r="EY24" s="224"/>
      <c r="EZ24" s="224"/>
      <c r="FA24" s="225"/>
      <c r="FB24" s="223"/>
      <c r="FC24" s="224"/>
      <c r="FD24" s="224"/>
      <c r="FE24" s="225"/>
      <c r="FF24" s="232"/>
      <c r="FG24" s="233"/>
      <c r="FH24" s="233"/>
      <c r="FI24" s="233"/>
      <c r="FJ24" s="233"/>
      <c r="FK24" s="233"/>
      <c r="FL24" s="233"/>
      <c r="FM24" s="233"/>
      <c r="FN24" s="233"/>
      <c r="FO24" s="233"/>
      <c r="FP24" s="233"/>
      <c r="FQ24" s="233"/>
      <c r="FR24" s="233"/>
      <c r="FS24" s="233"/>
      <c r="FT24" s="233"/>
      <c r="FU24" s="238"/>
      <c r="FV24" s="223"/>
      <c r="FW24" s="224"/>
      <c r="FX24" s="224"/>
      <c r="FY24" s="225"/>
      <c r="FZ24" s="223"/>
      <c r="GA24" s="224"/>
      <c r="GB24" s="224"/>
      <c r="GC24" s="225"/>
      <c r="GD24" s="223"/>
      <c r="GE24" s="224"/>
      <c r="GF24" s="224"/>
      <c r="GG24" s="225"/>
      <c r="GH24" s="223"/>
      <c r="GI24" s="224"/>
      <c r="GJ24" s="224"/>
      <c r="GK24" s="225"/>
      <c r="GL24" s="223"/>
      <c r="GM24" s="224"/>
      <c r="GN24" s="224"/>
      <c r="GO24" s="225"/>
      <c r="GP24" s="223"/>
      <c r="GQ24" s="224"/>
      <c r="GR24" s="224"/>
      <c r="GS24" s="225"/>
      <c r="GT24" s="223"/>
      <c r="GU24" s="224"/>
      <c r="GV24" s="224"/>
      <c r="GW24" s="225"/>
      <c r="GX24" s="136"/>
      <c r="GY24" s="137"/>
      <c r="GZ24" s="137"/>
      <c r="HA24" s="138"/>
    </row>
    <row r="25" spans="1:209">
      <c r="B25" s="223"/>
      <c r="C25" s="352"/>
      <c r="D25" s="352"/>
      <c r="E25" s="243"/>
      <c r="F25" s="242"/>
      <c r="G25" s="352"/>
      <c r="H25" s="352"/>
      <c r="I25" s="225"/>
      <c r="J25" s="232"/>
      <c r="K25" s="233"/>
      <c r="L25" s="233"/>
      <c r="M25" s="233"/>
      <c r="N25" s="233"/>
      <c r="O25" s="233"/>
      <c r="P25" s="233"/>
      <c r="Q25" s="233"/>
      <c r="R25" s="233"/>
      <c r="S25" s="233"/>
      <c r="T25" s="233"/>
      <c r="U25" s="238"/>
      <c r="V25" s="232"/>
      <c r="W25" s="233"/>
      <c r="X25" s="233"/>
      <c r="Y25" s="233"/>
      <c r="Z25" s="233"/>
      <c r="AA25" s="233"/>
      <c r="AB25" s="233"/>
      <c r="AC25" s="238"/>
      <c r="AD25" s="232"/>
      <c r="AE25" s="233"/>
      <c r="AF25" s="233"/>
      <c r="AG25" s="233"/>
      <c r="AH25" s="233"/>
      <c r="AI25" s="233"/>
      <c r="AJ25" s="233"/>
      <c r="AK25" s="238"/>
      <c r="AL25" s="232"/>
      <c r="AM25" s="233"/>
      <c r="AN25" s="233"/>
      <c r="AO25" s="233"/>
      <c r="AP25" s="233"/>
      <c r="AQ25" s="233"/>
      <c r="AR25" s="233"/>
      <c r="AS25" s="233"/>
      <c r="AT25" s="233"/>
      <c r="AU25" s="233"/>
      <c r="AV25" s="233"/>
      <c r="AW25" s="233"/>
      <c r="AX25" s="223"/>
      <c r="AY25" s="224"/>
      <c r="AZ25" s="224"/>
      <c r="BA25" s="225"/>
      <c r="BB25" s="233"/>
      <c r="BC25" s="233"/>
      <c r="BD25" s="233"/>
      <c r="BE25" s="233"/>
      <c r="BF25" s="232"/>
      <c r="BG25" s="233"/>
      <c r="BH25" s="233"/>
      <c r="BI25" s="233"/>
      <c r="BJ25" s="233"/>
      <c r="BK25" s="233"/>
      <c r="BL25" s="233"/>
      <c r="BM25" s="238"/>
      <c r="BN25" s="249"/>
      <c r="BO25" s="250"/>
      <c r="BP25" s="250"/>
      <c r="BQ25" s="251"/>
      <c r="BR25" s="223"/>
      <c r="BS25" s="224"/>
      <c r="BT25" s="224"/>
      <c r="BU25" s="225"/>
      <c r="BV25" s="223"/>
      <c r="BW25" s="224"/>
      <c r="BX25" s="224"/>
      <c r="BY25" s="225"/>
      <c r="BZ25" s="223"/>
      <c r="CA25" s="224"/>
      <c r="CB25" s="224"/>
      <c r="CC25" s="225"/>
      <c r="CD25" s="223"/>
      <c r="CE25" s="224"/>
      <c r="CF25" s="224"/>
      <c r="CG25" s="225"/>
      <c r="CH25" s="223"/>
      <c r="CI25" s="224"/>
      <c r="CJ25" s="224"/>
      <c r="CK25" s="243"/>
      <c r="CL25" s="242"/>
      <c r="CM25" s="224"/>
      <c r="CN25" s="224"/>
      <c r="CO25" s="243"/>
      <c r="CP25" s="242"/>
      <c r="CQ25" s="224"/>
      <c r="CR25" s="224"/>
      <c r="CS25" s="243"/>
      <c r="CT25" s="242"/>
      <c r="CU25" s="224"/>
      <c r="CV25" s="224"/>
      <c r="CW25" s="243"/>
      <c r="CX25" s="223"/>
      <c r="CY25" s="224"/>
      <c r="CZ25" s="224"/>
      <c r="DA25" s="225"/>
      <c r="DB25" s="242"/>
      <c r="DC25" s="224"/>
      <c r="DD25" s="224"/>
      <c r="DE25" s="243"/>
      <c r="DF25" s="223"/>
      <c r="DG25" s="224"/>
      <c r="DH25" s="224"/>
      <c r="DI25" s="225"/>
      <c r="DJ25" s="242"/>
      <c r="DK25" s="224"/>
      <c r="DL25" s="224"/>
      <c r="DM25" s="243"/>
      <c r="DN25" s="223"/>
      <c r="DO25" s="224"/>
      <c r="DP25" s="224"/>
      <c r="DQ25" s="225"/>
      <c r="DR25" s="242"/>
      <c r="DS25" s="224"/>
      <c r="DT25" s="224"/>
      <c r="DU25" s="243"/>
      <c r="DV25" s="223"/>
      <c r="DW25" s="224"/>
      <c r="DX25" s="224"/>
      <c r="DY25" s="225"/>
      <c r="DZ25" s="242"/>
      <c r="EA25" s="224"/>
      <c r="EB25" s="224"/>
      <c r="EC25" s="243"/>
      <c r="ED25" s="249"/>
      <c r="EE25" s="250"/>
      <c r="EF25" s="250"/>
      <c r="EG25" s="251"/>
      <c r="EH25" s="223"/>
      <c r="EI25" s="224"/>
      <c r="EJ25" s="224"/>
      <c r="EK25" s="225"/>
      <c r="EL25" s="223"/>
      <c r="EM25" s="224"/>
      <c r="EN25" s="224"/>
      <c r="EO25" s="225"/>
      <c r="EP25" s="223"/>
      <c r="EQ25" s="224"/>
      <c r="ER25" s="224"/>
      <c r="ES25" s="225"/>
      <c r="ET25" s="223"/>
      <c r="EU25" s="224"/>
      <c r="EV25" s="224"/>
      <c r="EW25" s="225"/>
      <c r="EX25" s="223"/>
      <c r="EY25" s="224"/>
      <c r="EZ25" s="224"/>
      <c r="FA25" s="225"/>
      <c r="FB25" s="223"/>
      <c r="FC25" s="224"/>
      <c r="FD25" s="224"/>
      <c r="FE25" s="225"/>
      <c r="FF25" s="232"/>
      <c r="FG25" s="233"/>
      <c r="FH25" s="233"/>
      <c r="FI25" s="233"/>
      <c r="FJ25" s="233"/>
      <c r="FK25" s="233"/>
      <c r="FL25" s="233"/>
      <c r="FM25" s="233"/>
      <c r="FN25" s="233"/>
      <c r="FO25" s="233"/>
      <c r="FP25" s="233"/>
      <c r="FQ25" s="233"/>
      <c r="FR25" s="233"/>
      <c r="FS25" s="233"/>
      <c r="FT25" s="233"/>
      <c r="FU25" s="238"/>
      <c r="FV25" s="223"/>
      <c r="FW25" s="224"/>
      <c r="FX25" s="224"/>
      <c r="FY25" s="225"/>
      <c r="FZ25" s="223"/>
      <c r="GA25" s="224"/>
      <c r="GB25" s="224"/>
      <c r="GC25" s="225"/>
      <c r="GD25" s="223"/>
      <c r="GE25" s="224"/>
      <c r="GF25" s="224"/>
      <c r="GG25" s="225"/>
      <c r="GH25" s="223"/>
      <c r="GI25" s="224"/>
      <c r="GJ25" s="224"/>
      <c r="GK25" s="225"/>
      <c r="GL25" s="223"/>
      <c r="GM25" s="224"/>
      <c r="GN25" s="224"/>
      <c r="GO25" s="225"/>
      <c r="GP25" s="223"/>
      <c r="GQ25" s="224"/>
      <c r="GR25" s="224"/>
      <c r="GS25" s="225"/>
      <c r="GT25" s="223"/>
      <c r="GU25" s="224"/>
      <c r="GV25" s="224"/>
      <c r="GW25" s="225"/>
      <c r="GX25" s="136"/>
      <c r="GY25" s="137"/>
      <c r="GZ25" s="137"/>
      <c r="HA25" s="138"/>
    </row>
    <row r="26" spans="1:209" ht="15" thickBot="1">
      <c r="B26" s="226"/>
      <c r="C26" s="227"/>
      <c r="D26" s="227"/>
      <c r="E26" s="245"/>
      <c r="F26" s="244"/>
      <c r="G26" s="227"/>
      <c r="H26" s="227"/>
      <c r="I26" s="228"/>
      <c r="J26" s="234"/>
      <c r="K26" s="235"/>
      <c r="L26" s="235"/>
      <c r="M26" s="235"/>
      <c r="N26" s="235"/>
      <c r="O26" s="235"/>
      <c r="P26" s="235"/>
      <c r="Q26" s="235"/>
      <c r="R26" s="235"/>
      <c r="S26" s="235"/>
      <c r="T26" s="235"/>
      <c r="U26" s="239"/>
      <c r="V26" s="234"/>
      <c r="W26" s="235"/>
      <c r="X26" s="235"/>
      <c r="Y26" s="235"/>
      <c r="Z26" s="235"/>
      <c r="AA26" s="235"/>
      <c r="AB26" s="235"/>
      <c r="AC26" s="239"/>
      <c r="AD26" s="234"/>
      <c r="AE26" s="235"/>
      <c r="AF26" s="235"/>
      <c r="AG26" s="235"/>
      <c r="AH26" s="235"/>
      <c r="AI26" s="235"/>
      <c r="AJ26" s="235"/>
      <c r="AK26" s="239"/>
      <c r="AL26" s="234"/>
      <c r="AM26" s="235"/>
      <c r="AN26" s="235"/>
      <c r="AO26" s="235"/>
      <c r="AP26" s="235"/>
      <c r="AQ26" s="235"/>
      <c r="AR26" s="235"/>
      <c r="AS26" s="235"/>
      <c r="AT26" s="235"/>
      <c r="AU26" s="235"/>
      <c r="AV26" s="235"/>
      <c r="AW26" s="235"/>
      <c r="AX26" s="226"/>
      <c r="AY26" s="227"/>
      <c r="AZ26" s="227"/>
      <c r="BA26" s="228"/>
      <c r="BB26" s="235"/>
      <c r="BC26" s="235"/>
      <c r="BD26" s="235"/>
      <c r="BE26" s="235"/>
      <c r="BF26" s="234"/>
      <c r="BG26" s="235"/>
      <c r="BH26" s="235"/>
      <c r="BI26" s="235"/>
      <c r="BJ26" s="235"/>
      <c r="BK26" s="235"/>
      <c r="BL26" s="235"/>
      <c r="BM26" s="239"/>
      <c r="BN26" s="252"/>
      <c r="BO26" s="253"/>
      <c r="BP26" s="253"/>
      <c r="BQ26" s="254"/>
      <c r="BR26" s="226"/>
      <c r="BS26" s="227"/>
      <c r="BT26" s="227"/>
      <c r="BU26" s="228"/>
      <c r="BV26" s="226"/>
      <c r="BW26" s="227"/>
      <c r="BX26" s="227"/>
      <c r="BY26" s="228"/>
      <c r="BZ26" s="226"/>
      <c r="CA26" s="227"/>
      <c r="CB26" s="227"/>
      <c r="CC26" s="228"/>
      <c r="CD26" s="226"/>
      <c r="CE26" s="227"/>
      <c r="CF26" s="227"/>
      <c r="CG26" s="228"/>
      <c r="CH26" s="226"/>
      <c r="CI26" s="227"/>
      <c r="CJ26" s="227"/>
      <c r="CK26" s="245"/>
      <c r="CL26" s="244"/>
      <c r="CM26" s="227"/>
      <c r="CN26" s="227"/>
      <c r="CO26" s="245"/>
      <c r="CP26" s="244"/>
      <c r="CQ26" s="227"/>
      <c r="CR26" s="227"/>
      <c r="CS26" s="245"/>
      <c r="CT26" s="244"/>
      <c r="CU26" s="227"/>
      <c r="CV26" s="227"/>
      <c r="CW26" s="245"/>
      <c r="CX26" s="226"/>
      <c r="CY26" s="227"/>
      <c r="CZ26" s="227"/>
      <c r="DA26" s="228"/>
      <c r="DB26" s="244"/>
      <c r="DC26" s="227"/>
      <c r="DD26" s="227"/>
      <c r="DE26" s="245"/>
      <c r="DF26" s="226"/>
      <c r="DG26" s="227"/>
      <c r="DH26" s="227"/>
      <c r="DI26" s="228"/>
      <c r="DJ26" s="244"/>
      <c r="DK26" s="227"/>
      <c r="DL26" s="227"/>
      <c r="DM26" s="245"/>
      <c r="DN26" s="226"/>
      <c r="DO26" s="227"/>
      <c r="DP26" s="227"/>
      <c r="DQ26" s="228"/>
      <c r="DR26" s="244"/>
      <c r="DS26" s="227"/>
      <c r="DT26" s="227"/>
      <c r="DU26" s="245"/>
      <c r="DV26" s="226"/>
      <c r="DW26" s="227"/>
      <c r="DX26" s="227"/>
      <c r="DY26" s="228"/>
      <c r="DZ26" s="244"/>
      <c r="EA26" s="227"/>
      <c r="EB26" s="227"/>
      <c r="EC26" s="245"/>
      <c r="ED26" s="252"/>
      <c r="EE26" s="253"/>
      <c r="EF26" s="253"/>
      <c r="EG26" s="254"/>
      <c r="EH26" s="226"/>
      <c r="EI26" s="227"/>
      <c r="EJ26" s="227"/>
      <c r="EK26" s="228"/>
      <c r="EL26" s="226"/>
      <c r="EM26" s="227"/>
      <c r="EN26" s="227"/>
      <c r="EO26" s="228"/>
      <c r="EP26" s="226"/>
      <c r="EQ26" s="227"/>
      <c r="ER26" s="227"/>
      <c r="ES26" s="228"/>
      <c r="ET26" s="226"/>
      <c r="EU26" s="227"/>
      <c r="EV26" s="227"/>
      <c r="EW26" s="228"/>
      <c r="EX26" s="226"/>
      <c r="EY26" s="227"/>
      <c r="EZ26" s="227"/>
      <c r="FA26" s="228"/>
      <c r="FB26" s="226"/>
      <c r="FC26" s="227"/>
      <c r="FD26" s="227"/>
      <c r="FE26" s="228"/>
      <c r="FF26" s="234"/>
      <c r="FG26" s="235"/>
      <c r="FH26" s="235"/>
      <c r="FI26" s="235"/>
      <c r="FJ26" s="235"/>
      <c r="FK26" s="235"/>
      <c r="FL26" s="235"/>
      <c r="FM26" s="235"/>
      <c r="FN26" s="235"/>
      <c r="FO26" s="235"/>
      <c r="FP26" s="235"/>
      <c r="FQ26" s="235"/>
      <c r="FR26" s="235"/>
      <c r="FS26" s="235"/>
      <c r="FT26" s="235"/>
      <c r="FU26" s="239"/>
      <c r="FV26" s="226"/>
      <c r="FW26" s="227"/>
      <c r="FX26" s="227"/>
      <c r="FY26" s="228"/>
      <c r="FZ26" s="226"/>
      <c r="GA26" s="227"/>
      <c r="GB26" s="227"/>
      <c r="GC26" s="228"/>
      <c r="GD26" s="226"/>
      <c r="GE26" s="227"/>
      <c r="GF26" s="227"/>
      <c r="GG26" s="228"/>
      <c r="GH26" s="226"/>
      <c r="GI26" s="227"/>
      <c r="GJ26" s="227"/>
      <c r="GK26" s="228"/>
      <c r="GL26" s="226"/>
      <c r="GM26" s="227"/>
      <c r="GN26" s="227"/>
      <c r="GO26" s="228"/>
      <c r="GP26" s="226"/>
      <c r="GQ26" s="227"/>
      <c r="GR26" s="227"/>
      <c r="GS26" s="228"/>
      <c r="GT26" s="226"/>
      <c r="GU26" s="227"/>
      <c r="GV26" s="227"/>
      <c r="GW26" s="228"/>
      <c r="GX26" s="139"/>
      <c r="GY26" s="140"/>
      <c r="GZ26" s="140"/>
      <c r="HA26" s="141"/>
    </row>
  </sheetData>
  <mergeCells count="401">
    <mergeCell ref="GT9:GW9"/>
    <mergeCell ref="GX2:HA2"/>
    <mergeCell ref="GX3:HA3"/>
    <mergeCell ref="GX4:HA4"/>
    <mergeCell ref="GX7:HA7"/>
    <mergeCell ref="GX8:HA8"/>
    <mergeCell ref="GX9:HA9"/>
    <mergeCell ref="GT5:GW6"/>
    <mergeCell ref="GX5:HA6"/>
    <mergeCell ref="GT2:GW2"/>
    <mergeCell ref="GT3:GW3"/>
    <mergeCell ref="GT4:GW4"/>
    <mergeCell ref="GT7:GW7"/>
    <mergeCell ref="GT8:GW8"/>
    <mergeCell ref="GP8:GS8"/>
    <mergeCell ref="GP9:GS9"/>
    <mergeCell ref="GL5:GO6"/>
    <mergeCell ref="GP5:GS6"/>
    <mergeCell ref="GL2:GO2"/>
    <mergeCell ref="GL3:GO3"/>
    <mergeCell ref="GL4:GO4"/>
    <mergeCell ref="GL7:GO7"/>
    <mergeCell ref="GL8:GO8"/>
    <mergeCell ref="GL9:GO9"/>
    <mergeCell ref="GP2:GS2"/>
    <mergeCell ref="GP3:GS3"/>
    <mergeCell ref="GP4:GS4"/>
    <mergeCell ref="GP7:GS7"/>
    <mergeCell ref="GD9:GG9"/>
    <mergeCell ref="GH2:GK2"/>
    <mergeCell ref="GH3:GK3"/>
    <mergeCell ref="GH4:GK4"/>
    <mergeCell ref="GH7:GK7"/>
    <mergeCell ref="GH8:GK8"/>
    <mergeCell ref="GH9:GK9"/>
    <mergeCell ref="GD5:GG6"/>
    <mergeCell ref="GH5:GK6"/>
    <mergeCell ref="GD2:GG2"/>
    <mergeCell ref="GD3:GG3"/>
    <mergeCell ref="GD4:GG4"/>
    <mergeCell ref="GD7:GG7"/>
    <mergeCell ref="GD8:GG8"/>
    <mergeCell ref="FF2:FU2"/>
    <mergeCell ref="FZ9:GC9"/>
    <mergeCell ref="FZ2:GC2"/>
    <mergeCell ref="FZ3:GC3"/>
    <mergeCell ref="FZ4:GC4"/>
    <mergeCell ref="FZ7:GC7"/>
    <mergeCell ref="FZ8:GC8"/>
    <mergeCell ref="FZ5:GC6"/>
    <mergeCell ref="FR9:FU9"/>
    <mergeCell ref="FV2:FY2"/>
    <mergeCell ref="FV3:FY3"/>
    <mergeCell ref="FV4:FY4"/>
    <mergeCell ref="FV7:FY7"/>
    <mergeCell ref="FV8:FY8"/>
    <mergeCell ref="FV9:FY9"/>
    <mergeCell ref="FR3:FU3"/>
    <mergeCell ref="FR4:FU4"/>
    <mergeCell ref="FR7:FU7"/>
    <mergeCell ref="FR8:FU8"/>
    <mergeCell ref="FF5:FI6"/>
    <mergeCell ref="FJ5:FM6"/>
    <mergeCell ref="FN5:FQ6"/>
    <mergeCell ref="FR5:FU6"/>
    <mergeCell ref="FV5:FY6"/>
    <mergeCell ref="FJ9:FM9"/>
    <mergeCell ref="FN3:FQ3"/>
    <mergeCell ref="FN4:FQ4"/>
    <mergeCell ref="FN7:FQ7"/>
    <mergeCell ref="FN8:FQ8"/>
    <mergeCell ref="FN9:FQ9"/>
    <mergeCell ref="FJ3:FM3"/>
    <mergeCell ref="FJ4:FM4"/>
    <mergeCell ref="FJ7:FM7"/>
    <mergeCell ref="FJ8:FM8"/>
    <mergeCell ref="FB2:FE2"/>
    <mergeCell ref="FB3:FE3"/>
    <mergeCell ref="FB4:FE4"/>
    <mergeCell ref="FB7:FE7"/>
    <mergeCell ref="FB8:FE8"/>
    <mergeCell ref="FB9:FE9"/>
    <mergeCell ref="EX5:FA6"/>
    <mergeCell ref="FB5:FE6"/>
    <mergeCell ref="EX2:FA2"/>
    <mergeCell ref="FF3:FI3"/>
    <mergeCell ref="FF4:FI4"/>
    <mergeCell ref="FF7:FI7"/>
    <mergeCell ref="FF8:FI8"/>
    <mergeCell ref="FF9:FI9"/>
    <mergeCell ref="AX5:BA6"/>
    <mergeCell ref="BB5:BE6"/>
    <mergeCell ref="BF5:BI6"/>
    <mergeCell ref="BJ5:BM6"/>
    <mergeCell ref="BN5:BQ6"/>
    <mergeCell ref="BR5:BU6"/>
    <mergeCell ref="BV5:BY6"/>
    <mergeCell ref="BZ5:CC6"/>
    <mergeCell ref="EX9:FA9"/>
    <mergeCell ref="EX3:FA3"/>
    <mergeCell ref="EX4:FA4"/>
    <mergeCell ref="EX7:FA7"/>
    <mergeCell ref="EX8:FA8"/>
    <mergeCell ref="EP9:ES9"/>
    <mergeCell ref="EH9:EK9"/>
    <mergeCell ref="DZ9:EC9"/>
    <mergeCell ref="DR9:DU9"/>
    <mergeCell ref="DJ9:DM9"/>
    <mergeCell ref="DB9:DE9"/>
    <mergeCell ref="ET2:EW2"/>
    <mergeCell ref="ET3:EW3"/>
    <mergeCell ref="ET4:EW4"/>
    <mergeCell ref="ET7:EW7"/>
    <mergeCell ref="ET8:EW8"/>
    <mergeCell ref="ET9:EW9"/>
    <mergeCell ref="EP5:ES6"/>
    <mergeCell ref="ET5:EW6"/>
    <mergeCell ref="EP2:ES2"/>
    <mergeCell ref="EP3:ES3"/>
    <mergeCell ref="EP4:ES4"/>
    <mergeCell ref="EP7:ES7"/>
    <mergeCell ref="EP8:ES8"/>
    <mergeCell ref="EL2:EO2"/>
    <mergeCell ref="EL3:EO3"/>
    <mergeCell ref="EL4:EO4"/>
    <mergeCell ref="EL7:EO7"/>
    <mergeCell ref="EL8:EO8"/>
    <mergeCell ref="EL9:EO9"/>
    <mergeCell ref="EH5:EK6"/>
    <mergeCell ref="EL5:EO6"/>
    <mergeCell ref="EH2:EK2"/>
    <mergeCell ref="EH3:EK3"/>
    <mergeCell ref="EH4:EK4"/>
    <mergeCell ref="EH7:EK7"/>
    <mergeCell ref="EH8:EK8"/>
    <mergeCell ref="ED2:EG2"/>
    <mergeCell ref="ED3:EG3"/>
    <mergeCell ref="ED4:EG4"/>
    <mergeCell ref="ED7:EG7"/>
    <mergeCell ref="ED8:EG8"/>
    <mergeCell ref="ED9:EG9"/>
    <mergeCell ref="DZ5:EC6"/>
    <mergeCell ref="ED5:EG6"/>
    <mergeCell ref="DZ2:EC2"/>
    <mergeCell ref="DZ3:EC3"/>
    <mergeCell ref="DZ4:EC4"/>
    <mergeCell ref="DZ7:EC7"/>
    <mergeCell ref="DZ8:EC8"/>
    <mergeCell ref="DV2:DY2"/>
    <mergeCell ref="DV3:DY3"/>
    <mergeCell ref="DV4:DY4"/>
    <mergeCell ref="DV7:DY7"/>
    <mergeCell ref="DV8:DY8"/>
    <mergeCell ref="DV9:DY9"/>
    <mergeCell ref="DR5:DU6"/>
    <mergeCell ref="DV5:DY6"/>
    <mergeCell ref="DR2:DU2"/>
    <mergeCell ref="DR3:DU3"/>
    <mergeCell ref="DR4:DU4"/>
    <mergeCell ref="DR7:DU7"/>
    <mergeCell ref="DR8:DU8"/>
    <mergeCell ref="DN2:DQ2"/>
    <mergeCell ref="DN3:DQ3"/>
    <mergeCell ref="DN4:DQ4"/>
    <mergeCell ref="DN7:DQ7"/>
    <mergeCell ref="DN8:DQ8"/>
    <mergeCell ref="DN9:DQ9"/>
    <mergeCell ref="DJ5:DM6"/>
    <mergeCell ref="DN5:DQ6"/>
    <mergeCell ref="DJ2:DM2"/>
    <mergeCell ref="DJ3:DM3"/>
    <mergeCell ref="DJ4:DM4"/>
    <mergeCell ref="DJ7:DM7"/>
    <mergeCell ref="DJ8:DM8"/>
    <mergeCell ref="DF2:DI2"/>
    <mergeCell ref="DF3:DI3"/>
    <mergeCell ref="DF4:DI4"/>
    <mergeCell ref="DF7:DI7"/>
    <mergeCell ref="DF8:DI8"/>
    <mergeCell ref="DF9:DI9"/>
    <mergeCell ref="DB5:DE6"/>
    <mergeCell ref="DF5:DI6"/>
    <mergeCell ref="DB2:DE2"/>
    <mergeCell ref="DB3:DE3"/>
    <mergeCell ref="DB4:DE4"/>
    <mergeCell ref="DB7:DE7"/>
    <mergeCell ref="DB8:DE8"/>
    <mergeCell ref="CT9:CW9"/>
    <mergeCell ref="CH2:CW2"/>
    <mergeCell ref="CX3:DA3"/>
    <mergeCell ref="CX4:DA4"/>
    <mergeCell ref="CX7:DA7"/>
    <mergeCell ref="CX8:DA8"/>
    <mergeCell ref="CX9:DA9"/>
    <mergeCell ref="CX2:DA2"/>
    <mergeCell ref="CH5:CK6"/>
    <mergeCell ref="CL5:CO6"/>
    <mergeCell ref="CP5:CS6"/>
    <mergeCell ref="CT5:CW6"/>
    <mergeCell ref="CX5:DA6"/>
    <mergeCell ref="CP7:CS7"/>
    <mergeCell ref="CP8:CS8"/>
    <mergeCell ref="CT3:CW3"/>
    <mergeCell ref="CT4:CW4"/>
    <mergeCell ref="CT7:CW7"/>
    <mergeCell ref="CT8:CW8"/>
    <mergeCell ref="CP9:CS9"/>
    <mergeCell ref="CH3:CK3"/>
    <mergeCell ref="CH4:CK4"/>
    <mergeCell ref="CH7:CK7"/>
    <mergeCell ref="CH8:CK8"/>
    <mergeCell ref="CH9:CK9"/>
    <mergeCell ref="CL3:CO3"/>
    <mergeCell ref="CL4:CO4"/>
    <mergeCell ref="CL7:CO7"/>
    <mergeCell ref="CL8:CO8"/>
    <mergeCell ref="CL9:CO9"/>
    <mergeCell ref="CP3:CS3"/>
    <mergeCell ref="CP4:CS4"/>
    <mergeCell ref="CD9:CG9"/>
    <mergeCell ref="CD2:CG2"/>
    <mergeCell ref="CD3:CG3"/>
    <mergeCell ref="CD4:CG4"/>
    <mergeCell ref="CD7:CG7"/>
    <mergeCell ref="CD8:CG8"/>
    <mergeCell ref="CD5:CG6"/>
    <mergeCell ref="BV9:BY9"/>
    <mergeCell ref="BZ2:CC2"/>
    <mergeCell ref="BZ3:CC3"/>
    <mergeCell ref="BZ4:CC4"/>
    <mergeCell ref="BZ7:CC7"/>
    <mergeCell ref="BZ8:CC8"/>
    <mergeCell ref="BZ9:CC9"/>
    <mergeCell ref="BV2:BY2"/>
    <mergeCell ref="BV3:BY3"/>
    <mergeCell ref="BV4:BY4"/>
    <mergeCell ref="BV7:BY7"/>
    <mergeCell ref="BV8:BY8"/>
    <mergeCell ref="B18:E26"/>
    <mergeCell ref="F18:I26"/>
    <mergeCell ref="BN9:BQ9"/>
    <mergeCell ref="BR2:BU2"/>
    <mergeCell ref="BR3:BU3"/>
    <mergeCell ref="BR4:BU4"/>
    <mergeCell ref="BR7:BU7"/>
    <mergeCell ref="BR8:BU8"/>
    <mergeCell ref="BR9:BU9"/>
    <mergeCell ref="BN2:BQ2"/>
    <mergeCell ref="BN3:BQ3"/>
    <mergeCell ref="BN4:BQ4"/>
    <mergeCell ref="BN7:BQ7"/>
    <mergeCell ref="BN8:BQ8"/>
    <mergeCell ref="J5:M6"/>
    <mergeCell ref="N5:Q6"/>
    <mergeCell ref="R5:U6"/>
    <mergeCell ref="V5:Y6"/>
    <mergeCell ref="Z5:AC6"/>
    <mergeCell ref="AD5:AG6"/>
    <mergeCell ref="AH5:AK6"/>
    <mergeCell ref="AL5:AO6"/>
    <mergeCell ref="AP5:AS6"/>
    <mergeCell ref="AT5:AW6"/>
    <mergeCell ref="F9:I9"/>
    <mergeCell ref="B2:I2"/>
    <mergeCell ref="B7:E7"/>
    <mergeCell ref="B3:E3"/>
    <mergeCell ref="B8:E8"/>
    <mergeCell ref="B4:E4"/>
    <mergeCell ref="B9:E9"/>
    <mergeCell ref="F3:I3"/>
    <mergeCell ref="F4:I4"/>
    <mergeCell ref="F7:I7"/>
    <mergeCell ref="F8:I8"/>
    <mergeCell ref="B5:E6"/>
    <mergeCell ref="F5:I6"/>
    <mergeCell ref="N9:Q9"/>
    <mergeCell ref="R3:U3"/>
    <mergeCell ref="J2:U2"/>
    <mergeCell ref="R4:U4"/>
    <mergeCell ref="R7:U7"/>
    <mergeCell ref="R8:U8"/>
    <mergeCell ref="R9:U9"/>
    <mergeCell ref="J9:M9"/>
    <mergeCell ref="J3:M3"/>
    <mergeCell ref="J4:M4"/>
    <mergeCell ref="J7:M7"/>
    <mergeCell ref="J8:M8"/>
    <mergeCell ref="N3:Q3"/>
    <mergeCell ref="N4:Q4"/>
    <mergeCell ref="N7:Q7"/>
    <mergeCell ref="N8:Q8"/>
    <mergeCell ref="AH18:AK26"/>
    <mergeCell ref="V2:AC2"/>
    <mergeCell ref="V3:Y3"/>
    <mergeCell ref="Z3:AC3"/>
    <mergeCell ref="V4:Y4"/>
    <mergeCell ref="Z4:AC4"/>
    <mergeCell ref="V7:Y7"/>
    <mergeCell ref="Z7:AC7"/>
    <mergeCell ref="V8:Y8"/>
    <mergeCell ref="Z8:AC8"/>
    <mergeCell ref="V9:Y9"/>
    <mergeCell ref="Z9:AC9"/>
    <mergeCell ref="V18:Y26"/>
    <mergeCell ref="Z18:AC26"/>
    <mergeCell ref="AD2:AK2"/>
    <mergeCell ref="AD3:AG3"/>
    <mergeCell ref="AH3:AK3"/>
    <mergeCell ref="AD4:AG4"/>
    <mergeCell ref="AH4:AK4"/>
    <mergeCell ref="AD7:AG7"/>
    <mergeCell ref="AH7:AK7"/>
    <mergeCell ref="AD8:AG8"/>
    <mergeCell ref="AH8:AK8"/>
    <mergeCell ref="AL2:AW2"/>
    <mergeCell ref="AX3:BA3"/>
    <mergeCell ref="AX4:BA4"/>
    <mergeCell ref="AX7:BA7"/>
    <mergeCell ref="AX8:BA8"/>
    <mergeCell ref="AX9:BA9"/>
    <mergeCell ref="AX2:BA2"/>
    <mergeCell ref="AT3:AW3"/>
    <mergeCell ref="AT4:AW4"/>
    <mergeCell ref="AT7:AW7"/>
    <mergeCell ref="AT8:AW8"/>
    <mergeCell ref="BF2:BM2"/>
    <mergeCell ref="BJ3:BM3"/>
    <mergeCell ref="BJ4:BM4"/>
    <mergeCell ref="BJ7:BM7"/>
    <mergeCell ref="BJ8:BM8"/>
    <mergeCell ref="BB2:BE2"/>
    <mergeCell ref="BB3:BE3"/>
    <mergeCell ref="BB4:BE4"/>
    <mergeCell ref="BB7:BE7"/>
    <mergeCell ref="BB8:BE8"/>
    <mergeCell ref="J18:M26"/>
    <mergeCell ref="N18:Q26"/>
    <mergeCell ref="R18:U26"/>
    <mergeCell ref="BF3:BI3"/>
    <mergeCell ref="BF4:BI4"/>
    <mergeCell ref="BF7:BI7"/>
    <mergeCell ref="BF8:BI8"/>
    <mergeCell ref="BF9:BI9"/>
    <mergeCell ref="BJ9:BM9"/>
    <mergeCell ref="AT9:AW9"/>
    <mergeCell ref="AP3:AS3"/>
    <mergeCell ref="BB9:BE9"/>
    <mergeCell ref="AL3:AO3"/>
    <mergeCell ref="AL4:AO4"/>
    <mergeCell ref="AL7:AO7"/>
    <mergeCell ref="AL8:AO8"/>
    <mergeCell ref="AL9:AO9"/>
    <mergeCell ref="AP4:AS4"/>
    <mergeCell ref="AP7:AS7"/>
    <mergeCell ref="AP8:AS8"/>
    <mergeCell ref="AP9:AS9"/>
    <mergeCell ref="AD9:AG9"/>
    <mergeCell ref="AH9:AK9"/>
    <mergeCell ref="AD18:AG26"/>
    <mergeCell ref="AL18:AO26"/>
    <mergeCell ref="AP18:AS26"/>
    <mergeCell ref="AT18:AW26"/>
    <mergeCell ref="AX18:BA26"/>
    <mergeCell ref="BB18:BE26"/>
    <mergeCell ref="BF18:BI26"/>
    <mergeCell ref="BJ18:BM26"/>
    <mergeCell ref="BN18:BQ26"/>
    <mergeCell ref="BV18:BY26"/>
    <mergeCell ref="BR18:BU26"/>
    <mergeCell ref="BZ18:CC26"/>
    <mergeCell ref="CD18:CG26"/>
    <mergeCell ref="CH18:CK26"/>
    <mergeCell ref="CL18:CO26"/>
    <mergeCell ref="CP18:CS26"/>
    <mergeCell ref="CT18:CW26"/>
    <mergeCell ref="CX18:DA26"/>
    <mergeCell ref="DF18:DI26"/>
    <mergeCell ref="DB18:DE26"/>
    <mergeCell ref="DJ18:DM26"/>
    <mergeCell ref="DN18:DQ26"/>
    <mergeCell ref="DR18:DU26"/>
    <mergeCell ref="DV18:DY26"/>
    <mergeCell ref="DZ18:EC26"/>
    <mergeCell ref="ED18:EG26"/>
    <mergeCell ref="EH18:EK26"/>
    <mergeCell ref="EL18:EO26"/>
    <mergeCell ref="EP18:ES26"/>
    <mergeCell ref="GD18:GG26"/>
    <mergeCell ref="GH18:GK26"/>
    <mergeCell ref="GL18:GO26"/>
    <mergeCell ref="GP18:GS26"/>
    <mergeCell ref="GT18:GW26"/>
    <mergeCell ref="ET18:EW26"/>
    <mergeCell ref="EX18:FA26"/>
    <mergeCell ref="FB18:FE26"/>
    <mergeCell ref="FF18:FI26"/>
    <mergeCell ref="FJ18:FM26"/>
    <mergeCell ref="FN18:FQ26"/>
    <mergeCell ref="FR18:FU26"/>
    <mergeCell ref="FV18:FY26"/>
    <mergeCell ref="FZ18:GC26"/>
  </mergeCells>
  <phoneticPr fontId="22" type="noConversion"/>
  <pageMargins left="0.25" right="0.25" top="0.75" bottom="0.75" header="0.3" footer="0.3"/>
  <pageSetup paperSize="9" orientation="landscape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1</vt:i4>
      </vt:variant>
    </vt:vector>
  </HeadingPairs>
  <TitlesOfParts>
    <vt:vector size="54" baseType="lpstr">
      <vt:lpstr>2สรขก</vt:lpstr>
      <vt:lpstr>2ขกนค</vt:lpstr>
      <vt:lpstr>12หล่มสัก_ขก</vt:lpstr>
      <vt:lpstr>12ขกกุฉิ</vt:lpstr>
      <vt:lpstr>12กุฉิ_มุกดา</vt:lpstr>
      <vt:lpstr>22อุดรสกล</vt:lpstr>
      <vt:lpstr>22สกล-นครพนม</vt:lpstr>
      <vt:lpstr>23ร้อยเอ็ด-ยโส</vt:lpstr>
      <vt:lpstr>23ยโส-อุบล</vt:lpstr>
      <vt:lpstr>24คร-บร</vt:lpstr>
      <vt:lpstr>24บร-ศก</vt:lpstr>
      <vt:lpstr>24ศก-อบ</vt:lpstr>
      <vt:lpstr>201</vt:lpstr>
      <vt:lpstr>210</vt:lpstr>
      <vt:lpstr>212-1</vt:lpstr>
      <vt:lpstr>212-2</vt:lpstr>
      <vt:lpstr>213</vt:lpstr>
      <vt:lpstr>214</vt:lpstr>
      <vt:lpstr>217</vt:lpstr>
      <vt:lpstr>221</vt:lpstr>
      <vt:lpstr>222</vt:lpstr>
      <vt:lpstr>226-1</vt:lpstr>
      <vt:lpstr>226-2</vt:lpstr>
      <vt:lpstr>226-3</vt:lpstr>
      <vt:lpstr>226-4</vt:lpstr>
      <vt:lpstr>227</vt:lpstr>
      <vt:lpstr>228</vt:lpstr>
      <vt:lpstr>242,211</vt:lpstr>
      <vt:lpstr>304</vt:lpstr>
      <vt:lpstr>2034</vt:lpstr>
      <vt:lpstr>2112</vt:lpstr>
      <vt:lpstr>2062_229_201_202</vt:lpstr>
      <vt:lpstr>2159_2055</vt:lpstr>
      <vt:lpstr>2173</vt:lpstr>
      <vt:lpstr>2178</vt:lpstr>
      <vt:lpstr>2222</vt:lpstr>
      <vt:lpstr>2248_2214</vt:lpstr>
      <vt:lpstr>2280</vt:lpstr>
      <vt:lpstr>2396</vt:lpstr>
      <vt:lpstr>3013_4001_4020_2096_2022_2410</vt:lpstr>
      <vt:lpstr>AH121-1</vt:lpstr>
      <vt:lpstr>AH121-2</vt:lpstr>
      <vt:lpstr>AH121-3</vt:lpstr>
      <vt:lpstr>AH121-4</vt:lpstr>
      <vt:lpstr>BKN</vt:lpstr>
      <vt:lpstr>Khongjiam</vt:lpstr>
      <vt:lpstr>เลย</vt:lpstr>
      <vt:lpstr>หนองคาย</vt:lpstr>
      <vt:lpstr>นครพนม</vt:lpstr>
      <vt:lpstr>ผาแต้ม</vt:lpstr>
      <vt:lpstr>สะพานเทพสุดา</vt:lpstr>
      <vt:lpstr>ถ้ำนาคา</vt:lpstr>
      <vt:lpstr>สรุป</vt:lpstr>
      <vt:lpstr>สรุป!Print_Titles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AZENQOS.com Server generated report - azq_report_gen version: 2.46</dc:title>
  <dc:creator>openpyxl</dc:creator>
  <dc:description>Report gen URL: http://tot.azenqos.com/live/azqgen?p0=cd%20../azq_report_gen%20%26%26%20python%20azq_report_gen.py%20--sqlite_db_file%20%22PG_AZM_DB_MERGE%22%20--pg_host%20azq_pg%20--pg_port%205432%20--template_xlsx%20%22https://docs.google.com/spreadsheets/d/1pqZysUt6imR8I6iElwcucgNkacBhMN6I_RIvLnWqm0Y/edit?usp=sharing%22%20--theme_file%20%22/host_shared_dir/tmp_gen/default_themefec85143.xml%22%20--output_xlsx%20%22/host_shared_dir/tmp_gen/combine_output/combine_b85a4d00-d8d1-c944-8c46-33a2321d06d2/346.xlsx%22%20--pg_log_hash_list%20%22/host_shared_dir/tmp_gen/combine_AB351312313496518777_log_hash_list.txt%22&amp;on_success=%3Ciframe%20style=%22display:none%22%20src=%22/combine_output/combine_b85a4d00-d8d1-c944-8c46-33a2321d06d2/346.xlsx%22%3E%3C/iframe%3E%3Ch3%20style=%22color:blue%22%3EIf%20the%20download%20does%20not%20start%20automatically,%20please%20%3Ca%20href=%22/combine_output/combine_b85a4d00-d8d1-c944-8c46-33a2321d06d2/346.xlsx%22%3Eclick%20here%3C/a%3E%20to%20access%20the%20download%20URL%20directly.%3C/h3%3E&amp;cmd_file=/host_shared_dir/tmp_gen/cmd_file_496518777.txt&amp;auth=496518777</dc:description>
  <cp:lastModifiedBy>TOT1</cp:lastModifiedBy>
  <cp:lastPrinted>2023-06-13T06:41:40Z</cp:lastPrinted>
  <dcterms:created xsi:type="dcterms:W3CDTF">2023-05-02T16:30:21Z</dcterms:created>
  <dcterms:modified xsi:type="dcterms:W3CDTF">2024-01-31T05:39:52Z</dcterms:modified>
</cp:coreProperties>
</file>