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defaultThemeVersion="124226"/>
  <xr:revisionPtr revIDLastSave="0" documentId="13_ncr:1_{F3DF6935-7543-4896-A3E8-0528E3EA114A}" xr6:coauthVersionLast="47" xr6:coauthVersionMax="47" xr10:uidLastSave="{00000000-0000-0000-0000-000000000000}"/>
  <bookViews>
    <workbookView xWindow="14295" yWindow="0" windowWidth="14610" windowHeight="15585" activeTab="37" xr2:uid="{ADB36B21-63A1-4DD7-976C-7FC704B69016}"/>
  </bookViews>
  <sheets>
    <sheet name="About" sheetId="107" r:id="rId1"/>
    <sheet name="rev" sheetId="100" r:id="rId2"/>
    <sheet name="Platform output results" sheetId="98" r:id="rId3"/>
    <sheet name="20240130" sheetId="85" r:id="rId4"/>
    <sheet name="Scenario Input Parameters" sheetId="68" r:id="rId5"/>
    <sheet name="Scenario Introduction (2)" sheetId="66" r:id="rId6"/>
    <sheet name="Scenario Introduction" sheetId="65" r:id="rId7"/>
    <sheet name="About Chinese" sheetId="57" r:id="rId8"/>
    <sheet name="Population change &amp; projection" sheetId="48" r:id="rId9"/>
    <sheet name="BAU Building Area Calculation" sheetId="50" r:id="rId10"/>
    <sheet name="BAU energy consumption" sheetId="53" r:id="rId11"/>
    <sheet name="Electricity consumption calcula" sheetId="103" r:id="rId12"/>
    <sheet name="Split BLDG energy consumption" sheetId="105" r:id="rId13"/>
    <sheet name="Distributed Generation" sheetId="106" r:id="rId14"/>
    <sheet name="Building energy consumption" sheetId="55" r:id="rId15"/>
    <sheet name="Total transformation ratio" sheetId="64" r:id="rId16"/>
    <sheet name="Policy data source" sheetId="54" r:id="rId17"/>
    <sheet name="Energy conversion" sheetId="52" r:id="rId18"/>
    <sheet name="New construction rate" sheetId="60" r:id="rId19"/>
    <sheet name="Building renovation parameters" sheetId="62" r:id="rId20"/>
    <sheet name="BRESaC" sheetId="63" r:id="rId21"/>
    <sheet name="SoCEUTiNTY" sheetId="56" r:id="rId22"/>
    <sheet name="BCEU-rural-residential-heating" sheetId="41" r:id="rId23"/>
    <sheet name="BCEU-rural-residential-cooling" sheetId="42" r:id="rId24"/>
    <sheet name="BCEU-rural-residential-lighting" sheetId="43" r:id="rId25"/>
    <sheet name="BCEU-rural-residential-appl" sheetId="44" r:id="rId26"/>
    <sheet name="BCEU-rural-residential-other" sheetId="45" r:id="rId27"/>
    <sheet name="BCEU-commercial-heating" sheetId="37" r:id="rId28"/>
    <sheet name="BCEU-commercial-cooling" sheetId="38" r:id="rId29"/>
    <sheet name="BCEU-commercial-lighting" sheetId="39" r:id="rId30"/>
    <sheet name="BCEU-commercial-appl" sheetId="36" r:id="rId31"/>
    <sheet name="BCEU-commercial-other" sheetId="40" r:id="rId32"/>
    <sheet name="BCEU-urban-residential-heating" sheetId="4" r:id="rId33"/>
    <sheet name="BCEU-urban-residential-cooling" sheetId="26" r:id="rId34"/>
    <sheet name="BCEU-urban-residential-lighting" sheetId="25" r:id="rId35"/>
    <sheet name="BCEU-urban-residential-appl" sheetId="24" r:id="rId36"/>
    <sheet name="BCEU-urban-residential-other" sheetId="23" r:id="rId37"/>
    <sheet name="BCEU-all-envelope" sheetId="46" r:id="rId38"/>
  </sheets>
  <externalReferences>
    <externalReference r:id="rId39"/>
  </externalReferences>
  <calcPr calcId="181029"/>
</workbook>
</file>

<file path=xl/calcChain.xml><?xml version="1.0" encoding="utf-8"?>
<calcChain xmlns="http://schemas.openxmlformats.org/spreadsheetml/2006/main">
  <c r="D7" i="56" l="1"/>
  <c r="C7" i="56"/>
  <c r="B7" i="56"/>
  <c r="D6" i="56"/>
  <c r="C6" i="56"/>
  <c r="B6" i="56"/>
  <c r="D5" i="56"/>
  <c r="C5" i="56"/>
  <c r="B5" i="56"/>
  <c r="D4" i="56"/>
  <c r="C4" i="56"/>
  <c r="B4" i="56"/>
  <c r="D3" i="56"/>
  <c r="C3" i="56"/>
  <c r="B3" i="56"/>
  <c r="D2" i="56"/>
  <c r="C2" i="56"/>
  <c r="B2" i="56"/>
  <c r="C9" i="103"/>
  <c r="D9" i="103"/>
  <c r="E9" i="103"/>
  <c r="F9" i="103"/>
  <c r="G9" i="103"/>
  <c r="H9" i="103"/>
  <c r="I9" i="103"/>
  <c r="J9" i="103"/>
  <c r="K9" i="103"/>
  <c r="L9" i="103"/>
  <c r="M9" i="103"/>
  <c r="N9" i="103"/>
  <c r="O9" i="103"/>
  <c r="P9" i="103"/>
  <c r="Q9" i="103"/>
  <c r="R9" i="103"/>
  <c r="S9" i="103"/>
  <c r="T9" i="103"/>
  <c r="U9" i="103"/>
  <c r="V9" i="103"/>
  <c r="W9" i="103"/>
  <c r="X9" i="103"/>
  <c r="Y9" i="103"/>
  <c r="Z9" i="103"/>
  <c r="AA9" i="103"/>
  <c r="AB9" i="103"/>
  <c r="AC9" i="103"/>
  <c r="AD9" i="103"/>
  <c r="AE9" i="103"/>
  <c r="AF9" i="103"/>
  <c r="AG9" i="103"/>
  <c r="AH9" i="103"/>
  <c r="AI9" i="103"/>
  <c r="AJ9" i="103"/>
  <c r="AK9" i="103"/>
  <c r="AL9" i="103"/>
  <c r="AM9" i="103"/>
  <c r="AN9" i="103"/>
  <c r="C8" i="103"/>
  <c r="D8" i="103"/>
  <c r="E8" i="103"/>
  <c r="F8" i="103"/>
  <c r="G8" i="103"/>
  <c r="H8" i="103"/>
  <c r="I8" i="103"/>
  <c r="J8" i="103"/>
  <c r="K8" i="103"/>
  <c r="L8" i="103"/>
  <c r="M8" i="103"/>
  <c r="N8" i="103"/>
  <c r="O8" i="103"/>
  <c r="P8" i="103"/>
  <c r="Q8" i="103"/>
  <c r="R8" i="103"/>
  <c r="S8" i="103"/>
  <c r="T8" i="103"/>
  <c r="U8" i="103"/>
  <c r="V8" i="103"/>
  <c r="W8" i="103"/>
  <c r="X8" i="103"/>
  <c r="Y8" i="103"/>
  <c r="Z8" i="103"/>
  <c r="AA8" i="103"/>
  <c r="AB8" i="103"/>
  <c r="AC8" i="103"/>
  <c r="AD8" i="103"/>
  <c r="AE8" i="103"/>
  <c r="AF8" i="103"/>
  <c r="AG8" i="103"/>
  <c r="AH8" i="103"/>
  <c r="AI8" i="103"/>
  <c r="AJ8" i="103"/>
  <c r="AK8" i="103"/>
  <c r="AL8" i="103"/>
  <c r="AM8" i="103"/>
  <c r="AN8" i="103"/>
  <c r="B8" i="103"/>
  <c r="C4" i="103"/>
  <c r="D4" i="103"/>
  <c r="E4" i="103"/>
  <c r="F4" i="103"/>
  <c r="G4" i="103"/>
  <c r="H4" i="103"/>
  <c r="I4" i="103"/>
  <c r="J4" i="103"/>
  <c r="K4" i="103"/>
  <c r="L4" i="103"/>
  <c r="M4" i="103"/>
  <c r="N4" i="103"/>
  <c r="O4" i="103"/>
  <c r="P4" i="103"/>
  <c r="Q4" i="103"/>
  <c r="R4" i="103"/>
  <c r="S4" i="103"/>
  <c r="T4" i="103"/>
  <c r="U4" i="103"/>
  <c r="V4" i="103"/>
  <c r="W4" i="103"/>
  <c r="X4" i="103"/>
  <c r="Y4" i="103"/>
  <c r="Z4" i="103"/>
  <c r="AA4" i="103"/>
  <c r="AB4" i="103"/>
  <c r="AC4" i="103"/>
  <c r="AD4" i="103"/>
  <c r="AE4" i="103"/>
  <c r="AF4" i="103"/>
  <c r="AG4" i="103"/>
  <c r="AH4" i="103"/>
  <c r="AI4" i="103"/>
  <c r="AJ4" i="103"/>
  <c r="AK4" i="103"/>
  <c r="AL4" i="103"/>
  <c r="AM4" i="103"/>
  <c r="AN4" i="103"/>
  <c r="B4" i="103"/>
  <c r="B3" i="103"/>
  <c r="C3" i="103"/>
  <c r="D3" i="103"/>
  <c r="E3" i="103"/>
  <c r="F3" i="103"/>
  <c r="G3" i="103"/>
  <c r="H3" i="103"/>
  <c r="I3" i="103"/>
  <c r="J3" i="103"/>
  <c r="K3" i="103"/>
  <c r="L3" i="103"/>
  <c r="M3" i="103"/>
  <c r="N3" i="103"/>
  <c r="O3" i="103"/>
  <c r="P3" i="103"/>
  <c r="Q3" i="103"/>
  <c r="R3" i="103"/>
  <c r="S3" i="103"/>
  <c r="T3" i="103"/>
  <c r="U3" i="103"/>
  <c r="V3" i="103"/>
  <c r="W3" i="103"/>
  <c r="X3" i="103"/>
  <c r="Y3" i="103"/>
  <c r="Z3" i="103"/>
  <c r="AA3" i="103"/>
  <c r="AB3" i="103"/>
  <c r="AC3" i="103"/>
  <c r="AD3" i="103"/>
  <c r="AE3" i="103"/>
  <c r="AF3" i="103"/>
  <c r="AG3" i="103"/>
  <c r="AH3" i="103"/>
  <c r="AI3" i="103"/>
  <c r="AJ3" i="103"/>
  <c r="AK3" i="103"/>
  <c r="AL3" i="103"/>
  <c r="AM3" i="103"/>
  <c r="AN3" i="103"/>
  <c r="C22" i="105"/>
  <c r="D22" i="105"/>
  <c r="E22" i="105"/>
  <c r="F22" i="105"/>
  <c r="G22" i="105"/>
  <c r="H22" i="105"/>
  <c r="I22" i="105"/>
  <c r="J22" i="105"/>
  <c r="K22" i="105"/>
  <c r="L22" i="105"/>
  <c r="M22" i="105"/>
  <c r="N22" i="105"/>
  <c r="O22" i="105"/>
  <c r="P22" i="105"/>
  <c r="Q22" i="105"/>
  <c r="R22" i="105"/>
  <c r="S22" i="105"/>
  <c r="T22" i="105"/>
  <c r="U22" i="105"/>
  <c r="V22" i="105"/>
  <c r="W22" i="105"/>
  <c r="X22" i="105"/>
  <c r="Y22" i="105"/>
  <c r="Z22" i="105"/>
  <c r="AA22" i="105"/>
  <c r="AB22" i="105"/>
  <c r="AC22" i="105"/>
  <c r="AD22" i="105"/>
  <c r="AE22" i="105"/>
  <c r="AF22" i="105"/>
  <c r="AG22" i="105"/>
  <c r="AH22" i="105"/>
  <c r="AI22" i="105"/>
  <c r="AJ22" i="105"/>
  <c r="AK22" i="105"/>
  <c r="AL22" i="105"/>
  <c r="AM22" i="105"/>
  <c r="AN22" i="105"/>
  <c r="B22" i="105"/>
  <c r="B2" i="55"/>
  <c r="H2" i="55"/>
  <c r="N2" i="55"/>
  <c r="AN17" i="106"/>
  <c r="C15" i="105" l="1"/>
  <c r="D15" i="105"/>
  <c r="E15" i="105"/>
  <c r="F15" i="105"/>
  <c r="F2" i="105" s="1"/>
  <c r="G15" i="105"/>
  <c r="H15" i="105"/>
  <c r="I15" i="105"/>
  <c r="J15" i="105"/>
  <c r="K15" i="105"/>
  <c r="L15" i="105"/>
  <c r="L2" i="105" s="1"/>
  <c r="M15" i="105"/>
  <c r="N15" i="105"/>
  <c r="O15" i="105"/>
  <c r="P15" i="105"/>
  <c r="Q15" i="105"/>
  <c r="R15" i="105"/>
  <c r="R2" i="105" s="1"/>
  <c r="S15" i="105"/>
  <c r="B15" i="105"/>
  <c r="V10" i="55"/>
  <c r="A21" i="103"/>
  <c r="C21" i="103" s="1"/>
  <c r="C15" i="55" l="1"/>
  <c r="C16" i="55" s="1"/>
  <c r="D15" i="55"/>
  <c r="D16" i="55" s="1"/>
  <c r="E15" i="55"/>
  <c r="E16" i="55" s="1"/>
  <c r="F15" i="55"/>
  <c r="G15" i="55"/>
  <c r="G16" i="55" s="1"/>
  <c r="H15" i="55"/>
  <c r="H16" i="55" s="1"/>
  <c r="I15" i="55"/>
  <c r="I16" i="55" s="1"/>
  <c r="J15" i="55"/>
  <c r="J16" i="55" s="1"/>
  <c r="K15" i="55"/>
  <c r="K16" i="55" s="1"/>
  <c r="L15" i="55"/>
  <c r="M15" i="55"/>
  <c r="M16" i="55" s="1"/>
  <c r="N15" i="55"/>
  <c r="N16" i="55" s="1"/>
  <c r="O15" i="55"/>
  <c r="O16" i="55" s="1"/>
  <c r="P15" i="55"/>
  <c r="P16" i="55" s="1"/>
  <c r="Q15" i="55"/>
  <c r="Q16" i="55" s="1"/>
  <c r="R15" i="55"/>
  <c r="S15" i="55"/>
  <c r="S16" i="55" s="1"/>
  <c r="B15" i="55"/>
  <c r="B16" i="55" s="1"/>
  <c r="L2" i="55" l="1"/>
  <c r="L16" i="55"/>
  <c r="F2" i="55"/>
  <c r="F16" i="55"/>
  <c r="R2" i="55"/>
  <c r="R16" i="55"/>
  <c r="O3" i="55"/>
  <c r="P3" i="55"/>
  <c r="Q3" i="55"/>
  <c r="R3" i="55"/>
  <c r="S3" i="55"/>
  <c r="N3" i="55"/>
  <c r="I3" i="55"/>
  <c r="J3" i="55"/>
  <c r="K3" i="55"/>
  <c r="L3" i="55"/>
  <c r="M3" i="55"/>
  <c r="H3" i="55"/>
  <c r="C3" i="55"/>
  <c r="D3" i="55"/>
  <c r="E3" i="55"/>
  <c r="F3" i="55"/>
  <c r="G3" i="55"/>
  <c r="B3" i="55"/>
  <c r="C14" i="106" l="1"/>
  <c r="D14" i="106"/>
  <c r="E14" i="106"/>
  <c r="F14" i="106"/>
  <c r="G14" i="106"/>
  <c r="H14" i="106"/>
  <c r="I14" i="106"/>
  <c r="J14" i="106"/>
  <c r="K14" i="106"/>
  <c r="L14" i="106"/>
  <c r="M14" i="106"/>
  <c r="N14" i="106"/>
  <c r="O14" i="106"/>
  <c r="P14" i="106"/>
  <c r="Q14" i="106"/>
  <c r="R14" i="106"/>
  <c r="S14" i="106"/>
  <c r="T14" i="106"/>
  <c r="U14" i="106"/>
  <c r="V14" i="106"/>
  <c r="W14" i="106"/>
  <c r="X14" i="106"/>
  <c r="Y14" i="106"/>
  <c r="Z14" i="106"/>
  <c r="AA14" i="106"/>
  <c r="AB14" i="106"/>
  <c r="AC14" i="106"/>
  <c r="AD14" i="106"/>
  <c r="AE14" i="106"/>
  <c r="AF14" i="106"/>
  <c r="AG14" i="106"/>
  <c r="AH14" i="106"/>
  <c r="AI14" i="106"/>
  <c r="AJ14" i="106"/>
  <c r="AK14" i="106"/>
  <c r="AL14" i="106"/>
  <c r="AM14" i="106"/>
  <c r="AN14" i="106"/>
  <c r="C15" i="106"/>
  <c r="D15" i="106"/>
  <c r="O15" i="106"/>
  <c r="P15" i="106"/>
  <c r="AA15" i="106"/>
  <c r="AB15" i="106"/>
  <c r="AM15" i="106"/>
  <c r="AN15" i="106"/>
  <c r="J16" i="106"/>
  <c r="K16" i="106"/>
  <c r="V16" i="106"/>
  <c r="W16" i="106"/>
  <c r="AH16" i="106"/>
  <c r="AI16" i="106"/>
  <c r="AN16" i="106"/>
  <c r="AM16" i="106"/>
  <c r="AL16" i="106"/>
  <c r="AK16" i="106"/>
  <c r="AJ16" i="106"/>
  <c r="AG16" i="106"/>
  <c r="AF16" i="106"/>
  <c r="AE16" i="106"/>
  <c r="AD16" i="106"/>
  <c r="AC16" i="106"/>
  <c r="AB16" i="106"/>
  <c r="AA16" i="106"/>
  <c r="Z16" i="106"/>
  <c r="Y16" i="106"/>
  <c r="X16" i="106"/>
  <c r="U16" i="106"/>
  <c r="T16" i="106"/>
  <c r="S16" i="106"/>
  <c r="R16" i="106"/>
  <c r="Q16" i="106"/>
  <c r="P16" i="106"/>
  <c r="O16" i="106"/>
  <c r="N16" i="106"/>
  <c r="M16" i="106"/>
  <c r="L16" i="106"/>
  <c r="I16" i="106"/>
  <c r="H16" i="106"/>
  <c r="G16" i="106"/>
  <c r="F16" i="106"/>
  <c r="E16" i="106"/>
  <c r="D16" i="106"/>
  <c r="C16" i="106"/>
  <c r="AL15" i="106"/>
  <c r="AK15" i="106"/>
  <c r="AJ15" i="106"/>
  <c r="AI15" i="106"/>
  <c r="AH15" i="106"/>
  <c r="AG15" i="106"/>
  <c r="AF15" i="106"/>
  <c r="AE15" i="106"/>
  <c r="AD15" i="106"/>
  <c r="AC15" i="106"/>
  <c r="Z15" i="106"/>
  <c r="Y15" i="106"/>
  <c r="X15" i="106"/>
  <c r="W15" i="106"/>
  <c r="V15" i="106"/>
  <c r="U15" i="106"/>
  <c r="T15" i="106"/>
  <c r="S15" i="106"/>
  <c r="R15" i="106"/>
  <c r="Q15" i="106"/>
  <c r="N15" i="106"/>
  <c r="M15" i="106"/>
  <c r="L15" i="106"/>
  <c r="K15" i="106"/>
  <c r="J15" i="106"/>
  <c r="I15" i="106"/>
  <c r="H15" i="106"/>
  <c r="G15" i="106"/>
  <c r="F15" i="106"/>
  <c r="E15" i="106"/>
  <c r="Q16" i="105"/>
  <c r="O16" i="105"/>
  <c r="C16" i="105"/>
  <c r="B16" i="105"/>
  <c r="N16" i="105"/>
  <c r="M16" i="105"/>
  <c r="K16" i="105"/>
  <c r="J16" i="105"/>
  <c r="I16" i="105"/>
  <c r="H16" i="105"/>
  <c r="G16" i="105"/>
  <c r="S3" i="105"/>
  <c r="R3" i="105"/>
  <c r="Q3" i="105"/>
  <c r="P3" i="105"/>
  <c r="O3" i="105"/>
  <c r="N3" i="105"/>
  <c r="M3" i="105"/>
  <c r="L3" i="105"/>
  <c r="K3" i="105"/>
  <c r="J3" i="105"/>
  <c r="I3" i="105"/>
  <c r="H3" i="105"/>
  <c r="G3" i="105"/>
  <c r="F3" i="105"/>
  <c r="E3" i="105"/>
  <c r="D3" i="105"/>
  <c r="C3" i="105"/>
  <c r="B3" i="105"/>
  <c r="B9" i="103"/>
  <c r="D16" i="105" l="1"/>
  <c r="R16" i="105"/>
  <c r="E16" i="105"/>
  <c r="S16" i="105"/>
  <c r="L16" i="105"/>
  <c r="F16" i="105"/>
  <c r="P16" i="105"/>
  <c r="D55" i="50"/>
  <c r="E55" i="50" s="1"/>
  <c r="D4" i="48" l="1"/>
  <c r="E4" i="48"/>
  <c r="F4" i="48"/>
  <c r="G4" i="48"/>
  <c r="H4" i="48"/>
  <c r="I4" i="48"/>
  <c r="J4" i="48"/>
  <c r="K4" i="48"/>
  <c r="L4" i="48"/>
  <c r="L3" i="48" s="1"/>
  <c r="M4" i="48"/>
  <c r="M3" i="48" s="1"/>
  <c r="N4" i="48"/>
  <c r="N3" i="48" s="1"/>
  <c r="O4" i="48"/>
  <c r="O3" i="48" s="1"/>
  <c r="O2" i="48" s="1"/>
  <c r="P4" i="48"/>
  <c r="Q4" i="48"/>
  <c r="R4" i="48"/>
  <c r="S4" i="48"/>
  <c r="T4" i="48"/>
  <c r="U4" i="48"/>
  <c r="V4" i="48"/>
  <c r="W4" i="48"/>
  <c r="X4" i="48"/>
  <c r="X3" i="48" s="1"/>
  <c r="Y4" i="48"/>
  <c r="Y3" i="48" s="1"/>
  <c r="Z4" i="48"/>
  <c r="Z3" i="48" s="1"/>
  <c r="AA4" i="48"/>
  <c r="AA3" i="48" s="1"/>
  <c r="AA2" i="48" s="1"/>
  <c r="AB4" i="48"/>
  <c r="AC4" i="48"/>
  <c r="AD4" i="48"/>
  <c r="AE4" i="48"/>
  <c r="AF4" i="48"/>
  <c r="AG4" i="48"/>
  <c r="AH4" i="48"/>
  <c r="AI4" i="48"/>
  <c r="AJ4" i="48"/>
  <c r="AJ3" i="48" s="1"/>
  <c r="AK4" i="48"/>
  <c r="AK3" i="48" s="1"/>
  <c r="AL4" i="48"/>
  <c r="AL3" i="48" s="1"/>
  <c r="AM4" i="48"/>
  <c r="AM3" i="48" s="1"/>
  <c r="AM2" i="48" s="1"/>
  <c r="AN4" i="48"/>
  <c r="AO4" i="48"/>
  <c r="AP4" i="48"/>
  <c r="AQ4" i="48"/>
  <c r="D5" i="48"/>
  <c r="E5" i="48"/>
  <c r="F5" i="48"/>
  <c r="G5" i="48"/>
  <c r="H5" i="48"/>
  <c r="I5" i="48"/>
  <c r="J5" i="48"/>
  <c r="K5" i="48"/>
  <c r="L5" i="48"/>
  <c r="M5" i="48"/>
  <c r="N5" i="48"/>
  <c r="O5" i="48"/>
  <c r="P5" i="48"/>
  <c r="Q5" i="48"/>
  <c r="R5" i="48"/>
  <c r="S5" i="48"/>
  <c r="T5" i="48"/>
  <c r="U5" i="48"/>
  <c r="V5" i="48"/>
  <c r="W5" i="48"/>
  <c r="X5" i="48"/>
  <c r="Y5" i="48"/>
  <c r="Z5" i="48"/>
  <c r="AA5" i="48"/>
  <c r="AB5" i="48"/>
  <c r="AC5" i="48"/>
  <c r="AD5" i="48"/>
  <c r="AE5" i="48"/>
  <c r="AF5" i="48"/>
  <c r="AG5" i="48"/>
  <c r="AH5" i="48"/>
  <c r="AI5" i="48"/>
  <c r="AJ5" i="48"/>
  <c r="AK5" i="48"/>
  <c r="AL5" i="48"/>
  <c r="AM5" i="48"/>
  <c r="AN5" i="48"/>
  <c r="AO5" i="48"/>
  <c r="AP5" i="48"/>
  <c r="AQ5"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AF6" i="48"/>
  <c r="AG6" i="48"/>
  <c r="AH6" i="48"/>
  <c r="AI6" i="48"/>
  <c r="AJ6" i="48"/>
  <c r="AK6" i="48"/>
  <c r="AL6" i="48"/>
  <c r="AM6" i="48"/>
  <c r="AN6" i="48"/>
  <c r="AO6" i="48"/>
  <c r="AP6" i="48"/>
  <c r="AQ6" i="48"/>
  <c r="D7" i="48"/>
  <c r="E7" i="48"/>
  <c r="F7" i="48"/>
  <c r="G7" i="48"/>
  <c r="H7" i="48"/>
  <c r="I7" i="48"/>
  <c r="J7" i="48"/>
  <c r="K7" i="48"/>
  <c r="L7" i="48"/>
  <c r="M7" i="48"/>
  <c r="N7" i="48"/>
  <c r="O7" i="48"/>
  <c r="P7" i="48"/>
  <c r="Q7" i="48"/>
  <c r="R7" i="48"/>
  <c r="S7" i="48"/>
  <c r="T7" i="48"/>
  <c r="U7" i="48"/>
  <c r="V7" i="48"/>
  <c r="W7" i="48"/>
  <c r="X7" i="48"/>
  <c r="Y7" i="48"/>
  <c r="Z7" i="48"/>
  <c r="AA7" i="48"/>
  <c r="AB7" i="48"/>
  <c r="AC7" i="48"/>
  <c r="AD7" i="48"/>
  <c r="AE7" i="48"/>
  <c r="AF7" i="48"/>
  <c r="AG7" i="48"/>
  <c r="AH7" i="48"/>
  <c r="AI7" i="48"/>
  <c r="AJ7" i="48"/>
  <c r="AK7" i="48"/>
  <c r="AL7" i="48"/>
  <c r="AM7" i="48"/>
  <c r="AN7" i="48"/>
  <c r="AO7" i="48"/>
  <c r="AP7" i="48"/>
  <c r="AQ7" i="48"/>
  <c r="C7" i="48"/>
  <c r="C5" i="48"/>
  <c r="C4" i="48"/>
  <c r="AI3" i="48" l="1"/>
  <c r="AI2" i="48" s="1"/>
  <c r="AH3" i="48"/>
  <c r="AH2" i="48" s="1"/>
  <c r="V3" i="48"/>
  <c r="V2" i="48" s="1"/>
  <c r="J3" i="48"/>
  <c r="J2" i="48" s="1"/>
  <c r="W3" i="48"/>
  <c r="W2" i="48" s="1"/>
  <c r="K3" i="48"/>
  <c r="K2" i="48" s="1"/>
  <c r="E2" i="48"/>
  <c r="AN2" i="48"/>
  <c r="AB2" i="48"/>
  <c r="P2" i="48"/>
  <c r="D2" i="48"/>
  <c r="AL2" i="48"/>
  <c r="Z2" i="48"/>
  <c r="N2" i="48"/>
  <c r="AG3" i="48"/>
  <c r="AG2" i="48" s="1"/>
  <c r="U3" i="48"/>
  <c r="U2" i="48" s="1"/>
  <c r="I3" i="48"/>
  <c r="I2" i="48" s="1"/>
  <c r="AK2" i="48"/>
  <c r="Y2" i="48"/>
  <c r="M2" i="48"/>
  <c r="AF3" i="48"/>
  <c r="AF2" i="48" s="1"/>
  <c r="T3" i="48"/>
  <c r="T2" i="48" s="1"/>
  <c r="H3" i="48"/>
  <c r="H2" i="48" s="1"/>
  <c r="AJ2" i="48"/>
  <c r="X2" i="48"/>
  <c r="L2" i="48"/>
  <c r="AQ3" i="48"/>
  <c r="AQ2" i="48" s="1"/>
  <c r="AE3" i="48"/>
  <c r="AE2" i="48" s="1"/>
  <c r="S3" i="48"/>
  <c r="S2" i="48" s="1"/>
  <c r="G3" i="48"/>
  <c r="G2" i="48" s="1"/>
  <c r="AP3" i="48"/>
  <c r="AP2" i="48" s="1"/>
  <c r="AD3" i="48"/>
  <c r="AD2" i="48" s="1"/>
  <c r="R3" i="48"/>
  <c r="R2" i="48" s="1"/>
  <c r="F3" i="48"/>
  <c r="F2" i="48" s="1"/>
  <c r="AO3" i="48"/>
  <c r="AO2" i="48" s="1"/>
  <c r="AC3" i="48"/>
  <c r="AC2" i="48" s="1"/>
  <c r="Q3" i="48"/>
  <c r="Q2" i="48" s="1"/>
  <c r="E3" i="48"/>
  <c r="AN3" i="48"/>
  <c r="AB3" i="48"/>
  <c r="P3" i="48"/>
  <c r="D3" i="48"/>
  <c r="C3" i="48"/>
  <c r="C2" i="48" s="1"/>
  <c r="B25" i="100" l="1"/>
  <c r="B24" i="100"/>
  <c r="AP36" i="62" l="1"/>
  <c r="AO36" i="62"/>
  <c r="AN36" i="62"/>
  <c r="AM36" i="62"/>
  <c r="AL36" i="62"/>
  <c r="AK36" i="62"/>
  <c r="AJ36" i="62"/>
  <c r="AI36" i="62"/>
  <c r="AH36" i="62"/>
  <c r="AG36" i="62"/>
  <c r="AF36" i="62"/>
  <c r="AE36" i="62"/>
  <c r="AD36" i="62"/>
  <c r="AC36" i="62"/>
  <c r="AB36" i="62"/>
  <c r="AA36" i="62"/>
  <c r="Z36" i="62"/>
  <c r="Y36" i="62"/>
  <c r="X36" i="62"/>
  <c r="W36" i="62"/>
  <c r="V36" i="62"/>
  <c r="U36" i="62"/>
  <c r="T36" i="62"/>
  <c r="S36" i="62"/>
  <c r="R36" i="62"/>
  <c r="Q36" i="62"/>
  <c r="P36" i="62"/>
  <c r="O36" i="62"/>
  <c r="N36" i="62"/>
  <c r="M36" i="62"/>
  <c r="L36" i="62"/>
  <c r="K36" i="62"/>
  <c r="J36" i="62"/>
  <c r="I36" i="62"/>
  <c r="H36" i="62"/>
  <c r="G36" i="62"/>
  <c r="F36" i="62"/>
  <c r="E36" i="62"/>
  <c r="D36" i="62"/>
  <c r="C36" i="62"/>
  <c r="B36" i="62"/>
  <c r="AP35" i="62"/>
  <c r="AO35" i="62"/>
  <c r="AN35" i="62"/>
  <c r="AM35" i="62"/>
  <c r="AL35" i="62"/>
  <c r="AK35" i="62"/>
  <c r="AJ35" i="62"/>
  <c r="AI35" i="62"/>
  <c r="AH35" i="62"/>
  <c r="AG35" i="62"/>
  <c r="AF35" i="62"/>
  <c r="AE35" i="62"/>
  <c r="AD35" i="62"/>
  <c r="AC35" i="62"/>
  <c r="AB35" i="62"/>
  <c r="AA35" i="62"/>
  <c r="Z35" i="62"/>
  <c r="Y35" i="62"/>
  <c r="X35" i="62"/>
  <c r="W35" i="62"/>
  <c r="V35" i="62"/>
  <c r="U35" i="62"/>
  <c r="T35" i="62"/>
  <c r="S35" i="62"/>
  <c r="R35" i="62"/>
  <c r="Q35" i="62"/>
  <c r="P35" i="62"/>
  <c r="O35" i="62"/>
  <c r="N35" i="62"/>
  <c r="M35" i="62"/>
  <c r="L35" i="62"/>
  <c r="K35" i="62"/>
  <c r="J35" i="62"/>
  <c r="I35" i="62"/>
  <c r="H35" i="62"/>
  <c r="G35" i="62"/>
  <c r="F35" i="62"/>
  <c r="E35" i="62"/>
  <c r="D35" i="62"/>
  <c r="C35" i="62"/>
  <c r="B35" i="62"/>
  <c r="AP30" i="62"/>
  <c r="AO30" i="62"/>
  <c r="AN30" i="62"/>
  <c r="AM30" i="62"/>
  <c r="AL30" i="62"/>
  <c r="AK30" i="62"/>
  <c r="AJ30" i="62"/>
  <c r="AI30" i="62"/>
  <c r="AH30" i="62"/>
  <c r="AG30" i="62"/>
  <c r="AF30" i="62"/>
  <c r="AE30" i="62"/>
  <c r="AD30" i="62"/>
  <c r="AC30" i="62"/>
  <c r="AB30" i="62"/>
  <c r="AA30" i="62"/>
  <c r="Z30" i="62"/>
  <c r="Y30" i="62"/>
  <c r="X30" i="62"/>
  <c r="W30" i="62"/>
  <c r="V30" i="62"/>
  <c r="U30" i="62"/>
  <c r="T30" i="62"/>
  <c r="S30" i="62"/>
  <c r="R30" i="62"/>
  <c r="Q30" i="62"/>
  <c r="P30" i="62"/>
  <c r="O30" i="62"/>
  <c r="N30" i="62"/>
  <c r="M30" i="62"/>
  <c r="L30" i="62"/>
  <c r="K30" i="62"/>
  <c r="J30" i="62"/>
  <c r="I30" i="62"/>
  <c r="H30" i="62"/>
  <c r="G30" i="62"/>
  <c r="F30" i="62"/>
  <c r="E30" i="62"/>
  <c r="D30" i="62"/>
  <c r="C30" i="62"/>
  <c r="B30" i="62"/>
  <c r="AP29" i="62"/>
  <c r="AO29" i="62"/>
  <c r="AN29" i="62"/>
  <c r="AM29" i="62"/>
  <c r="AL29" i="62"/>
  <c r="AK29" i="62"/>
  <c r="AJ29" i="62"/>
  <c r="AI29" i="62"/>
  <c r="AH29" i="62"/>
  <c r="AG29" i="62"/>
  <c r="AF29" i="62"/>
  <c r="AE29" i="62"/>
  <c r="AD29" i="62"/>
  <c r="AC29" i="62"/>
  <c r="AB29" i="62"/>
  <c r="AA29" i="62"/>
  <c r="Z29" i="62"/>
  <c r="Y29" i="62"/>
  <c r="X29" i="62"/>
  <c r="W29" i="62"/>
  <c r="V29" i="62"/>
  <c r="U29" i="62"/>
  <c r="T29" i="62"/>
  <c r="S29" i="62"/>
  <c r="R29" i="62"/>
  <c r="Q29" i="62"/>
  <c r="P29" i="62"/>
  <c r="O29" i="62"/>
  <c r="N29" i="62"/>
  <c r="M29" i="62"/>
  <c r="L29" i="62"/>
  <c r="K29" i="62"/>
  <c r="J29" i="62"/>
  <c r="I29" i="62"/>
  <c r="H29" i="62"/>
  <c r="G29" i="62"/>
  <c r="F29" i="62"/>
  <c r="E29" i="62"/>
  <c r="D29" i="62"/>
  <c r="C29" i="62"/>
  <c r="B29" i="62"/>
  <c r="AP24" i="62"/>
  <c r="AO24" i="62"/>
  <c r="AN24" i="62"/>
  <c r="AM24" i="62"/>
  <c r="AL24" i="62"/>
  <c r="AK24" i="62"/>
  <c r="AJ24" i="62"/>
  <c r="AI24" i="62"/>
  <c r="AH24" i="62"/>
  <c r="AG24" i="62"/>
  <c r="AF24" i="62"/>
  <c r="AE24" i="62"/>
  <c r="AD24" i="62"/>
  <c r="AC24" i="62"/>
  <c r="AB24" i="62"/>
  <c r="AA24" i="62"/>
  <c r="Z24" i="62"/>
  <c r="Y24" i="62"/>
  <c r="X24" i="62"/>
  <c r="W24" i="62"/>
  <c r="V24" i="62"/>
  <c r="U24" i="62"/>
  <c r="T24" i="62"/>
  <c r="S24" i="62"/>
  <c r="R24" i="62"/>
  <c r="Q24" i="62"/>
  <c r="P24" i="62"/>
  <c r="O24" i="62"/>
  <c r="N24" i="62"/>
  <c r="M24" i="62"/>
  <c r="L24" i="62"/>
  <c r="K24" i="62"/>
  <c r="J24" i="62"/>
  <c r="I24" i="62"/>
  <c r="H24" i="62"/>
  <c r="G24" i="62"/>
  <c r="F24" i="62"/>
  <c r="E24" i="62"/>
  <c r="D24" i="62"/>
  <c r="C24" i="62"/>
  <c r="B24" i="62"/>
  <c r="AP23" i="62"/>
  <c r="AO23" i="62"/>
  <c r="AN23" i="62"/>
  <c r="AM23" i="62"/>
  <c r="AL23" i="62"/>
  <c r="AK23" i="62"/>
  <c r="AJ23" i="62"/>
  <c r="AI23" i="62"/>
  <c r="AH23" i="62"/>
  <c r="AG23" i="62"/>
  <c r="AF23" i="62"/>
  <c r="AE23" i="62"/>
  <c r="AD23" i="62"/>
  <c r="AC23" i="62"/>
  <c r="AB23" i="62"/>
  <c r="AA23" i="62"/>
  <c r="Z23" i="62"/>
  <c r="Y23" i="62"/>
  <c r="X23" i="62"/>
  <c r="W23" i="62"/>
  <c r="V23" i="62"/>
  <c r="U23" i="62"/>
  <c r="T23" i="62"/>
  <c r="S23" i="62"/>
  <c r="R23" i="62"/>
  <c r="Q23" i="62"/>
  <c r="P23" i="62"/>
  <c r="O23" i="62"/>
  <c r="N23" i="62"/>
  <c r="M23" i="62"/>
  <c r="L23" i="62"/>
  <c r="K23" i="62"/>
  <c r="J23" i="62"/>
  <c r="I23" i="62"/>
  <c r="H23" i="62"/>
  <c r="G23" i="62"/>
  <c r="F23" i="62"/>
  <c r="E23" i="62"/>
  <c r="D23" i="62"/>
  <c r="C23" i="62"/>
  <c r="B23" i="62"/>
  <c r="AP16" i="62"/>
  <c r="AO16" i="62"/>
  <c r="AN16" i="62"/>
  <c r="AM16" i="62"/>
  <c r="AL16" i="62"/>
  <c r="AK16" i="62"/>
  <c r="AJ16" i="62"/>
  <c r="AI16" i="62"/>
  <c r="AH16" i="62"/>
  <c r="AG16" i="62"/>
  <c r="AF16" i="62"/>
  <c r="AE16" i="62"/>
  <c r="AD16" i="62"/>
  <c r="AC16" i="62"/>
  <c r="AB16" i="62"/>
  <c r="AA16" i="62"/>
  <c r="Z16" i="62"/>
  <c r="Y16" i="62"/>
  <c r="X16" i="62"/>
  <c r="W16" i="62"/>
  <c r="V16" i="62"/>
  <c r="U16" i="62"/>
  <c r="T16" i="62"/>
  <c r="S16" i="62"/>
  <c r="R16" i="62"/>
  <c r="Q16" i="62"/>
  <c r="P16" i="62"/>
  <c r="O16" i="62"/>
  <c r="N16" i="62"/>
  <c r="M16" i="62"/>
  <c r="L16" i="62"/>
  <c r="K16" i="62"/>
  <c r="J16" i="62"/>
  <c r="I16" i="62"/>
  <c r="H16" i="62"/>
  <c r="G16" i="62"/>
  <c r="F16" i="62"/>
  <c r="E16" i="62"/>
  <c r="D16" i="62"/>
  <c r="C16" i="62"/>
  <c r="B16" i="62"/>
  <c r="AP15" i="62"/>
  <c r="AO15" i="62"/>
  <c r="AN15" i="62"/>
  <c r="AM15" i="62"/>
  <c r="AL15" i="62"/>
  <c r="AK15" i="62"/>
  <c r="AJ15" i="62"/>
  <c r="AI15" i="62"/>
  <c r="AH15" i="62"/>
  <c r="AG15" i="62"/>
  <c r="AF15" i="62"/>
  <c r="AE15" i="62"/>
  <c r="AD15" i="62"/>
  <c r="AC15" i="62"/>
  <c r="AB15" i="62"/>
  <c r="AA15" i="62"/>
  <c r="Z15" i="62"/>
  <c r="Y15" i="62"/>
  <c r="X15" i="62"/>
  <c r="W15" i="62"/>
  <c r="V15" i="62"/>
  <c r="U15" i="62"/>
  <c r="T15" i="62"/>
  <c r="S15" i="62"/>
  <c r="R15" i="62"/>
  <c r="Q15" i="62"/>
  <c r="P15" i="62"/>
  <c r="O15" i="62"/>
  <c r="N15" i="62"/>
  <c r="M15" i="62"/>
  <c r="L15" i="62"/>
  <c r="K15" i="62"/>
  <c r="J15" i="62"/>
  <c r="I15" i="62"/>
  <c r="H15" i="62"/>
  <c r="G15" i="62"/>
  <c r="F15" i="62"/>
  <c r="E15" i="62"/>
  <c r="D15" i="62"/>
  <c r="C15" i="62"/>
  <c r="B15" i="62"/>
  <c r="AP10" i="62"/>
  <c r="AO10" i="62"/>
  <c r="AN10" i="62"/>
  <c r="AM10" i="62"/>
  <c r="AL10" i="62"/>
  <c r="AK10" i="62"/>
  <c r="AJ10" i="62"/>
  <c r="AI10" i="62"/>
  <c r="AH10" i="62"/>
  <c r="AG10" i="62"/>
  <c r="AF10" i="62"/>
  <c r="AE10" i="62"/>
  <c r="AD10" i="62"/>
  <c r="AC10" i="62"/>
  <c r="AB10" i="62"/>
  <c r="AA10" i="62"/>
  <c r="Z10" i="62"/>
  <c r="Y10" i="62"/>
  <c r="X10" i="62"/>
  <c r="W10" i="62"/>
  <c r="V10" i="62"/>
  <c r="U10" i="62"/>
  <c r="T10" i="62"/>
  <c r="S10" i="62"/>
  <c r="R10" i="62"/>
  <c r="Q10" i="62"/>
  <c r="P10" i="62"/>
  <c r="O10" i="62"/>
  <c r="N10" i="62"/>
  <c r="M10" i="62"/>
  <c r="L10" i="62"/>
  <c r="K10" i="62"/>
  <c r="J10" i="62"/>
  <c r="I10" i="62"/>
  <c r="H10" i="62"/>
  <c r="G10" i="62"/>
  <c r="F10" i="62"/>
  <c r="E10" i="62"/>
  <c r="D10" i="62"/>
  <c r="C10" i="62"/>
  <c r="B10" i="62"/>
  <c r="AP9" i="62"/>
  <c r="AO9" i="62"/>
  <c r="AN9" i="62"/>
  <c r="AM9" i="62"/>
  <c r="AL9" i="62"/>
  <c r="AK9" i="62"/>
  <c r="AJ9" i="62"/>
  <c r="AI9" i="62"/>
  <c r="AH9" i="62"/>
  <c r="AG9" i="62"/>
  <c r="AF9" i="62"/>
  <c r="AE9" i="62"/>
  <c r="AD9" i="62"/>
  <c r="AC9" i="62"/>
  <c r="AB9" i="62"/>
  <c r="AA9" i="62"/>
  <c r="Z9" i="62"/>
  <c r="Y9" i="62"/>
  <c r="X9" i="62"/>
  <c r="W9" i="62"/>
  <c r="V9" i="62"/>
  <c r="U9" i="62"/>
  <c r="T9" i="62"/>
  <c r="S9" i="62"/>
  <c r="R9" i="62"/>
  <c r="Q9" i="62"/>
  <c r="P9" i="62"/>
  <c r="O9" i="62"/>
  <c r="N9" i="62"/>
  <c r="M9" i="62"/>
  <c r="L9" i="62"/>
  <c r="K9" i="62"/>
  <c r="J9" i="62"/>
  <c r="I9" i="62"/>
  <c r="H9" i="62"/>
  <c r="G9" i="62"/>
  <c r="F9" i="62"/>
  <c r="E9" i="62"/>
  <c r="D9" i="62"/>
  <c r="C9" i="62"/>
  <c r="B9" i="62"/>
  <c r="AP3" i="62"/>
  <c r="AO3" i="62"/>
  <c r="AN3" i="62"/>
  <c r="AM3" i="62"/>
  <c r="AL3" i="62"/>
  <c r="AK3" i="62"/>
  <c r="AJ3" i="62"/>
  <c r="AI3" i="62"/>
  <c r="AH3" i="62"/>
  <c r="AG3" i="62"/>
  <c r="AF3" i="62"/>
  <c r="AE3" i="62"/>
  <c r="AD3" i="62"/>
  <c r="AC3" i="62"/>
  <c r="AB3" i="62"/>
  <c r="AA3" i="62"/>
  <c r="Z3" i="62"/>
  <c r="Y3" i="62"/>
  <c r="X3" i="62"/>
  <c r="W3" i="62"/>
  <c r="V3" i="62"/>
  <c r="U3" i="62"/>
  <c r="T3" i="62"/>
  <c r="S3" i="62"/>
  <c r="R3" i="62"/>
  <c r="Q3" i="62"/>
  <c r="P3" i="62"/>
  <c r="O3" i="62"/>
  <c r="N3" i="62"/>
  <c r="M3" i="62"/>
  <c r="L3" i="62"/>
  <c r="K3" i="62"/>
  <c r="J3" i="62"/>
  <c r="I3" i="62"/>
  <c r="H3" i="62"/>
  <c r="G3" i="62"/>
  <c r="F3" i="62"/>
  <c r="E3" i="62"/>
  <c r="D3" i="62"/>
  <c r="C3" i="62"/>
  <c r="B3" i="62"/>
  <c r="B5" i="62" l="1"/>
  <c r="B18" i="62"/>
  <c r="B6" i="62"/>
  <c r="B12" i="62"/>
  <c r="B26" i="62"/>
  <c r="B38" i="62"/>
  <c r="B32" i="62"/>
  <c r="B11" i="62"/>
  <c r="B17" i="62"/>
  <c r="B25" i="62"/>
  <c r="B31" i="62"/>
  <c r="B37" i="62"/>
  <c r="C5" i="63" l="1"/>
  <c r="C3" i="63"/>
  <c r="C2" i="63"/>
  <c r="D5" i="63"/>
  <c r="D3" i="63"/>
  <c r="D2" i="63"/>
  <c r="B5" i="63"/>
  <c r="B3" i="63"/>
  <c r="B2" i="63"/>
  <c r="C28" i="53" l="1"/>
  <c r="B30" i="53" l="1"/>
  <c r="B29" i="53"/>
  <c r="B28" i="53"/>
  <c r="D28" i="53" s="1"/>
  <c r="B26" i="53"/>
  <c r="B27" i="53"/>
  <c r="D55" i="66" l="1"/>
  <c r="D54" i="66"/>
  <c r="D53" i="66"/>
  <c r="C44" i="53"/>
  <c r="D44" i="53"/>
  <c r="E44" i="53"/>
  <c r="F44" i="53"/>
  <c r="G44" i="53"/>
  <c r="H44" i="53"/>
  <c r="I44" i="53"/>
  <c r="J44" i="53"/>
  <c r="K44" i="53"/>
  <c r="L44" i="53"/>
  <c r="M44" i="53"/>
  <c r="N44" i="53"/>
  <c r="O44" i="53"/>
  <c r="P44" i="53"/>
  <c r="Q44" i="53"/>
  <c r="R44" i="53"/>
  <c r="S44" i="53"/>
  <c r="T44" i="53"/>
  <c r="U44" i="53"/>
  <c r="V44" i="53"/>
  <c r="W44" i="53"/>
  <c r="X44" i="53"/>
  <c r="Y44" i="53"/>
  <c r="Z44" i="53"/>
  <c r="AA44" i="53"/>
  <c r="AB44" i="53"/>
  <c r="AC44" i="53"/>
  <c r="AD44" i="53"/>
  <c r="AE44" i="53"/>
  <c r="AF44" i="53"/>
  <c r="AG44" i="53"/>
  <c r="AH44" i="53"/>
  <c r="AI44" i="53"/>
  <c r="AJ44" i="53"/>
  <c r="AK44" i="53"/>
  <c r="AL44" i="53"/>
  <c r="AM44" i="53"/>
  <c r="AN44" i="53"/>
  <c r="AO44" i="53"/>
  <c r="AP44" i="53"/>
  <c r="AQ44" i="53"/>
  <c r="AR44" i="53"/>
  <c r="B44" i="53"/>
  <c r="M67" i="50" l="1"/>
  <c r="M68" i="50"/>
  <c r="M69" i="50"/>
  <c r="M70" i="50"/>
  <c r="M71" i="50"/>
  <c r="M72" i="50"/>
  <c r="M73" i="50"/>
  <c r="M74" i="50"/>
  <c r="M75" i="50"/>
  <c r="M76" i="50"/>
  <c r="M77" i="50"/>
  <c r="M78" i="50"/>
  <c r="M79" i="50"/>
  <c r="M80" i="50"/>
  <c r="M81" i="50"/>
  <c r="M82" i="50"/>
  <c r="M83" i="50"/>
  <c r="M84" i="50"/>
  <c r="M85" i="50"/>
  <c r="M86" i="50"/>
  <c r="M87" i="50"/>
  <c r="M88" i="50"/>
  <c r="M89" i="50"/>
  <c r="M90" i="50"/>
  <c r="M91" i="50"/>
  <c r="M92" i="50"/>
  <c r="M93" i="50"/>
  <c r="M94" i="50"/>
  <c r="M95" i="50"/>
  <c r="M96" i="50"/>
  <c r="M66" i="50"/>
  <c r="N67" i="50"/>
  <c r="N68" i="50"/>
  <c r="N69" i="50"/>
  <c r="N70" i="50"/>
  <c r="N71" i="50"/>
  <c r="N72" i="50"/>
  <c r="N73" i="50"/>
  <c r="N74" i="50"/>
  <c r="N75" i="50"/>
  <c r="N76" i="50"/>
  <c r="N77" i="50"/>
  <c r="N78" i="50"/>
  <c r="N79" i="50"/>
  <c r="N80" i="50"/>
  <c r="N81" i="50"/>
  <c r="N82" i="50"/>
  <c r="N83" i="50"/>
  <c r="N84" i="50"/>
  <c r="N85" i="50"/>
  <c r="N86" i="50"/>
  <c r="N87" i="50"/>
  <c r="N88" i="50"/>
  <c r="N89" i="50"/>
  <c r="N90" i="50"/>
  <c r="N91" i="50"/>
  <c r="N92" i="50"/>
  <c r="N93" i="50"/>
  <c r="N94" i="50"/>
  <c r="N95" i="50"/>
  <c r="N96" i="50"/>
  <c r="B22" i="68" l="1"/>
  <c r="S17" i="55"/>
  <c r="C6" i="48"/>
  <c r="D34" i="52"/>
  <c r="E34" i="52" s="1"/>
  <c r="D33" i="52"/>
  <c r="E33" i="52" s="1"/>
  <c r="D32" i="52"/>
  <c r="E32" i="52" s="1"/>
  <c r="D31" i="52"/>
  <c r="E31" i="52" s="1"/>
  <c r="D30" i="52"/>
  <c r="E30" i="52" s="1"/>
  <c r="D29" i="52"/>
  <c r="E29" i="52" s="1"/>
  <c r="E28" i="52"/>
  <c r="D28" i="52"/>
  <c r="E27" i="52"/>
  <c r="D27" i="52"/>
  <c r="E26" i="52"/>
  <c r="D26" i="52"/>
  <c r="E25" i="52"/>
  <c r="D25" i="52"/>
  <c r="D24" i="52"/>
  <c r="E24" i="52" s="1"/>
  <c r="D23" i="52"/>
  <c r="E23" i="52" s="1"/>
  <c r="E22" i="52"/>
  <c r="D22" i="52"/>
  <c r="E21" i="52"/>
  <c r="D21" i="52"/>
  <c r="E20" i="52"/>
  <c r="D20" i="52"/>
  <c r="E19" i="52"/>
  <c r="D19" i="52"/>
  <c r="D18" i="52"/>
  <c r="E18" i="52" s="1"/>
  <c r="D17" i="52"/>
  <c r="E17" i="52" s="1"/>
  <c r="E16" i="52"/>
  <c r="D16" i="52"/>
  <c r="E15" i="52"/>
  <c r="D15" i="52"/>
  <c r="E14" i="52"/>
  <c r="D14" i="52"/>
  <c r="E13" i="52"/>
  <c r="D13" i="52"/>
  <c r="D12" i="52"/>
  <c r="E12" i="52" s="1"/>
  <c r="D11" i="52"/>
  <c r="E11" i="52" s="1"/>
  <c r="E10" i="52"/>
  <c r="D10" i="52"/>
  <c r="E9" i="52"/>
  <c r="D9" i="52"/>
  <c r="E8" i="52"/>
  <c r="D8" i="52"/>
  <c r="E7" i="52"/>
  <c r="D7" i="52"/>
  <c r="D6" i="52"/>
  <c r="E6" i="52" s="1"/>
  <c r="D5" i="52"/>
  <c r="E5" i="52" s="1"/>
  <c r="D4" i="52"/>
  <c r="E4" i="52" s="1"/>
  <c r="G4" i="52" s="1"/>
  <c r="F17" i="55" l="1"/>
  <c r="K17" i="55"/>
  <c r="G17" i="55"/>
  <c r="J17" i="55"/>
  <c r="E17" i="55"/>
  <c r="H17" i="55"/>
  <c r="P17" i="55"/>
  <c r="D17" i="55"/>
  <c r="L17" i="55"/>
  <c r="B17" i="55"/>
  <c r="R17" i="55"/>
  <c r="O17" i="55"/>
  <c r="C17" i="55"/>
  <c r="M17" i="55"/>
  <c r="I17" i="55"/>
  <c r="Q17" i="55"/>
  <c r="N17" i="55"/>
  <c r="B23" i="68"/>
  <c r="J66" i="50"/>
  <c r="L66" i="50"/>
  <c r="J67" i="50"/>
  <c r="L67" i="50"/>
  <c r="J68" i="50"/>
  <c r="L68" i="50"/>
  <c r="J69" i="50"/>
  <c r="L69" i="50"/>
  <c r="J70" i="50"/>
  <c r="L70" i="50"/>
  <c r="J71" i="50"/>
  <c r="L71" i="50"/>
  <c r="J72" i="50"/>
  <c r="L72" i="50"/>
  <c r="J73" i="50"/>
  <c r="L73" i="50"/>
  <c r="J74" i="50"/>
  <c r="L74" i="50"/>
  <c r="J75" i="50"/>
  <c r="L75" i="50"/>
  <c r="J76" i="50"/>
  <c r="L76" i="50"/>
  <c r="J77" i="50"/>
  <c r="L77" i="50"/>
  <c r="J78" i="50"/>
  <c r="L78" i="50"/>
  <c r="J79" i="50"/>
  <c r="L79" i="50"/>
  <c r="J80" i="50"/>
  <c r="L80" i="50"/>
  <c r="J81" i="50"/>
  <c r="L81" i="50"/>
  <c r="J82" i="50"/>
  <c r="L82" i="50"/>
  <c r="J83" i="50"/>
  <c r="L83" i="50"/>
  <c r="J84" i="50"/>
  <c r="L84" i="50"/>
  <c r="J85" i="50"/>
  <c r="L85" i="50"/>
  <c r="J86" i="50"/>
  <c r="L86" i="50"/>
  <c r="J87" i="50"/>
  <c r="L87" i="50"/>
  <c r="J88" i="50"/>
  <c r="L88" i="50"/>
  <c r="J89" i="50"/>
  <c r="L89" i="50"/>
  <c r="J90" i="50"/>
  <c r="L90" i="50"/>
  <c r="J91" i="50"/>
  <c r="L91" i="50"/>
  <c r="J92" i="50"/>
  <c r="L92" i="50"/>
  <c r="J93" i="50"/>
  <c r="L93" i="50"/>
  <c r="J94" i="50"/>
  <c r="L94" i="50"/>
  <c r="J95" i="50"/>
  <c r="L95" i="50"/>
  <c r="J96" i="50"/>
  <c r="L96" i="50"/>
  <c r="D65" i="50"/>
  <c r="B58" i="50" s="1"/>
  <c r="E65" i="50"/>
  <c r="B56" i="50" s="1"/>
  <c r="F65" i="50"/>
  <c r="H65" i="50"/>
  <c r="C96" i="50"/>
  <c r="C65" i="50" s="1"/>
  <c r="G67" i="50"/>
  <c r="G68" i="50"/>
  <c r="G69" i="50"/>
  <c r="G70" i="50"/>
  <c r="G71" i="50"/>
  <c r="G72" i="50"/>
  <c r="G73" i="50"/>
  <c r="G74" i="50"/>
  <c r="G75" i="50"/>
  <c r="G76" i="50"/>
  <c r="G77" i="50"/>
  <c r="G78" i="50"/>
  <c r="G79" i="50"/>
  <c r="G80" i="50"/>
  <c r="G81" i="50"/>
  <c r="G82" i="50"/>
  <c r="G83" i="50"/>
  <c r="G84" i="50"/>
  <c r="G85" i="50"/>
  <c r="G86" i="50"/>
  <c r="G87" i="50"/>
  <c r="G88" i="50"/>
  <c r="G89" i="50"/>
  <c r="G90" i="50"/>
  <c r="G91" i="50"/>
  <c r="G92" i="50"/>
  <c r="G93" i="50"/>
  <c r="G94" i="50"/>
  <c r="G95" i="50"/>
  <c r="G66" i="50"/>
  <c r="M50" i="50" l="1"/>
  <c r="Y50" i="50"/>
  <c r="AK50" i="50"/>
  <c r="AN50" i="50"/>
  <c r="Q50" i="50"/>
  <c r="AD50" i="50"/>
  <c r="AF50" i="50"/>
  <c r="U50" i="50"/>
  <c r="N50" i="50"/>
  <c r="Z50" i="50"/>
  <c r="AL50" i="50"/>
  <c r="AO50" i="50"/>
  <c r="B50" i="50"/>
  <c r="AP50" i="50"/>
  <c r="AE50" i="50"/>
  <c r="C50" i="50"/>
  <c r="O50" i="50"/>
  <c r="AA50" i="50"/>
  <c r="AM50" i="50"/>
  <c r="P50" i="50"/>
  <c r="AB50" i="50"/>
  <c r="AC50" i="50"/>
  <c r="R50" i="50"/>
  <c r="S50" i="50"/>
  <c r="T50" i="50"/>
  <c r="AG50" i="50"/>
  <c r="V50" i="50"/>
  <c r="D50" i="50"/>
  <c r="E50" i="50"/>
  <c r="F50" i="50"/>
  <c r="G50" i="50"/>
  <c r="H50" i="50"/>
  <c r="I50" i="50"/>
  <c r="J50" i="50"/>
  <c r="K50" i="50"/>
  <c r="W50" i="50"/>
  <c r="AI50" i="50"/>
  <c r="L50" i="50"/>
  <c r="X50" i="50"/>
  <c r="AJ50" i="50"/>
  <c r="AH50" i="50"/>
  <c r="E52" i="50"/>
  <c r="Q52" i="50"/>
  <c r="AC52" i="50"/>
  <c r="AO52" i="50"/>
  <c r="F52" i="50"/>
  <c r="R52" i="50"/>
  <c r="AP52" i="50"/>
  <c r="H52" i="50"/>
  <c r="U52" i="50"/>
  <c r="J52" i="50"/>
  <c r="AH52" i="50"/>
  <c r="K52" i="50"/>
  <c r="AI52" i="50"/>
  <c r="L52" i="50"/>
  <c r="AJ52" i="50"/>
  <c r="M52" i="50"/>
  <c r="AD52" i="50"/>
  <c r="T52" i="50"/>
  <c r="I52" i="50"/>
  <c r="Y52" i="50"/>
  <c r="AL52" i="50"/>
  <c r="AM52" i="50"/>
  <c r="G52" i="50"/>
  <c r="S52" i="50"/>
  <c r="AE52" i="50"/>
  <c r="B52" i="50"/>
  <c r="AF52" i="50"/>
  <c r="AG52" i="50"/>
  <c r="V52" i="50"/>
  <c r="W52" i="50"/>
  <c r="X52" i="50"/>
  <c r="AK52" i="50"/>
  <c r="Z52" i="50"/>
  <c r="AA52" i="50"/>
  <c r="C52" i="50"/>
  <c r="D52" i="50"/>
  <c r="P52" i="50"/>
  <c r="AB52" i="50"/>
  <c r="AN52" i="50"/>
  <c r="N52" i="50"/>
  <c r="O52" i="50"/>
  <c r="N66" i="50"/>
  <c r="L65" i="50"/>
  <c r="K65" i="50" s="1"/>
  <c r="J65" i="50"/>
  <c r="I65" i="50" s="1"/>
  <c r="G65" i="50"/>
  <c r="B57" i="50" s="1"/>
  <c r="AN42" i="50" l="1"/>
  <c r="AN26" i="50"/>
  <c r="U34" i="50"/>
  <c r="U10" i="50"/>
  <c r="Q10" i="50"/>
  <c r="Q34" i="50"/>
  <c r="AM10" i="50"/>
  <c r="AM34" i="50"/>
  <c r="U42" i="50"/>
  <c r="U26" i="50"/>
  <c r="R42" i="50"/>
  <c r="R26" i="50"/>
  <c r="P42" i="50"/>
  <c r="P26" i="50"/>
  <c r="I34" i="50"/>
  <c r="I10" i="50"/>
  <c r="P10" i="50"/>
  <c r="P34" i="50"/>
  <c r="AJ10" i="50"/>
  <c r="AJ34" i="50"/>
  <c r="H34" i="50"/>
  <c r="I35" i="50" s="1"/>
  <c r="H10" i="50"/>
  <c r="L26" i="50"/>
  <c r="L42" i="50"/>
  <c r="AA42" i="50"/>
  <c r="AA26" i="50"/>
  <c r="J42" i="50"/>
  <c r="J26" i="50"/>
  <c r="O42" i="50"/>
  <c r="O26" i="50"/>
  <c r="E10" i="50"/>
  <c r="E34" i="50"/>
  <c r="AK10" i="50"/>
  <c r="AK34" i="50"/>
  <c r="AD10" i="50"/>
  <c r="AD34" i="50"/>
  <c r="X10" i="50"/>
  <c r="X34" i="50"/>
  <c r="F10" i="50"/>
  <c r="F34" i="50"/>
  <c r="C42" i="50"/>
  <c r="D43" i="50" s="1"/>
  <c r="C26" i="50"/>
  <c r="D10" i="50"/>
  <c r="E11" i="50" s="1"/>
  <c r="F12" i="50" s="1"/>
  <c r="D34" i="50"/>
  <c r="Y10" i="50"/>
  <c r="Z11" i="50" s="1"/>
  <c r="Y34" i="50"/>
  <c r="AB10" i="50"/>
  <c r="AB34" i="50"/>
  <c r="V42" i="50"/>
  <c r="V26" i="50"/>
  <c r="D42" i="50"/>
  <c r="D26" i="50"/>
  <c r="Z10" i="50"/>
  <c r="Z34" i="50"/>
  <c r="S34" i="50"/>
  <c r="S10" i="50"/>
  <c r="B42" i="50"/>
  <c r="B26" i="50"/>
  <c r="I42" i="50"/>
  <c r="J43" i="50" s="1"/>
  <c r="I26" i="50"/>
  <c r="AF34" i="50"/>
  <c r="AF10" i="50"/>
  <c r="C10" i="50"/>
  <c r="C34" i="50"/>
  <c r="D35" i="50" s="1"/>
  <c r="M10" i="50"/>
  <c r="N11" i="50" s="1"/>
  <c r="M34" i="50"/>
  <c r="O10" i="50"/>
  <c r="O34" i="50"/>
  <c r="G42" i="50"/>
  <c r="G26" i="50"/>
  <c r="AB42" i="50"/>
  <c r="AB26" i="50"/>
  <c r="AE42" i="50"/>
  <c r="AE26" i="50"/>
  <c r="AF27" i="50" s="1"/>
  <c r="L10" i="50"/>
  <c r="L34" i="50"/>
  <c r="N10" i="50"/>
  <c r="N34" i="50"/>
  <c r="AC42" i="50"/>
  <c r="AC26" i="50"/>
  <c r="Q42" i="50"/>
  <c r="Q26" i="50"/>
  <c r="R27" i="50" s="1"/>
  <c r="S28" i="50" s="1"/>
  <c r="E42" i="50"/>
  <c r="F43" i="50" s="1"/>
  <c r="E26" i="50"/>
  <c r="AF42" i="50"/>
  <c r="AF26" i="50"/>
  <c r="AH34" i="50"/>
  <c r="AH10" i="50"/>
  <c r="B10" i="50"/>
  <c r="D27" i="53" s="1"/>
  <c r="B34" i="50"/>
  <c r="AL10" i="50"/>
  <c r="AL34" i="50"/>
  <c r="T42" i="50"/>
  <c r="T26" i="50"/>
  <c r="AM42" i="50"/>
  <c r="AM26" i="50"/>
  <c r="AD42" i="50"/>
  <c r="AD26" i="50"/>
  <c r="Z42" i="50"/>
  <c r="Z26" i="50"/>
  <c r="AK26" i="50"/>
  <c r="AK42" i="50"/>
  <c r="H42" i="50"/>
  <c r="H26" i="50"/>
  <c r="V34" i="50"/>
  <c r="V10" i="50"/>
  <c r="T34" i="50"/>
  <c r="U35" i="50" s="1"/>
  <c r="T10" i="50"/>
  <c r="AC10" i="50"/>
  <c r="AC34" i="50"/>
  <c r="AI34" i="50"/>
  <c r="AI10" i="50"/>
  <c r="AA10" i="50"/>
  <c r="AA34" i="50"/>
  <c r="K26" i="50"/>
  <c r="K42" i="50"/>
  <c r="AH42" i="50"/>
  <c r="AH26" i="50"/>
  <c r="AG42" i="50"/>
  <c r="AG26" i="50"/>
  <c r="I51" i="50"/>
  <c r="G18" i="50" s="1"/>
  <c r="H19" i="50" s="1"/>
  <c r="U51" i="50"/>
  <c r="S18" i="50" s="1"/>
  <c r="T19" i="50" s="1"/>
  <c r="AG51" i="50"/>
  <c r="AE18" i="50" s="1"/>
  <c r="AF19" i="50" s="1"/>
  <c r="AJ51" i="50"/>
  <c r="AH18" i="50" s="1"/>
  <c r="B51" i="50"/>
  <c r="M51" i="50"/>
  <c r="K18" i="50" s="1"/>
  <c r="AK51" i="50"/>
  <c r="AI18" i="50" s="1"/>
  <c r="Z51" i="50"/>
  <c r="X18" i="50" s="1"/>
  <c r="P51" i="50"/>
  <c r="N18" i="50" s="1"/>
  <c r="AC51" i="50"/>
  <c r="AA18" i="50" s="1"/>
  <c r="J51" i="50"/>
  <c r="H18" i="50" s="1"/>
  <c r="V51" i="50"/>
  <c r="T18" i="50" s="1"/>
  <c r="AH51" i="50"/>
  <c r="AF18" i="50" s="1"/>
  <c r="L51" i="50"/>
  <c r="J18" i="50" s="1"/>
  <c r="AL51" i="50"/>
  <c r="AJ18" i="50" s="1"/>
  <c r="O51" i="50"/>
  <c r="M18" i="50" s="1"/>
  <c r="AM51" i="50"/>
  <c r="AK18" i="50" s="1"/>
  <c r="AN51" i="50"/>
  <c r="AL18" i="50" s="1"/>
  <c r="E51" i="50"/>
  <c r="C18" i="50" s="1"/>
  <c r="R51" i="50"/>
  <c r="P18" i="50" s="1"/>
  <c r="AP51" i="50"/>
  <c r="AN18" i="50" s="1"/>
  <c r="K51" i="50"/>
  <c r="I18" i="50" s="1"/>
  <c r="W51" i="50"/>
  <c r="U18" i="50" s="1"/>
  <c r="AI51" i="50"/>
  <c r="AG18" i="50" s="1"/>
  <c r="AH19" i="50" s="1"/>
  <c r="AI20" i="50" s="1"/>
  <c r="X51" i="50"/>
  <c r="V18" i="50" s="1"/>
  <c r="Y51" i="50"/>
  <c r="W18" i="50" s="1"/>
  <c r="N51" i="50"/>
  <c r="L18" i="50" s="1"/>
  <c r="C51" i="50"/>
  <c r="AA51" i="50"/>
  <c r="Y18" i="50" s="1"/>
  <c r="D51" i="50"/>
  <c r="B18" i="50" s="1"/>
  <c r="AB51" i="50"/>
  <c r="Z18" i="50" s="1"/>
  <c r="Q51" i="50"/>
  <c r="O18" i="50" s="1"/>
  <c r="AO51" i="50"/>
  <c r="AM18" i="50" s="1"/>
  <c r="F51" i="50"/>
  <c r="D18" i="50" s="1"/>
  <c r="E19" i="50" s="1"/>
  <c r="AD51" i="50"/>
  <c r="AB18" i="50" s="1"/>
  <c r="G51" i="50"/>
  <c r="E18" i="50" s="1"/>
  <c r="S51" i="50"/>
  <c r="Q18" i="50" s="1"/>
  <c r="AE51" i="50"/>
  <c r="AC18" i="50" s="1"/>
  <c r="H51" i="50"/>
  <c r="F18" i="50" s="1"/>
  <c r="T51" i="50"/>
  <c r="R18" i="50" s="1"/>
  <c r="AF51" i="50"/>
  <c r="AD18" i="50" s="1"/>
  <c r="X26" i="50"/>
  <c r="X42" i="50"/>
  <c r="AJ26" i="50"/>
  <c r="AJ42" i="50"/>
  <c r="S42" i="50"/>
  <c r="S26" i="50"/>
  <c r="J34" i="50"/>
  <c r="J10" i="50"/>
  <c r="AE34" i="50"/>
  <c r="AE10" i="50"/>
  <c r="AN10" i="50"/>
  <c r="AN34" i="50"/>
  <c r="W34" i="50"/>
  <c r="W10" i="50"/>
  <c r="M26" i="50"/>
  <c r="M42" i="50"/>
  <c r="G34" i="50"/>
  <c r="G10" i="50"/>
  <c r="AL42" i="50"/>
  <c r="AL26" i="50"/>
  <c r="N42" i="50"/>
  <c r="N26" i="50"/>
  <c r="Y26" i="50"/>
  <c r="Y42" i="50"/>
  <c r="AI26" i="50"/>
  <c r="AI42" i="50"/>
  <c r="W26" i="50"/>
  <c r="W42" i="50"/>
  <c r="F42" i="50"/>
  <c r="F26" i="50"/>
  <c r="G27" i="50" s="1"/>
  <c r="AG34" i="50"/>
  <c r="AG10" i="50"/>
  <c r="R10" i="50"/>
  <c r="R34" i="50"/>
  <c r="K34" i="50"/>
  <c r="K10" i="50"/>
  <c r="C43" i="50" l="1"/>
  <c r="D44" i="50" s="1"/>
  <c r="B47" i="50"/>
  <c r="D30" i="53"/>
  <c r="C35" i="50"/>
  <c r="B39" i="50"/>
  <c r="D29" i="53"/>
  <c r="C29" i="53" s="1"/>
  <c r="C27" i="50"/>
  <c r="B31" i="50"/>
  <c r="D26" i="53"/>
  <c r="C19" i="50"/>
  <c r="B23" i="50"/>
  <c r="F21" i="50"/>
  <c r="C11" i="50"/>
  <c r="D13" i="50" s="1"/>
  <c r="B15" i="50"/>
  <c r="AH35" i="50"/>
  <c r="AI36" i="50" s="1"/>
  <c r="AM43" i="50"/>
  <c r="K35" i="50"/>
  <c r="J37" i="50"/>
  <c r="F19" i="50"/>
  <c r="G21" i="50" s="1"/>
  <c r="F20" i="50"/>
  <c r="U19" i="50"/>
  <c r="V20" i="50" s="1"/>
  <c r="AG29" i="50"/>
  <c r="AH27" i="50"/>
  <c r="AI29" i="50" s="1"/>
  <c r="U11" i="50"/>
  <c r="V13" i="50" s="1"/>
  <c r="AN27" i="50"/>
  <c r="F27" i="50"/>
  <c r="G28" i="50" s="1"/>
  <c r="AC27" i="50"/>
  <c r="AD28" i="50" s="1"/>
  <c r="J27" i="50"/>
  <c r="K29" i="50" s="1"/>
  <c r="AC35" i="50"/>
  <c r="AD37" i="50" s="1"/>
  <c r="AE35" i="50"/>
  <c r="AF37" i="50" s="1"/>
  <c r="M43" i="50"/>
  <c r="N45" i="50" s="1"/>
  <c r="S27" i="50"/>
  <c r="T28" i="50" s="1"/>
  <c r="H28" i="50"/>
  <c r="H11" i="50"/>
  <c r="I12" i="50" s="1"/>
  <c r="T27" i="50"/>
  <c r="U28" i="50" s="1"/>
  <c r="S29" i="50"/>
  <c r="AC19" i="50"/>
  <c r="AD21" i="50" s="1"/>
  <c r="V19" i="50"/>
  <c r="W20" i="50" s="1"/>
  <c r="U21" i="50"/>
  <c r="I19" i="50"/>
  <c r="J20" i="50" s="1"/>
  <c r="AH43" i="50"/>
  <c r="AN43" i="50"/>
  <c r="AN44" i="50"/>
  <c r="G45" i="50"/>
  <c r="AC43" i="50"/>
  <c r="AD44" i="50" s="1"/>
  <c r="AC11" i="50"/>
  <c r="AD12" i="50" s="1"/>
  <c r="AE11" i="50"/>
  <c r="AF12" i="50" s="1"/>
  <c r="M27" i="50"/>
  <c r="N29" i="50" s="1"/>
  <c r="S43" i="50"/>
  <c r="T45" i="50" s="1"/>
  <c r="AN19" i="50"/>
  <c r="D19" i="50"/>
  <c r="E20" i="50" s="1"/>
  <c r="D20" i="50"/>
  <c r="AJ19" i="50"/>
  <c r="AI21" i="50"/>
  <c r="L27" i="50"/>
  <c r="M28" i="50" s="1"/>
  <c r="I43" i="50"/>
  <c r="J44" i="50" s="1"/>
  <c r="AM11" i="50"/>
  <c r="AN13" i="50" s="1"/>
  <c r="AD43" i="50"/>
  <c r="AE45" i="50" s="1"/>
  <c r="P11" i="50"/>
  <c r="Q12" i="50" s="1"/>
  <c r="O13" i="50"/>
  <c r="T35" i="50"/>
  <c r="U36" i="50" s="1"/>
  <c r="F11" i="50"/>
  <c r="G13" i="50" s="1"/>
  <c r="AK11" i="50"/>
  <c r="AL13" i="50" s="1"/>
  <c r="AN11" i="50"/>
  <c r="G43" i="50"/>
  <c r="H45" i="50" s="1"/>
  <c r="G44" i="50"/>
  <c r="W11" i="50"/>
  <c r="X12" i="50" s="1"/>
  <c r="Q19" i="50"/>
  <c r="R20" i="50" s="1"/>
  <c r="AD27" i="50"/>
  <c r="AE29" i="50" s="1"/>
  <c r="AN35" i="50"/>
  <c r="X35" i="50"/>
  <c r="Y36" i="50" s="1"/>
  <c r="AM19" i="50"/>
  <c r="AN20" i="50" s="1"/>
  <c r="L19" i="50"/>
  <c r="M21" i="50" s="1"/>
  <c r="AB35" i="50"/>
  <c r="AC37" i="50" s="1"/>
  <c r="AL43" i="50"/>
  <c r="AM44" i="50" s="1"/>
  <c r="D36" i="50"/>
  <c r="O35" i="50"/>
  <c r="P36" i="50" s="1"/>
  <c r="N35" i="50"/>
  <c r="O36" i="50" s="1"/>
  <c r="AA35" i="50"/>
  <c r="AB37" i="50" s="1"/>
  <c r="D27" i="50"/>
  <c r="E28" i="50" s="1"/>
  <c r="D28" i="50"/>
  <c r="P27" i="50"/>
  <c r="Q29" i="50" s="1"/>
  <c r="Q35" i="50"/>
  <c r="R36" i="50" s="1"/>
  <c r="R35" i="50"/>
  <c r="S36" i="50" s="1"/>
  <c r="AB19" i="50"/>
  <c r="AC21" i="50" s="1"/>
  <c r="Z35" i="50"/>
  <c r="AA37" i="50" s="1"/>
  <c r="X43" i="50"/>
  <c r="Y45" i="50" s="1"/>
  <c r="O19" i="50"/>
  <c r="P21" i="50" s="1"/>
  <c r="R43" i="50"/>
  <c r="S45" i="50" s="1"/>
  <c r="AL11" i="50"/>
  <c r="AM13" i="50" s="1"/>
  <c r="P19" i="50"/>
  <c r="Q21" i="50" s="1"/>
  <c r="P20" i="50"/>
  <c r="I27" i="50"/>
  <c r="J28" i="50" s="1"/>
  <c r="H29" i="50"/>
  <c r="F35" i="50"/>
  <c r="G37" i="50" s="1"/>
  <c r="E37" i="50"/>
  <c r="AI45" i="50"/>
  <c r="AJ43" i="50"/>
  <c r="AK44" i="50" s="1"/>
  <c r="Y43" i="50"/>
  <c r="Z45" i="50" s="1"/>
  <c r="AJ27" i="50"/>
  <c r="AK29" i="50" s="1"/>
  <c r="Y27" i="50"/>
  <c r="Z28" i="50" s="1"/>
  <c r="Z19" i="50"/>
  <c r="AA21" i="50" s="1"/>
  <c r="AB11" i="50"/>
  <c r="AC12" i="50" s="1"/>
  <c r="AA13" i="50"/>
  <c r="AL27" i="50"/>
  <c r="AM28" i="50" s="1"/>
  <c r="O11" i="50"/>
  <c r="P12" i="50" s="1"/>
  <c r="O12" i="50"/>
  <c r="AA11" i="50"/>
  <c r="AB13" i="50" s="1"/>
  <c r="AA12" i="50"/>
  <c r="E45" i="50"/>
  <c r="P43" i="50"/>
  <c r="Q44" i="50" s="1"/>
  <c r="Q11" i="50"/>
  <c r="R13" i="50" s="1"/>
  <c r="R11" i="50"/>
  <c r="U27" i="50"/>
  <c r="AL35" i="50"/>
  <c r="AM37" i="50" s="1"/>
  <c r="AN21" i="50"/>
  <c r="U43" i="50"/>
  <c r="V45" i="50" s="1"/>
  <c r="H44" i="50"/>
  <c r="H43" i="50"/>
  <c r="I45" i="50" s="1"/>
  <c r="V43" i="50"/>
  <c r="W45" i="50" s="1"/>
  <c r="X27" i="50"/>
  <c r="Y28" i="50" s="1"/>
  <c r="AK27" i="50"/>
  <c r="AL28" i="50" s="1"/>
  <c r="AK28" i="50"/>
  <c r="K44" i="50"/>
  <c r="K45" i="50"/>
  <c r="L43" i="50"/>
  <c r="M44" i="50" s="1"/>
  <c r="AM35" i="50"/>
  <c r="AN36" i="50" s="1"/>
  <c r="P35" i="50"/>
  <c r="Q36" i="50" s="1"/>
  <c r="O37" i="50"/>
  <c r="AK35" i="50"/>
  <c r="AL37" i="50" s="1"/>
  <c r="X11" i="50"/>
  <c r="Y13" i="50" s="1"/>
  <c r="D21" i="50"/>
  <c r="L11" i="50"/>
  <c r="M13" i="50" s="1"/>
  <c r="Z43" i="50"/>
  <c r="AE19" i="50"/>
  <c r="AF20" i="50" s="1"/>
  <c r="AL19" i="50"/>
  <c r="AM20" i="50" s="1"/>
  <c r="AK21" i="50"/>
  <c r="L35" i="50"/>
  <c r="M37" i="50" s="1"/>
  <c r="L36" i="50"/>
  <c r="Z27" i="50"/>
  <c r="AA28" i="50" s="1"/>
  <c r="S19" i="50"/>
  <c r="T20" i="50" s="1"/>
  <c r="N19" i="50"/>
  <c r="O21" i="50" s="1"/>
  <c r="AI19" i="50"/>
  <c r="AJ20" i="50" s="1"/>
  <c r="AJ11" i="50"/>
  <c r="AK13" i="50" s="1"/>
  <c r="AA27" i="50"/>
  <c r="AB29" i="50" s="1"/>
  <c r="Z29" i="50"/>
  <c r="AI11" i="50"/>
  <c r="AJ12" i="50" s="1"/>
  <c r="L37" i="50"/>
  <c r="M35" i="50"/>
  <c r="N36" i="50" s="1"/>
  <c r="M36" i="50"/>
  <c r="E36" i="50"/>
  <c r="D29" i="50"/>
  <c r="E27" i="50"/>
  <c r="F29" i="50" s="1"/>
  <c r="G35" i="50"/>
  <c r="H37" i="50" s="1"/>
  <c r="K27" i="50"/>
  <c r="L29" i="50" s="1"/>
  <c r="K28" i="50"/>
  <c r="J11" i="50"/>
  <c r="K13" i="50" s="1"/>
  <c r="I13" i="50"/>
  <c r="V11" i="50"/>
  <c r="W12" i="50" s="1"/>
  <c r="H35" i="50"/>
  <c r="I36" i="50" s="1"/>
  <c r="AI27" i="50"/>
  <c r="AJ28" i="50" s="1"/>
  <c r="AI28" i="50"/>
  <c r="I11" i="50"/>
  <c r="J12" i="50" s="1"/>
  <c r="N43" i="50"/>
  <c r="O44" i="50" s="1"/>
  <c r="AI43" i="50"/>
  <c r="AJ44" i="50" s="1"/>
  <c r="AI44" i="50"/>
  <c r="N27" i="50"/>
  <c r="O28" i="50" s="1"/>
  <c r="T11" i="50"/>
  <c r="U12" i="50" s="1"/>
  <c r="S13" i="50"/>
  <c r="AA19" i="50"/>
  <c r="AB20" i="50" s="1"/>
  <c r="AA20" i="50"/>
  <c r="S35" i="50"/>
  <c r="T37" i="50" s="1"/>
  <c r="O27" i="50"/>
  <c r="P28" i="50" s="1"/>
  <c r="AF11" i="50"/>
  <c r="AG12" i="50" s="1"/>
  <c r="G19" i="50"/>
  <c r="H20" i="50" s="1"/>
  <c r="M19" i="50"/>
  <c r="N21" i="50" s="1"/>
  <c r="AK19" i="50"/>
  <c r="AL21" i="50" s="1"/>
  <c r="AK20" i="50"/>
  <c r="AG21" i="50"/>
  <c r="AJ35" i="50"/>
  <c r="AK37" i="50" s="1"/>
  <c r="AI37" i="50"/>
  <c r="AA43" i="50"/>
  <c r="AB44" i="50" s="1"/>
  <c r="AA44" i="50"/>
  <c r="AI35" i="50"/>
  <c r="AJ36" i="50" s="1"/>
  <c r="M11" i="50"/>
  <c r="N12" i="50" s="1"/>
  <c r="M12" i="50"/>
  <c r="D11" i="50"/>
  <c r="E12" i="50" s="1"/>
  <c r="D12" i="50"/>
  <c r="E43" i="50"/>
  <c r="F44" i="50" s="1"/>
  <c r="D45" i="50"/>
  <c r="E44" i="50"/>
  <c r="G11" i="50"/>
  <c r="H12" i="50" s="1"/>
  <c r="G12" i="50"/>
  <c r="F13" i="50"/>
  <c r="K43" i="50"/>
  <c r="L45" i="50" s="1"/>
  <c r="J36" i="50"/>
  <c r="J35" i="50"/>
  <c r="K36" i="50" s="1"/>
  <c r="V36" i="50"/>
  <c r="V35" i="50"/>
  <c r="W36" i="50" s="1"/>
  <c r="J19" i="50"/>
  <c r="K20" i="50" s="1"/>
  <c r="I21" i="50"/>
  <c r="AF35" i="50"/>
  <c r="AG37" i="50" s="1"/>
  <c r="AF36" i="50"/>
  <c r="AD19" i="50"/>
  <c r="AE21" i="50" s="1"/>
  <c r="X19" i="50"/>
  <c r="Y21" i="50" s="1"/>
  <c r="W21" i="50"/>
  <c r="J21" i="50"/>
  <c r="K19" i="50"/>
  <c r="L20" i="50" s="1"/>
  <c r="U20" i="50"/>
  <c r="AD35" i="50"/>
  <c r="AE36" i="50" s="1"/>
  <c r="AD36" i="50"/>
  <c r="AE27" i="50"/>
  <c r="AF28" i="50" s="1"/>
  <c r="AG28" i="50"/>
  <c r="AG27" i="50"/>
  <c r="AH29" i="50" s="1"/>
  <c r="AG11" i="50"/>
  <c r="AH12" i="50" s="1"/>
  <c r="W27" i="50"/>
  <c r="X29" i="50" s="1"/>
  <c r="V29" i="50"/>
  <c r="Y35" i="50"/>
  <c r="Z37" i="50" s="1"/>
  <c r="AB27" i="50"/>
  <c r="AC28" i="50" s="1"/>
  <c r="AB28" i="50"/>
  <c r="P29" i="50"/>
  <c r="Q27" i="50"/>
  <c r="R28" i="50" s="1"/>
  <c r="T43" i="50"/>
  <c r="U45" i="50" s="1"/>
  <c r="T44" i="50"/>
  <c r="H27" i="50"/>
  <c r="I29" i="50" s="1"/>
  <c r="G29" i="50"/>
  <c r="V27" i="50"/>
  <c r="W29" i="50" s="1"/>
  <c r="V28" i="50"/>
  <c r="AJ45" i="50"/>
  <c r="AK43" i="50"/>
  <c r="AL45" i="50" s="1"/>
  <c r="V37" i="50"/>
  <c r="W35" i="50"/>
  <c r="X36" i="50" s="1"/>
  <c r="Y19" i="50"/>
  <c r="Z20" i="50" s="1"/>
  <c r="Y20" i="50"/>
  <c r="E35" i="50"/>
  <c r="F37" i="50" s="1"/>
  <c r="D37" i="50"/>
  <c r="S11" i="50"/>
  <c r="T13" i="50" s="1"/>
  <c r="S12" i="50"/>
  <c r="O43" i="50"/>
  <c r="P45" i="50" s="1"/>
  <c r="AH11" i="50"/>
  <c r="AI13" i="50" s="1"/>
  <c r="AG13" i="50"/>
  <c r="AM27" i="50"/>
  <c r="AN29" i="50" s="1"/>
  <c r="J13" i="50"/>
  <c r="K11" i="50"/>
  <c r="L12" i="50" s="1"/>
  <c r="K12" i="50"/>
  <c r="R19" i="50"/>
  <c r="S21" i="50" s="1"/>
  <c r="W19" i="50"/>
  <c r="X20" i="50" s="1"/>
  <c r="AG19" i="50"/>
  <c r="AH20" i="50" s="1"/>
  <c r="AG20" i="50"/>
  <c r="AF21" i="50"/>
  <c r="I20" i="50"/>
  <c r="AD11" i="50"/>
  <c r="AE13" i="50" s="1"/>
  <c r="AE43" i="50"/>
  <c r="AF45" i="50" s="1"/>
  <c r="AG43" i="50"/>
  <c r="AH45" i="50" s="1"/>
  <c r="AF43" i="50"/>
  <c r="AG45" i="50" s="1"/>
  <c r="AG35" i="50"/>
  <c r="AH36" i="50" s="1"/>
  <c r="W43" i="50"/>
  <c r="X44" i="50" s="1"/>
  <c r="W44" i="50"/>
  <c r="Y11" i="50"/>
  <c r="Z12" i="50" s="1"/>
  <c r="AB43" i="50"/>
  <c r="AC44" i="50" s="1"/>
  <c r="AA45" i="50"/>
  <c r="Q43" i="50"/>
  <c r="R44" i="50" s="1"/>
  <c r="AN45" i="50"/>
  <c r="C30" i="53"/>
  <c r="AF13" i="50" l="1"/>
  <c r="V12" i="50"/>
  <c r="Q13" i="50"/>
  <c r="N28" i="50"/>
  <c r="Y37" i="50"/>
  <c r="M45" i="50"/>
  <c r="U29" i="50"/>
  <c r="AH13" i="50"/>
  <c r="G20" i="50"/>
  <c r="M29" i="50"/>
  <c r="M4" i="60" s="1"/>
  <c r="AB36" i="50"/>
  <c r="X13" i="50"/>
  <c r="X2" i="60" s="1"/>
  <c r="J45" i="50"/>
  <c r="AH37" i="50"/>
  <c r="AB12" i="50"/>
  <c r="Z44" i="50"/>
  <c r="AE37" i="50"/>
  <c r="P13" i="50"/>
  <c r="AD45" i="50"/>
  <c r="Q20" i="50"/>
  <c r="AM12" i="50"/>
  <c r="AF44" i="50"/>
  <c r="AA29" i="50"/>
  <c r="AI12" i="50"/>
  <c r="K37" i="50"/>
  <c r="AK36" i="50"/>
  <c r="I28" i="50"/>
  <c r="AM21" i="50"/>
  <c r="AM3" i="60" s="1"/>
  <c r="E21" i="50"/>
  <c r="AE28" i="50"/>
  <c r="P44" i="50"/>
  <c r="AL20" i="50"/>
  <c r="AJ37" i="50"/>
  <c r="R45" i="50"/>
  <c r="V21" i="50"/>
  <c r="AG44" i="50"/>
  <c r="U37" i="50"/>
  <c r="U44" i="50"/>
  <c r="AC20" i="50"/>
  <c r="F28" i="50"/>
  <c r="X37" i="50"/>
  <c r="W28" i="50"/>
  <c r="AK12" i="50"/>
  <c r="AN28" i="50"/>
  <c r="X21" i="50"/>
  <c r="X3" i="60" s="1"/>
  <c r="L13" i="50"/>
  <c r="L2" i="60" s="1"/>
  <c r="Z21" i="50"/>
  <c r="AC13" i="50"/>
  <c r="AL29" i="50"/>
  <c r="E13" i="50"/>
  <c r="AB45" i="50"/>
  <c r="L21" i="50"/>
  <c r="L3" i="60" s="1"/>
  <c r="AJ29" i="50"/>
  <c r="AJ4" i="60" s="1"/>
  <c r="N37" i="50"/>
  <c r="O20" i="50"/>
  <c r="K21" i="50"/>
  <c r="AN12" i="50"/>
  <c r="T21" i="50"/>
  <c r="T3" i="60" s="1"/>
  <c r="Y12" i="50"/>
  <c r="AD29" i="50"/>
  <c r="AD4" i="60" s="1"/>
  <c r="M20" i="50"/>
  <c r="N44" i="50"/>
  <c r="W13" i="50"/>
  <c r="L44" i="50"/>
  <c r="P37" i="50"/>
  <c r="AC29" i="50"/>
  <c r="AJ13" i="50"/>
  <c r="AJ2" i="60" s="1"/>
  <c r="AC45" i="50"/>
  <c r="E29" i="50"/>
  <c r="AG36" i="50"/>
  <c r="T12" i="50"/>
  <c r="R21" i="50"/>
  <c r="AL36" i="50"/>
  <c r="Z36" i="50"/>
  <c r="O29" i="50"/>
  <c r="O4" i="60" s="1"/>
  <c r="S44" i="50"/>
  <c r="AM45" i="50"/>
  <c r="H13" i="50"/>
  <c r="I44" i="50"/>
  <c r="G36" i="50"/>
  <c r="S20" i="50"/>
  <c r="AE20" i="50"/>
  <c r="X45" i="50"/>
  <c r="AK45" i="50"/>
  <c r="S37" i="50"/>
  <c r="AC36" i="50"/>
  <c r="AM29" i="50"/>
  <c r="O45" i="50"/>
  <c r="Q28" i="50"/>
  <c r="Z13" i="50"/>
  <c r="Z2" i="60" s="1"/>
  <c r="AL12" i="50"/>
  <c r="AL44" i="50"/>
  <c r="W37" i="50"/>
  <c r="T36" i="50"/>
  <c r="L28" i="50"/>
  <c r="N20" i="50"/>
  <c r="AB21" i="50"/>
  <c r="Y44" i="50"/>
  <c r="I37" i="50"/>
  <c r="H36" i="50"/>
  <c r="Y29" i="50"/>
  <c r="X28" i="50"/>
  <c r="F45" i="50"/>
  <c r="AH44" i="50"/>
  <c r="AF29" i="50"/>
  <c r="AJ21" i="50"/>
  <c r="T29" i="50"/>
  <c r="AN37" i="50"/>
  <c r="Q45" i="50"/>
  <c r="AA36" i="50"/>
  <c r="AD13" i="50"/>
  <c r="AH28" i="50"/>
  <c r="AD20" i="50"/>
  <c r="U13" i="50"/>
  <c r="AM36" i="50"/>
  <c r="R12" i="50"/>
  <c r="N13" i="50"/>
  <c r="AE12" i="50"/>
  <c r="H21" i="50"/>
  <c r="J29" i="50"/>
  <c r="AE44" i="50"/>
  <c r="R37" i="50"/>
  <c r="AH21" i="50"/>
  <c r="V44" i="50"/>
  <c r="F36" i="50"/>
  <c r="Q37" i="50"/>
  <c r="R29" i="50"/>
  <c r="C27" i="53"/>
  <c r="M45" i="53"/>
  <c r="Y45" i="53"/>
  <c r="AK45" i="53"/>
  <c r="AA45" i="53"/>
  <c r="AR45" i="53"/>
  <c r="V45" i="53"/>
  <c r="N45" i="53"/>
  <c r="Z45" i="53"/>
  <c r="AL45" i="53"/>
  <c r="O45" i="53"/>
  <c r="C45" i="53"/>
  <c r="AM45" i="53"/>
  <c r="AH45" i="53"/>
  <c r="D45" i="53"/>
  <c r="P45" i="53"/>
  <c r="AB45" i="53"/>
  <c r="AN45" i="53"/>
  <c r="E45" i="53"/>
  <c r="AC45" i="53"/>
  <c r="I45" i="53"/>
  <c r="K45" i="53"/>
  <c r="X45" i="53"/>
  <c r="Q45" i="53"/>
  <c r="AO45" i="53"/>
  <c r="U45" i="53"/>
  <c r="W45" i="53"/>
  <c r="F45" i="53"/>
  <c r="R45" i="53"/>
  <c r="AD45" i="53"/>
  <c r="AP45" i="53"/>
  <c r="AE45" i="53"/>
  <c r="AF45" i="53"/>
  <c r="J45" i="53"/>
  <c r="AJ45" i="53"/>
  <c r="G45" i="53"/>
  <c r="S45" i="53"/>
  <c r="AQ45" i="53"/>
  <c r="H45" i="53"/>
  <c r="AI45" i="53"/>
  <c r="L45" i="53"/>
  <c r="T45" i="53"/>
  <c r="AG45" i="53"/>
  <c r="B45" i="53"/>
  <c r="C26" i="53"/>
  <c r="G46" i="53"/>
  <c r="S46" i="53"/>
  <c r="AE46" i="53"/>
  <c r="AQ46" i="53"/>
  <c r="AR46" i="53"/>
  <c r="U46" i="53"/>
  <c r="AK46" i="53"/>
  <c r="O46" i="53"/>
  <c r="R46" i="53"/>
  <c r="H46" i="53"/>
  <c r="T46" i="53"/>
  <c r="AF46" i="53"/>
  <c r="AG46" i="53"/>
  <c r="AM46" i="53"/>
  <c r="AB46" i="53"/>
  <c r="AO46" i="53"/>
  <c r="AP46" i="53"/>
  <c r="I46" i="53"/>
  <c r="W46" i="53"/>
  <c r="C46" i="53"/>
  <c r="AC46" i="53"/>
  <c r="J46" i="53"/>
  <c r="V46" i="53"/>
  <c r="AH46" i="53"/>
  <c r="K46" i="53"/>
  <c r="D46" i="53"/>
  <c r="AD46" i="53"/>
  <c r="AI46" i="53"/>
  <c r="N46" i="53"/>
  <c r="AN46" i="53"/>
  <c r="F46" i="53"/>
  <c r="L46" i="53"/>
  <c r="X46" i="53"/>
  <c r="AJ46" i="53"/>
  <c r="M46" i="53"/>
  <c r="AL46" i="53"/>
  <c r="E46" i="53"/>
  <c r="Y46" i="53"/>
  <c r="Z46" i="53"/>
  <c r="AA46" i="53"/>
  <c r="P46" i="53"/>
  <c r="Q46" i="53"/>
  <c r="B46" i="53"/>
  <c r="K2" i="60"/>
  <c r="AA2" i="60"/>
  <c r="M2" i="60"/>
  <c r="O2" i="60"/>
  <c r="AK2" i="60"/>
  <c r="AL2" i="60"/>
  <c r="AM2" i="60"/>
  <c r="AI4" i="60"/>
  <c r="AL4" i="60"/>
  <c r="W4" i="60"/>
  <c r="H4" i="60"/>
  <c r="X4" i="60"/>
  <c r="I4" i="60"/>
  <c r="Y4" i="60"/>
  <c r="Z4" i="60"/>
  <c r="N4" i="60"/>
  <c r="AJ3" i="60"/>
  <c r="U3" i="60"/>
  <c r="AK3" i="60"/>
  <c r="AL3" i="60"/>
  <c r="G3" i="60"/>
  <c r="W3" i="60"/>
  <c r="AN3" i="60"/>
  <c r="I3" i="60"/>
  <c r="J3" i="60"/>
  <c r="Z3" i="60"/>
  <c r="K3" i="60"/>
  <c r="AA3" i="60"/>
  <c r="M3" i="60"/>
  <c r="AC3" i="60"/>
  <c r="N3" i="60"/>
  <c r="AD3" i="60"/>
  <c r="O3" i="60"/>
  <c r="AI3" i="60"/>
  <c r="P3" i="60"/>
  <c r="AF3" i="60"/>
  <c r="Q3" i="60"/>
  <c r="AG3" i="60"/>
  <c r="R3" i="60"/>
  <c r="P4" i="60"/>
  <c r="P2" i="60"/>
  <c r="Y2" i="60"/>
  <c r="H3" i="60"/>
  <c r="V4" i="60" l="1"/>
  <c r="AK4" i="60"/>
  <c r="G42" i="53"/>
  <c r="S42" i="53"/>
  <c r="AE42" i="53"/>
  <c r="AQ42" i="53"/>
  <c r="AO42" i="53"/>
  <c r="H42" i="53"/>
  <c r="T42" i="53"/>
  <c r="AF42" i="53"/>
  <c r="AR42" i="53"/>
  <c r="I42" i="53"/>
  <c r="U42" i="53"/>
  <c r="AG42" i="53"/>
  <c r="E42" i="53"/>
  <c r="J42" i="53"/>
  <c r="V42" i="53"/>
  <c r="AH42" i="53"/>
  <c r="AI42" i="53"/>
  <c r="AN42" i="53"/>
  <c r="Q42" i="53"/>
  <c r="AD42" i="53"/>
  <c r="K42" i="53"/>
  <c r="W42" i="53"/>
  <c r="R42" i="53"/>
  <c r="L42" i="53"/>
  <c r="X42" i="53"/>
  <c r="AJ42" i="53"/>
  <c r="AB42" i="53"/>
  <c r="AP42" i="53"/>
  <c r="M42" i="53"/>
  <c r="Y42" i="53"/>
  <c r="AK42" i="53"/>
  <c r="D42" i="53"/>
  <c r="AC42" i="53"/>
  <c r="N42" i="53"/>
  <c r="Z42" i="53"/>
  <c r="AL42" i="53"/>
  <c r="C42" i="53"/>
  <c r="O42" i="53"/>
  <c r="AA42" i="53"/>
  <c r="AM42" i="53"/>
  <c r="P42" i="53"/>
  <c r="F42" i="53"/>
  <c r="B42" i="53"/>
  <c r="M43" i="53"/>
  <c r="Y43" i="53"/>
  <c r="AK43" i="53"/>
  <c r="AA43" i="53"/>
  <c r="AJ43" i="53"/>
  <c r="N43" i="53"/>
  <c r="Z43" i="53"/>
  <c r="AL43" i="53"/>
  <c r="O43" i="53"/>
  <c r="C43" i="53"/>
  <c r="AM43" i="53"/>
  <c r="AF43" i="53"/>
  <c r="AH43" i="53"/>
  <c r="X43" i="53"/>
  <c r="D43" i="53"/>
  <c r="P43" i="53"/>
  <c r="AB43" i="53"/>
  <c r="AN43" i="53"/>
  <c r="AC43" i="53"/>
  <c r="AR43" i="53"/>
  <c r="E43" i="53"/>
  <c r="Q43" i="53"/>
  <c r="AO43" i="53"/>
  <c r="J43" i="53"/>
  <c r="W43" i="53"/>
  <c r="F43" i="53"/>
  <c r="R43" i="53"/>
  <c r="AD43" i="53"/>
  <c r="AP43" i="53"/>
  <c r="G43" i="53"/>
  <c r="S43" i="53"/>
  <c r="AE43" i="53"/>
  <c r="AQ43" i="53"/>
  <c r="H43" i="53"/>
  <c r="T43" i="53"/>
  <c r="AG43" i="53"/>
  <c r="V43" i="53"/>
  <c r="K43" i="53"/>
  <c r="L43" i="53"/>
  <c r="I43" i="53"/>
  <c r="U43" i="53"/>
  <c r="AI43" i="53"/>
  <c r="B43" i="53"/>
  <c r="S4" i="60"/>
  <c r="Q4" i="60"/>
  <c r="AH4" i="60"/>
  <c r="T4" i="60"/>
  <c r="AN4" i="60"/>
  <c r="AM4" i="60"/>
  <c r="AG4" i="60"/>
  <c r="AC4" i="60"/>
  <c r="U4" i="60"/>
  <c r="R4" i="60"/>
  <c r="I2" i="60"/>
  <c r="H2" i="60"/>
  <c r="AE2" i="60"/>
  <c r="R2" i="60"/>
  <c r="AB2" i="60"/>
  <c r="AG2" i="60"/>
  <c r="J4" i="60"/>
  <c r="AE4" i="60"/>
  <c r="AB4" i="60"/>
  <c r="N2" i="60"/>
  <c r="L4" i="60"/>
  <c r="AA4" i="60"/>
  <c r="G2" i="60"/>
  <c r="S2" i="60"/>
  <c r="G4" i="60"/>
  <c r="AH2" i="60"/>
  <c r="AN2" i="60"/>
  <c r="V2" i="60"/>
  <c r="W2" i="60"/>
  <c r="AD2" i="60"/>
  <c r="T2" i="60"/>
  <c r="J2" i="60"/>
  <c r="Q2" i="60"/>
  <c r="K4" i="60"/>
  <c r="AF2" i="60"/>
  <c r="AI2" i="60"/>
  <c r="AC2" i="60"/>
  <c r="AF4" i="60"/>
  <c r="U2" i="60"/>
  <c r="AB3" i="60"/>
  <c r="V3" i="60"/>
  <c r="S3" i="60"/>
  <c r="AH3" i="60"/>
  <c r="AE3" i="60"/>
  <c r="Y3" i="60"/>
  <c r="C28" i="50" l="1"/>
  <c r="L31" i="50" s="1"/>
  <c r="C29" i="50"/>
  <c r="U30" i="50" s="1"/>
  <c r="V31" i="50"/>
  <c r="E31" i="50"/>
  <c r="AE31" i="50"/>
  <c r="AN31" i="50"/>
  <c r="Q31" i="50"/>
  <c r="O31" i="50"/>
  <c r="R31" i="50"/>
  <c r="AC31" i="50"/>
  <c r="K31" i="50"/>
  <c r="Z31" i="50"/>
  <c r="F31" i="50"/>
  <c r="AH31" i="50"/>
  <c r="AI31" i="50"/>
  <c r="AD31" i="50"/>
  <c r="N31" i="50"/>
  <c r="AK31" i="50"/>
  <c r="S31" i="50"/>
  <c r="C31" i="50"/>
  <c r="Y31" i="50"/>
  <c r="AM31" i="50"/>
  <c r="T31" i="50"/>
  <c r="M31" i="50"/>
  <c r="AB31" i="50"/>
  <c r="G31" i="50"/>
  <c r="O30" i="50"/>
  <c r="F30" i="50"/>
  <c r="E30" i="50"/>
  <c r="J30" i="50"/>
  <c r="I30" i="50"/>
  <c r="G30" i="50"/>
  <c r="D30" i="50"/>
  <c r="AM30" i="50"/>
  <c r="AA30" i="50"/>
  <c r="AL30" i="50"/>
  <c r="AG30" i="50"/>
  <c r="AE30" i="50"/>
  <c r="AN30" i="50"/>
  <c r="AC30" i="50"/>
  <c r="AF30" i="50"/>
  <c r="R30" i="50"/>
  <c r="S30" i="50"/>
  <c r="AI30" i="50"/>
  <c r="V30" i="50"/>
  <c r="Z30" i="50"/>
  <c r="Y30" i="50"/>
  <c r="AB30" i="50"/>
  <c r="AJ30" i="50"/>
  <c r="K30" i="50"/>
  <c r="T30" i="50"/>
  <c r="AH30" i="50"/>
  <c r="Q30" i="50"/>
  <c r="X30" i="50"/>
  <c r="D4" i="60"/>
  <c r="B10" i="53"/>
  <c r="F2" i="60"/>
  <c r="E2" i="60"/>
  <c r="B2" i="60"/>
  <c r="E4" i="60"/>
  <c r="F4" i="60"/>
  <c r="B4" i="60"/>
  <c r="D2" i="60"/>
  <c r="C4" i="60"/>
  <c r="AL31" i="50" l="1"/>
  <c r="X31" i="50"/>
  <c r="AA31" i="50"/>
  <c r="W31" i="50"/>
  <c r="P31" i="50"/>
  <c r="H30" i="50"/>
  <c r="P30" i="50"/>
  <c r="C30" i="50"/>
  <c r="H31" i="50"/>
  <c r="H10" i="53" s="1"/>
  <c r="W30" i="50"/>
  <c r="AJ31" i="50"/>
  <c r="AJ10" i="53" s="1"/>
  <c r="U31" i="50"/>
  <c r="U10" i="53" s="1"/>
  <c r="AF31" i="50"/>
  <c r="B14" i="50"/>
  <c r="M30" i="50"/>
  <c r="N30" i="50"/>
  <c r="N21" i="53" s="1"/>
  <c r="AD30" i="50"/>
  <c r="AG31" i="50"/>
  <c r="AG10" i="53" s="1"/>
  <c r="I31" i="50"/>
  <c r="J31" i="50"/>
  <c r="J10" i="53" s="1"/>
  <c r="L30" i="50"/>
  <c r="AK30" i="50"/>
  <c r="D31" i="50"/>
  <c r="D10" i="53" s="1"/>
  <c r="C12" i="50"/>
  <c r="P15" i="50" s="1"/>
  <c r="P11" i="53" s="1"/>
  <c r="C13" i="50"/>
  <c r="C2" i="60" s="1"/>
  <c r="C15" i="50"/>
  <c r="C11" i="53" s="1"/>
  <c r="B13" i="53"/>
  <c r="B14" i="53"/>
  <c r="G17" i="53"/>
  <c r="X21" i="53"/>
  <c r="AB21" i="53"/>
  <c r="AG21" i="53"/>
  <c r="T17" i="53"/>
  <c r="R21" i="53"/>
  <c r="AE21" i="53"/>
  <c r="I21" i="53"/>
  <c r="O17" i="53"/>
  <c r="V21" i="53"/>
  <c r="B3" i="60"/>
  <c r="B7" i="60"/>
  <c r="B18" i="53"/>
  <c r="AK10" i="53"/>
  <c r="AL10" i="53"/>
  <c r="AC10" i="53"/>
  <c r="AH21" i="53"/>
  <c r="AH17" i="53"/>
  <c r="X10" i="53"/>
  <c r="O10" i="53"/>
  <c r="P10" i="53"/>
  <c r="E10" i="53"/>
  <c r="Q10" i="53"/>
  <c r="K10" i="53"/>
  <c r="AI10" i="53"/>
  <c r="B54" i="53"/>
  <c r="AB10" i="53"/>
  <c r="I10" i="53"/>
  <c r="S10" i="53"/>
  <c r="Q17" i="53"/>
  <c r="Q21" i="53"/>
  <c r="D3" i="60"/>
  <c r="AH10" i="53"/>
  <c r="C10" i="53"/>
  <c r="G10" i="53"/>
  <c r="Z10" i="53"/>
  <c r="T10" i="53"/>
  <c r="AF10" i="53"/>
  <c r="R10" i="53"/>
  <c r="V10" i="53"/>
  <c r="L10" i="53"/>
  <c r="B9" i="60"/>
  <c r="W10" i="53"/>
  <c r="AD10" i="53"/>
  <c r="AN10" i="53"/>
  <c r="F10" i="53"/>
  <c r="AA10" i="53"/>
  <c r="Y10" i="53"/>
  <c r="B11" i="53"/>
  <c r="AM10" i="53"/>
  <c r="N10" i="53"/>
  <c r="F3" i="60"/>
  <c r="E3" i="60"/>
  <c r="M10" i="53"/>
  <c r="AE10" i="53"/>
  <c r="AF15" i="50" l="1"/>
  <c r="AF11" i="53" s="1"/>
  <c r="S15" i="50"/>
  <c r="S11" i="53" s="1"/>
  <c r="I15" i="50"/>
  <c r="I11" i="53" s="1"/>
  <c r="Y15" i="50"/>
  <c r="Y11" i="53" s="1"/>
  <c r="X14" i="50"/>
  <c r="X18" i="53" s="1"/>
  <c r="AB15" i="50"/>
  <c r="AB11" i="53" s="1"/>
  <c r="O15" i="50"/>
  <c r="O11" i="53" s="1"/>
  <c r="Q15" i="50"/>
  <c r="Q11" i="53" s="1"/>
  <c r="AM14" i="50"/>
  <c r="AM18" i="53" s="1"/>
  <c r="E15" i="50"/>
  <c r="E11" i="53" s="1"/>
  <c r="AD15" i="50"/>
  <c r="AD11" i="53" s="1"/>
  <c r="Z15" i="50"/>
  <c r="Z11" i="53" s="1"/>
  <c r="N15" i="50"/>
  <c r="N11" i="53" s="1"/>
  <c r="V15" i="50"/>
  <c r="V11" i="53" s="1"/>
  <c r="W14" i="50"/>
  <c r="W18" i="53" s="1"/>
  <c r="X15" i="50"/>
  <c r="X11" i="53" s="1"/>
  <c r="AM15" i="50"/>
  <c r="AM11" i="53" s="1"/>
  <c r="AE15" i="50"/>
  <c r="AE11" i="53" s="1"/>
  <c r="AI15" i="50"/>
  <c r="AI11" i="53" s="1"/>
  <c r="U15" i="50"/>
  <c r="U11" i="53" s="1"/>
  <c r="T15" i="50"/>
  <c r="T11" i="53" s="1"/>
  <c r="AA15" i="50"/>
  <c r="AA11" i="53" s="1"/>
  <c r="AH15" i="50"/>
  <c r="AH11" i="53" s="1"/>
  <c r="W15" i="50"/>
  <c r="W11" i="53" s="1"/>
  <c r="M14" i="50"/>
  <c r="M18" i="53" s="1"/>
  <c r="L15" i="50"/>
  <c r="L11" i="53" s="1"/>
  <c r="AG15" i="50"/>
  <c r="AG11" i="53" s="1"/>
  <c r="J15" i="50"/>
  <c r="J11" i="53" s="1"/>
  <c r="G14" i="50"/>
  <c r="G18" i="53" s="1"/>
  <c r="R15" i="50"/>
  <c r="R11" i="53" s="1"/>
  <c r="B52" i="53"/>
  <c r="H15" i="50"/>
  <c r="H11" i="53" s="1"/>
  <c r="AJ15" i="50"/>
  <c r="AJ11" i="53" s="1"/>
  <c r="AK15" i="50"/>
  <c r="AK11" i="53" s="1"/>
  <c r="I14" i="50"/>
  <c r="I18" i="53" s="1"/>
  <c r="I4" i="53" s="1"/>
  <c r="M15" i="50"/>
  <c r="M11" i="53" s="1"/>
  <c r="AJ14" i="50"/>
  <c r="AJ18" i="53" s="1"/>
  <c r="AC14" i="50"/>
  <c r="AC18" i="53" s="1"/>
  <c r="D15" i="50"/>
  <c r="D11" i="53" s="1"/>
  <c r="K15" i="50"/>
  <c r="K11" i="53" s="1"/>
  <c r="AL15" i="50"/>
  <c r="AL11" i="53" s="1"/>
  <c r="AI14" i="50"/>
  <c r="AI18" i="53" s="1"/>
  <c r="Z14" i="50"/>
  <c r="Z18" i="53" s="1"/>
  <c r="Q14" i="50"/>
  <c r="Q18" i="53" s="1"/>
  <c r="AE14" i="50"/>
  <c r="AE18" i="53" s="1"/>
  <c r="AD14" i="50"/>
  <c r="AD18" i="53" s="1"/>
  <c r="AK14" i="50"/>
  <c r="AK18" i="53" s="1"/>
  <c r="G15" i="50"/>
  <c r="G11" i="53" s="1"/>
  <c r="K14" i="50"/>
  <c r="K18" i="53" s="1"/>
  <c r="AC15" i="50"/>
  <c r="AC11" i="53" s="1"/>
  <c r="AC4" i="53" s="1"/>
  <c r="T14" i="50"/>
  <c r="T18" i="53" s="1"/>
  <c r="F15" i="50"/>
  <c r="F11" i="53" s="1"/>
  <c r="AN15" i="50"/>
  <c r="AN11" i="53" s="1"/>
  <c r="AB14" i="50"/>
  <c r="AB18" i="53" s="1"/>
  <c r="C45" i="50"/>
  <c r="AD46" i="50" s="1"/>
  <c r="C44" i="50"/>
  <c r="D47" i="50" s="1"/>
  <c r="D14" i="53" s="1"/>
  <c r="C47" i="50"/>
  <c r="C14" i="53" s="1"/>
  <c r="AH47" i="50"/>
  <c r="AH14" i="53" s="1"/>
  <c r="AH7" i="53" s="1"/>
  <c r="Y47" i="50"/>
  <c r="Y14" i="53" s="1"/>
  <c r="B19" i="53"/>
  <c r="C20" i="50"/>
  <c r="G23" i="50" s="1"/>
  <c r="G12" i="53" s="1"/>
  <c r="C21" i="50"/>
  <c r="C3" i="60" s="1"/>
  <c r="C23" i="50"/>
  <c r="C12" i="53" s="1"/>
  <c r="AD23" i="50"/>
  <c r="AD12" i="53" s="1"/>
  <c r="AL14" i="50"/>
  <c r="AL18" i="53" s="1"/>
  <c r="AL4" i="53" s="1"/>
  <c r="AA14" i="50"/>
  <c r="AA18" i="53" s="1"/>
  <c r="D14" i="50"/>
  <c r="D18" i="53" s="1"/>
  <c r="AF14" i="50"/>
  <c r="AF18" i="53" s="1"/>
  <c r="AF4" i="53" s="1"/>
  <c r="H14" i="50"/>
  <c r="H18" i="53" s="1"/>
  <c r="B20" i="53"/>
  <c r="B6" i="53" s="1"/>
  <c r="C37" i="50"/>
  <c r="D38" i="50" s="1"/>
  <c r="D20" i="53" s="1"/>
  <c r="C36" i="50"/>
  <c r="U39" i="50" s="1"/>
  <c r="U13" i="53" s="1"/>
  <c r="C39" i="50"/>
  <c r="C13" i="53" s="1"/>
  <c r="V14" i="50"/>
  <c r="V18" i="53" s="1"/>
  <c r="L14" i="50"/>
  <c r="L18" i="53" s="1"/>
  <c r="F14" i="50"/>
  <c r="F18" i="53" s="1"/>
  <c r="O14" i="50"/>
  <c r="O18" i="53" s="1"/>
  <c r="AG14" i="50"/>
  <c r="AG18" i="53" s="1"/>
  <c r="E14" i="50"/>
  <c r="E18" i="53" s="1"/>
  <c r="U14" i="50"/>
  <c r="U18" i="53" s="1"/>
  <c r="U4" i="53" s="1"/>
  <c r="R14" i="50"/>
  <c r="R18" i="53" s="1"/>
  <c r="J14" i="50"/>
  <c r="J18" i="53" s="1"/>
  <c r="N14" i="50"/>
  <c r="N18" i="53" s="1"/>
  <c r="Y14" i="50"/>
  <c r="Y18" i="53" s="1"/>
  <c r="Y4" i="53" s="1"/>
  <c r="AH14" i="50"/>
  <c r="AH18" i="53" s="1"/>
  <c r="C14" i="50"/>
  <c r="C18" i="53" s="1"/>
  <c r="C4" i="53" s="1"/>
  <c r="AN14" i="50"/>
  <c r="AN18" i="53" s="1"/>
  <c r="S14" i="50"/>
  <c r="S18" i="53" s="1"/>
  <c r="S4" i="53" s="1"/>
  <c r="P14" i="50"/>
  <c r="P18" i="53" s="1"/>
  <c r="P4" i="53" s="1"/>
  <c r="V17" i="53"/>
  <c r="V3" i="53" s="1"/>
  <c r="AB17" i="53"/>
  <c r="AB3" i="53" s="1"/>
  <c r="I17" i="53"/>
  <c r="I3" i="53" s="1"/>
  <c r="O21" i="53"/>
  <c r="X17" i="53"/>
  <c r="X3" i="53" s="1"/>
  <c r="N17" i="53"/>
  <c r="N3" i="53" s="1"/>
  <c r="T21" i="53"/>
  <c r="G21" i="53"/>
  <c r="AG17" i="53"/>
  <c r="AG3" i="53" s="1"/>
  <c r="R17" i="53"/>
  <c r="R3" i="53" s="1"/>
  <c r="B4" i="53"/>
  <c r="AE17" i="53"/>
  <c r="AE3" i="53" s="1"/>
  <c r="AH3" i="53"/>
  <c r="O3" i="53"/>
  <c r="AM21" i="53"/>
  <c r="AM17" i="53"/>
  <c r="AM3" i="53" s="1"/>
  <c r="E17" i="53"/>
  <c r="E3" i="53" s="1"/>
  <c r="E21" i="53"/>
  <c r="L17" i="53"/>
  <c r="L3" i="53" s="1"/>
  <c r="L21" i="53"/>
  <c r="M21" i="53"/>
  <c r="M17" i="53"/>
  <c r="M3" i="53" s="1"/>
  <c r="H17" i="53"/>
  <c r="H3" i="53" s="1"/>
  <c r="H21" i="53"/>
  <c r="AD21" i="53"/>
  <c r="AD17" i="53"/>
  <c r="AD3" i="53" s="1"/>
  <c r="AF21" i="53"/>
  <c r="AF17" i="53"/>
  <c r="AF3" i="53" s="1"/>
  <c r="AL17" i="53"/>
  <c r="AL3" i="53" s="1"/>
  <c r="AL21" i="53"/>
  <c r="S21" i="53"/>
  <c r="S17" i="53"/>
  <c r="S3" i="53" s="1"/>
  <c r="J21" i="53"/>
  <c r="J17" i="53"/>
  <c r="J3" i="53" s="1"/>
  <c r="G3" i="53"/>
  <c r="AI21" i="53"/>
  <c r="AI17" i="53"/>
  <c r="AI3" i="53" s="1"/>
  <c r="D17" i="53"/>
  <c r="D3" i="53" s="1"/>
  <c r="D21" i="53"/>
  <c r="B8" i="60"/>
  <c r="AN17" i="53"/>
  <c r="AN3" i="53" s="1"/>
  <c r="AN21" i="53"/>
  <c r="F21" i="53"/>
  <c r="F17" i="53"/>
  <c r="F3" i="53" s="1"/>
  <c r="Y21" i="53"/>
  <c r="Y17" i="53"/>
  <c r="Y3" i="53" s="1"/>
  <c r="Z21" i="53"/>
  <c r="Z17" i="53"/>
  <c r="Z3" i="53" s="1"/>
  <c r="T3" i="53"/>
  <c r="K17" i="53"/>
  <c r="K3" i="53" s="1"/>
  <c r="K21" i="53"/>
  <c r="B12" i="53"/>
  <c r="AJ17" i="53"/>
  <c r="AJ3" i="53" s="1"/>
  <c r="AJ21" i="53"/>
  <c r="AK21" i="53"/>
  <c r="AK17" i="53"/>
  <c r="AK3" i="53" s="1"/>
  <c r="P21" i="53"/>
  <c r="P17" i="53"/>
  <c r="P3" i="53" s="1"/>
  <c r="W17" i="53"/>
  <c r="W3" i="53" s="1"/>
  <c r="W21" i="53"/>
  <c r="C21" i="53"/>
  <c r="C17" i="53"/>
  <c r="C3" i="53" s="1"/>
  <c r="U17" i="53"/>
  <c r="U3" i="53" s="1"/>
  <c r="U21" i="53"/>
  <c r="AA17" i="53"/>
  <c r="AA3" i="53" s="1"/>
  <c r="AA21" i="53"/>
  <c r="B17" i="53"/>
  <c r="B3" i="53" s="1"/>
  <c r="B21" i="53"/>
  <c r="B7" i="53" s="1"/>
  <c r="AC21" i="53"/>
  <c r="AC17" i="53"/>
  <c r="AC3" i="53" s="1"/>
  <c r="Q3" i="53"/>
  <c r="O4" i="53" l="1"/>
  <c r="AB4" i="53"/>
  <c r="Z4" i="53"/>
  <c r="H4" i="53"/>
  <c r="Q4" i="53"/>
  <c r="Q62" i="55" s="1"/>
  <c r="Z49" i="55"/>
  <c r="Z39" i="55" s="1"/>
  <c r="Z49" i="105"/>
  <c r="Z101" i="105"/>
  <c r="Z88" i="105"/>
  <c r="Z75" i="105"/>
  <c r="Z62" i="105"/>
  <c r="W218" i="105"/>
  <c r="W205" i="105"/>
  <c r="W231" i="105"/>
  <c r="W257" i="105"/>
  <c r="W244" i="105"/>
  <c r="AN231" i="105"/>
  <c r="AN205" i="105"/>
  <c r="AN218" i="105"/>
  <c r="AN244" i="105"/>
  <c r="AN257" i="105"/>
  <c r="AL218" i="105"/>
  <c r="AL231" i="105"/>
  <c r="AL205" i="105"/>
  <c r="AL257" i="105"/>
  <c r="AL244" i="105"/>
  <c r="E231" i="105"/>
  <c r="E205" i="105"/>
  <c r="E218" i="105"/>
  <c r="E244" i="105"/>
  <c r="E257" i="105"/>
  <c r="X218" i="105"/>
  <c r="X205" i="105"/>
  <c r="X231" i="105"/>
  <c r="X257" i="105"/>
  <c r="X244" i="105"/>
  <c r="P218" i="105"/>
  <c r="P231" i="105"/>
  <c r="P205" i="105"/>
  <c r="P257" i="105"/>
  <c r="P244" i="105"/>
  <c r="AF205" i="105"/>
  <c r="AF231" i="105"/>
  <c r="AF218" i="105"/>
  <c r="AF257" i="105"/>
  <c r="AF244" i="105"/>
  <c r="AM205" i="105"/>
  <c r="AM218" i="105"/>
  <c r="AM231" i="105"/>
  <c r="AM257" i="105"/>
  <c r="AM244" i="105"/>
  <c r="H101" i="105"/>
  <c r="H49" i="105"/>
  <c r="H88" i="105"/>
  <c r="H75" i="105"/>
  <c r="H62" i="105"/>
  <c r="U231" i="105"/>
  <c r="U218" i="105"/>
  <c r="U205" i="105"/>
  <c r="U257" i="105"/>
  <c r="U244" i="105"/>
  <c r="I257" i="55"/>
  <c r="I247" i="55" s="1"/>
  <c r="I231" i="105"/>
  <c r="I205" i="105"/>
  <c r="I218" i="105"/>
  <c r="I257" i="105"/>
  <c r="I244" i="105"/>
  <c r="U49" i="105"/>
  <c r="U101" i="105"/>
  <c r="U88" i="105"/>
  <c r="U62" i="105"/>
  <c r="U75" i="105"/>
  <c r="AF62" i="55"/>
  <c r="AF60" i="55" s="1"/>
  <c r="AF49" i="105"/>
  <c r="AF101" i="105"/>
  <c r="AF88" i="105"/>
  <c r="AF75" i="105"/>
  <c r="AF62" i="105"/>
  <c r="Q49" i="105"/>
  <c r="Q101" i="105"/>
  <c r="Q62" i="105"/>
  <c r="AK231" i="105"/>
  <c r="AK205" i="105"/>
  <c r="AK218" i="105"/>
  <c r="AK244" i="105"/>
  <c r="AK257" i="105"/>
  <c r="K205" i="105"/>
  <c r="K231" i="105"/>
  <c r="K218" i="105"/>
  <c r="K257" i="105"/>
  <c r="K244" i="105"/>
  <c r="D218" i="105"/>
  <c r="D205" i="105"/>
  <c r="D231" i="105"/>
  <c r="D257" i="105"/>
  <c r="D244" i="105"/>
  <c r="AD218" i="105"/>
  <c r="AD205" i="105"/>
  <c r="AD231" i="105"/>
  <c r="AD257" i="105"/>
  <c r="AD244" i="105"/>
  <c r="O244" i="55"/>
  <c r="O205" i="105"/>
  <c r="O231" i="105"/>
  <c r="O218" i="105"/>
  <c r="O257" i="105"/>
  <c r="O244" i="105"/>
  <c r="AB205" i="55"/>
  <c r="AB195" i="55" s="1"/>
  <c r="AB2" i="38" s="1"/>
  <c r="AB205" i="105"/>
  <c r="AB218" i="105"/>
  <c r="AB231" i="105"/>
  <c r="AB257" i="105"/>
  <c r="AB244" i="105"/>
  <c r="AA231" i="105"/>
  <c r="AA218" i="105"/>
  <c r="AA205" i="105"/>
  <c r="AA257" i="105"/>
  <c r="AA244" i="105"/>
  <c r="T231" i="105"/>
  <c r="T205" i="105"/>
  <c r="T218" i="105"/>
  <c r="T257" i="105"/>
  <c r="T244" i="105"/>
  <c r="AI231" i="105"/>
  <c r="AI218" i="105"/>
  <c r="AI205" i="105"/>
  <c r="AI257" i="105"/>
  <c r="AI244" i="105"/>
  <c r="AH257" i="55"/>
  <c r="AH247" i="55" s="1"/>
  <c r="AH231" i="105"/>
  <c r="AH192" i="105"/>
  <c r="AH205" i="105"/>
  <c r="AH218" i="105"/>
  <c r="AH257" i="105"/>
  <c r="AH244" i="105"/>
  <c r="V205" i="55"/>
  <c r="V195" i="55" s="1"/>
  <c r="V231" i="105"/>
  <c r="V218" i="105"/>
  <c r="V205" i="105"/>
  <c r="V257" i="105"/>
  <c r="V244" i="105"/>
  <c r="AB49" i="105"/>
  <c r="AB101" i="105"/>
  <c r="AB75" i="105"/>
  <c r="AB88" i="105"/>
  <c r="AB62" i="105"/>
  <c r="L218" i="105"/>
  <c r="L231" i="105"/>
  <c r="L205" i="105"/>
  <c r="L257" i="105"/>
  <c r="L244" i="105"/>
  <c r="N257" i="55"/>
  <c r="N247" i="55" s="1"/>
  <c r="N231" i="105"/>
  <c r="N205" i="105"/>
  <c r="N218" i="105"/>
  <c r="N257" i="105"/>
  <c r="N244" i="105"/>
  <c r="C218" i="105"/>
  <c r="C205" i="105"/>
  <c r="C231" i="105"/>
  <c r="C257" i="105"/>
  <c r="C244" i="105"/>
  <c r="Z218" i="105"/>
  <c r="Z231" i="105"/>
  <c r="Z205" i="105"/>
  <c r="Z257" i="105"/>
  <c r="Z244" i="105"/>
  <c r="AE218" i="105"/>
  <c r="AE205" i="105"/>
  <c r="AE231" i="105"/>
  <c r="AE257" i="105"/>
  <c r="AE244" i="105"/>
  <c r="P101" i="105"/>
  <c r="P49" i="105"/>
  <c r="P88" i="105"/>
  <c r="P75" i="105"/>
  <c r="P62" i="105"/>
  <c r="O101" i="55"/>
  <c r="O91" i="55" s="1"/>
  <c r="O101" i="105"/>
  <c r="O49" i="105"/>
  <c r="O88" i="105"/>
  <c r="O75" i="105"/>
  <c r="O62" i="105"/>
  <c r="AL62" i="55"/>
  <c r="AL56" i="55" s="1"/>
  <c r="AL49" i="105"/>
  <c r="AL101" i="105"/>
  <c r="AL88" i="105"/>
  <c r="AL75" i="105"/>
  <c r="AL62" i="105"/>
  <c r="Q231" i="105"/>
  <c r="Q218" i="105"/>
  <c r="Q205" i="105"/>
  <c r="Q244" i="105"/>
  <c r="Q257" i="105"/>
  <c r="AJ205" i="105"/>
  <c r="AJ231" i="105"/>
  <c r="AJ218" i="105"/>
  <c r="AJ257" i="105"/>
  <c r="AJ244" i="105"/>
  <c r="G218" i="105"/>
  <c r="G231" i="105"/>
  <c r="G205" i="105"/>
  <c r="G257" i="105"/>
  <c r="G244" i="105"/>
  <c r="H205" i="105"/>
  <c r="H231" i="105"/>
  <c r="H218" i="105"/>
  <c r="H257" i="105"/>
  <c r="H244" i="105"/>
  <c r="B75" i="55"/>
  <c r="B65" i="55" s="1"/>
  <c r="B2" i="25" s="1"/>
  <c r="B36" i="105"/>
  <c r="B49" i="105"/>
  <c r="B101" i="105"/>
  <c r="B88" i="105"/>
  <c r="B75" i="105"/>
  <c r="B62" i="105"/>
  <c r="S49" i="105"/>
  <c r="S101" i="105"/>
  <c r="S88" i="105"/>
  <c r="S75" i="105"/>
  <c r="S62" i="105"/>
  <c r="B205" i="105"/>
  <c r="B231" i="105"/>
  <c r="B218" i="105"/>
  <c r="B192" i="105"/>
  <c r="B244" i="105"/>
  <c r="B257" i="105"/>
  <c r="I101" i="55"/>
  <c r="I91" i="55" s="1"/>
  <c r="I101" i="105"/>
  <c r="I49" i="105"/>
  <c r="I88" i="105"/>
  <c r="I75" i="105"/>
  <c r="I62" i="105"/>
  <c r="AC205" i="105"/>
  <c r="AC231" i="105"/>
  <c r="AC218" i="105"/>
  <c r="AC244" i="105"/>
  <c r="AC257" i="105"/>
  <c r="Y231" i="105"/>
  <c r="Y205" i="105"/>
  <c r="Y218" i="105"/>
  <c r="Y257" i="105"/>
  <c r="Y244" i="105"/>
  <c r="J218" i="105"/>
  <c r="J231" i="105"/>
  <c r="J205" i="105"/>
  <c r="J244" i="105"/>
  <c r="J257" i="105"/>
  <c r="M218" i="105"/>
  <c r="M231" i="105"/>
  <c r="M205" i="105"/>
  <c r="M257" i="105"/>
  <c r="M244" i="105"/>
  <c r="R218" i="105"/>
  <c r="R205" i="105"/>
  <c r="R231" i="105"/>
  <c r="R257" i="105"/>
  <c r="R244" i="105"/>
  <c r="AG205" i="55"/>
  <c r="AG195" i="55" s="1"/>
  <c r="AG2" i="38" s="1"/>
  <c r="AG218" i="105"/>
  <c r="AG205" i="105"/>
  <c r="AG231" i="105"/>
  <c r="AG244" i="105"/>
  <c r="AG257" i="105"/>
  <c r="C49" i="55"/>
  <c r="C101" i="105"/>
  <c r="C49" i="105"/>
  <c r="C88" i="105"/>
  <c r="C75" i="105"/>
  <c r="C62" i="105"/>
  <c r="AC49" i="55"/>
  <c r="AC39" i="55" s="1"/>
  <c r="AC2" i="26" s="1"/>
  <c r="AC49" i="105"/>
  <c r="AC101" i="105"/>
  <c r="AC88" i="105"/>
  <c r="AC62" i="105"/>
  <c r="AC75" i="105"/>
  <c r="Y75" i="55"/>
  <c r="Y66" i="55" s="1"/>
  <c r="Y3" i="25" s="1"/>
  <c r="Y49" i="105"/>
  <c r="Y101" i="105"/>
  <c r="Y88" i="105"/>
  <c r="Y75" i="105"/>
  <c r="Y62" i="105"/>
  <c r="F205" i="105"/>
  <c r="F218" i="105"/>
  <c r="F231" i="105"/>
  <c r="F244" i="105"/>
  <c r="F257" i="105"/>
  <c r="S205" i="105"/>
  <c r="S231" i="105"/>
  <c r="S218" i="105"/>
  <c r="S257" i="105"/>
  <c r="S244" i="105"/>
  <c r="AI4" i="53"/>
  <c r="AI75" i="55" s="1"/>
  <c r="X4" i="53"/>
  <c r="X75" i="55" s="1"/>
  <c r="AK4" i="53"/>
  <c r="AK88" i="55" s="1"/>
  <c r="E4" i="53"/>
  <c r="E101" i="55" s="1"/>
  <c r="E91" i="55" s="1"/>
  <c r="C7" i="53"/>
  <c r="C192" i="105" s="1"/>
  <c r="AM4" i="53"/>
  <c r="AM62" i="55" s="1"/>
  <c r="AM57" i="55" s="1"/>
  <c r="T4" i="53"/>
  <c r="T62" i="55" s="1"/>
  <c r="AJ4" i="53"/>
  <c r="AJ49" i="55" s="1"/>
  <c r="O39" i="50"/>
  <c r="O13" i="53" s="1"/>
  <c r="N4" i="53"/>
  <c r="N101" i="55" s="1"/>
  <c r="N91" i="55" s="1"/>
  <c r="J39" i="50"/>
  <c r="J13" i="53" s="1"/>
  <c r="F4" i="53"/>
  <c r="K4" i="53"/>
  <c r="J4" i="53"/>
  <c r="S39" i="50"/>
  <c r="S13" i="53" s="1"/>
  <c r="AJ38" i="50"/>
  <c r="AJ20" i="53" s="1"/>
  <c r="L4" i="53"/>
  <c r="G4" i="53"/>
  <c r="AD4" i="53"/>
  <c r="AH4" i="53"/>
  <c r="AH49" i="55" s="1"/>
  <c r="AG4" i="53"/>
  <c r="AG75" i="55" s="1"/>
  <c r="W4" i="53"/>
  <c r="AC23" i="50"/>
  <c r="AC12" i="53" s="1"/>
  <c r="AN4" i="53"/>
  <c r="J23" i="50"/>
  <c r="J12" i="53" s="1"/>
  <c r="W23" i="50"/>
  <c r="W12" i="53" s="1"/>
  <c r="AI23" i="50"/>
  <c r="AI12" i="53" s="1"/>
  <c r="M4" i="53"/>
  <c r="H23" i="50"/>
  <c r="H12" i="53" s="1"/>
  <c r="M23" i="50"/>
  <c r="M12" i="53" s="1"/>
  <c r="G47" i="50"/>
  <c r="G14" i="53" s="1"/>
  <c r="G7" i="53" s="1"/>
  <c r="G192" i="55" s="1"/>
  <c r="Y23" i="50"/>
  <c r="Y12" i="53" s="1"/>
  <c r="E23" i="50"/>
  <c r="E12" i="53" s="1"/>
  <c r="S23" i="50"/>
  <c r="S12" i="53" s="1"/>
  <c r="W46" i="50"/>
  <c r="AA23" i="50"/>
  <c r="AA12" i="53" s="1"/>
  <c r="AA4" i="53"/>
  <c r="AA88" i="55" s="1"/>
  <c r="V4" i="53"/>
  <c r="S101" i="55"/>
  <c r="S91" i="55" s="1"/>
  <c r="S88" i="55"/>
  <c r="Q47" i="50"/>
  <c r="Q14" i="53" s="1"/>
  <c r="Q7" i="53" s="1"/>
  <c r="Q192" i="55" s="1"/>
  <c r="E47" i="50"/>
  <c r="E14" i="53" s="1"/>
  <c r="E7" i="53" s="1"/>
  <c r="E192" i="55" s="1"/>
  <c r="P38" i="50"/>
  <c r="P20" i="53" s="1"/>
  <c r="I47" i="50"/>
  <c r="I14" i="53" s="1"/>
  <c r="I7" i="53" s="1"/>
  <c r="I192" i="55" s="1"/>
  <c r="AA47" i="50"/>
  <c r="AA14" i="53" s="1"/>
  <c r="AA7" i="53" s="1"/>
  <c r="AA192" i="55" s="1"/>
  <c r="AC47" i="50"/>
  <c r="AC14" i="53" s="1"/>
  <c r="AC7" i="53" s="1"/>
  <c r="AC192" i="55" s="1"/>
  <c r="U47" i="50"/>
  <c r="U14" i="53" s="1"/>
  <c r="U7" i="53" s="1"/>
  <c r="U192" i="55" s="1"/>
  <c r="W47" i="50"/>
  <c r="W14" i="53" s="1"/>
  <c r="W7" i="53" s="1"/>
  <c r="W192" i="55" s="1"/>
  <c r="AJ47" i="50"/>
  <c r="AJ14" i="53" s="1"/>
  <c r="AJ7" i="53" s="1"/>
  <c r="AJ192" i="55" s="1"/>
  <c r="AB47" i="50"/>
  <c r="AB14" i="53" s="1"/>
  <c r="AB7" i="53" s="1"/>
  <c r="AB192" i="55" s="1"/>
  <c r="AB182" i="55" s="1"/>
  <c r="L47" i="50"/>
  <c r="L14" i="53" s="1"/>
  <c r="L7" i="53" s="1"/>
  <c r="L192" i="55" s="1"/>
  <c r="AN47" i="50"/>
  <c r="AN14" i="53" s="1"/>
  <c r="AN7" i="53" s="1"/>
  <c r="AN192" i="55" s="1"/>
  <c r="T47" i="50"/>
  <c r="T14" i="53" s="1"/>
  <c r="T7" i="53" s="1"/>
  <c r="T192" i="55" s="1"/>
  <c r="AK47" i="50"/>
  <c r="AK14" i="53" s="1"/>
  <c r="AK7" i="53" s="1"/>
  <c r="AK192" i="55" s="1"/>
  <c r="AC46" i="50"/>
  <c r="D4" i="53"/>
  <c r="N47" i="50"/>
  <c r="N14" i="53" s="1"/>
  <c r="N7" i="53" s="1"/>
  <c r="N192" i="55" s="1"/>
  <c r="N184" i="55" s="1"/>
  <c r="AL47" i="50"/>
  <c r="AL14" i="53" s="1"/>
  <c r="AL7" i="53" s="1"/>
  <c r="AL192" i="55" s="1"/>
  <c r="V46" i="50"/>
  <c r="X47" i="50"/>
  <c r="X14" i="53" s="1"/>
  <c r="X7" i="53" s="1"/>
  <c r="X192" i="55" s="1"/>
  <c r="AI46" i="50"/>
  <c r="AD47" i="50"/>
  <c r="AD14" i="53" s="1"/>
  <c r="AD7" i="53" s="1"/>
  <c r="AD192" i="55" s="1"/>
  <c r="J47" i="50"/>
  <c r="J14" i="53" s="1"/>
  <c r="J7" i="53" s="1"/>
  <c r="J192" i="55" s="1"/>
  <c r="J46" i="50"/>
  <c r="AE4" i="53"/>
  <c r="U38" i="50"/>
  <c r="U20" i="53" s="1"/>
  <c r="U6" i="53" s="1"/>
  <c r="U36" i="55" s="1"/>
  <c r="U26" i="55" s="1"/>
  <c r="F47" i="50"/>
  <c r="F14" i="53" s="1"/>
  <c r="F7" i="53" s="1"/>
  <c r="F192" i="55" s="1"/>
  <c r="O47" i="50"/>
  <c r="O14" i="53" s="1"/>
  <c r="O7" i="53" s="1"/>
  <c r="O192" i="55" s="1"/>
  <c r="O185" i="55" s="1"/>
  <c r="I46" i="50"/>
  <c r="R4" i="53"/>
  <c r="R49" i="55" s="1"/>
  <c r="AM47" i="50"/>
  <c r="AM14" i="53" s="1"/>
  <c r="AM7" i="53" s="1"/>
  <c r="AM192" i="55" s="1"/>
  <c r="AE47" i="50"/>
  <c r="AE14" i="53" s="1"/>
  <c r="AE7" i="53" s="1"/>
  <c r="AE192" i="55" s="1"/>
  <c r="AE187" i="55" s="1"/>
  <c r="AB75" i="55"/>
  <c r="AB101" i="55"/>
  <c r="AB91" i="55" s="1"/>
  <c r="AB49" i="55"/>
  <c r="AB62" i="55"/>
  <c r="AB56" i="55" s="1"/>
  <c r="AB88" i="55"/>
  <c r="H75" i="55"/>
  <c r="H88" i="55"/>
  <c r="H62" i="55"/>
  <c r="H52" i="55" s="1"/>
  <c r="H101" i="55"/>
  <c r="H91" i="55" s="1"/>
  <c r="H49" i="55"/>
  <c r="Y7" i="53"/>
  <c r="Y192" i="55" s="1"/>
  <c r="F38" i="50"/>
  <c r="F20" i="53" s="1"/>
  <c r="AF46" i="50"/>
  <c r="AA38" i="50"/>
  <c r="AA20" i="53" s="1"/>
  <c r="AE46" i="50"/>
  <c r="I38" i="50"/>
  <c r="I20" i="53" s="1"/>
  <c r="M38" i="50"/>
  <c r="M20" i="53" s="1"/>
  <c r="E38" i="50"/>
  <c r="E20" i="53" s="1"/>
  <c r="AJ46" i="50"/>
  <c r="AB38" i="50"/>
  <c r="AB20" i="53" s="1"/>
  <c r="Q23" i="50"/>
  <c r="Q12" i="53" s="1"/>
  <c r="U22" i="50"/>
  <c r="U19" i="53" s="1"/>
  <c r="AL46" i="50"/>
  <c r="S38" i="50"/>
  <c r="S20" i="53" s="1"/>
  <c r="G22" i="50"/>
  <c r="G19" i="53" s="1"/>
  <c r="G5" i="53" s="1"/>
  <c r="Q46" i="50"/>
  <c r="AH46" i="50"/>
  <c r="AI38" i="50"/>
  <c r="AI20" i="53" s="1"/>
  <c r="F23" i="50"/>
  <c r="F12" i="53" s="1"/>
  <c r="AB46" i="50"/>
  <c r="T46" i="50"/>
  <c r="AF38" i="50"/>
  <c r="AF20" i="53" s="1"/>
  <c r="AB23" i="50"/>
  <c r="AB12" i="53" s="1"/>
  <c r="AF47" i="50"/>
  <c r="AF14" i="53" s="1"/>
  <c r="AF7" i="53" s="1"/>
  <c r="AF192" i="55" s="1"/>
  <c r="R47" i="50"/>
  <c r="R14" i="53" s="1"/>
  <c r="R7" i="53" s="1"/>
  <c r="R192" i="55" s="1"/>
  <c r="R191" i="55" s="1"/>
  <c r="AI47" i="50"/>
  <c r="AI14" i="53" s="1"/>
  <c r="AI7" i="53" s="1"/>
  <c r="AI192" i="55" s="1"/>
  <c r="M46" i="50"/>
  <c r="AK46" i="50"/>
  <c r="W38" i="50"/>
  <c r="W20" i="53" s="1"/>
  <c r="AG23" i="50"/>
  <c r="AG12" i="53" s="1"/>
  <c r="S47" i="50"/>
  <c r="S14" i="53" s="1"/>
  <c r="S7" i="53" s="1"/>
  <c r="S192" i="55" s="1"/>
  <c r="M47" i="50"/>
  <c r="M14" i="53" s="1"/>
  <c r="M7" i="53" s="1"/>
  <c r="M192" i="55" s="1"/>
  <c r="AG47" i="50"/>
  <c r="AG14" i="53" s="1"/>
  <c r="AG7" i="53" s="1"/>
  <c r="AG192" i="55" s="1"/>
  <c r="U46" i="50"/>
  <c r="G46" i="50"/>
  <c r="P62" i="55"/>
  <c r="P55" i="55" s="1"/>
  <c r="P75" i="55"/>
  <c r="P88" i="55"/>
  <c r="P49" i="55"/>
  <c r="P101" i="55"/>
  <c r="P91" i="55" s="1"/>
  <c r="AK22" i="50"/>
  <c r="AK19" i="53" s="1"/>
  <c r="AK39" i="50"/>
  <c r="AK13" i="53" s="1"/>
  <c r="D39" i="50"/>
  <c r="D13" i="53" s="1"/>
  <c r="D6" i="53" s="1"/>
  <c r="AL39" i="50"/>
  <c r="AL13" i="53" s="1"/>
  <c r="AH38" i="50"/>
  <c r="AH20" i="53" s="1"/>
  <c r="Z38" i="50"/>
  <c r="Z20" i="53" s="1"/>
  <c r="H38" i="50"/>
  <c r="H20" i="53" s="1"/>
  <c r="AF22" i="50"/>
  <c r="AF19" i="53" s="1"/>
  <c r="AE22" i="50"/>
  <c r="AE19" i="53" s="1"/>
  <c r="L22" i="50"/>
  <c r="L19" i="53" s="1"/>
  <c r="P39" i="50"/>
  <c r="P13" i="53" s="1"/>
  <c r="H39" i="50"/>
  <c r="H13" i="53" s="1"/>
  <c r="AA39" i="50"/>
  <c r="AA13" i="53" s="1"/>
  <c r="M22" i="50"/>
  <c r="M19" i="53" s="1"/>
  <c r="S22" i="50"/>
  <c r="S19" i="53" s="1"/>
  <c r="J22" i="50"/>
  <c r="J19" i="53" s="1"/>
  <c r="K22" i="50"/>
  <c r="K19" i="53" s="1"/>
  <c r="W39" i="50"/>
  <c r="W13" i="53" s="1"/>
  <c r="L39" i="50"/>
  <c r="L13" i="53" s="1"/>
  <c r="AF39" i="50"/>
  <c r="AF13" i="53" s="1"/>
  <c r="L38" i="50"/>
  <c r="L20" i="53" s="1"/>
  <c r="AG38" i="50"/>
  <c r="AG20" i="53" s="1"/>
  <c r="AK38" i="50"/>
  <c r="AK20" i="53" s="1"/>
  <c r="C38" i="50"/>
  <c r="C20" i="53" s="1"/>
  <c r="C6" i="53" s="1"/>
  <c r="C36" i="55" s="1"/>
  <c r="C26" i="55" s="1"/>
  <c r="T23" i="50"/>
  <c r="T12" i="53" s="1"/>
  <c r="AK23" i="50"/>
  <c r="AK12" i="53" s="1"/>
  <c r="O23" i="50"/>
  <c r="O12" i="53" s="1"/>
  <c r="AD22" i="50"/>
  <c r="AD19" i="53" s="1"/>
  <c r="AD5" i="53" s="1"/>
  <c r="AN22" i="50"/>
  <c r="AN19" i="53" s="1"/>
  <c r="AL22" i="50"/>
  <c r="AL19" i="53" s="1"/>
  <c r="C22" i="50"/>
  <c r="C19" i="53" s="1"/>
  <c r="C5" i="53" s="1"/>
  <c r="M39" i="50"/>
  <c r="M13" i="53" s="1"/>
  <c r="V39" i="50"/>
  <c r="V13" i="53" s="1"/>
  <c r="AE39" i="50"/>
  <c r="AE13" i="53" s="1"/>
  <c r="K38" i="50"/>
  <c r="K20" i="53" s="1"/>
  <c r="Y38" i="50"/>
  <c r="Y20" i="53" s="1"/>
  <c r="G38" i="50"/>
  <c r="G20" i="53" s="1"/>
  <c r="V23" i="50"/>
  <c r="V12" i="53" s="1"/>
  <c r="AF23" i="50"/>
  <c r="AF12" i="53" s="1"/>
  <c r="I23" i="50"/>
  <c r="I12" i="53" s="1"/>
  <c r="Y22" i="50"/>
  <c r="Y19" i="53" s="1"/>
  <c r="AM22" i="50"/>
  <c r="AM19" i="53" s="1"/>
  <c r="AC22" i="50"/>
  <c r="AC19" i="53" s="1"/>
  <c r="AG46" i="50"/>
  <c r="O46" i="50"/>
  <c r="D7" i="53"/>
  <c r="D192" i="55" s="1"/>
  <c r="AC39" i="50"/>
  <c r="AC13" i="53" s="1"/>
  <c r="I39" i="50"/>
  <c r="I13" i="53" s="1"/>
  <c r="AN39" i="50"/>
  <c r="AN13" i="53" s="1"/>
  <c r="V38" i="50"/>
  <c r="V20" i="53" s="1"/>
  <c r="AE38" i="50"/>
  <c r="AE20" i="53" s="1"/>
  <c r="J38" i="50"/>
  <c r="J20" i="53" s="1"/>
  <c r="N23" i="50"/>
  <c r="N12" i="53" s="1"/>
  <c r="K23" i="50"/>
  <c r="K12" i="53" s="1"/>
  <c r="AL23" i="50"/>
  <c r="AL12" i="53" s="1"/>
  <c r="AH22" i="50"/>
  <c r="AH19" i="53" s="1"/>
  <c r="H22" i="50"/>
  <c r="H19" i="53" s="1"/>
  <c r="AG22" i="50"/>
  <c r="AG19" i="53" s="1"/>
  <c r="Z47" i="50"/>
  <c r="Z14" i="53" s="1"/>
  <c r="Z7" i="53" s="1"/>
  <c r="Z192" i="55" s="1"/>
  <c r="H47" i="50"/>
  <c r="H14" i="53" s="1"/>
  <c r="H7" i="53" s="1"/>
  <c r="H192" i="55" s="1"/>
  <c r="AA46" i="50"/>
  <c r="L46" i="50"/>
  <c r="D46" i="50"/>
  <c r="X39" i="50"/>
  <c r="X13" i="53" s="1"/>
  <c r="Y39" i="50"/>
  <c r="Y13" i="53" s="1"/>
  <c r="N39" i="50"/>
  <c r="N13" i="53" s="1"/>
  <c r="AD38" i="50"/>
  <c r="AD20" i="53" s="1"/>
  <c r="R38" i="50"/>
  <c r="R20" i="53" s="1"/>
  <c r="Q38" i="50"/>
  <c r="Q20" i="53" s="1"/>
  <c r="L23" i="50"/>
  <c r="L12" i="53" s="1"/>
  <c r="Z23" i="50"/>
  <c r="Z12" i="53" s="1"/>
  <c r="D23" i="50"/>
  <c r="D12" i="53" s="1"/>
  <c r="AB22" i="50"/>
  <c r="AB19" i="53" s="1"/>
  <c r="AI22" i="50"/>
  <c r="AI19" i="53" s="1"/>
  <c r="F22" i="50"/>
  <c r="F19" i="53" s="1"/>
  <c r="P46" i="50"/>
  <c r="E46" i="50"/>
  <c r="AI39" i="50"/>
  <c r="AI13" i="53" s="1"/>
  <c r="K39" i="50"/>
  <c r="K13" i="53" s="1"/>
  <c r="V22" i="50"/>
  <c r="V19" i="53" s="1"/>
  <c r="Q22" i="50"/>
  <c r="Q19" i="53" s="1"/>
  <c r="N22" i="50"/>
  <c r="N19" i="53" s="1"/>
  <c r="Z46" i="50"/>
  <c r="Y46" i="50"/>
  <c r="F46" i="50"/>
  <c r="R39" i="50"/>
  <c r="R13" i="53" s="1"/>
  <c r="B53" i="53"/>
  <c r="B55" i="53" s="1"/>
  <c r="AJ39" i="50"/>
  <c r="AJ13" i="53" s="1"/>
  <c r="AM39" i="50"/>
  <c r="AM13" i="53" s="1"/>
  <c r="F39" i="50"/>
  <c r="F13" i="53" s="1"/>
  <c r="N38" i="50"/>
  <c r="N20" i="53" s="1"/>
  <c r="AN38" i="50"/>
  <c r="AN20" i="53" s="1"/>
  <c r="O38" i="50"/>
  <c r="O20" i="53" s="1"/>
  <c r="O6" i="53" s="1"/>
  <c r="O36" i="55" s="1"/>
  <c r="U23" i="50"/>
  <c r="U12" i="53" s="1"/>
  <c r="AH23" i="50"/>
  <c r="AH12" i="53" s="1"/>
  <c r="AM23" i="50"/>
  <c r="AM12" i="53" s="1"/>
  <c r="O22" i="50"/>
  <c r="O19" i="53" s="1"/>
  <c r="P22" i="50"/>
  <c r="P19" i="53" s="1"/>
  <c r="D22" i="50"/>
  <c r="D19" i="53" s="1"/>
  <c r="R46" i="50"/>
  <c r="X46" i="50"/>
  <c r="H46" i="50"/>
  <c r="G39" i="50"/>
  <c r="G13" i="53" s="1"/>
  <c r="W22" i="50"/>
  <c r="W19" i="53" s="1"/>
  <c r="X22" i="50"/>
  <c r="X19" i="53" s="1"/>
  <c r="T22" i="50"/>
  <c r="T19" i="53" s="1"/>
  <c r="T39" i="50"/>
  <c r="T13" i="53" s="1"/>
  <c r="AD39" i="50"/>
  <c r="AD13" i="53" s="1"/>
  <c r="E39" i="50"/>
  <c r="E13" i="53" s="1"/>
  <c r="Z39" i="50"/>
  <c r="Z13" i="53" s="1"/>
  <c r="AG39" i="50"/>
  <c r="AG13" i="53" s="1"/>
  <c r="X38" i="50"/>
  <c r="X20" i="53" s="1"/>
  <c r="AC38" i="50"/>
  <c r="AC20" i="53" s="1"/>
  <c r="AM38" i="50"/>
  <c r="AM20" i="53" s="1"/>
  <c r="AN23" i="50"/>
  <c r="AN12" i="53" s="1"/>
  <c r="P23" i="50"/>
  <c r="P12" i="53" s="1"/>
  <c r="AJ23" i="50"/>
  <c r="AJ12" i="53" s="1"/>
  <c r="R23" i="50"/>
  <c r="R12" i="53" s="1"/>
  <c r="AJ22" i="50"/>
  <c r="AJ19" i="53" s="1"/>
  <c r="Z22" i="50"/>
  <c r="Z19" i="53" s="1"/>
  <c r="E22" i="50"/>
  <c r="E19" i="53" s="1"/>
  <c r="P47" i="50"/>
  <c r="P14" i="53" s="1"/>
  <c r="P7" i="53" s="1"/>
  <c r="P192" i="55" s="1"/>
  <c r="K47" i="50"/>
  <c r="K14" i="53" s="1"/>
  <c r="K7" i="53" s="1"/>
  <c r="K192" i="55" s="1"/>
  <c r="S46" i="50"/>
  <c r="K46" i="50"/>
  <c r="N46" i="50"/>
  <c r="C46" i="50"/>
  <c r="Q39" i="50"/>
  <c r="Q13" i="53" s="1"/>
  <c r="AB39" i="50"/>
  <c r="AB13" i="53" s="1"/>
  <c r="AH39" i="50"/>
  <c r="AH13" i="53" s="1"/>
  <c r="AL38" i="50"/>
  <c r="AL20" i="53" s="1"/>
  <c r="T38" i="50"/>
  <c r="T20" i="53" s="1"/>
  <c r="AE23" i="50"/>
  <c r="AE12" i="53" s="1"/>
  <c r="X23" i="50"/>
  <c r="X12" i="53" s="1"/>
  <c r="R22" i="50"/>
  <c r="R19" i="53" s="1"/>
  <c r="AA22" i="50"/>
  <c r="AA19" i="53" s="1"/>
  <c r="I22" i="50"/>
  <c r="I19" i="53" s="1"/>
  <c r="V47" i="50"/>
  <c r="V14" i="53" s="1"/>
  <c r="V7" i="53" s="1"/>
  <c r="V192" i="55" s="1"/>
  <c r="V190" i="55" s="1"/>
  <c r="AM46" i="50"/>
  <c r="AN46" i="50"/>
  <c r="S75" i="55"/>
  <c r="S62" i="55"/>
  <c r="S54" i="55" s="1"/>
  <c r="S49" i="55"/>
  <c r="C101" i="55"/>
  <c r="C91" i="55" s="1"/>
  <c r="B62" i="55"/>
  <c r="B59" i="55" s="1"/>
  <c r="C75" i="55"/>
  <c r="B88" i="55"/>
  <c r="B101" i="55"/>
  <c r="B91" i="55" s="1"/>
  <c r="B49" i="55"/>
  <c r="Z75" i="55"/>
  <c r="Z88" i="55"/>
  <c r="Z62" i="55"/>
  <c r="Z61" i="55" s="1"/>
  <c r="Z101" i="55"/>
  <c r="Z91" i="55" s="1"/>
  <c r="B36" i="55"/>
  <c r="R218" i="55"/>
  <c r="R215" i="55" s="1"/>
  <c r="R231" i="55"/>
  <c r="AC75" i="55"/>
  <c r="C62" i="55"/>
  <c r="C60" i="55" s="1"/>
  <c r="C88" i="55"/>
  <c r="AC101" i="55"/>
  <c r="AC91" i="55" s="1"/>
  <c r="AC62" i="55"/>
  <c r="AC58" i="55" s="1"/>
  <c r="Y49" i="55"/>
  <c r="Y101" i="55"/>
  <c r="Y91" i="55" s="1"/>
  <c r="Y62" i="55"/>
  <c r="Y60" i="55" s="1"/>
  <c r="Y88" i="55"/>
  <c r="R205" i="55"/>
  <c r="R244" i="55"/>
  <c r="R257" i="55"/>
  <c r="R247" i="55" s="1"/>
  <c r="AC88" i="55"/>
  <c r="AH192" i="55"/>
  <c r="AH182" i="55" s="1"/>
  <c r="AH218" i="55"/>
  <c r="AH210" i="55" s="1"/>
  <c r="AH205" i="55"/>
  <c r="I88" i="55"/>
  <c r="AH244" i="55"/>
  <c r="O205" i="55"/>
  <c r="AH231" i="55"/>
  <c r="O257" i="55"/>
  <c r="O247" i="55" s="1"/>
  <c r="AE257" i="55"/>
  <c r="AE247" i="55" s="1"/>
  <c r="AE231" i="55"/>
  <c r="AE218" i="55"/>
  <c r="AE215" i="55" s="1"/>
  <c r="AE205" i="55"/>
  <c r="AE244" i="55"/>
  <c r="N231" i="55"/>
  <c r="I62" i="55"/>
  <c r="I57" i="55" s="1"/>
  <c r="V257" i="55"/>
  <c r="V247" i="55" s="1"/>
  <c r="I244" i="55"/>
  <c r="I218" i="55"/>
  <c r="I210" i="55" s="1"/>
  <c r="I231" i="55"/>
  <c r="I205" i="55"/>
  <c r="B5" i="53"/>
  <c r="V231" i="55"/>
  <c r="V244" i="55"/>
  <c r="V218" i="55"/>
  <c r="V209" i="55" s="1"/>
  <c r="Q101" i="55"/>
  <c r="Q91" i="55" s="1"/>
  <c r="Q88" i="55"/>
  <c r="Q49" i="55"/>
  <c r="Q75" i="55"/>
  <c r="N218" i="55"/>
  <c r="N217" i="55" s="1"/>
  <c r="N244" i="55"/>
  <c r="N205" i="55"/>
  <c r="AF88" i="55"/>
  <c r="AF49" i="55"/>
  <c r="AL75" i="55"/>
  <c r="AL88" i="55"/>
  <c r="I49" i="55"/>
  <c r="AG244" i="55"/>
  <c r="I75" i="55"/>
  <c r="AG218" i="55"/>
  <c r="AG217" i="55" s="1"/>
  <c r="AG257" i="55"/>
  <c r="AG247" i="55" s="1"/>
  <c r="AG231" i="55"/>
  <c r="O88" i="55"/>
  <c r="O75" i="55"/>
  <c r="AF101" i="55"/>
  <c r="AF91" i="55" s="1"/>
  <c r="AG49" i="55"/>
  <c r="O218" i="55"/>
  <c r="O214" i="55" s="1"/>
  <c r="O49" i="55"/>
  <c r="AG101" i="55"/>
  <c r="AG91" i="55" s="1"/>
  <c r="AF75" i="55"/>
  <c r="O231" i="55"/>
  <c r="O62" i="55"/>
  <c r="O60" i="55" s="1"/>
  <c r="AG88" i="55"/>
  <c r="AL101" i="55"/>
  <c r="AL91" i="55" s="1"/>
  <c r="AL49" i="55"/>
  <c r="AB244" i="55"/>
  <c r="AB257" i="55"/>
  <c r="AB247" i="55" s="1"/>
  <c r="AB231" i="55"/>
  <c r="AB218" i="55"/>
  <c r="AB214" i="55" s="1"/>
  <c r="AJ257" i="55"/>
  <c r="AJ247" i="55" s="1"/>
  <c r="AJ244" i="55"/>
  <c r="AJ234" i="55" s="1"/>
  <c r="AJ218" i="55"/>
  <c r="AJ205" i="55"/>
  <c r="AJ195" i="55" s="1"/>
  <c r="AJ231" i="55"/>
  <c r="AJ221" i="55" s="1"/>
  <c r="U257" i="55"/>
  <c r="U247" i="55" s="1"/>
  <c r="U231" i="55"/>
  <c r="U221" i="55" s="1"/>
  <c r="U205" i="55"/>
  <c r="U195" i="55" s="1"/>
  <c r="U218" i="55"/>
  <c r="U244" i="55"/>
  <c r="U234" i="55" s="1"/>
  <c r="S257" i="55"/>
  <c r="S247" i="55" s="1"/>
  <c r="S205" i="55"/>
  <c r="S195" i="55" s="1"/>
  <c r="S218" i="55"/>
  <c r="S244" i="55"/>
  <c r="S234" i="55" s="1"/>
  <c r="S231" i="55"/>
  <c r="S221" i="55" s="1"/>
  <c r="AA257" i="55"/>
  <c r="AA247" i="55" s="1"/>
  <c r="AA244" i="55"/>
  <c r="AA234" i="55" s="1"/>
  <c r="AA231" i="55"/>
  <c r="AA221" i="55" s="1"/>
  <c r="AA205" i="55"/>
  <c r="AA195" i="55" s="1"/>
  <c r="AA218" i="55"/>
  <c r="AC257" i="55"/>
  <c r="AC247" i="55" s="1"/>
  <c r="AC231" i="55"/>
  <c r="AC221" i="55" s="1"/>
  <c r="AC218" i="55"/>
  <c r="AC244" i="55"/>
  <c r="AC234" i="55" s="1"/>
  <c r="AC205" i="55"/>
  <c r="AC195" i="55" s="1"/>
  <c r="C257" i="55"/>
  <c r="C247" i="55" s="1"/>
  <c r="C244" i="55"/>
  <c r="C234" i="55" s="1"/>
  <c r="C231" i="55"/>
  <c r="C221" i="55" s="1"/>
  <c r="C205" i="55"/>
  <c r="C195" i="55" s="1"/>
  <c r="C218" i="55"/>
  <c r="P257" i="55"/>
  <c r="P247" i="55" s="1"/>
  <c r="P244" i="55"/>
  <c r="P234" i="55" s="1"/>
  <c r="P205" i="55"/>
  <c r="P195" i="55" s="1"/>
  <c r="P218" i="55"/>
  <c r="P231" i="55"/>
  <c r="P221" i="55" s="1"/>
  <c r="AN257" i="55"/>
  <c r="AN247" i="55" s="1"/>
  <c r="AN205" i="55"/>
  <c r="AN195" i="55" s="1"/>
  <c r="AN244" i="55"/>
  <c r="AN234" i="55" s="1"/>
  <c r="AN231" i="55"/>
  <c r="AN221" i="55" s="1"/>
  <c r="AN218" i="55"/>
  <c r="Q257" i="55"/>
  <c r="Q247" i="55" s="1"/>
  <c r="Q244" i="55"/>
  <c r="Q234" i="55" s="1"/>
  <c r="Q231" i="55"/>
  <c r="Q221" i="55" s="1"/>
  <c r="Q218" i="55"/>
  <c r="Q205" i="55"/>
  <c r="Q195" i="55" s="1"/>
  <c r="C47" i="55"/>
  <c r="C10" i="26" s="1"/>
  <c r="Z257" i="55"/>
  <c r="Z247" i="55" s="1"/>
  <c r="Z244" i="55"/>
  <c r="Z234" i="55" s="1"/>
  <c r="Z231" i="55"/>
  <c r="Z221" i="55" s="1"/>
  <c r="Z205" i="55"/>
  <c r="Z195" i="55" s="1"/>
  <c r="Z218" i="55"/>
  <c r="Z40" i="55"/>
  <c r="Z3" i="26" s="1"/>
  <c r="Z42" i="55"/>
  <c r="Z5" i="26" s="1"/>
  <c r="Z2" i="26"/>
  <c r="Z47" i="55"/>
  <c r="Z10" i="26" s="1"/>
  <c r="Z43" i="55"/>
  <c r="Z6" i="26" s="1"/>
  <c r="Z44" i="55"/>
  <c r="Z7" i="26" s="1"/>
  <c r="J257" i="55"/>
  <c r="J247" i="55" s="1"/>
  <c r="J218" i="55"/>
  <c r="J231" i="55"/>
  <c r="J221" i="55" s="1"/>
  <c r="J205" i="55"/>
  <c r="J195" i="55" s="1"/>
  <c r="J244" i="55"/>
  <c r="J234" i="55" s="1"/>
  <c r="T257" i="55"/>
  <c r="T247" i="55" s="1"/>
  <c r="T218" i="55"/>
  <c r="T231" i="55"/>
  <c r="T221" i="55" s="1"/>
  <c r="T205" i="55"/>
  <c r="T195" i="55" s="1"/>
  <c r="T244" i="55"/>
  <c r="T234" i="55" s="1"/>
  <c r="G257" i="55"/>
  <c r="G247" i="55" s="1"/>
  <c r="G231" i="55"/>
  <c r="G221" i="55" s="1"/>
  <c r="G244" i="55"/>
  <c r="G234" i="55" s="1"/>
  <c r="G218" i="55"/>
  <c r="G205" i="55"/>
  <c r="G195" i="55" s="1"/>
  <c r="W257" i="55"/>
  <c r="W247" i="55" s="1"/>
  <c r="W205" i="55"/>
  <c r="W195" i="55" s="1"/>
  <c r="W231" i="55"/>
  <c r="W221" i="55" s="1"/>
  <c r="W218" i="55"/>
  <c r="W244" i="55"/>
  <c r="W234" i="55" s="1"/>
  <c r="L257" i="55"/>
  <c r="L247" i="55" s="1"/>
  <c r="L244" i="55"/>
  <c r="L234" i="55" s="1"/>
  <c r="L205" i="55"/>
  <c r="L195" i="55" s="1"/>
  <c r="L231" i="55"/>
  <c r="L221" i="55" s="1"/>
  <c r="L218" i="55"/>
  <c r="AF257" i="55"/>
  <c r="AF247" i="55" s="1"/>
  <c r="AF244" i="55"/>
  <c r="AF234" i="55" s="1"/>
  <c r="AF231" i="55"/>
  <c r="AF221" i="55" s="1"/>
  <c r="AF205" i="55"/>
  <c r="AF195" i="55" s="1"/>
  <c r="AF218" i="55"/>
  <c r="Y257" i="55"/>
  <c r="Y247" i="55" s="1"/>
  <c r="Y231" i="55"/>
  <c r="Y221" i="55" s="1"/>
  <c r="Y218" i="55"/>
  <c r="Y205" i="55"/>
  <c r="Y195" i="55" s="1"/>
  <c r="Y244" i="55"/>
  <c r="Y234" i="55" s="1"/>
  <c r="M231" i="55"/>
  <c r="M221" i="55" s="1"/>
  <c r="M205" i="55"/>
  <c r="M195" i="55" s="1"/>
  <c r="M257" i="55"/>
  <c r="M247" i="55" s="1"/>
  <c r="M244" i="55"/>
  <c r="M234" i="55" s="1"/>
  <c r="M218" i="55"/>
  <c r="U101" i="55"/>
  <c r="U91" i="55" s="1"/>
  <c r="U75" i="55"/>
  <c r="U65" i="55" s="1"/>
  <c r="U88" i="55"/>
  <c r="U78" i="55" s="1"/>
  <c r="U49" i="55"/>
  <c r="U39" i="55" s="1"/>
  <c r="U62" i="55"/>
  <c r="Y67" i="55"/>
  <c r="Y4" i="25" s="1"/>
  <c r="AL218" i="55"/>
  <c r="AL257" i="55"/>
  <c r="AL247" i="55" s="1"/>
  <c r="AL205" i="55"/>
  <c r="AL195" i="55" s="1"/>
  <c r="AL231" i="55"/>
  <c r="AL221" i="55" s="1"/>
  <c r="AL244" i="55"/>
  <c r="AL234" i="55" s="1"/>
  <c r="V2" i="38"/>
  <c r="V203" i="55"/>
  <c r="V10" i="38" s="1"/>
  <c r="V202" i="55"/>
  <c r="V9" i="38" s="1"/>
  <c r="E257" i="55"/>
  <c r="E247" i="55" s="1"/>
  <c r="E205" i="55"/>
  <c r="E195" i="55" s="1"/>
  <c r="E244" i="55"/>
  <c r="E234" i="55" s="1"/>
  <c r="E231" i="55"/>
  <c r="E221" i="55" s="1"/>
  <c r="E218" i="55"/>
  <c r="H257" i="55"/>
  <c r="H247" i="55" s="1"/>
  <c r="H205" i="55"/>
  <c r="H195" i="55" s="1"/>
  <c r="H218" i="55"/>
  <c r="H244" i="55"/>
  <c r="H234" i="55" s="1"/>
  <c r="H231" i="55"/>
  <c r="H221" i="55" s="1"/>
  <c r="D218" i="55"/>
  <c r="D257" i="55"/>
  <c r="D247" i="55" s="1"/>
  <c r="D244" i="55"/>
  <c r="D234" i="55" s="1"/>
  <c r="D205" i="55"/>
  <c r="D195" i="55" s="1"/>
  <c r="D231" i="55"/>
  <c r="D221" i="55" s="1"/>
  <c r="AK257" i="55"/>
  <c r="AK247" i="55" s="1"/>
  <c r="AK205" i="55"/>
  <c r="AK195" i="55" s="1"/>
  <c r="AK231" i="55"/>
  <c r="AK221" i="55" s="1"/>
  <c r="AK218" i="55"/>
  <c r="AK244" i="55"/>
  <c r="AK234" i="55" s="1"/>
  <c r="B257" i="55"/>
  <c r="B247" i="55" s="1"/>
  <c r="B218" i="55"/>
  <c r="B205" i="55"/>
  <c r="B195" i="55" s="1"/>
  <c r="B244" i="55"/>
  <c r="B234" i="55" s="1"/>
  <c r="B231" i="55"/>
  <c r="B221" i="55" s="1"/>
  <c r="B192" i="55"/>
  <c r="B182" i="55" s="1"/>
  <c r="AI257" i="55"/>
  <c r="AI247" i="55" s="1"/>
  <c r="AI231" i="55"/>
  <c r="AI221" i="55" s="1"/>
  <c r="AI244" i="55"/>
  <c r="AI234" i="55" s="1"/>
  <c r="AI218" i="55"/>
  <c r="AI205" i="55"/>
  <c r="AI195" i="55" s="1"/>
  <c r="X257" i="55"/>
  <c r="X247" i="55" s="1"/>
  <c r="X205" i="55"/>
  <c r="X195" i="55" s="1"/>
  <c r="X231" i="55"/>
  <c r="X221" i="55" s="1"/>
  <c r="X244" i="55"/>
  <c r="X234" i="55" s="1"/>
  <c r="X218" i="55"/>
  <c r="AD231" i="55"/>
  <c r="AD221" i="55" s="1"/>
  <c r="AD205" i="55"/>
  <c r="AD195" i="55" s="1"/>
  <c r="AD257" i="55"/>
  <c r="AD247" i="55" s="1"/>
  <c r="AD218" i="55"/>
  <c r="AD244" i="55"/>
  <c r="AD234" i="55" s="1"/>
  <c r="AM257" i="55"/>
  <c r="AM247" i="55" s="1"/>
  <c r="AM205" i="55"/>
  <c r="AM195" i="55" s="1"/>
  <c r="AM244" i="55"/>
  <c r="AM234" i="55" s="1"/>
  <c r="AM218" i="55"/>
  <c r="AM231" i="55"/>
  <c r="AM221" i="55" s="1"/>
  <c r="F257" i="55"/>
  <c r="F247" i="55" s="1"/>
  <c r="F244" i="55"/>
  <c r="F234" i="55" s="1"/>
  <c r="F205" i="55"/>
  <c r="F195" i="55" s="1"/>
  <c r="F218" i="55"/>
  <c r="F231" i="55"/>
  <c r="F221" i="55" s="1"/>
  <c r="K257" i="55"/>
  <c r="K247" i="55" s="1"/>
  <c r="K244" i="55"/>
  <c r="K234" i="55" s="1"/>
  <c r="K218" i="55"/>
  <c r="K231" i="55"/>
  <c r="K221" i="55" s="1"/>
  <c r="K205" i="55"/>
  <c r="K195" i="55" s="1"/>
  <c r="AB200" i="55" l="1"/>
  <c r="AB7" i="38" s="1"/>
  <c r="AB196" i="55"/>
  <c r="AB3" i="38" s="1"/>
  <c r="AB198" i="55"/>
  <c r="AB5" i="38" s="1"/>
  <c r="AB199" i="55"/>
  <c r="AB6" i="38" s="1"/>
  <c r="AB204" i="55"/>
  <c r="AB11" i="38" s="1"/>
  <c r="AB201" i="55"/>
  <c r="AB8" i="38" s="1"/>
  <c r="AB197" i="55"/>
  <c r="AB4" i="38" s="1"/>
  <c r="AB203" i="55"/>
  <c r="AB10" i="38" s="1"/>
  <c r="AB202" i="55"/>
  <c r="AB9" i="38" s="1"/>
  <c r="I100" i="55"/>
  <c r="I11" i="23" s="1"/>
  <c r="I96" i="55"/>
  <c r="I7" i="23" s="1"/>
  <c r="I97" i="55"/>
  <c r="I8" i="23" s="1"/>
  <c r="AH88" i="55"/>
  <c r="AH81" i="55" s="1"/>
  <c r="AH5" i="24" s="1"/>
  <c r="Q58" i="55"/>
  <c r="Q61" i="55"/>
  <c r="Q56" i="55"/>
  <c r="AI49" i="55"/>
  <c r="Q75" i="105"/>
  <c r="Q70" i="105" s="1"/>
  <c r="AI101" i="55"/>
  <c r="AI91" i="55" s="1"/>
  <c r="Q88" i="105"/>
  <c r="Q86" i="105" s="1"/>
  <c r="N49" i="55"/>
  <c r="N42" i="55" s="1"/>
  <c r="N5" i="26" s="1"/>
  <c r="N88" i="55"/>
  <c r="N78" i="55" s="1"/>
  <c r="N2" i="24" s="1"/>
  <c r="AI88" i="55"/>
  <c r="AI80" i="55" s="1"/>
  <c r="AI4" i="24" s="1"/>
  <c r="AB53" i="55"/>
  <c r="Z45" i="55"/>
  <c r="Z8" i="26" s="1"/>
  <c r="Z41" i="55"/>
  <c r="Z4" i="26" s="1"/>
  <c r="Z48" i="55"/>
  <c r="Z11" i="26" s="1"/>
  <c r="AB52" i="55"/>
  <c r="Z46" i="55"/>
  <c r="Z9" i="26" s="1"/>
  <c r="S6" i="53"/>
  <c r="S36" i="55" s="1"/>
  <c r="S26" i="55" s="1"/>
  <c r="AG199" i="55"/>
  <c r="AG6" i="38" s="1"/>
  <c r="AG204" i="55"/>
  <c r="AG11" i="38" s="1"/>
  <c r="AG201" i="55"/>
  <c r="AG8" i="38" s="1"/>
  <c r="AG202" i="55"/>
  <c r="AG9" i="38" s="1"/>
  <c r="AG198" i="55"/>
  <c r="AG5" i="38" s="1"/>
  <c r="AG200" i="55"/>
  <c r="AG7" i="38" s="1"/>
  <c r="AG203" i="55"/>
  <c r="AG10" i="38" s="1"/>
  <c r="AG197" i="55"/>
  <c r="AG4" i="38" s="1"/>
  <c r="AG196" i="55"/>
  <c r="AG3" i="38" s="1"/>
  <c r="N249" i="55"/>
  <c r="X49" i="55"/>
  <c r="X48" i="55" s="1"/>
  <c r="X11" i="26" s="1"/>
  <c r="AC43" i="55"/>
  <c r="AC6" i="26" s="1"/>
  <c r="AC46" i="55"/>
  <c r="AC9" i="26" s="1"/>
  <c r="B69" i="55"/>
  <c r="B6" i="25" s="1"/>
  <c r="B70" i="55"/>
  <c r="B7" i="25" s="1"/>
  <c r="AK49" i="55"/>
  <c r="AK40" i="55" s="1"/>
  <c r="AK3" i="26" s="1"/>
  <c r="AK62" i="55"/>
  <c r="AK54" i="55" s="1"/>
  <c r="B74" i="55"/>
  <c r="B11" i="25" s="1"/>
  <c r="B73" i="55"/>
  <c r="B10" i="25" s="1"/>
  <c r="X101" i="55"/>
  <c r="B67" i="55"/>
  <c r="B4" i="25" s="1"/>
  <c r="AC42" i="55"/>
  <c r="AC5" i="26" s="1"/>
  <c r="B68" i="55"/>
  <c r="B5" i="25" s="1"/>
  <c r="AC44" i="55"/>
  <c r="AC7" i="26" s="1"/>
  <c r="X62" i="55"/>
  <c r="X57" i="55" s="1"/>
  <c r="B71" i="55"/>
  <c r="B8" i="25" s="1"/>
  <c r="AC47" i="55"/>
  <c r="AC10" i="26" s="1"/>
  <c r="AK75" i="55"/>
  <c r="AK69" i="55" s="1"/>
  <c r="AK6" i="25" s="1"/>
  <c r="B66" i="55"/>
  <c r="B3" i="25" s="1"/>
  <c r="AC45" i="55"/>
  <c r="AC8" i="26" s="1"/>
  <c r="AC41" i="55"/>
  <c r="AC4" i="26" s="1"/>
  <c r="AC40" i="55"/>
  <c r="AC3" i="26" s="1"/>
  <c r="B72" i="55"/>
  <c r="B9" i="25" s="1"/>
  <c r="AC48" i="55"/>
  <c r="AC11" i="26" s="1"/>
  <c r="AH75" i="55"/>
  <c r="AH71" i="55" s="1"/>
  <c r="AH8" i="25" s="1"/>
  <c r="I252" i="55"/>
  <c r="I7" i="40" s="1"/>
  <c r="AH255" i="55"/>
  <c r="AH251" i="55"/>
  <c r="AH254" i="55"/>
  <c r="AH253" i="55"/>
  <c r="AH8" i="40" s="1"/>
  <c r="AF54" i="55"/>
  <c r="AH249" i="55"/>
  <c r="AH4" i="40" s="1"/>
  <c r="AH250" i="55"/>
  <c r="AH5" i="40" s="1"/>
  <c r="O92" i="55"/>
  <c r="O3" i="23" s="1"/>
  <c r="O93" i="55"/>
  <c r="O4" i="23" s="1"/>
  <c r="AH252" i="55"/>
  <c r="AH7" i="40" s="1"/>
  <c r="AH256" i="55"/>
  <c r="AH11" i="40" s="1"/>
  <c r="AH248" i="55"/>
  <c r="AH3" i="40" s="1"/>
  <c r="W192" i="105"/>
  <c r="W189" i="105" s="1"/>
  <c r="I254" i="55"/>
  <c r="I9" i="40" s="1"/>
  <c r="I253" i="55"/>
  <c r="I8" i="40" s="1"/>
  <c r="I250" i="55"/>
  <c r="I5" i="40" s="1"/>
  <c r="I255" i="55"/>
  <c r="I10" i="40" s="1"/>
  <c r="I249" i="55"/>
  <c r="I4" i="40" s="1"/>
  <c r="I248" i="55"/>
  <c r="I251" i="55"/>
  <c r="I6" i="40" s="1"/>
  <c r="I256" i="55"/>
  <c r="I11" i="40" s="1"/>
  <c r="AB55" i="55"/>
  <c r="AF59" i="55"/>
  <c r="N251" i="55"/>
  <c r="N6" i="40" s="1"/>
  <c r="O94" i="55"/>
  <c r="O5" i="23" s="1"/>
  <c r="AB57" i="55"/>
  <c r="AF58" i="55"/>
  <c r="N250" i="55"/>
  <c r="N5" i="40" s="1"/>
  <c r="O100" i="55"/>
  <c r="O11" i="23" s="1"/>
  <c r="X192" i="105"/>
  <c r="X182" i="105" s="1"/>
  <c r="AB54" i="55"/>
  <c r="AF52" i="55"/>
  <c r="O99" i="55"/>
  <c r="O10" i="23" s="1"/>
  <c r="AB58" i="55"/>
  <c r="O95" i="55"/>
  <c r="O6" i="23" s="1"/>
  <c r="O98" i="55"/>
  <c r="O9" i="23" s="1"/>
  <c r="O96" i="55"/>
  <c r="O7" i="23" s="1"/>
  <c r="AB60" i="55"/>
  <c r="AB59" i="55"/>
  <c r="O97" i="55"/>
  <c r="O8" i="23" s="1"/>
  <c r="AB61" i="55"/>
  <c r="E49" i="55"/>
  <c r="E39" i="55" s="1"/>
  <c r="E2" i="26" s="1"/>
  <c r="R43" i="55"/>
  <c r="R6" i="26" s="1"/>
  <c r="R39" i="55"/>
  <c r="R2" i="26" s="1"/>
  <c r="N99" i="55"/>
  <c r="N10" i="23" s="1"/>
  <c r="AH44" i="55"/>
  <c r="AH7" i="26" s="1"/>
  <c r="AH39" i="55"/>
  <c r="AH2" i="26" s="1"/>
  <c r="AJ47" i="55"/>
  <c r="AJ10" i="26" s="1"/>
  <c r="AJ39" i="55"/>
  <c r="AJ2" i="26" s="1"/>
  <c r="AG80" i="55"/>
  <c r="AG4" i="24" s="1"/>
  <c r="AG78" i="55"/>
  <c r="AG2" i="24" s="1"/>
  <c r="AH242" i="55"/>
  <c r="AH10" i="36" s="1"/>
  <c r="AH234" i="55"/>
  <c r="AH2" i="36" s="1"/>
  <c r="Y47" i="55"/>
  <c r="Y10" i="26" s="1"/>
  <c r="Y39" i="55"/>
  <c r="Y2" i="26" s="1"/>
  <c r="Z66" i="55"/>
  <c r="Z3" i="25" s="1"/>
  <c r="Z65" i="55"/>
  <c r="Z2" i="25" s="1"/>
  <c r="H47" i="55"/>
  <c r="H10" i="26" s="1"/>
  <c r="H39" i="55"/>
  <c r="H2" i="26" s="1"/>
  <c r="O237" i="55"/>
  <c r="O5" i="36" s="1"/>
  <c r="O234" i="55"/>
  <c r="O2" i="36" s="1"/>
  <c r="Q59" i="55"/>
  <c r="I93" i="55"/>
  <c r="I4" i="23" s="1"/>
  <c r="V204" i="55"/>
  <c r="V11" i="38" s="1"/>
  <c r="AJ88" i="55"/>
  <c r="AJ87" i="55" s="1"/>
  <c r="AJ11" i="24" s="1"/>
  <c r="AH62" i="55"/>
  <c r="AH61" i="55" s="1"/>
  <c r="I80" i="55"/>
  <c r="I4" i="24" s="1"/>
  <c r="I78" i="55"/>
  <c r="I2" i="24" s="1"/>
  <c r="C92" i="55"/>
  <c r="C3" i="23" s="1"/>
  <c r="AK87" i="55"/>
  <c r="AK11" i="24" s="1"/>
  <c r="AK78" i="55"/>
  <c r="AK2" i="24" s="1"/>
  <c r="Y72" i="55"/>
  <c r="Y9" i="25" s="1"/>
  <c r="Y65" i="55"/>
  <c r="Y2" i="25" s="1"/>
  <c r="AL192" i="105"/>
  <c r="AL189" i="105" s="1"/>
  <c r="V236" i="55"/>
  <c r="V4" i="36" s="1"/>
  <c r="V234" i="55"/>
  <c r="V2" i="36" s="1"/>
  <c r="AH203" i="55"/>
  <c r="AH10" i="38" s="1"/>
  <c r="AH195" i="55"/>
  <c r="AH2" i="38" s="1"/>
  <c r="AC92" i="55"/>
  <c r="AC3" i="23" s="1"/>
  <c r="X66" i="55"/>
  <c r="X3" i="25" s="1"/>
  <c r="X65" i="55"/>
  <c r="C44" i="55"/>
  <c r="C7" i="26" s="1"/>
  <c r="C39" i="55"/>
  <c r="C2" i="26" s="1"/>
  <c r="I98" i="55"/>
  <c r="I9" i="23" s="1"/>
  <c r="V197" i="55"/>
  <c r="V4" i="38" s="1"/>
  <c r="C48" i="55"/>
  <c r="C11" i="26" s="1"/>
  <c r="AF69" i="55"/>
  <c r="AF6" i="25" s="1"/>
  <c r="AF65" i="55"/>
  <c r="AF2" i="25" s="1"/>
  <c r="AJ62" i="55"/>
  <c r="AJ55" i="55" s="1"/>
  <c r="N195" i="55"/>
  <c r="N2" i="38" s="1"/>
  <c r="V226" i="55"/>
  <c r="V7" i="39" s="1"/>
  <c r="V221" i="55"/>
  <c r="N229" i="55"/>
  <c r="N10" i="39" s="1"/>
  <c r="N221" i="55"/>
  <c r="C80" i="55"/>
  <c r="C4" i="24" s="1"/>
  <c r="C78" i="55"/>
  <c r="C2" i="24" s="1"/>
  <c r="N75" i="55"/>
  <c r="N71" i="55" s="1"/>
  <c r="N8" i="25" s="1"/>
  <c r="S39" i="55"/>
  <c r="S2" i="26" s="1"/>
  <c r="H86" i="55"/>
  <c r="H10" i="24" s="1"/>
  <c r="H78" i="55"/>
  <c r="H2" i="24" s="1"/>
  <c r="O45" i="55"/>
  <c r="O8" i="26" s="1"/>
  <c r="O39" i="55"/>
  <c r="O2" i="26" s="1"/>
  <c r="AI70" i="55"/>
  <c r="AI7" i="25" s="1"/>
  <c r="AI65" i="55"/>
  <c r="AI2" i="25" s="1"/>
  <c r="C40" i="55"/>
  <c r="C3" i="26" s="1"/>
  <c r="AE199" i="55"/>
  <c r="AE6" i="38" s="1"/>
  <c r="AE195" i="55"/>
  <c r="Q53" i="55"/>
  <c r="I95" i="55"/>
  <c r="I6" i="23" s="1"/>
  <c r="C43" i="55"/>
  <c r="C6" i="26" s="1"/>
  <c r="I70" i="55"/>
  <c r="I7" i="25" s="1"/>
  <c r="I65" i="55"/>
  <c r="I2" i="25" s="1"/>
  <c r="R228" i="55"/>
  <c r="R9" i="39" s="1"/>
  <c r="R221" i="55"/>
  <c r="R2" i="39" s="1"/>
  <c r="B41" i="55"/>
  <c r="B4" i="26" s="1"/>
  <c r="B39" i="55"/>
  <c r="P94" i="55"/>
  <c r="P5" i="23" s="1"/>
  <c r="S78" i="55"/>
  <c r="S2" i="24" s="1"/>
  <c r="E96" i="55"/>
  <c r="E7" i="23" s="1"/>
  <c r="AC82" i="55"/>
  <c r="AC6" i="24" s="1"/>
  <c r="AC78" i="55"/>
  <c r="AC2" i="24" s="1"/>
  <c r="AB87" i="55"/>
  <c r="AB11" i="24" s="1"/>
  <c r="AB78" i="55"/>
  <c r="AB2" i="24" s="1"/>
  <c r="Q54" i="55"/>
  <c r="V199" i="55"/>
  <c r="V6" i="38" s="1"/>
  <c r="AL58" i="55"/>
  <c r="AB221" i="55"/>
  <c r="AB2" i="39" s="1"/>
  <c r="AG39" i="55"/>
  <c r="AG2" i="26" s="1"/>
  <c r="AG234" i="55"/>
  <c r="AG2" i="36" s="1"/>
  <c r="Q73" i="55"/>
  <c r="Q10" i="25" s="1"/>
  <c r="Q65" i="55"/>
  <c r="Q2" i="25" s="1"/>
  <c r="AI95" i="55"/>
  <c r="AI6" i="23" s="1"/>
  <c r="AE229" i="55"/>
  <c r="AE10" i="39" s="1"/>
  <c r="AE221" i="55"/>
  <c r="AE2" i="39" s="1"/>
  <c r="R240" i="55"/>
  <c r="R8" i="36" s="1"/>
  <c r="R234" i="55"/>
  <c r="R2" i="36" s="1"/>
  <c r="O35" i="55"/>
  <c r="O11" i="4" s="1"/>
  <c r="O26" i="55"/>
  <c r="P47" i="55"/>
  <c r="P10" i="26" s="1"/>
  <c r="P39" i="55"/>
  <c r="P2" i="26" s="1"/>
  <c r="AB48" i="55"/>
  <c r="AB11" i="26" s="1"/>
  <c r="AB39" i="55"/>
  <c r="AB2" i="26" s="1"/>
  <c r="S96" i="55"/>
  <c r="S7" i="23" s="1"/>
  <c r="I192" i="105"/>
  <c r="I183" i="105" s="1"/>
  <c r="O83" i="55"/>
  <c r="O7" i="24" s="1"/>
  <c r="O78" i="55"/>
  <c r="O2" i="24" s="1"/>
  <c r="AG223" i="55"/>
  <c r="AG4" i="39" s="1"/>
  <c r="AG221" i="55"/>
  <c r="AG2" i="39" s="1"/>
  <c r="AI43" i="55"/>
  <c r="AI6" i="26" s="1"/>
  <c r="AI39" i="55"/>
  <c r="AI2" i="26" s="1"/>
  <c r="Q57" i="55"/>
  <c r="V200" i="55"/>
  <c r="V7" i="38" s="1"/>
  <c r="AL59" i="55"/>
  <c r="AJ75" i="55"/>
  <c r="AJ67" i="55" s="1"/>
  <c r="AJ4" i="25" s="1"/>
  <c r="I40" i="55"/>
  <c r="I3" i="26" s="1"/>
  <c r="I39" i="55"/>
  <c r="I2" i="26" s="1"/>
  <c r="Q41" i="55"/>
  <c r="Q4" i="26" s="1"/>
  <c r="Q39" i="55"/>
  <c r="Q2" i="26" s="1"/>
  <c r="R203" i="55"/>
  <c r="R10" i="38" s="1"/>
  <c r="R195" i="55"/>
  <c r="R2" i="38" s="1"/>
  <c r="B30" i="55"/>
  <c r="B6" i="4" s="1"/>
  <c r="B26" i="55"/>
  <c r="B99" i="55"/>
  <c r="B10" i="23" s="1"/>
  <c r="B2" i="23"/>
  <c r="P79" i="55"/>
  <c r="P3" i="24" s="1"/>
  <c r="P78" i="55"/>
  <c r="P2" i="24" s="1"/>
  <c r="AB100" i="55"/>
  <c r="N192" i="105"/>
  <c r="N183" i="105" s="1"/>
  <c r="I238" i="55"/>
  <c r="I6" i="36" s="1"/>
  <c r="I234" i="55"/>
  <c r="I2" i="36" s="1"/>
  <c r="AG92" i="55"/>
  <c r="AG3" i="23" s="1"/>
  <c r="AE234" i="55"/>
  <c r="AE2" i="36" s="1"/>
  <c r="H69" i="55"/>
  <c r="H6" i="25" s="1"/>
  <c r="H65" i="55"/>
  <c r="H2" i="25" s="1"/>
  <c r="Q60" i="55"/>
  <c r="I99" i="55"/>
  <c r="I10" i="23" s="1"/>
  <c r="N243" i="55"/>
  <c r="N11" i="36" s="1"/>
  <c r="N234" i="55"/>
  <c r="N2" i="36" s="1"/>
  <c r="AC69" i="55"/>
  <c r="AC6" i="25" s="1"/>
  <c r="AC65" i="55"/>
  <c r="AC2" i="25" s="1"/>
  <c r="Q55" i="55"/>
  <c r="AC79" i="55"/>
  <c r="AC3" i="24" s="1"/>
  <c r="V198" i="55"/>
  <c r="V5" i="38" s="1"/>
  <c r="AB234" i="55"/>
  <c r="AB2" i="36" s="1"/>
  <c r="AL85" i="55"/>
  <c r="AL9" i="24" s="1"/>
  <c r="AL78" i="55"/>
  <c r="AL2" i="24" s="1"/>
  <c r="Q83" i="55"/>
  <c r="Q7" i="24" s="1"/>
  <c r="Q78" i="55"/>
  <c r="Q2" i="24" s="1"/>
  <c r="I197" i="55"/>
  <c r="I4" i="38" s="1"/>
  <c r="I195" i="55"/>
  <c r="I2" i="38" s="1"/>
  <c r="Y85" i="55"/>
  <c r="Y9" i="24" s="1"/>
  <c r="Y78" i="55"/>
  <c r="Y2" i="24" s="1"/>
  <c r="P74" i="55"/>
  <c r="P11" i="25" s="1"/>
  <c r="P65" i="55"/>
  <c r="P2" i="25" s="1"/>
  <c r="AB68" i="55"/>
  <c r="AB5" i="25" s="1"/>
  <c r="AB65" i="55"/>
  <c r="AB2" i="25" s="1"/>
  <c r="AA81" i="55"/>
  <c r="AA5" i="24" s="1"/>
  <c r="AA78" i="55"/>
  <c r="AA2" i="24" s="1"/>
  <c r="AC192" i="105"/>
  <c r="AC185" i="105" s="1"/>
  <c r="AF87" i="55"/>
  <c r="AF11" i="24" s="1"/>
  <c r="AF78" i="55"/>
  <c r="AF2" i="24" s="1"/>
  <c r="S74" i="55"/>
  <c r="S11" i="25" s="1"/>
  <c r="S65" i="55"/>
  <c r="S2" i="25" s="1"/>
  <c r="Q52" i="55"/>
  <c r="I94" i="55"/>
  <c r="I5" i="23" s="1"/>
  <c r="O238" i="55"/>
  <c r="O6" i="36" s="1"/>
  <c r="V196" i="55"/>
  <c r="V3" i="38" s="1"/>
  <c r="H40" i="55"/>
  <c r="H3" i="26" s="1"/>
  <c r="AL46" i="55"/>
  <c r="AL9" i="26" s="1"/>
  <c r="AL39" i="55"/>
  <c r="AL2" i="26" s="1"/>
  <c r="O72" i="55"/>
  <c r="O9" i="25" s="1"/>
  <c r="O65" i="55"/>
  <c r="O2" i="25" s="1"/>
  <c r="AL72" i="55"/>
  <c r="AL9" i="25" s="1"/>
  <c r="AL65" i="55"/>
  <c r="AL2" i="25" s="1"/>
  <c r="Q96" i="55"/>
  <c r="Q7" i="23" s="1"/>
  <c r="Q2" i="23"/>
  <c r="I225" i="55"/>
  <c r="I6" i="39" s="1"/>
  <c r="I221" i="55"/>
  <c r="I2" i="39" s="1"/>
  <c r="AH226" i="55"/>
  <c r="AH7" i="39" s="1"/>
  <c r="AH221" i="55"/>
  <c r="AH2" i="39" s="1"/>
  <c r="B86" i="55"/>
  <c r="B10" i="24" s="1"/>
  <c r="B78" i="55"/>
  <c r="B2" i="24" s="1"/>
  <c r="Z192" i="105"/>
  <c r="Z184" i="105" s="1"/>
  <c r="AK192" i="105"/>
  <c r="AK188" i="105" s="1"/>
  <c r="AG68" i="55"/>
  <c r="AG5" i="25" s="1"/>
  <c r="AG65" i="55"/>
  <c r="AG2" i="25" s="1"/>
  <c r="O228" i="55"/>
  <c r="O9" i="39" s="1"/>
  <c r="O221" i="55"/>
  <c r="O2" i="39" s="1"/>
  <c r="I92" i="55"/>
  <c r="I3" i="23" s="1"/>
  <c r="O243" i="55"/>
  <c r="O11" i="36" s="1"/>
  <c r="V201" i="55"/>
  <c r="V8" i="38" s="1"/>
  <c r="AL97" i="55"/>
  <c r="AL8" i="23" s="1"/>
  <c r="AF43" i="55"/>
  <c r="AF6" i="26" s="1"/>
  <c r="AF39" i="55"/>
  <c r="AF2" i="26" s="1"/>
  <c r="O201" i="55"/>
  <c r="O8" i="38" s="1"/>
  <c r="O195" i="55"/>
  <c r="O2" i="38" s="1"/>
  <c r="Y98" i="55"/>
  <c r="Y9" i="23" s="1"/>
  <c r="Z83" i="55"/>
  <c r="Z7" i="24" s="1"/>
  <c r="Z78" i="55"/>
  <c r="Z2" i="24" s="1"/>
  <c r="C74" i="55"/>
  <c r="C11" i="25" s="1"/>
  <c r="C65" i="55"/>
  <c r="C2" i="25" s="1"/>
  <c r="C36" i="105"/>
  <c r="C32" i="105" s="1"/>
  <c r="D192" i="105"/>
  <c r="D190" i="105" s="1"/>
  <c r="T53" i="55"/>
  <c r="T61" i="55"/>
  <c r="T54" i="55"/>
  <c r="T57" i="55"/>
  <c r="T59" i="55"/>
  <c r="C184" i="105"/>
  <c r="C189" i="105"/>
  <c r="C187" i="105"/>
  <c r="C183" i="105"/>
  <c r="C191" i="105"/>
  <c r="C190" i="105"/>
  <c r="C186" i="105"/>
  <c r="C182" i="105"/>
  <c r="C188" i="105"/>
  <c r="C185" i="105"/>
  <c r="T234" i="105"/>
  <c r="T241" i="105"/>
  <c r="T237" i="105"/>
  <c r="T240" i="105"/>
  <c r="T236" i="105"/>
  <c r="T243" i="105"/>
  <c r="T239" i="105"/>
  <c r="T235" i="105"/>
  <c r="T242" i="105"/>
  <c r="T238" i="105"/>
  <c r="AL247" i="105"/>
  <c r="AL251" i="105"/>
  <c r="AL254" i="105"/>
  <c r="AL250" i="105"/>
  <c r="AL253" i="105"/>
  <c r="AL249" i="105"/>
  <c r="AL256" i="105"/>
  <c r="AL252" i="105"/>
  <c r="AL248" i="105"/>
  <c r="AL255" i="105"/>
  <c r="S195" i="105"/>
  <c r="S200" i="105"/>
  <c r="S196" i="105"/>
  <c r="S204" i="105"/>
  <c r="S203" i="105"/>
  <c r="S199" i="105"/>
  <c r="S202" i="105"/>
  <c r="S198" i="105"/>
  <c r="S201" i="105"/>
  <c r="S197" i="105"/>
  <c r="X247" i="105"/>
  <c r="X256" i="105"/>
  <c r="X252" i="105"/>
  <c r="X248" i="105"/>
  <c r="X255" i="105"/>
  <c r="X251" i="105"/>
  <c r="X254" i="105"/>
  <c r="X250" i="105"/>
  <c r="X253" i="105"/>
  <c r="X249" i="105"/>
  <c r="V101" i="55"/>
  <c r="V91" i="55" s="1"/>
  <c r="V49" i="105"/>
  <c r="V101" i="105"/>
  <c r="V88" i="105"/>
  <c r="V75" i="105"/>
  <c r="V62" i="105"/>
  <c r="F247" i="105"/>
  <c r="F253" i="105"/>
  <c r="F249" i="105"/>
  <c r="F256" i="105"/>
  <c r="F252" i="105"/>
  <c r="F248" i="105"/>
  <c r="F255" i="105"/>
  <c r="F251" i="105"/>
  <c r="F254" i="105"/>
  <c r="F250" i="105"/>
  <c r="J195" i="105"/>
  <c r="J199" i="105"/>
  <c r="J202" i="105"/>
  <c r="J198" i="105"/>
  <c r="J201" i="105"/>
  <c r="J197" i="105"/>
  <c r="J204" i="105"/>
  <c r="J200" i="105"/>
  <c r="J196" i="105"/>
  <c r="J203" i="105"/>
  <c r="AB91" i="105"/>
  <c r="AB93" i="105"/>
  <c r="AB100" i="105"/>
  <c r="AB96" i="105"/>
  <c r="AB99" i="105"/>
  <c r="AB92" i="105"/>
  <c r="AB95" i="105"/>
  <c r="AB98" i="105"/>
  <c r="AB94" i="105"/>
  <c r="AB97" i="105"/>
  <c r="T247" i="105"/>
  <c r="T252" i="105"/>
  <c r="T248" i="105"/>
  <c r="T255" i="105"/>
  <c r="T251" i="105"/>
  <c r="T254" i="105"/>
  <c r="T250" i="105"/>
  <c r="T249" i="105"/>
  <c r="T253" i="105"/>
  <c r="T256" i="105"/>
  <c r="AF210" i="105"/>
  <c r="AF217" i="105"/>
  <c r="AF213" i="105"/>
  <c r="AF209" i="105"/>
  <c r="AF216" i="105"/>
  <c r="AF215" i="105"/>
  <c r="AF212" i="105"/>
  <c r="AF208" i="105"/>
  <c r="AF211" i="105"/>
  <c r="AF214" i="105"/>
  <c r="Y71" i="55"/>
  <c r="Y8" i="25" s="1"/>
  <c r="C127" i="55"/>
  <c r="C117" i="55" s="1"/>
  <c r="C2" i="42" s="1"/>
  <c r="C127" i="105"/>
  <c r="C179" i="105"/>
  <c r="C140" i="105"/>
  <c r="C153" i="105"/>
  <c r="C114" i="105"/>
  <c r="C166" i="105"/>
  <c r="F234" i="105"/>
  <c r="F242" i="105"/>
  <c r="F238" i="105"/>
  <c r="F241" i="105"/>
  <c r="F237" i="105"/>
  <c r="F240" i="105"/>
  <c r="F236" i="105"/>
  <c r="F235" i="105"/>
  <c r="F243" i="105"/>
  <c r="F239" i="105"/>
  <c r="I195" i="105"/>
  <c r="I203" i="105"/>
  <c r="I202" i="105"/>
  <c r="I198" i="105"/>
  <c r="I201" i="105"/>
  <c r="I197" i="105"/>
  <c r="I204" i="105"/>
  <c r="I200" i="105"/>
  <c r="I199" i="105"/>
  <c r="I196" i="105"/>
  <c r="M101" i="55"/>
  <c r="M91" i="55" s="1"/>
  <c r="M101" i="105"/>
  <c r="M49" i="105"/>
  <c r="M88" i="105"/>
  <c r="M75" i="105"/>
  <c r="M62" i="105"/>
  <c r="AC188" i="105"/>
  <c r="G195" i="105"/>
  <c r="G204" i="105"/>
  <c r="G200" i="105"/>
  <c r="G196" i="105"/>
  <c r="G203" i="105"/>
  <c r="G199" i="105"/>
  <c r="G202" i="105"/>
  <c r="G198" i="105"/>
  <c r="G201" i="105"/>
  <c r="G197" i="105"/>
  <c r="O65" i="105"/>
  <c r="O74" i="105"/>
  <c r="O70" i="105"/>
  <c r="O66" i="105"/>
  <c r="O73" i="105"/>
  <c r="O69" i="105"/>
  <c r="O72" i="105"/>
  <c r="O68" i="105"/>
  <c r="O71" i="105"/>
  <c r="O67" i="105"/>
  <c r="C234" i="105"/>
  <c r="C236" i="105"/>
  <c r="C243" i="105"/>
  <c r="C239" i="105"/>
  <c r="C235" i="105"/>
  <c r="C242" i="105"/>
  <c r="C238" i="105"/>
  <c r="C241" i="105"/>
  <c r="C237" i="105"/>
  <c r="C240" i="105"/>
  <c r="AH186" i="105"/>
  <c r="AH183" i="105"/>
  <c r="AH182" i="105"/>
  <c r="AH187" i="105"/>
  <c r="AH185" i="105"/>
  <c r="AH189" i="105"/>
  <c r="AH188" i="105"/>
  <c r="AH191" i="105"/>
  <c r="AH190" i="105"/>
  <c r="AH184" i="105"/>
  <c r="T195" i="105"/>
  <c r="T201" i="105"/>
  <c r="T197" i="105"/>
  <c r="T200" i="105"/>
  <c r="T196" i="105"/>
  <c r="T204" i="105"/>
  <c r="T203" i="105"/>
  <c r="T199" i="105"/>
  <c r="T202" i="105"/>
  <c r="T198" i="105"/>
  <c r="AB208" i="105"/>
  <c r="AB215" i="105"/>
  <c r="AB211" i="105"/>
  <c r="AB217" i="105"/>
  <c r="AB210" i="105"/>
  <c r="AB216" i="105"/>
  <c r="AB214" i="105"/>
  <c r="AB209" i="105"/>
  <c r="AB212" i="105"/>
  <c r="AB213" i="105"/>
  <c r="K247" i="105"/>
  <c r="K249" i="105"/>
  <c r="K256" i="105"/>
  <c r="K252" i="105"/>
  <c r="K248" i="105"/>
  <c r="K255" i="105"/>
  <c r="K251" i="105"/>
  <c r="K254" i="105"/>
  <c r="K250" i="105"/>
  <c r="K253" i="105"/>
  <c r="I221" i="105"/>
  <c r="I224" i="105"/>
  <c r="I225" i="105"/>
  <c r="I230" i="105"/>
  <c r="I229" i="105"/>
  <c r="I228" i="105"/>
  <c r="I227" i="105"/>
  <c r="I222" i="105"/>
  <c r="I223" i="105"/>
  <c r="I226" i="105"/>
  <c r="W195" i="105"/>
  <c r="W197" i="105"/>
  <c r="W200" i="105"/>
  <c r="W196" i="105"/>
  <c r="W204" i="105"/>
  <c r="W199" i="105"/>
  <c r="W202" i="105"/>
  <c r="W198" i="105"/>
  <c r="W201" i="105"/>
  <c r="W203" i="105"/>
  <c r="AF57" i="55"/>
  <c r="O236" i="55"/>
  <c r="O4" i="36" s="1"/>
  <c r="Y68" i="55"/>
  <c r="Y5" i="25" s="1"/>
  <c r="AB98" i="55"/>
  <c r="AB9" i="23" s="1"/>
  <c r="AL61" i="55"/>
  <c r="T49" i="55"/>
  <c r="T42" i="55" s="1"/>
  <c r="T5" i="26" s="1"/>
  <c r="E88" i="55"/>
  <c r="E78" i="55" s="1"/>
  <c r="AJ6" i="53"/>
  <c r="AJ36" i="55" s="1"/>
  <c r="AJ26" i="55" s="1"/>
  <c r="R88" i="55"/>
  <c r="R78" i="55" s="1"/>
  <c r="R101" i="105"/>
  <c r="R49" i="105"/>
  <c r="R88" i="105"/>
  <c r="R75" i="105"/>
  <c r="R62" i="105"/>
  <c r="AM88" i="55"/>
  <c r="AM78" i="55" s="1"/>
  <c r="AK101" i="55"/>
  <c r="AK91" i="55" s="1"/>
  <c r="AK49" i="105"/>
  <c r="AK101" i="105"/>
  <c r="AK88" i="105"/>
  <c r="AK75" i="105"/>
  <c r="AK62" i="105"/>
  <c r="F192" i="105"/>
  <c r="AC78" i="105"/>
  <c r="AC81" i="105"/>
  <c r="AC87" i="105"/>
  <c r="AC83" i="105"/>
  <c r="AC80" i="105"/>
  <c r="AC84" i="105"/>
  <c r="AC86" i="105"/>
  <c r="AC79" i="105"/>
  <c r="AC85" i="105"/>
  <c r="AC82" i="105"/>
  <c r="AG247" i="105"/>
  <c r="AG249" i="105"/>
  <c r="AG252" i="105"/>
  <c r="AG256" i="105"/>
  <c r="AG248" i="105"/>
  <c r="AG255" i="105"/>
  <c r="AG251" i="105"/>
  <c r="AG254" i="105"/>
  <c r="AG253" i="105"/>
  <c r="AG250" i="105"/>
  <c r="R192" i="105"/>
  <c r="J192" i="105"/>
  <c r="AC195" i="105"/>
  <c r="AC203" i="105"/>
  <c r="AC199" i="105"/>
  <c r="AC202" i="105"/>
  <c r="AC198" i="105"/>
  <c r="AC201" i="105"/>
  <c r="AC197" i="105"/>
  <c r="AC200" i="105"/>
  <c r="AC196" i="105"/>
  <c r="AC204" i="105"/>
  <c r="B221" i="105"/>
  <c r="B229" i="105"/>
  <c r="B226" i="105"/>
  <c r="B222" i="105"/>
  <c r="B230" i="105"/>
  <c r="B225" i="105"/>
  <c r="B224" i="105"/>
  <c r="B228" i="105"/>
  <c r="B227" i="105"/>
  <c r="B223" i="105"/>
  <c r="B39" i="105"/>
  <c r="B46" i="105"/>
  <c r="B42" i="105"/>
  <c r="B45" i="105"/>
  <c r="B41" i="105"/>
  <c r="B48" i="105"/>
  <c r="B44" i="105"/>
  <c r="B40" i="105"/>
  <c r="B47" i="105"/>
  <c r="B43" i="105"/>
  <c r="G192" i="105"/>
  <c r="Q217" i="105"/>
  <c r="Q216" i="105"/>
  <c r="Q212" i="105"/>
  <c r="Q213" i="105"/>
  <c r="Q208" i="105"/>
  <c r="Q209" i="105"/>
  <c r="Q215" i="105"/>
  <c r="Q211" i="105"/>
  <c r="Q214" i="105"/>
  <c r="Q210" i="105"/>
  <c r="O78" i="105"/>
  <c r="O86" i="105"/>
  <c r="O84" i="105"/>
  <c r="O80" i="105"/>
  <c r="O79" i="105"/>
  <c r="O82" i="105"/>
  <c r="O83" i="105"/>
  <c r="O81" i="105"/>
  <c r="O85" i="105"/>
  <c r="O87" i="105"/>
  <c r="AE247" i="105"/>
  <c r="AE253" i="105"/>
  <c r="AE249" i="105"/>
  <c r="AE256" i="105"/>
  <c r="AE252" i="105"/>
  <c r="AE248" i="105"/>
  <c r="AE255" i="105"/>
  <c r="AE251" i="105"/>
  <c r="AE254" i="105"/>
  <c r="AE250" i="105"/>
  <c r="C247" i="105"/>
  <c r="C253" i="105"/>
  <c r="C249" i="105"/>
  <c r="C256" i="105"/>
  <c r="C252" i="105"/>
  <c r="C248" i="105"/>
  <c r="C255" i="105"/>
  <c r="C251" i="105"/>
  <c r="C254" i="105"/>
  <c r="C250" i="105"/>
  <c r="L234" i="105"/>
  <c r="L240" i="105"/>
  <c r="L236" i="105"/>
  <c r="L243" i="105"/>
  <c r="L239" i="105"/>
  <c r="L235" i="105"/>
  <c r="L242" i="105"/>
  <c r="L238" i="105"/>
  <c r="L241" i="105"/>
  <c r="L237" i="105"/>
  <c r="V234" i="105"/>
  <c r="V239" i="105"/>
  <c r="V242" i="105"/>
  <c r="V238" i="105"/>
  <c r="V235" i="105"/>
  <c r="V241" i="105"/>
  <c r="V237" i="105"/>
  <c r="V240" i="105"/>
  <c r="V236" i="105"/>
  <c r="V243" i="105"/>
  <c r="AH221" i="105"/>
  <c r="AH230" i="105"/>
  <c r="AH228" i="105"/>
  <c r="AH227" i="105"/>
  <c r="AH223" i="105"/>
  <c r="AH225" i="105"/>
  <c r="AH224" i="105"/>
  <c r="AH226" i="105"/>
  <c r="AH222" i="105"/>
  <c r="AH229" i="105"/>
  <c r="T192" i="105"/>
  <c r="AB195" i="105"/>
  <c r="AB204" i="105"/>
  <c r="AB203" i="105"/>
  <c r="AB199" i="105"/>
  <c r="AB202" i="105"/>
  <c r="AB198" i="105"/>
  <c r="AB201" i="105"/>
  <c r="AB197" i="105"/>
  <c r="AB200" i="105"/>
  <c r="AB196" i="105"/>
  <c r="AD221" i="105"/>
  <c r="AD223" i="105"/>
  <c r="AD229" i="105"/>
  <c r="AD226" i="105"/>
  <c r="AD222" i="105"/>
  <c r="AD228" i="105"/>
  <c r="AD225" i="105"/>
  <c r="AD230" i="105"/>
  <c r="AD224" i="105"/>
  <c r="AD227" i="105"/>
  <c r="K192" i="105"/>
  <c r="U65" i="105"/>
  <c r="U72" i="105"/>
  <c r="U68" i="105"/>
  <c r="U71" i="105"/>
  <c r="U67" i="105"/>
  <c r="U74" i="105"/>
  <c r="U70" i="105"/>
  <c r="U66" i="105"/>
  <c r="U73" i="105"/>
  <c r="U69" i="105"/>
  <c r="H91" i="105"/>
  <c r="H93" i="105"/>
  <c r="H100" i="105"/>
  <c r="H96" i="105"/>
  <c r="H99" i="105"/>
  <c r="H95" i="105"/>
  <c r="H98" i="105"/>
  <c r="H94" i="105"/>
  <c r="H97" i="105"/>
  <c r="H92" i="105"/>
  <c r="AF195" i="105"/>
  <c r="AF200" i="105"/>
  <c r="AF196" i="105"/>
  <c r="AF204" i="105"/>
  <c r="AF201" i="105"/>
  <c r="AF203" i="105"/>
  <c r="AF199" i="105"/>
  <c r="AF198" i="105"/>
  <c r="AF197" i="105"/>
  <c r="AF202" i="105"/>
  <c r="X213" i="105"/>
  <c r="X214" i="105"/>
  <c r="X216" i="105"/>
  <c r="X212" i="105"/>
  <c r="X215" i="105"/>
  <c r="X209" i="105"/>
  <c r="X211" i="105"/>
  <c r="X208" i="105"/>
  <c r="X210" i="105"/>
  <c r="X217" i="105"/>
  <c r="AL216" i="105"/>
  <c r="AL212" i="105"/>
  <c r="AL208" i="105"/>
  <c r="AL215" i="105"/>
  <c r="AL211" i="105"/>
  <c r="AL214" i="105"/>
  <c r="AL217" i="105"/>
  <c r="AL213" i="105"/>
  <c r="AL210" i="105"/>
  <c r="AL209" i="105"/>
  <c r="W217" i="105"/>
  <c r="W213" i="105"/>
  <c r="W209" i="105"/>
  <c r="W212" i="105"/>
  <c r="W208" i="105"/>
  <c r="W215" i="105"/>
  <c r="W214" i="105"/>
  <c r="W211" i="105"/>
  <c r="W216" i="105"/>
  <c r="W210" i="105"/>
  <c r="T101" i="55"/>
  <c r="T91" i="55" s="1"/>
  <c r="J221" i="105"/>
  <c r="J223" i="105"/>
  <c r="J229" i="105"/>
  <c r="J225" i="105"/>
  <c r="J226" i="105"/>
  <c r="J222" i="105"/>
  <c r="J224" i="105"/>
  <c r="J230" i="105"/>
  <c r="J228" i="105"/>
  <c r="J227" i="105"/>
  <c r="Z186" i="105"/>
  <c r="Z182" i="105"/>
  <c r="T211" i="105"/>
  <c r="T212" i="105"/>
  <c r="T214" i="105"/>
  <c r="T210" i="105"/>
  <c r="T217" i="105"/>
  <c r="T213" i="105"/>
  <c r="T209" i="105"/>
  <c r="T216" i="105"/>
  <c r="T215" i="105"/>
  <c r="T208" i="105"/>
  <c r="X221" i="105"/>
  <c r="X227" i="105"/>
  <c r="X223" i="105"/>
  <c r="X230" i="105"/>
  <c r="X229" i="105"/>
  <c r="X228" i="105"/>
  <c r="X226" i="105"/>
  <c r="X222" i="105"/>
  <c r="X224" i="105"/>
  <c r="X225" i="105"/>
  <c r="C192" i="55"/>
  <c r="C190" i="55" s="1"/>
  <c r="T75" i="55"/>
  <c r="T71" i="55" s="1"/>
  <c r="T8" i="25" s="1"/>
  <c r="AA75" i="55"/>
  <c r="AA74" i="55" s="1"/>
  <c r="AA11" i="25" s="1"/>
  <c r="AD179" i="55"/>
  <c r="AD169" i="55" s="1"/>
  <c r="AD179" i="105"/>
  <c r="AD140" i="105"/>
  <c r="AD127" i="105"/>
  <c r="AD153" i="105"/>
  <c r="AD114" i="105"/>
  <c r="AD166" i="105"/>
  <c r="J101" i="55"/>
  <c r="J49" i="105"/>
  <c r="J101" i="105"/>
  <c r="J88" i="105"/>
  <c r="J75" i="105"/>
  <c r="J62" i="105"/>
  <c r="X88" i="55"/>
  <c r="X78" i="55" s="1"/>
  <c r="X101" i="105"/>
  <c r="X49" i="105"/>
  <c r="X88" i="105"/>
  <c r="X75" i="105"/>
  <c r="X62" i="105"/>
  <c r="F216" i="105"/>
  <c r="F212" i="105"/>
  <c r="F211" i="105"/>
  <c r="F208" i="105"/>
  <c r="F215" i="105"/>
  <c r="F214" i="105"/>
  <c r="F217" i="105"/>
  <c r="F213" i="105"/>
  <c r="F209" i="105"/>
  <c r="F210" i="105"/>
  <c r="AC91" i="105"/>
  <c r="AC98" i="105"/>
  <c r="AC97" i="105"/>
  <c r="AC93" i="105"/>
  <c r="AC100" i="105"/>
  <c r="AC96" i="105"/>
  <c r="AC99" i="105"/>
  <c r="AC95" i="105"/>
  <c r="AC92" i="105"/>
  <c r="AC94" i="105"/>
  <c r="AG234" i="105"/>
  <c r="AG235" i="105"/>
  <c r="AG242" i="105"/>
  <c r="AG238" i="105"/>
  <c r="AG241" i="105"/>
  <c r="AG237" i="105"/>
  <c r="AG240" i="105"/>
  <c r="AG236" i="105"/>
  <c r="AG243" i="105"/>
  <c r="AG239" i="105"/>
  <c r="M234" i="105"/>
  <c r="M238" i="105"/>
  <c r="M241" i="105"/>
  <c r="M237" i="105"/>
  <c r="M240" i="105"/>
  <c r="M236" i="105"/>
  <c r="M243" i="105"/>
  <c r="M235" i="105"/>
  <c r="M242" i="105"/>
  <c r="M239" i="105"/>
  <c r="Y234" i="105"/>
  <c r="Y236" i="105"/>
  <c r="Y243" i="105"/>
  <c r="Y239" i="105"/>
  <c r="Y235" i="105"/>
  <c r="Y242" i="105"/>
  <c r="Y238" i="105"/>
  <c r="Y241" i="105"/>
  <c r="Y237" i="105"/>
  <c r="Y240" i="105"/>
  <c r="I56" i="105"/>
  <c r="I52" i="105"/>
  <c r="I60" i="105"/>
  <c r="I55" i="105"/>
  <c r="I61" i="105"/>
  <c r="I59" i="105"/>
  <c r="I54" i="105"/>
  <c r="I58" i="105"/>
  <c r="I53" i="105"/>
  <c r="I57" i="105"/>
  <c r="B195" i="105"/>
  <c r="B200" i="105"/>
  <c r="B196" i="105"/>
  <c r="B203" i="105"/>
  <c r="B199" i="105"/>
  <c r="B198" i="105"/>
  <c r="B201" i="105"/>
  <c r="B197" i="105"/>
  <c r="B204" i="105"/>
  <c r="B202" i="105"/>
  <c r="B26" i="105"/>
  <c r="B34" i="105"/>
  <c r="B30" i="105"/>
  <c r="B29" i="105"/>
  <c r="B33" i="105"/>
  <c r="B27" i="105"/>
  <c r="B28" i="105"/>
  <c r="B32" i="105"/>
  <c r="B35" i="105"/>
  <c r="B31" i="105"/>
  <c r="G221" i="105"/>
  <c r="G229" i="105"/>
  <c r="G230" i="105"/>
  <c r="G228" i="105"/>
  <c r="G226" i="105"/>
  <c r="G222" i="105"/>
  <c r="G227" i="105"/>
  <c r="G223" i="105"/>
  <c r="G225" i="105"/>
  <c r="G224" i="105"/>
  <c r="Q192" i="105"/>
  <c r="O39" i="105"/>
  <c r="O46" i="105"/>
  <c r="O42" i="105"/>
  <c r="O45" i="105"/>
  <c r="O41" i="105"/>
  <c r="O48" i="105"/>
  <c r="O44" i="105"/>
  <c r="O40" i="105"/>
  <c r="O47" i="105"/>
  <c r="O43" i="105"/>
  <c r="AE192" i="105"/>
  <c r="L247" i="105"/>
  <c r="L254" i="105"/>
  <c r="L250" i="105"/>
  <c r="L253" i="105"/>
  <c r="L249" i="105"/>
  <c r="L256" i="105"/>
  <c r="L252" i="105"/>
  <c r="L255" i="105"/>
  <c r="L248" i="105"/>
  <c r="L251" i="105"/>
  <c r="V247" i="105"/>
  <c r="V251" i="105"/>
  <c r="V254" i="105"/>
  <c r="V250" i="105"/>
  <c r="V253" i="105"/>
  <c r="V249" i="105"/>
  <c r="V256" i="105"/>
  <c r="V252" i="105"/>
  <c r="V248" i="105"/>
  <c r="V255" i="105"/>
  <c r="T221" i="105"/>
  <c r="T224" i="105"/>
  <c r="T229" i="105"/>
  <c r="T227" i="105"/>
  <c r="T223" i="105"/>
  <c r="T230" i="105"/>
  <c r="T226" i="105"/>
  <c r="T222" i="105"/>
  <c r="T225" i="105"/>
  <c r="T228" i="105"/>
  <c r="AB192" i="105"/>
  <c r="AD195" i="105"/>
  <c r="AD200" i="105"/>
  <c r="AD196" i="105"/>
  <c r="AD204" i="105"/>
  <c r="AD203" i="105"/>
  <c r="AD199" i="105"/>
  <c r="AD202" i="105"/>
  <c r="AD198" i="105"/>
  <c r="AD201" i="105"/>
  <c r="AD197" i="105"/>
  <c r="K217" i="105"/>
  <c r="K213" i="105"/>
  <c r="K209" i="105"/>
  <c r="K216" i="105"/>
  <c r="K212" i="105"/>
  <c r="K208" i="105"/>
  <c r="K215" i="105"/>
  <c r="K214" i="105"/>
  <c r="K210" i="105"/>
  <c r="K211" i="105"/>
  <c r="U52" i="105"/>
  <c r="U55" i="105"/>
  <c r="U61" i="105"/>
  <c r="U54" i="105"/>
  <c r="U60" i="105"/>
  <c r="U59" i="105"/>
  <c r="U57" i="105"/>
  <c r="U53" i="105"/>
  <c r="U58" i="105"/>
  <c r="U56" i="105"/>
  <c r="U234" i="105"/>
  <c r="U241" i="105"/>
  <c r="U237" i="105"/>
  <c r="U240" i="105"/>
  <c r="U236" i="105"/>
  <c r="U243" i="105"/>
  <c r="U239" i="105"/>
  <c r="U235" i="105"/>
  <c r="U242" i="105"/>
  <c r="U238" i="105"/>
  <c r="AM234" i="105"/>
  <c r="AM243" i="105"/>
  <c r="AM239" i="105"/>
  <c r="AM235" i="105"/>
  <c r="AM242" i="105"/>
  <c r="AM238" i="105"/>
  <c r="AM241" i="105"/>
  <c r="AM237" i="105"/>
  <c r="AM240" i="105"/>
  <c r="AM236" i="105"/>
  <c r="P234" i="105"/>
  <c r="P243" i="105"/>
  <c r="P239" i="105"/>
  <c r="P242" i="105"/>
  <c r="P238" i="105"/>
  <c r="P241" i="105"/>
  <c r="P237" i="105"/>
  <c r="P240" i="105"/>
  <c r="P236" i="105"/>
  <c r="P235" i="105"/>
  <c r="E247" i="105"/>
  <c r="E248" i="105"/>
  <c r="E255" i="105"/>
  <c r="E251" i="105"/>
  <c r="E254" i="105"/>
  <c r="E250" i="105"/>
  <c r="E253" i="105"/>
  <c r="E249" i="105"/>
  <c r="E256" i="105"/>
  <c r="E252" i="105"/>
  <c r="AN247" i="105"/>
  <c r="AN253" i="105"/>
  <c r="AN249" i="105"/>
  <c r="AN256" i="105"/>
  <c r="AN252" i="105"/>
  <c r="AN248" i="105"/>
  <c r="AN255" i="105"/>
  <c r="AN251" i="105"/>
  <c r="AN254" i="105"/>
  <c r="AN250" i="105"/>
  <c r="Z61" i="105"/>
  <c r="Z60" i="105"/>
  <c r="Z58" i="105"/>
  <c r="Z56" i="105"/>
  <c r="Z52" i="105"/>
  <c r="Z55" i="105"/>
  <c r="Z54" i="105"/>
  <c r="Z57" i="105"/>
  <c r="Z59" i="105"/>
  <c r="Z53" i="105"/>
  <c r="J234" i="105"/>
  <c r="J240" i="105"/>
  <c r="J236" i="105"/>
  <c r="J243" i="105"/>
  <c r="J239" i="105"/>
  <c r="J242" i="105"/>
  <c r="J238" i="105"/>
  <c r="J235" i="105"/>
  <c r="J241" i="105"/>
  <c r="J237" i="105"/>
  <c r="AF91" i="105"/>
  <c r="AF96" i="105"/>
  <c r="AF92" i="105"/>
  <c r="AF99" i="105"/>
  <c r="AF95" i="105"/>
  <c r="AF94" i="105"/>
  <c r="AF98" i="105"/>
  <c r="AF97" i="105"/>
  <c r="AF93" i="105"/>
  <c r="AF100" i="105"/>
  <c r="AM75" i="55"/>
  <c r="AM65" i="55" s="1"/>
  <c r="AM101" i="105"/>
  <c r="AM49" i="105"/>
  <c r="AM88" i="105"/>
  <c r="AM75" i="105"/>
  <c r="AM62" i="105"/>
  <c r="AC214" i="105"/>
  <c r="AC210" i="105"/>
  <c r="AC217" i="105"/>
  <c r="AC216" i="105"/>
  <c r="AC212" i="105"/>
  <c r="AC209" i="105"/>
  <c r="AC213" i="105"/>
  <c r="AC208" i="105"/>
  <c r="AC215" i="105"/>
  <c r="AC211" i="105"/>
  <c r="Z215" i="105"/>
  <c r="Z211" i="105"/>
  <c r="Z214" i="105"/>
  <c r="Z217" i="105"/>
  <c r="Z213" i="105"/>
  <c r="Z210" i="105"/>
  <c r="Z209" i="105"/>
  <c r="Z208" i="105"/>
  <c r="Z216" i="105"/>
  <c r="Z212" i="105"/>
  <c r="AH217" i="105"/>
  <c r="AH213" i="105"/>
  <c r="AH209" i="105"/>
  <c r="AH215" i="105"/>
  <c r="AH212" i="105"/>
  <c r="AH216" i="105"/>
  <c r="AH214" i="105"/>
  <c r="AH208" i="105"/>
  <c r="AH211" i="105"/>
  <c r="AH210" i="105"/>
  <c r="AB247" i="105"/>
  <c r="AB250" i="105"/>
  <c r="AB253" i="105"/>
  <c r="AB249" i="105"/>
  <c r="AB256" i="105"/>
  <c r="AB252" i="105"/>
  <c r="AB248" i="105"/>
  <c r="AB255" i="105"/>
  <c r="AB251" i="105"/>
  <c r="AB254" i="105"/>
  <c r="O249" i="55"/>
  <c r="O4" i="40" s="1"/>
  <c r="AC221" i="105"/>
  <c r="AC225" i="105"/>
  <c r="AC230" i="105"/>
  <c r="AC224" i="105"/>
  <c r="AC227" i="105"/>
  <c r="AC223" i="105"/>
  <c r="AC229" i="105"/>
  <c r="AC226" i="105"/>
  <c r="AC222" i="105"/>
  <c r="AC228" i="105"/>
  <c r="O235" i="55"/>
  <c r="O3" i="36" s="1"/>
  <c r="AM101" i="55"/>
  <c r="AM91" i="55" s="1"/>
  <c r="R213" i="105"/>
  <c r="R209" i="105"/>
  <c r="R216" i="105"/>
  <c r="R215" i="105"/>
  <c r="R211" i="105"/>
  <c r="R210" i="105"/>
  <c r="R212" i="105"/>
  <c r="R214" i="105"/>
  <c r="R217" i="105"/>
  <c r="R208" i="105"/>
  <c r="X195" i="105"/>
  <c r="X202" i="105"/>
  <c r="X198" i="105"/>
  <c r="X201" i="105"/>
  <c r="X200" i="105"/>
  <c r="X196" i="105"/>
  <c r="X204" i="105"/>
  <c r="X203" i="105"/>
  <c r="X199" i="105"/>
  <c r="X197" i="105"/>
  <c r="AF56" i="55"/>
  <c r="N254" i="55"/>
  <c r="N9" i="40" s="1"/>
  <c r="S98" i="55"/>
  <c r="S9" i="23" s="1"/>
  <c r="C45" i="55"/>
  <c r="C8" i="26" s="1"/>
  <c r="AL57" i="55"/>
  <c r="AM49" i="55"/>
  <c r="AM47" i="55" s="1"/>
  <c r="AM10" i="26" s="1"/>
  <c r="K49" i="55"/>
  <c r="K44" i="55" s="1"/>
  <c r="K7" i="26" s="1"/>
  <c r="K49" i="105"/>
  <c r="K101" i="105"/>
  <c r="K88" i="105"/>
  <c r="K75" i="105"/>
  <c r="K62" i="105"/>
  <c r="AI62" i="55"/>
  <c r="AI101" i="105"/>
  <c r="AI49" i="105"/>
  <c r="AI88" i="105"/>
  <c r="AI75" i="105"/>
  <c r="AI62" i="105"/>
  <c r="F195" i="105"/>
  <c r="F198" i="105"/>
  <c r="F202" i="105"/>
  <c r="F197" i="105"/>
  <c r="F201" i="105"/>
  <c r="F204" i="105"/>
  <c r="F199" i="105"/>
  <c r="F200" i="105"/>
  <c r="F196" i="105"/>
  <c r="F203" i="105"/>
  <c r="AG221" i="105"/>
  <c r="AG230" i="105"/>
  <c r="AG229" i="105"/>
  <c r="AG227" i="105"/>
  <c r="AG223" i="105"/>
  <c r="AG226" i="105"/>
  <c r="AG222" i="105"/>
  <c r="AG228" i="105"/>
  <c r="AG225" i="105"/>
  <c r="AG224" i="105"/>
  <c r="M247" i="105"/>
  <c r="M255" i="105"/>
  <c r="M251" i="105"/>
  <c r="M254" i="105"/>
  <c r="M250" i="105"/>
  <c r="M253" i="105"/>
  <c r="M249" i="105"/>
  <c r="M256" i="105"/>
  <c r="M252" i="105"/>
  <c r="M248" i="105"/>
  <c r="Y247" i="105"/>
  <c r="Y254" i="105"/>
  <c r="Y250" i="105"/>
  <c r="Y253" i="105"/>
  <c r="Y249" i="105"/>
  <c r="Y256" i="105"/>
  <c r="Y252" i="105"/>
  <c r="Y248" i="105"/>
  <c r="Y255" i="105"/>
  <c r="Y251" i="105"/>
  <c r="I65" i="105"/>
  <c r="I74" i="105"/>
  <c r="I70" i="105"/>
  <c r="I66" i="105"/>
  <c r="I73" i="105"/>
  <c r="I69" i="105"/>
  <c r="I72" i="105"/>
  <c r="I68" i="105"/>
  <c r="I71" i="105"/>
  <c r="I67" i="105"/>
  <c r="S56" i="105"/>
  <c r="S52" i="105"/>
  <c r="S58" i="105"/>
  <c r="S55" i="105"/>
  <c r="S54" i="105"/>
  <c r="S60" i="105"/>
  <c r="S59" i="105"/>
  <c r="S61" i="105"/>
  <c r="S57" i="105"/>
  <c r="S53" i="105"/>
  <c r="G210" i="105"/>
  <c r="G216" i="105"/>
  <c r="G212" i="105"/>
  <c r="G211" i="105"/>
  <c r="G208" i="105"/>
  <c r="G213" i="105"/>
  <c r="G209" i="105"/>
  <c r="G215" i="105"/>
  <c r="G214" i="105"/>
  <c r="G217" i="105"/>
  <c r="Q221" i="105"/>
  <c r="Q228" i="105"/>
  <c r="Q222" i="105"/>
  <c r="Q225" i="105"/>
  <c r="Q229" i="105"/>
  <c r="Q224" i="105"/>
  <c r="Q227" i="105"/>
  <c r="Q223" i="105"/>
  <c r="Q230" i="105"/>
  <c r="Q226" i="105"/>
  <c r="O36" i="105"/>
  <c r="AE221" i="105"/>
  <c r="AE226" i="105"/>
  <c r="AE222" i="105"/>
  <c r="AE228" i="105"/>
  <c r="AE229" i="105"/>
  <c r="AE230" i="105"/>
  <c r="AE224" i="105"/>
  <c r="AE223" i="105"/>
  <c r="AE225" i="105"/>
  <c r="AE227" i="105"/>
  <c r="C221" i="105"/>
  <c r="C224" i="105"/>
  <c r="C228" i="105"/>
  <c r="C227" i="105"/>
  <c r="C223" i="105"/>
  <c r="C222" i="105"/>
  <c r="C229" i="105"/>
  <c r="C225" i="105"/>
  <c r="C226" i="105"/>
  <c r="C230" i="105"/>
  <c r="L192" i="105"/>
  <c r="V195" i="105"/>
  <c r="V198" i="105"/>
  <c r="V201" i="105"/>
  <c r="V197" i="105"/>
  <c r="V200" i="105"/>
  <c r="V196" i="105"/>
  <c r="V204" i="105"/>
  <c r="V203" i="105"/>
  <c r="V199" i="105"/>
  <c r="V202" i="105"/>
  <c r="AI234" i="105"/>
  <c r="AI240" i="105"/>
  <c r="AI236" i="105"/>
  <c r="AI243" i="105"/>
  <c r="AI239" i="105"/>
  <c r="AI235" i="105"/>
  <c r="AI242" i="105"/>
  <c r="AI238" i="105"/>
  <c r="AI237" i="105"/>
  <c r="AI241" i="105"/>
  <c r="AA234" i="105"/>
  <c r="AA236" i="105"/>
  <c r="AA243" i="105"/>
  <c r="AA239" i="105"/>
  <c r="AA235" i="105"/>
  <c r="AA242" i="105"/>
  <c r="AA238" i="105"/>
  <c r="AA241" i="105"/>
  <c r="AA237" i="105"/>
  <c r="AA240" i="105"/>
  <c r="AD192" i="105"/>
  <c r="K221" i="105"/>
  <c r="K223" i="105"/>
  <c r="K230" i="105"/>
  <c r="K226" i="105"/>
  <c r="K222" i="105"/>
  <c r="K227" i="105"/>
  <c r="K229" i="105"/>
  <c r="K225" i="105"/>
  <c r="K224" i="105"/>
  <c r="K228" i="105"/>
  <c r="Q91" i="105"/>
  <c r="Q95" i="105"/>
  <c r="Q92" i="105"/>
  <c r="Q98" i="105"/>
  <c r="Q94" i="105"/>
  <c r="Q97" i="105"/>
  <c r="Q93" i="105"/>
  <c r="Q100" i="105"/>
  <c r="Q96" i="105"/>
  <c r="Q99" i="105"/>
  <c r="U78" i="105"/>
  <c r="U86" i="105"/>
  <c r="U79" i="105"/>
  <c r="U87" i="105"/>
  <c r="U85" i="105"/>
  <c r="U83" i="105"/>
  <c r="U82" i="105"/>
  <c r="U81" i="105"/>
  <c r="U84" i="105"/>
  <c r="U80" i="105"/>
  <c r="U247" i="105"/>
  <c r="U255" i="105"/>
  <c r="U251" i="105"/>
  <c r="U254" i="105"/>
  <c r="U250" i="105"/>
  <c r="U253" i="105"/>
  <c r="U249" i="105"/>
  <c r="U256" i="105"/>
  <c r="U252" i="105"/>
  <c r="U248" i="105"/>
  <c r="AM247" i="105"/>
  <c r="AM254" i="105"/>
  <c r="AM250" i="105"/>
  <c r="AM253" i="105"/>
  <c r="AM249" i="105"/>
  <c r="AM256" i="105"/>
  <c r="AM252" i="105"/>
  <c r="AM248" i="105"/>
  <c r="AM255" i="105"/>
  <c r="AM251" i="105"/>
  <c r="P247" i="105"/>
  <c r="P255" i="105"/>
  <c r="P251" i="105"/>
  <c r="P254" i="105"/>
  <c r="P250" i="105"/>
  <c r="P253" i="105"/>
  <c r="P249" i="105"/>
  <c r="P256" i="105"/>
  <c r="P252" i="105"/>
  <c r="P248" i="105"/>
  <c r="E234" i="105"/>
  <c r="E241" i="105"/>
  <c r="E237" i="105"/>
  <c r="E240" i="105"/>
  <c r="E236" i="105"/>
  <c r="E235" i="105"/>
  <c r="E243" i="105"/>
  <c r="E239" i="105"/>
  <c r="E242" i="105"/>
  <c r="E238" i="105"/>
  <c r="AN234" i="105"/>
  <c r="AN242" i="105"/>
  <c r="AN238" i="105"/>
  <c r="AN241" i="105"/>
  <c r="AN237" i="105"/>
  <c r="AN240" i="105"/>
  <c r="AN236" i="105"/>
  <c r="AN239" i="105"/>
  <c r="AN243" i="105"/>
  <c r="AN235" i="105"/>
  <c r="Z65" i="105"/>
  <c r="Z74" i="105"/>
  <c r="Z70" i="105"/>
  <c r="Z66" i="105"/>
  <c r="Z73" i="105"/>
  <c r="Z69" i="105"/>
  <c r="Z72" i="105"/>
  <c r="Z68" i="105"/>
  <c r="Z71" i="105"/>
  <c r="Z67" i="105"/>
  <c r="B179" i="55"/>
  <c r="B169" i="55" s="1"/>
  <c r="B153" i="105"/>
  <c r="B114" i="105"/>
  <c r="B127" i="105"/>
  <c r="B179" i="105"/>
  <c r="B140" i="105"/>
  <c r="B166" i="105"/>
  <c r="AC234" i="105"/>
  <c r="AC237" i="105"/>
  <c r="AC235" i="105"/>
  <c r="AC240" i="105"/>
  <c r="AC236" i="105"/>
  <c r="AC243" i="105"/>
  <c r="AC239" i="105"/>
  <c r="AC242" i="105"/>
  <c r="AC238" i="105"/>
  <c r="AC241" i="105"/>
  <c r="H195" i="105"/>
  <c r="H196" i="105"/>
  <c r="H203" i="105"/>
  <c r="H199" i="105"/>
  <c r="H202" i="105"/>
  <c r="H204" i="105"/>
  <c r="H198" i="105"/>
  <c r="H201" i="105"/>
  <c r="H197" i="105"/>
  <c r="H200" i="105"/>
  <c r="P39" i="105"/>
  <c r="P40" i="105"/>
  <c r="P47" i="105"/>
  <c r="P43" i="105"/>
  <c r="P46" i="105"/>
  <c r="P42" i="105"/>
  <c r="P45" i="105"/>
  <c r="P41" i="105"/>
  <c r="P48" i="105"/>
  <c r="P44" i="105"/>
  <c r="AB65" i="105"/>
  <c r="AB66" i="105"/>
  <c r="AB73" i="105"/>
  <c r="AB69" i="105"/>
  <c r="AB72" i="105"/>
  <c r="AB68" i="105"/>
  <c r="AB67" i="105"/>
  <c r="AB71" i="105"/>
  <c r="AB74" i="105"/>
  <c r="AB70" i="105"/>
  <c r="AF247" i="105"/>
  <c r="AF256" i="105"/>
  <c r="AF252" i="105"/>
  <c r="AF248" i="105"/>
  <c r="AF255" i="105"/>
  <c r="AF251" i="105"/>
  <c r="AF249" i="105"/>
  <c r="AF254" i="105"/>
  <c r="AF250" i="105"/>
  <c r="AF253" i="105"/>
  <c r="R221" i="105"/>
  <c r="R223" i="105"/>
  <c r="R228" i="105"/>
  <c r="R226" i="105"/>
  <c r="R222" i="105"/>
  <c r="R225" i="105"/>
  <c r="R230" i="105"/>
  <c r="R229" i="105"/>
  <c r="R224" i="105"/>
  <c r="R227" i="105"/>
  <c r="B65" i="105"/>
  <c r="B66" i="105"/>
  <c r="B73" i="105"/>
  <c r="B69" i="105"/>
  <c r="B72" i="105"/>
  <c r="B68" i="105"/>
  <c r="B71" i="105"/>
  <c r="B67" i="105"/>
  <c r="B74" i="105"/>
  <c r="B70" i="105"/>
  <c r="H78" i="105"/>
  <c r="H79" i="105"/>
  <c r="H87" i="105"/>
  <c r="H83" i="105"/>
  <c r="H84" i="105"/>
  <c r="H81" i="105"/>
  <c r="H80" i="105"/>
  <c r="H85" i="105"/>
  <c r="H86" i="105"/>
  <c r="H82" i="105"/>
  <c r="L49" i="55"/>
  <c r="L45" i="55" s="1"/>
  <c r="L8" i="26" s="1"/>
  <c r="L101" i="105"/>
  <c r="L49" i="105"/>
  <c r="L88" i="105"/>
  <c r="L75" i="105"/>
  <c r="L62" i="105"/>
  <c r="AC65" i="105"/>
  <c r="AC67" i="105"/>
  <c r="AC74" i="105"/>
  <c r="AC70" i="105"/>
  <c r="AC66" i="105"/>
  <c r="AC73" i="105"/>
  <c r="AC69" i="105"/>
  <c r="AC72" i="105"/>
  <c r="AC68" i="105"/>
  <c r="AC71" i="105"/>
  <c r="R195" i="105"/>
  <c r="R198" i="105"/>
  <c r="R201" i="105"/>
  <c r="R197" i="105"/>
  <c r="R200" i="105"/>
  <c r="R196" i="105"/>
  <c r="R204" i="105"/>
  <c r="R203" i="105"/>
  <c r="R202" i="105"/>
  <c r="R199" i="105"/>
  <c r="B78" i="105"/>
  <c r="B83" i="105"/>
  <c r="B84" i="105"/>
  <c r="B81" i="105"/>
  <c r="B80" i="105"/>
  <c r="B85" i="105"/>
  <c r="B79" i="105"/>
  <c r="B87" i="105"/>
  <c r="B82" i="105"/>
  <c r="B86" i="105"/>
  <c r="Q234" i="105"/>
  <c r="Q239" i="105"/>
  <c r="Q242" i="105"/>
  <c r="Q238" i="105"/>
  <c r="Q241" i="105"/>
  <c r="Q237" i="105"/>
  <c r="Q236" i="105"/>
  <c r="Q240" i="105"/>
  <c r="Q235" i="105"/>
  <c r="Q243" i="105"/>
  <c r="P91" i="105"/>
  <c r="P98" i="105"/>
  <c r="P97" i="105"/>
  <c r="P93" i="105"/>
  <c r="P100" i="105"/>
  <c r="P96" i="105"/>
  <c r="P92" i="105"/>
  <c r="P99" i="105"/>
  <c r="P94" i="105"/>
  <c r="P95" i="105"/>
  <c r="N221" i="105"/>
  <c r="N226" i="105"/>
  <c r="N222" i="105"/>
  <c r="N225" i="105"/>
  <c r="N224" i="105"/>
  <c r="N230" i="105"/>
  <c r="N228" i="105"/>
  <c r="N227" i="105"/>
  <c r="N223" i="105"/>
  <c r="N229" i="105"/>
  <c r="AH195" i="105"/>
  <c r="AH202" i="105"/>
  <c r="AH198" i="105"/>
  <c r="AH201" i="105"/>
  <c r="AH197" i="105"/>
  <c r="AH200" i="105"/>
  <c r="AH196" i="105"/>
  <c r="AH204" i="105"/>
  <c r="AH203" i="105"/>
  <c r="AH199" i="105"/>
  <c r="AB221" i="105"/>
  <c r="AB226" i="105"/>
  <c r="AB229" i="105"/>
  <c r="AB222" i="105"/>
  <c r="AB230" i="105"/>
  <c r="AB225" i="105"/>
  <c r="AB227" i="105"/>
  <c r="AB223" i="105"/>
  <c r="AB228" i="105"/>
  <c r="AB224" i="105"/>
  <c r="Q57" i="105"/>
  <c r="Q53" i="105"/>
  <c r="Q52" i="105"/>
  <c r="Q56" i="105"/>
  <c r="Q60" i="105"/>
  <c r="Q59" i="105"/>
  <c r="Q55" i="105"/>
  <c r="Q54" i="105"/>
  <c r="Q58" i="105"/>
  <c r="Q61" i="105"/>
  <c r="W221" i="105"/>
  <c r="W230" i="105"/>
  <c r="W227" i="105"/>
  <c r="W223" i="105"/>
  <c r="W228" i="105"/>
  <c r="W226" i="105"/>
  <c r="W222" i="105"/>
  <c r="W225" i="105"/>
  <c r="W224" i="105"/>
  <c r="W229" i="105"/>
  <c r="B58" i="55"/>
  <c r="AF221" i="105"/>
  <c r="AF228" i="105"/>
  <c r="AF225" i="105"/>
  <c r="AF230" i="105"/>
  <c r="AF224" i="105"/>
  <c r="AF227" i="105"/>
  <c r="AF223" i="105"/>
  <c r="AF226" i="105"/>
  <c r="AF222" i="105"/>
  <c r="AF229" i="105"/>
  <c r="Y73" i="55"/>
  <c r="Y10" i="25" s="1"/>
  <c r="AL54" i="55"/>
  <c r="AF53" i="55"/>
  <c r="N248" i="55"/>
  <c r="N3" i="40" s="1"/>
  <c r="C41" i="55"/>
  <c r="C4" i="26" s="1"/>
  <c r="AL60" i="55"/>
  <c r="D88" i="55"/>
  <c r="D84" i="55" s="1"/>
  <c r="D8" i="24" s="1"/>
  <c r="D101" i="105"/>
  <c r="D36" i="105"/>
  <c r="D49" i="105"/>
  <c r="D88" i="105"/>
  <c r="D75" i="105"/>
  <c r="D62" i="105"/>
  <c r="AN49" i="55"/>
  <c r="AN41" i="55" s="1"/>
  <c r="AN4" i="26" s="1"/>
  <c r="AN49" i="105"/>
  <c r="AN101" i="105"/>
  <c r="AN88" i="105"/>
  <c r="AN75" i="105"/>
  <c r="AN62" i="105"/>
  <c r="F75" i="55"/>
  <c r="F67" i="55" s="1"/>
  <c r="F4" i="25" s="1"/>
  <c r="F49" i="105"/>
  <c r="F101" i="105"/>
  <c r="F88" i="105"/>
  <c r="F75" i="105"/>
  <c r="F62" i="105"/>
  <c r="S234" i="105"/>
  <c r="S240" i="105"/>
  <c r="S236" i="105"/>
  <c r="S243" i="105"/>
  <c r="S239" i="105"/>
  <c r="S235" i="105"/>
  <c r="S242" i="105"/>
  <c r="S238" i="105"/>
  <c r="S241" i="105"/>
  <c r="S237" i="105"/>
  <c r="Y58" i="105"/>
  <c r="Y56" i="105"/>
  <c r="Y52" i="105"/>
  <c r="Y55" i="105"/>
  <c r="Y54" i="105"/>
  <c r="Y61" i="105"/>
  <c r="Y60" i="105"/>
  <c r="Y59" i="105"/>
  <c r="Y57" i="105"/>
  <c r="Y53" i="105"/>
  <c r="AC39" i="105"/>
  <c r="AC48" i="105"/>
  <c r="AC44" i="105"/>
  <c r="AC45" i="105"/>
  <c r="AC40" i="105"/>
  <c r="AC47" i="105"/>
  <c r="AC43" i="105"/>
  <c r="AC42" i="105"/>
  <c r="AC46" i="105"/>
  <c r="AC41" i="105"/>
  <c r="AG195" i="105"/>
  <c r="AG200" i="105"/>
  <c r="AG196" i="105"/>
  <c r="AG204" i="105"/>
  <c r="AG203" i="105"/>
  <c r="AG199" i="105"/>
  <c r="AG202" i="105"/>
  <c r="AG198" i="105"/>
  <c r="AG201" i="105"/>
  <c r="AG197" i="105"/>
  <c r="M195" i="105"/>
  <c r="M196" i="105"/>
  <c r="M203" i="105"/>
  <c r="M199" i="105"/>
  <c r="M202" i="105"/>
  <c r="M198" i="105"/>
  <c r="M201" i="105"/>
  <c r="M197" i="105"/>
  <c r="M204" i="105"/>
  <c r="M200" i="105"/>
  <c r="Y212" i="105"/>
  <c r="Y208" i="105"/>
  <c r="Y215" i="105"/>
  <c r="Y211" i="105"/>
  <c r="Y210" i="105"/>
  <c r="Y214" i="105"/>
  <c r="Y217" i="105"/>
  <c r="Y209" i="105"/>
  <c r="Y213" i="105"/>
  <c r="Y216" i="105"/>
  <c r="I78" i="105"/>
  <c r="I87" i="105"/>
  <c r="I83" i="105"/>
  <c r="I82" i="105"/>
  <c r="I84" i="105"/>
  <c r="I81" i="105"/>
  <c r="I86" i="105"/>
  <c r="I80" i="105"/>
  <c r="I79" i="105"/>
  <c r="I85" i="105"/>
  <c r="S65" i="105"/>
  <c r="S73" i="105"/>
  <c r="S69" i="105"/>
  <c r="S72" i="105"/>
  <c r="S68" i="105"/>
  <c r="S71" i="105"/>
  <c r="S67" i="105"/>
  <c r="S74" i="105"/>
  <c r="S70" i="105"/>
  <c r="S66" i="105"/>
  <c r="H234" i="105"/>
  <c r="H239" i="105"/>
  <c r="H242" i="105"/>
  <c r="H238" i="105"/>
  <c r="H241" i="105"/>
  <c r="H237" i="105"/>
  <c r="H240" i="105"/>
  <c r="H236" i="105"/>
  <c r="H235" i="105"/>
  <c r="H243" i="105"/>
  <c r="AJ234" i="105"/>
  <c r="AJ241" i="105"/>
  <c r="AJ237" i="105"/>
  <c r="AJ240" i="105"/>
  <c r="AJ236" i="105"/>
  <c r="AJ243" i="105"/>
  <c r="AJ239" i="105"/>
  <c r="AJ235" i="105"/>
  <c r="AJ242" i="105"/>
  <c r="AJ238" i="105"/>
  <c r="AL52" i="105"/>
  <c r="AL59" i="105"/>
  <c r="AL55" i="105"/>
  <c r="AL58" i="105"/>
  <c r="AL54" i="105"/>
  <c r="AL53" i="105"/>
  <c r="AL57" i="105"/>
  <c r="AL61" i="105"/>
  <c r="AL60" i="105"/>
  <c r="AL56" i="105"/>
  <c r="O91" i="105"/>
  <c r="O98" i="105"/>
  <c r="O94" i="105"/>
  <c r="O97" i="105"/>
  <c r="O93" i="105"/>
  <c r="O100" i="105"/>
  <c r="O95" i="105"/>
  <c r="O96" i="105"/>
  <c r="O92" i="105"/>
  <c r="O99" i="105"/>
  <c r="AE195" i="105"/>
  <c r="AE201" i="105"/>
  <c r="AE197" i="105"/>
  <c r="AE200" i="105"/>
  <c r="AE196" i="105"/>
  <c r="AE204" i="105"/>
  <c r="AE203" i="105"/>
  <c r="AE199" i="105"/>
  <c r="AE202" i="105"/>
  <c r="AE198" i="105"/>
  <c r="C195" i="105"/>
  <c r="C200" i="105"/>
  <c r="C196" i="105"/>
  <c r="C203" i="105"/>
  <c r="C199" i="105"/>
  <c r="C198" i="105"/>
  <c r="C204" i="105"/>
  <c r="C197" i="105"/>
  <c r="C202" i="105"/>
  <c r="C201" i="105"/>
  <c r="L195" i="105"/>
  <c r="L198" i="105"/>
  <c r="L201" i="105"/>
  <c r="L197" i="105"/>
  <c r="L204" i="105"/>
  <c r="L196" i="105"/>
  <c r="L203" i="105"/>
  <c r="L199" i="105"/>
  <c r="L202" i="105"/>
  <c r="L200" i="105"/>
  <c r="V214" i="105"/>
  <c r="V212" i="105"/>
  <c r="V210" i="105"/>
  <c r="V209" i="105"/>
  <c r="V217" i="105"/>
  <c r="V213" i="105"/>
  <c r="V215" i="105"/>
  <c r="V208" i="105"/>
  <c r="V211" i="105"/>
  <c r="V216" i="105"/>
  <c r="AI247" i="105"/>
  <c r="AI255" i="105"/>
  <c r="AI251" i="105"/>
  <c r="AI254" i="105"/>
  <c r="AI250" i="105"/>
  <c r="AI253" i="105"/>
  <c r="AI249" i="105"/>
  <c r="AI256" i="105"/>
  <c r="AI252" i="105"/>
  <c r="AI248" i="105"/>
  <c r="AA247" i="105"/>
  <c r="AA253" i="105"/>
  <c r="AA249" i="105"/>
  <c r="AA256" i="105"/>
  <c r="AA252" i="105"/>
  <c r="AA248" i="105"/>
  <c r="AA255" i="105"/>
  <c r="AA251" i="105"/>
  <c r="AA254" i="105"/>
  <c r="AA250" i="105"/>
  <c r="O234" i="105"/>
  <c r="O243" i="105"/>
  <c r="O239" i="105"/>
  <c r="O235" i="105"/>
  <c r="O242" i="105"/>
  <c r="O238" i="105"/>
  <c r="O241" i="105"/>
  <c r="O237" i="105"/>
  <c r="O236" i="105"/>
  <c r="O240" i="105"/>
  <c r="AD209" i="105"/>
  <c r="AD214" i="105"/>
  <c r="AD216" i="105"/>
  <c r="AD215" i="105"/>
  <c r="AD213" i="105"/>
  <c r="AD211" i="105"/>
  <c r="AD210" i="105"/>
  <c r="AD212" i="105"/>
  <c r="AD208" i="105"/>
  <c r="AD217" i="105"/>
  <c r="K195" i="105"/>
  <c r="K202" i="105"/>
  <c r="K198" i="105"/>
  <c r="K201" i="105"/>
  <c r="K197" i="105"/>
  <c r="K204" i="105"/>
  <c r="K200" i="105"/>
  <c r="K196" i="105"/>
  <c r="K199" i="105"/>
  <c r="K203" i="105"/>
  <c r="Q39" i="105"/>
  <c r="Q45" i="105"/>
  <c r="Q41" i="105"/>
  <c r="Q48" i="105"/>
  <c r="Q44" i="105"/>
  <c r="Q47" i="105"/>
  <c r="Q43" i="105"/>
  <c r="Q46" i="105"/>
  <c r="Q42" i="105"/>
  <c r="Q40" i="105"/>
  <c r="U91" i="105"/>
  <c r="U97" i="105"/>
  <c r="U93" i="105"/>
  <c r="U100" i="105"/>
  <c r="U96" i="105"/>
  <c r="U92" i="105"/>
  <c r="U99" i="105"/>
  <c r="U95" i="105"/>
  <c r="U98" i="105"/>
  <c r="U94" i="105"/>
  <c r="U195" i="105"/>
  <c r="U200" i="105"/>
  <c r="U196" i="105"/>
  <c r="U203" i="105"/>
  <c r="U199" i="105"/>
  <c r="U202" i="105"/>
  <c r="U198" i="105"/>
  <c r="U201" i="105"/>
  <c r="U197" i="105"/>
  <c r="U204" i="105"/>
  <c r="AM192" i="105"/>
  <c r="P195" i="105"/>
  <c r="P198" i="105"/>
  <c r="P201" i="105"/>
  <c r="P197" i="105"/>
  <c r="P200" i="105"/>
  <c r="P196" i="105"/>
  <c r="P204" i="105"/>
  <c r="P203" i="105"/>
  <c r="P199" i="105"/>
  <c r="P202" i="105"/>
  <c r="E208" i="105"/>
  <c r="E213" i="105"/>
  <c r="E209" i="105"/>
  <c r="E215" i="105"/>
  <c r="E211" i="105"/>
  <c r="E214" i="105"/>
  <c r="E210" i="105"/>
  <c r="E217" i="105"/>
  <c r="E216" i="105"/>
  <c r="E212" i="105"/>
  <c r="AN208" i="105"/>
  <c r="AN213" i="105"/>
  <c r="AN210" i="105"/>
  <c r="AN209" i="105"/>
  <c r="AN214" i="105"/>
  <c r="AN212" i="105"/>
  <c r="AN216" i="105"/>
  <c r="AN215" i="105"/>
  <c r="AN211" i="105"/>
  <c r="AN217" i="105"/>
  <c r="Z78" i="105"/>
  <c r="Z83" i="105"/>
  <c r="Z82" i="105"/>
  <c r="Z81" i="105"/>
  <c r="Z80" i="105"/>
  <c r="Z87" i="105"/>
  <c r="Z86" i="105"/>
  <c r="Z79" i="105"/>
  <c r="Z85" i="105"/>
  <c r="Z84" i="105"/>
  <c r="AK221" i="105"/>
  <c r="AK230" i="105"/>
  <c r="AK227" i="105"/>
  <c r="AK223" i="105"/>
  <c r="AK229" i="105"/>
  <c r="AK226" i="105"/>
  <c r="AK222" i="105"/>
  <c r="AK224" i="105"/>
  <c r="AK228" i="105"/>
  <c r="AK225" i="105"/>
  <c r="AF39" i="105"/>
  <c r="AF40" i="105"/>
  <c r="AF47" i="105"/>
  <c r="AF43" i="105"/>
  <c r="AF46" i="105"/>
  <c r="AF42" i="105"/>
  <c r="AF45" i="105"/>
  <c r="AF41" i="105"/>
  <c r="AF48" i="105"/>
  <c r="AF44" i="105"/>
  <c r="K234" i="105"/>
  <c r="K243" i="105"/>
  <c r="K239" i="105"/>
  <c r="K235" i="105"/>
  <c r="K238" i="105"/>
  <c r="K242" i="105"/>
  <c r="K241" i="105"/>
  <c r="K237" i="105"/>
  <c r="K240" i="105"/>
  <c r="K236" i="105"/>
  <c r="AD247" i="105"/>
  <c r="AD254" i="105"/>
  <c r="AD250" i="105"/>
  <c r="AD253" i="105"/>
  <c r="AD249" i="105"/>
  <c r="AD256" i="105"/>
  <c r="AD252" i="105"/>
  <c r="AD248" i="105"/>
  <c r="AD255" i="105"/>
  <c r="AD251" i="105"/>
  <c r="P56" i="55"/>
  <c r="N253" i="55"/>
  <c r="N8" i="40" s="1"/>
  <c r="O241" i="55"/>
  <c r="O9" i="36" s="1"/>
  <c r="Y70" i="55"/>
  <c r="Y7" i="25" s="1"/>
  <c r="C42" i="55"/>
  <c r="C5" i="26" s="1"/>
  <c r="AL55" i="55"/>
  <c r="AG256" i="55"/>
  <c r="AG11" i="40" s="1"/>
  <c r="L62" i="55"/>
  <c r="L53" i="55" s="1"/>
  <c r="S247" i="105"/>
  <c r="S254" i="105"/>
  <c r="S250" i="105"/>
  <c r="S253" i="105"/>
  <c r="S249" i="105"/>
  <c r="S256" i="105"/>
  <c r="S252" i="105"/>
  <c r="S248" i="105"/>
  <c r="S255" i="105"/>
  <c r="S251" i="105"/>
  <c r="Y65" i="105"/>
  <c r="Y67" i="105"/>
  <c r="Y74" i="105"/>
  <c r="Y70" i="105"/>
  <c r="Y66" i="105"/>
  <c r="Y73" i="105"/>
  <c r="Y69" i="105"/>
  <c r="Y72" i="105"/>
  <c r="Y68" i="105"/>
  <c r="Y71" i="105"/>
  <c r="AG209" i="105"/>
  <c r="AG214" i="105"/>
  <c r="AG211" i="105"/>
  <c r="AG210" i="105"/>
  <c r="AG217" i="105"/>
  <c r="AG213" i="105"/>
  <c r="AG216" i="105"/>
  <c r="AG212" i="105"/>
  <c r="AG208" i="105"/>
  <c r="AG215" i="105"/>
  <c r="M221" i="105"/>
  <c r="M229" i="105"/>
  <c r="M226" i="105"/>
  <c r="M222" i="105"/>
  <c r="M224" i="105"/>
  <c r="M227" i="105"/>
  <c r="M228" i="105"/>
  <c r="M223" i="105"/>
  <c r="M230" i="105"/>
  <c r="M225" i="105"/>
  <c r="Y195" i="105"/>
  <c r="Y197" i="105"/>
  <c r="Y200" i="105"/>
  <c r="Y196" i="105"/>
  <c r="Y204" i="105"/>
  <c r="Y203" i="105"/>
  <c r="Y199" i="105"/>
  <c r="Y202" i="105"/>
  <c r="Y198" i="105"/>
  <c r="Y201" i="105"/>
  <c r="I39" i="105"/>
  <c r="I48" i="105"/>
  <c r="I44" i="105"/>
  <c r="I47" i="105"/>
  <c r="I43" i="105"/>
  <c r="I46" i="105"/>
  <c r="I42" i="105"/>
  <c r="I45" i="105"/>
  <c r="I41" i="105"/>
  <c r="I40" i="105"/>
  <c r="S78" i="105"/>
  <c r="S81" i="105"/>
  <c r="S84" i="105"/>
  <c r="S87" i="105"/>
  <c r="S80" i="105"/>
  <c r="S86" i="105"/>
  <c r="S79" i="105"/>
  <c r="S85" i="105"/>
  <c r="S82" i="105"/>
  <c r="S83" i="105"/>
  <c r="H247" i="105"/>
  <c r="H250" i="105"/>
  <c r="H253" i="105"/>
  <c r="H249" i="105"/>
  <c r="H256" i="105"/>
  <c r="H252" i="105"/>
  <c r="H248" i="105"/>
  <c r="H255" i="105"/>
  <c r="H251" i="105"/>
  <c r="H254" i="105"/>
  <c r="AJ247" i="105"/>
  <c r="AJ254" i="105"/>
  <c r="AJ250" i="105"/>
  <c r="AJ253" i="105"/>
  <c r="AJ256" i="105"/>
  <c r="AJ249" i="105"/>
  <c r="AJ252" i="105"/>
  <c r="AJ248" i="105"/>
  <c r="AJ255" i="105"/>
  <c r="AJ251" i="105"/>
  <c r="AL65" i="105"/>
  <c r="AL71" i="105"/>
  <c r="AL67" i="105"/>
  <c r="AL74" i="105"/>
  <c r="AL70" i="105"/>
  <c r="AL66" i="105"/>
  <c r="AL73" i="105"/>
  <c r="AL69" i="105"/>
  <c r="AL72" i="105"/>
  <c r="AL68" i="105"/>
  <c r="AE217" i="105"/>
  <c r="AE213" i="105"/>
  <c r="AE208" i="105"/>
  <c r="AE215" i="105"/>
  <c r="AE211" i="105"/>
  <c r="AE214" i="105"/>
  <c r="AE210" i="105"/>
  <c r="AE216" i="105"/>
  <c r="AE209" i="105"/>
  <c r="AE212" i="105"/>
  <c r="C213" i="105"/>
  <c r="C215" i="105"/>
  <c r="C214" i="105"/>
  <c r="C209" i="105"/>
  <c r="C210" i="105"/>
  <c r="C217" i="105"/>
  <c r="C211" i="105"/>
  <c r="C212" i="105"/>
  <c r="C208" i="105"/>
  <c r="C216" i="105"/>
  <c r="L221" i="105"/>
  <c r="L230" i="105"/>
  <c r="L229" i="105"/>
  <c r="L228" i="105"/>
  <c r="L226" i="105"/>
  <c r="L222" i="105"/>
  <c r="L225" i="105"/>
  <c r="L224" i="105"/>
  <c r="L227" i="105"/>
  <c r="L223" i="105"/>
  <c r="V192" i="105"/>
  <c r="AI192" i="105"/>
  <c r="AA195" i="105"/>
  <c r="AA204" i="105"/>
  <c r="AA201" i="105"/>
  <c r="AA197" i="105"/>
  <c r="AA200" i="105"/>
  <c r="AA196" i="105"/>
  <c r="AA203" i="105"/>
  <c r="AA199" i="105"/>
  <c r="AA202" i="105"/>
  <c r="AA198" i="105"/>
  <c r="O247" i="105"/>
  <c r="O249" i="105"/>
  <c r="O256" i="105"/>
  <c r="O252" i="105"/>
  <c r="O248" i="105"/>
  <c r="O255" i="105"/>
  <c r="O251" i="105"/>
  <c r="O254" i="105"/>
  <c r="O250" i="105"/>
  <c r="O253" i="105"/>
  <c r="D234" i="105"/>
  <c r="D239" i="105"/>
  <c r="D242" i="105"/>
  <c r="D238" i="105"/>
  <c r="D241" i="105"/>
  <c r="D237" i="105"/>
  <c r="D240" i="105"/>
  <c r="D236" i="105"/>
  <c r="D235" i="105"/>
  <c r="D243" i="105"/>
  <c r="AK247" i="105"/>
  <c r="AK251" i="105"/>
  <c r="AK254" i="105"/>
  <c r="AK250" i="105"/>
  <c r="AK253" i="105"/>
  <c r="AK249" i="105"/>
  <c r="AK256" i="105"/>
  <c r="AK252" i="105"/>
  <c r="AK248" i="105"/>
  <c r="AK255" i="105"/>
  <c r="U39" i="105"/>
  <c r="U48" i="105"/>
  <c r="U40" i="105"/>
  <c r="U47" i="105"/>
  <c r="U43" i="105"/>
  <c r="U46" i="105"/>
  <c r="U42" i="105"/>
  <c r="U41" i="105"/>
  <c r="U44" i="105"/>
  <c r="U45" i="105"/>
  <c r="U192" i="105"/>
  <c r="AM221" i="105"/>
  <c r="AM226" i="105"/>
  <c r="AM222" i="105"/>
  <c r="AM229" i="105"/>
  <c r="AM227" i="105"/>
  <c r="AM228" i="105"/>
  <c r="AM225" i="105"/>
  <c r="AM224" i="105"/>
  <c r="AM223" i="105"/>
  <c r="AM230" i="105"/>
  <c r="P221" i="105"/>
  <c r="P226" i="105"/>
  <c r="P230" i="105"/>
  <c r="P225" i="105"/>
  <c r="P229" i="105"/>
  <c r="P228" i="105"/>
  <c r="P227" i="105"/>
  <c r="P223" i="105"/>
  <c r="P222" i="105"/>
  <c r="P224" i="105"/>
  <c r="E192" i="105"/>
  <c r="AN192" i="105"/>
  <c r="G166" i="55"/>
  <c r="G156" i="55" s="1"/>
  <c r="G2" i="44" s="1"/>
  <c r="G179" i="105"/>
  <c r="G140" i="105"/>
  <c r="G127" i="105"/>
  <c r="G153" i="105"/>
  <c r="G114" i="105"/>
  <c r="G166" i="105"/>
  <c r="AD62" i="55"/>
  <c r="AD55" i="55" s="1"/>
  <c r="AD101" i="105"/>
  <c r="AD49" i="105"/>
  <c r="AD88" i="105"/>
  <c r="AD75" i="105"/>
  <c r="AD62" i="105"/>
  <c r="B60" i="105"/>
  <c r="B56" i="105"/>
  <c r="B52" i="105"/>
  <c r="B59" i="105"/>
  <c r="B55" i="105"/>
  <c r="B58" i="105"/>
  <c r="B54" i="105"/>
  <c r="B57" i="105"/>
  <c r="B53" i="105"/>
  <c r="B61" i="105"/>
  <c r="AJ195" i="105"/>
  <c r="AJ202" i="105"/>
  <c r="AJ198" i="105"/>
  <c r="AJ201" i="105"/>
  <c r="AJ197" i="105"/>
  <c r="AJ200" i="105"/>
  <c r="AJ196" i="105"/>
  <c r="AJ204" i="105"/>
  <c r="AJ203" i="105"/>
  <c r="AJ199" i="105"/>
  <c r="Z221" i="105"/>
  <c r="Z229" i="105"/>
  <c r="Z228" i="105"/>
  <c r="Z226" i="105"/>
  <c r="Z222" i="105"/>
  <c r="Z230" i="105"/>
  <c r="Z225" i="105"/>
  <c r="Z224" i="105"/>
  <c r="Z227" i="105"/>
  <c r="Z223" i="105"/>
  <c r="N195" i="105"/>
  <c r="N199" i="105"/>
  <c r="N202" i="105"/>
  <c r="N198" i="105"/>
  <c r="N201" i="105"/>
  <c r="N197" i="105"/>
  <c r="N204" i="105"/>
  <c r="N200" i="105"/>
  <c r="N203" i="105"/>
  <c r="N196" i="105"/>
  <c r="AH247" i="105"/>
  <c r="AH248" i="105"/>
  <c r="AH255" i="105"/>
  <c r="AH251" i="105"/>
  <c r="AH254" i="105"/>
  <c r="AH250" i="105"/>
  <c r="AH253" i="105"/>
  <c r="AH249" i="105"/>
  <c r="AH256" i="105"/>
  <c r="AH252" i="105"/>
  <c r="AB234" i="105"/>
  <c r="AB240" i="105"/>
  <c r="AB236" i="105"/>
  <c r="AB243" i="105"/>
  <c r="AB239" i="105"/>
  <c r="AB235" i="105"/>
  <c r="AB242" i="105"/>
  <c r="AB238" i="105"/>
  <c r="AB241" i="105"/>
  <c r="AB237" i="105"/>
  <c r="O195" i="105"/>
  <c r="O196" i="105"/>
  <c r="O203" i="105"/>
  <c r="O199" i="105"/>
  <c r="O197" i="105"/>
  <c r="O202" i="105"/>
  <c r="O198" i="105"/>
  <c r="O201" i="105"/>
  <c r="O204" i="105"/>
  <c r="O200" i="105"/>
  <c r="D215" i="105"/>
  <c r="D211" i="105"/>
  <c r="D217" i="105"/>
  <c r="D214" i="105"/>
  <c r="D212" i="105"/>
  <c r="D210" i="105"/>
  <c r="D208" i="105"/>
  <c r="D216" i="105"/>
  <c r="D213" i="105"/>
  <c r="D209" i="105"/>
  <c r="W247" i="105"/>
  <c r="W248" i="105"/>
  <c r="W255" i="105"/>
  <c r="W251" i="105"/>
  <c r="W254" i="105"/>
  <c r="W250" i="105"/>
  <c r="W253" i="105"/>
  <c r="W249" i="105"/>
  <c r="W256" i="105"/>
  <c r="W252" i="105"/>
  <c r="G234" i="105"/>
  <c r="G238" i="105"/>
  <c r="G241" i="105"/>
  <c r="G237" i="105"/>
  <c r="G240" i="105"/>
  <c r="G236" i="105"/>
  <c r="G243" i="105"/>
  <c r="G239" i="105"/>
  <c r="G235" i="105"/>
  <c r="G242" i="105"/>
  <c r="W183" i="105"/>
  <c r="W182" i="105"/>
  <c r="W185" i="105"/>
  <c r="O240" i="55"/>
  <c r="O8" i="36" s="1"/>
  <c r="B188" i="105"/>
  <c r="B191" i="105"/>
  <c r="B185" i="105"/>
  <c r="B187" i="105"/>
  <c r="B189" i="105"/>
  <c r="B190" i="105"/>
  <c r="B183" i="105"/>
  <c r="B186" i="105"/>
  <c r="B182" i="105"/>
  <c r="B184" i="105"/>
  <c r="O57" i="105"/>
  <c r="O53" i="105"/>
  <c r="O61" i="105"/>
  <c r="O59" i="105"/>
  <c r="O56" i="105"/>
  <c r="O52" i="105"/>
  <c r="O55" i="105"/>
  <c r="O60" i="105"/>
  <c r="O54" i="105"/>
  <c r="O58" i="105"/>
  <c r="AB39" i="105"/>
  <c r="AB41" i="105"/>
  <c r="AB48" i="105"/>
  <c r="AB44" i="105"/>
  <c r="AB40" i="105"/>
  <c r="AB47" i="105"/>
  <c r="AB43" i="105"/>
  <c r="AB46" i="105"/>
  <c r="AB42" i="105"/>
  <c r="AB45" i="105"/>
  <c r="AD234" i="105"/>
  <c r="AD242" i="105"/>
  <c r="AD238" i="105"/>
  <c r="AD241" i="105"/>
  <c r="AD237" i="105"/>
  <c r="AD240" i="105"/>
  <c r="AD236" i="105"/>
  <c r="AD243" i="105"/>
  <c r="AD239" i="105"/>
  <c r="AD235" i="105"/>
  <c r="AL195" i="105"/>
  <c r="AL201" i="105"/>
  <c r="AL197" i="105"/>
  <c r="AL200" i="105"/>
  <c r="AL196" i="105"/>
  <c r="AL204" i="105"/>
  <c r="AL203" i="105"/>
  <c r="AL199" i="105"/>
  <c r="AL202" i="105"/>
  <c r="AL198" i="105"/>
  <c r="AD75" i="55"/>
  <c r="AD65" i="55" s="1"/>
  <c r="AD2" i="25" s="1"/>
  <c r="F221" i="105"/>
  <c r="F225" i="105"/>
  <c r="F228" i="105"/>
  <c r="F230" i="105"/>
  <c r="F224" i="105"/>
  <c r="F227" i="105"/>
  <c r="F223" i="105"/>
  <c r="F226" i="105"/>
  <c r="F222" i="105"/>
  <c r="F229" i="105"/>
  <c r="B208" i="105"/>
  <c r="B209" i="105"/>
  <c r="B216" i="105"/>
  <c r="B212" i="105"/>
  <c r="B215" i="105"/>
  <c r="B211" i="105"/>
  <c r="B214" i="105"/>
  <c r="B217" i="105"/>
  <c r="B213" i="105"/>
  <c r="B210" i="105"/>
  <c r="Q74" i="105"/>
  <c r="P60" i="55"/>
  <c r="N252" i="55"/>
  <c r="N7" i="40" s="1"/>
  <c r="O239" i="55"/>
  <c r="O7" i="36" s="1"/>
  <c r="Y69" i="55"/>
  <c r="Y6" i="25" s="1"/>
  <c r="C46" i="55"/>
  <c r="C9" i="26" s="1"/>
  <c r="AL53" i="55"/>
  <c r="AD88" i="55"/>
  <c r="AD82" i="55" s="1"/>
  <c r="AD6" i="24" s="1"/>
  <c r="W75" i="55"/>
  <c r="W65" i="55" s="1"/>
  <c r="W2" i="25" s="1"/>
  <c r="W101" i="105"/>
  <c r="W49" i="105"/>
  <c r="W88" i="105"/>
  <c r="W75" i="105"/>
  <c r="W62" i="105"/>
  <c r="N62" i="55"/>
  <c r="N49" i="105"/>
  <c r="N101" i="105"/>
  <c r="N88" i="105"/>
  <c r="N75" i="105"/>
  <c r="N62" i="105"/>
  <c r="S192" i="105"/>
  <c r="Y78" i="105"/>
  <c r="Y84" i="105"/>
  <c r="Y85" i="105"/>
  <c r="Y83" i="105"/>
  <c r="Y82" i="105"/>
  <c r="Y81" i="105"/>
  <c r="Y80" i="105"/>
  <c r="Y87" i="105"/>
  <c r="Y86" i="105"/>
  <c r="Y79" i="105"/>
  <c r="C59" i="105"/>
  <c r="C56" i="105"/>
  <c r="C52" i="105"/>
  <c r="C60" i="105"/>
  <c r="C61" i="105"/>
  <c r="C55" i="105"/>
  <c r="C58" i="105"/>
  <c r="C54" i="105"/>
  <c r="C57" i="105"/>
  <c r="C53" i="105"/>
  <c r="AG192" i="105"/>
  <c r="M216" i="105"/>
  <c r="M209" i="105"/>
  <c r="M213" i="105"/>
  <c r="M215" i="105"/>
  <c r="M217" i="105"/>
  <c r="M214" i="105"/>
  <c r="M211" i="105"/>
  <c r="M210" i="105"/>
  <c r="M212" i="105"/>
  <c r="M208" i="105"/>
  <c r="Y192" i="105"/>
  <c r="I91" i="105"/>
  <c r="I97" i="105"/>
  <c r="I93" i="105"/>
  <c r="I100" i="105"/>
  <c r="I96" i="105"/>
  <c r="I92" i="105"/>
  <c r="I99" i="105"/>
  <c r="I95" i="105"/>
  <c r="I98" i="105"/>
  <c r="I94" i="105"/>
  <c r="S91" i="105"/>
  <c r="S95" i="105"/>
  <c r="S98" i="105"/>
  <c r="S94" i="105"/>
  <c r="S97" i="105"/>
  <c r="S93" i="105"/>
  <c r="S100" i="105"/>
  <c r="S96" i="105"/>
  <c r="S92" i="105"/>
  <c r="S99" i="105"/>
  <c r="H216" i="105"/>
  <c r="H215" i="105"/>
  <c r="H212" i="105"/>
  <c r="H211" i="105"/>
  <c r="H208" i="105"/>
  <c r="H214" i="105"/>
  <c r="H210" i="105"/>
  <c r="H217" i="105"/>
  <c r="H213" i="105"/>
  <c r="H209" i="105"/>
  <c r="AJ210" i="105"/>
  <c r="AJ216" i="105"/>
  <c r="AJ209" i="105"/>
  <c r="AJ212" i="105"/>
  <c r="AJ215" i="105"/>
  <c r="AJ211" i="105"/>
  <c r="AJ213" i="105"/>
  <c r="AJ214" i="105"/>
  <c r="AJ217" i="105"/>
  <c r="AJ208" i="105"/>
  <c r="AL78" i="105"/>
  <c r="AL81" i="105"/>
  <c r="AL80" i="105"/>
  <c r="AL79" i="105"/>
  <c r="AL86" i="105"/>
  <c r="AL87" i="105"/>
  <c r="AL84" i="105"/>
  <c r="AL85" i="105"/>
  <c r="AL83" i="105"/>
  <c r="AL82" i="105"/>
  <c r="P56" i="105"/>
  <c r="P52" i="105"/>
  <c r="P55" i="105"/>
  <c r="P54" i="105"/>
  <c r="P58" i="105"/>
  <c r="P61" i="105"/>
  <c r="P57" i="105"/>
  <c r="P53" i="105"/>
  <c r="P60" i="105"/>
  <c r="P59" i="105"/>
  <c r="Z234" i="105"/>
  <c r="Z242" i="105"/>
  <c r="Z238" i="105"/>
  <c r="Z241" i="105"/>
  <c r="Z237" i="105"/>
  <c r="Z240" i="105"/>
  <c r="Z236" i="105"/>
  <c r="Z243" i="105"/>
  <c r="Z239" i="105"/>
  <c r="Z235" i="105"/>
  <c r="N234" i="105"/>
  <c r="N238" i="105"/>
  <c r="N241" i="105"/>
  <c r="N237" i="105"/>
  <c r="N240" i="105"/>
  <c r="N236" i="105"/>
  <c r="N243" i="105"/>
  <c r="N235" i="105"/>
  <c r="N242" i="105"/>
  <c r="N239" i="105"/>
  <c r="L208" i="105"/>
  <c r="L216" i="105"/>
  <c r="L212" i="105"/>
  <c r="L215" i="105"/>
  <c r="L211" i="105"/>
  <c r="L210" i="105"/>
  <c r="L209" i="105"/>
  <c r="L213" i="105"/>
  <c r="L217" i="105"/>
  <c r="L214" i="105"/>
  <c r="V221" i="105"/>
  <c r="V227" i="105"/>
  <c r="V223" i="105"/>
  <c r="V225" i="105"/>
  <c r="V222" i="105"/>
  <c r="V224" i="105"/>
  <c r="V228" i="105"/>
  <c r="V226" i="105"/>
  <c r="V229" i="105"/>
  <c r="V230" i="105"/>
  <c r="AI195" i="105"/>
  <c r="AI203" i="105"/>
  <c r="AI199" i="105"/>
  <c r="AI204" i="105"/>
  <c r="AI202" i="105"/>
  <c r="AI198" i="105"/>
  <c r="AI201" i="105"/>
  <c r="AI197" i="105"/>
  <c r="AI200" i="105"/>
  <c r="AI196" i="105"/>
  <c r="AA215" i="105"/>
  <c r="AA211" i="105"/>
  <c r="AA214" i="105"/>
  <c r="AA210" i="105"/>
  <c r="AA217" i="105"/>
  <c r="AA216" i="105"/>
  <c r="AA209" i="105"/>
  <c r="AA212" i="105"/>
  <c r="AA213" i="105"/>
  <c r="AA208" i="105"/>
  <c r="O216" i="105"/>
  <c r="O211" i="105"/>
  <c r="O208" i="105"/>
  <c r="O212" i="105"/>
  <c r="O215" i="105"/>
  <c r="O214" i="105"/>
  <c r="O210" i="105"/>
  <c r="O217" i="105"/>
  <c r="O209" i="105"/>
  <c r="O213" i="105"/>
  <c r="D247" i="105"/>
  <c r="D252" i="105"/>
  <c r="D248" i="105"/>
  <c r="D255" i="105"/>
  <c r="D254" i="105"/>
  <c r="D251" i="105"/>
  <c r="D250" i="105"/>
  <c r="D256" i="105"/>
  <c r="D249" i="105"/>
  <c r="D253" i="105"/>
  <c r="AK234" i="105"/>
  <c r="AK240" i="105"/>
  <c r="AK236" i="105"/>
  <c r="AK243" i="105"/>
  <c r="AK239" i="105"/>
  <c r="AK235" i="105"/>
  <c r="AK242" i="105"/>
  <c r="AK241" i="105"/>
  <c r="AK238" i="105"/>
  <c r="AK237" i="105"/>
  <c r="AF57" i="105"/>
  <c r="AF53" i="105"/>
  <c r="AF60" i="105"/>
  <c r="AF56" i="105"/>
  <c r="AF52" i="105"/>
  <c r="AF55" i="105"/>
  <c r="AF59" i="105"/>
  <c r="AF58" i="105"/>
  <c r="AF61" i="105"/>
  <c r="AF54" i="105"/>
  <c r="U36" i="105"/>
  <c r="U216" i="105"/>
  <c r="U212" i="105"/>
  <c r="U208" i="105"/>
  <c r="U215" i="105"/>
  <c r="U211" i="105"/>
  <c r="U214" i="105"/>
  <c r="U213" i="105"/>
  <c r="U210" i="105"/>
  <c r="U209" i="105"/>
  <c r="U217" i="105"/>
  <c r="AM210" i="105"/>
  <c r="AM217" i="105"/>
  <c r="AM216" i="105"/>
  <c r="AM208" i="105"/>
  <c r="AM213" i="105"/>
  <c r="AM209" i="105"/>
  <c r="AM212" i="105"/>
  <c r="AM215" i="105"/>
  <c r="AM211" i="105"/>
  <c r="AM214" i="105"/>
  <c r="P215" i="105"/>
  <c r="P211" i="105"/>
  <c r="P217" i="105"/>
  <c r="P209" i="105"/>
  <c r="P213" i="105"/>
  <c r="P216" i="105"/>
  <c r="P208" i="105"/>
  <c r="P214" i="105"/>
  <c r="P210" i="105"/>
  <c r="P212" i="105"/>
  <c r="E195" i="105"/>
  <c r="E197" i="105"/>
  <c r="E200" i="105"/>
  <c r="E196" i="105"/>
  <c r="E203" i="105"/>
  <c r="E199" i="105"/>
  <c r="E202" i="105"/>
  <c r="E204" i="105"/>
  <c r="E198" i="105"/>
  <c r="E201" i="105"/>
  <c r="AN195" i="105"/>
  <c r="AN197" i="105"/>
  <c r="AN200" i="105"/>
  <c r="AN196" i="105"/>
  <c r="AN204" i="105"/>
  <c r="AN203" i="105"/>
  <c r="AN199" i="105"/>
  <c r="AN202" i="105"/>
  <c r="AN198" i="105"/>
  <c r="AN201" i="105"/>
  <c r="Z91" i="105"/>
  <c r="Z96" i="105"/>
  <c r="Z92" i="105"/>
  <c r="Z100" i="105"/>
  <c r="Z99" i="105"/>
  <c r="Z95" i="105"/>
  <c r="Z98" i="105"/>
  <c r="Z94" i="105"/>
  <c r="Z93" i="105"/>
  <c r="Z97" i="105"/>
  <c r="B247" i="105"/>
  <c r="B250" i="105"/>
  <c r="B253" i="105"/>
  <c r="B249" i="105"/>
  <c r="B256" i="105"/>
  <c r="B252" i="105"/>
  <c r="B248" i="105"/>
  <c r="B255" i="105"/>
  <c r="B251" i="105"/>
  <c r="B254" i="105"/>
  <c r="H65" i="105"/>
  <c r="H73" i="105"/>
  <c r="H69" i="105"/>
  <c r="H72" i="105"/>
  <c r="H68" i="105"/>
  <c r="H71" i="105"/>
  <c r="H67" i="105"/>
  <c r="H74" i="105"/>
  <c r="H70" i="105"/>
  <c r="H66" i="105"/>
  <c r="G101" i="55"/>
  <c r="G101" i="105"/>
  <c r="G49" i="105"/>
  <c r="G75" i="105"/>
  <c r="G62" i="105"/>
  <c r="G88" i="105"/>
  <c r="B234" i="105"/>
  <c r="B241" i="105"/>
  <c r="B237" i="105"/>
  <c r="B240" i="105"/>
  <c r="B243" i="105"/>
  <c r="B239" i="105"/>
  <c r="B235" i="105"/>
  <c r="B242" i="105"/>
  <c r="B238" i="105"/>
  <c r="B236" i="105"/>
  <c r="AA62" i="55"/>
  <c r="AA101" i="105"/>
  <c r="AA49" i="105"/>
  <c r="AA88" i="105"/>
  <c r="AA75" i="105"/>
  <c r="AA62" i="105"/>
  <c r="G247" i="105"/>
  <c r="G248" i="105"/>
  <c r="G255" i="105"/>
  <c r="G251" i="105"/>
  <c r="G254" i="105"/>
  <c r="G250" i="105"/>
  <c r="G253" i="105"/>
  <c r="G249" i="105"/>
  <c r="G256" i="105"/>
  <c r="G252" i="105"/>
  <c r="E75" i="55"/>
  <c r="E65" i="55" s="1"/>
  <c r="E49" i="105"/>
  <c r="E101" i="105"/>
  <c r="E88" i="105"/>
  <c r="E75" i="105"/>
  <c r="E62" i="105"/>
  <c r="AC52" i="105"/>
  <c r="AC60" i="105"/>
  <c r="AC59" i="105"/>
  <c r="AC61" i="105"/>
  <c r="AC55" i="105"/>
  <c r="AC54" i="105"/>
  <c r="AC57" i="105"/>
  <c r="AC53" i="105"/>
  <c r="AC58" i="105"/>
  <c r="AC56" i="105"/>
  <c r="J210" i="105"/>
  <c r="J209" i="105"/>
  <c r="J215" i="105"/>
  <c r="J216" i="105"/>
  <c r="J211" i="105"/>
  <c r="J214" i="105"/>
  <c r="J217" i="105"/>
  <c r="J213" i="105"/>
  <c r="J212" i="105"/>
  <c r="J208" i="105"/>
  <c r="B91" i="105"/>
  <c r="B100" i="105"/>
  <c r="B96" i="105"/>
  <c r="B92" i="105"/>
  <c r="B99" i="105"/>
  <c r="B95" i="105"/>
  <c r="B98" i="105"/>
  <c r="B94" i="105"/>
  <c r="B93" i="105"/>
  <c r="B97" i="105"/>
  <c r="Q195" i="105"/>
  <c r="Q200" i="105"/>
  <c r="Q196" i="105"/>
  <c r="Q204" i="105"/>
  <c r="Q203" i="105"/>
  <c r="Q199" i="105"/>
  <c r="Q202" i="105"/>
  <c r="Q198" i="105"/>
  <c r="Q197" i="105"/>
  <c r="Q201" i="105"/>
  <c r="AE234" i="105"/>
  <c r="AE242" i="105"/>
  <c r="AE238" i="105"/>
  <c r="AE241" i="105"/>
  <c r="AE237" i="105"/>
  <c r="AE240" i="105"/>
  <c r="AE236" i="105"/>
  <c r="AE243" i="105"/>
  <c r="AE239" i="105"/>
  <c r="AE235" i="105"/>
  <c r="H39" i="105"/>
  <c r="H48" i="105"/>
  <c r="H44" i="105"/>
  <c r="H40" i="105"/>
  <c r="H47" i="105"/>
  <c r="H43" i="105"/>
  <c r="H46" i="105"/>
  <c r="H42" i="105"/>
  <c r="H45" i="105"/>
  <c r="H41" i="105"/>
  <c r="AF55" i="55"/>
  <c r="P61" i="55"/>
  <c r="N255" i="55"/>
  <c r="N10" i="40" s="1"/>
  <c r="O242" i="55"/>
  <c r="O10" i="36" s="1"/>
  <c r="Y74" i="55"/>
  <c r="Y11" i="25" s="1"/>
  <c r="AL52" i="55"/>
  <c r="AE75" i="55"/>
  <c r="AE65" i="55" s="1"/>
  <c r="AE2" i="25" s="1"/>
  <c r="AE101" i="105"/>
  <c r="AE49" i="105"/>
  <c r="AE88" i="105"/>
  <c r="AE62" i="105"/>
  <c r="AE75" i="105"/>
  <c r="AG62" i="55"/>
  <c r="AG49" i="105"/>
  <c r="AG101" i="105"/>
  <c r="AG88" i="105"/>
  <c r="AG62" i="105"/>
  <c r="AG75" i="105"/>
  <c r="S214" i="105"/>
  <c r="S210" i="105"/>
  <c r="S216" i="105"/>
  <c r="S213" i="105"/>
  <c r="S208" i="105"/>
  <c r="S211" i="105"/>
  <c r="S217" i="105"/>
  <c r="S212" i="105"/>
  <c r="S209" i="105"/>
  <c r="S215" i="105"/>
  <c r="Y91" i="105"/>
  <c r="Y99" i="105"/>
  <c r="Y95" i="105"/>
  <c r="Y98" i="105"/>
  <c r="Y94" i="105"/>
  <c r="Y97" i="105"/>
  <c r="Y93" i="105"/>
  <c r="Y100" i="105"/>
  <c r="Y96" i="105"/>
  <c r="Y92" i="105"/>
  <c r="C65" i="105"/>
  <c r="C74" i="105"/>
  <c r="C70" i="105"/>
  <c r="C66" i="105"/>
  <c r="C73" i="105"/>
  <c r="C69" i="105"/>
  <c r="C72" i="105"/>
  <c r="C68" i="105"/>
  <c r="C71" i="105"/>
  <c r="C67" i="105"/>
  <c r="M192" i="105"/>
  <c r="Y221" i="105"/>
  <c r="Y230" i="105"/>
  <c r="Y224" i="105"/>
  <c r="Y223" i="105"/>
  <c r="Y225" i="105"/>
  <c r="Y227" i="105"/>
  <c r="Y229" i="105"/>
  <c r="Y228" i="105"/>
  <c r="Y226" i="105"/>
  <c r="Y222" i="105"/>
  <c r="S39" i="105"/>
  <c r="S45" i="105"/>
  <c r="S41" i="105"/>
  <c r="S48" i="105"/>
  <c r="S44" i="105"/>
  <c r="S40" i="105"/>
  <c r="S47" i="105"/>
  <c r="S43" i="105"/>
  <c r="S46" i="105"/>
  <c r="S42" i="105"/>
  <c r="H192" i="105"/>
  <c r="AJ221" i="105"/>
  <c r="AJ225" i="105"/>
  <c r="AJ224" i="105"/>
  <c r="AJ223" i="105"/>
  <c r="AJ227" i="105"/>
  <c r="AJ230" i="105"/>
  <c r="AJ229" i="105"/>
  <c r="AJ228" i="105"/>
  <c r="AJ226" i="105"/>
  <c r="AJ222" i="105"/>
  <c r="P65" i="105"/>
  <c r="P74" i="105"/>
  <c r="P70" i="105"/>
  <c r="P66" i="105"/>
  <c r="P73" i="105"/>
  <c r="P69" i="105"/>
  <c r="P72" i="105"/>
  <c r="P68" i="105"/>
  <c r="P71" i="105"/>
  <c r="P67" i="105"/>
  <c r="Z247" i="105"/>
  <c r="Z254" i="105"/>
  <c r="Z250" i="105"/>
  <c r="Z253" i="105"/>
  <c r="Z249" i="105"/>
  <c r="Z256" i="105"/>
  <c r="Z252" i="105"/>
  <c r="Z248" i="105"/>
  <c r="Z255" i="105"/>
  <c r="Z251" i="105"/>
  <c r="N247" i="105"/>
  <c r="N256" i="105"/>
  <c r="N252" i="105"/>
  <c r="N248" i="105"/>
  <c r="N251" i="105"/>
  <c r="N255" i="105"/>
  <c r="N254" i="105"/>
  <c r="N250" i="105"/>
  <c r="N253" i="105"/>
  <c r="N249" i="105"/>
  <c r="AB55" i="105"/>
  <c r="AB54" i="105"/>
  <c r="AB57" i="105"/>
  <c r="AB53" i="105"/>
  <c r="AB60" i="105"/>
  <c r="AB59" i="105"/>
  <c r="AB58" i="105"/>
  <c r="AB61" i="105"/>
  <c r="AB52" i="105"/>
  <c r="AB56" i="105"/>
  <c r="AI210" i="105"/>
  <c r="AI217" i="105"/>
  <c r="AI209" i="105"/>
  <c r="AI216" i="105"/>
  <c r="AI212" i="105"/>
  <c r="AI208" i="105"/>
  <c r="AI215" i="105"/>
  <c r="AI211" i="105"/>
  <c r="AI214" i="105"/>
  <c r="AI213" i="105"/>
  <c r="AA221" i="105"/>
  <c r="AA222" i="105"/>
  <c r="AA226" i="105"/>
  <c r="AA229" i="105"/>
  <c r="AA230" i="105"/>
  <c r="AA225" i="105"/>
  <c r="AA224" i="105"/>
  <c r="AA227" i="105"/>
  <c r="AA228" i="105"/>
  <c r="AA223" i="105"/>
  <c r="O192" i="105"/>
  <c r="D221" i="105"/>
  <c r="D229" i="105"/>
  <c r="D226" i="105"/>
  <c r="D222" i="105"/>
  <c r="D230" i="105"/>
  <c r="D225" i="105"/>
  <c r="D228" i="105"/>
  <c r="D227" i="105"/>
  <c r="D223" i="105"/>
  <c r="D224" i="105"/>
  <c r="AK208" i="105"/>
  <c r="AK213" i="105"/>
  <c r="AK211" i="105"/>
  <c r="AK210" i="105"/>
  <c r="AK214" i="105"/>
  <c r="AK209" i="105"/>
  <c r="AK215" i="105"/>
  <c r="AK216" i="105"/>
  <c r="AK212" i="105"/>
  <c r="AK217" i="105"/>
  <c r="AF65" i="105"/>
  <c r="AF71" i="105"/>
  <c r="AF73" i="105"/>
  <c r="AF69" i="105"/>
  <c r="AF67" i="105"/>
  <c r="AF72" i="105"/>
  <c r="AF68" i="105"/>
  <c r="AF74" i="105"/>
  <c r="AF70" i="105"/>
  <c r="AF66" i="105"/>
  <c r="I234" i="105"/>
  <c r="I236" i="105"/>
  <c r="I243" i="105"/>
  <c r="I239" i="105"/>
  <c r="I235" i="105"/>
  <c r="I238" i="105"/>
  <c r="I242" i="105"/>
  <c r="I241" i="105"/>
  <c r="I237" i="105"/>
  <c r="I240" i="105"/>
  <c r="U221" i="105"/>
  <c r="U230" i="105"/>
  <c r="U229" i="105"/>
  <c r="U227" i="105"/>
  <c r="U223" i="105"/>
  <c r="U228" i="105"/>
  <c r="U226" i="105"/>
  <c r="U222" i="105"/>
  <c r="U225" i="105"/>
  <c r="U224" i="105"/>
  <c r="AM195" i="105"/>
  <c r="AM204" i="105"/>
  <c r="AM201" i="105"/>
  <c r="AM197" i="105"/>
  <c r="AM200" i="105"/>
  <c r="AM203" i="105"/>
  <c r="AM199" i="105"/>
  <c r="AM198" i="105"/>
  <c r="AM202" i="105"/>
  <c r="AM196" i="105"/>
  <c r="P192" i="105"/>
  <c r="E221" i="105"/>
  <c r="E228" i="105"/>
  <c r="E225" i="105"/>
  <c r="E230" i="105"/>
  <c r="E224" i="105"/>
  <c r="E227" i="105"/>
  <c r="E223" i="105"/>
  <c r="E226" i="105"/>
  <c r="E222" i="105"/>
  <c r="E229" i="105"/>
  <c r="AN221" i="105"/>
  <c r="AN230" i="105"/>
  <c r="AN228" i="105"/>
  <c r="AN225" i="105"/>
  <c r="AN229" i="105"/>
  <c r="AN223" i="105"/>
  <c r="AN227" i="105"/>
  <c r="AN224" i="105"/>
  <c r="AN226" i="105"/>
  <c r="AN222" i="105"/>
  <c r="Z39" i="105"/>
  <c r="Z46" i="105"/>
  <c r="Z42" i="105"/>
  <c r="Z45" i="105"/>
  <c r="Z41" i="105"/>
  <c r="Z48" i="105"/>
  <c r="Z44" i="105"/>
  <c r="Z40" i="105"/>
  <c r="Z43" i="105"/>
  <c r="Z47" i="105"/>
  <c r="T88" i="55"/>
  <c r="T78" i="55" s="1"/>
  <c r="T49" i="105"/>
  <c r="T101" i="105"/>
  <c r="T88" i="105"/>
  <c r="T75" i="105"/>
  <c r="T62" i="105"/>
  <c r="R247" i="105"/>
  <c r="R256" i="105"/>
  <c r="R252" i="105"/>
  <c r="R248" i="105"/>
  <c r="R255" i="105"/>
  <c r="R251" i="105"/>
  <c r="R254" i="105"/>
  <c r="R250" i="105"/>
  <c r="R249" i="105"/>
  <c r="R253" i="105"/>
  <c r="AL39" i="105"/>
  <c r="AL41" i="105"/>
  <c r="AL42" i="105"/>
  <c r="AL48" i="105"/>
  <c r="AL44" i="105"/>
  <c r="AL40" i="105"/>
  <c r="AL47" i="105"/>
  <c r="AL45" i="105"/>
  <c r="AL43" i="105"/>
  <c r="AL46" i="105"/>
  <c r="I217" i="105"/>
  <c r="I213" i="105"/>
  <c r="I216" i="105"/>
  <c r="I212" i="105"/>
  <c r="I208" i="105"/>
  <c r="I214" i="105"/>
  <c r="I211" i="105"/>
  <c r="I210" i="105"/>
  <c r="I209" i="105"/>
  <c r="I215" i="105"/>
  <c r="AE254" i="55"/>
  <c r="C39" i="105"/>
  <c r="C40" i="105"/>
  <c r="C47" i="105"/>
  <c r="C43" i="105"/>
  <c r="C46" i="105"/>
  <c r="C42" i="105"/>
  <c r="C45" i="105"/>
  <c r="C41" i="105"/>
  <c r="C48" i="105"/>
  <c r="C44" i="105"/>
  <c r="Q247" i="105"/>
  <c r="Q254" i="105"/>
  <c r="Q250" i="105"/>
  <c r="Q253" i="105"/>
  <c r="Q249" i="105"/>
  <c r="Q256" i="105"/>
  <c r="Q252" i="105"/>
  <c r="Q248" i="105"/>
  <c r="Q255" i="105"/>
  <c r="Q251" i="105"/>
  <c r="C91" i="105"/>
  <c r="C93" i="105"/>
  <c r="C98" i="105"/>
  <c r="C100" i="105"/>
  <c r="C96" i="105"/>
  <c r="C94" i="105"/>
  <c r="C92" i="105"/>
  <c r="C99" i="105"/>
  <c r="C95" i="105"/>
  <c r="C97" i="105"/>
  <c r="AF192" i="105"/>
  <c r="AB97" i="55"/>
  <c r="AB8" i="23" s="1"/>
  <c r="AL221" i="105"/>
  <c r="AL229" i="105"/>
  <c r="AL226" i="105"/>
  <c r="AL222" i="105"/>
  <c r="AL228" i="105"/>
  <c r="AL225" i="105"/>
  <c r="AL224" i="105"/>
  <c r="AL230" i="105"/>
  <c r="AL227" i="105"/>
  <c r="AL223" i="105"/>
  <c r="AF61" i="55"/>
  <c r="S95" i="55"/>
  <c r="S6" i="23" s="1"/>
  <c r="N256" i="55"/>
  <c r="N11" i="40" s="1"/>
  <c r="R251" i="55"/>
  <c r="R6" i="40" s="1"/>
  <c r="E62" i="55"/>
  <c r="E56" i="55" s="1"/>
  <c r="AH101" i="55"/>
  <c r="AH91" i="55" s="1"/>
  <c r="AH49" i="105"/>
  <c r="AH101" i="105"/>
  <c r="AH88" i="105"/>
  <c r="AH75" i="105"/>
  <c r="AH62" i="105"/>
  <c r="AJ101" i="55"/>
  <c r="AJ91" i="55" s="1"/>
  <c r="AJ49" i="105"/>
  <c r="AJ101" i="105"/>
  <c r="AJ88" i="105"/>
  <c r="AJ75" i="105"/>
  <c r="AJ62" i="105"/>
  <c r="S221" i="105"/>
  <c r="S229" i="105"/>
  <c r="S224" i="105"/>
  <c r="S228" i="105"/>
  <c r="S230" i="105"/>
  <c r="S226" i="105"/>
  <c r="S222" i="105"/>
  <c r="S227" i="105"/>
  <c r="S223" i="105"/>
  <c r="S225" i="105"/>
  <c r="Y39" i="105"/>
  <c r="Y47" i="105"/>
  <c r="Y43" i="105"/>
  <c r="Y46" i="105"/>
  <c r="Y42" i="105"/>
  <c r="Y45" i="105"/>
  <c r="Y41" i="105"/>
  <c r="Y48" i="105"/>
  <c r="Y44" i="105"/>
  <c r="Y40" i="105"/>
  <c r="C78" i="105"/>
  <c r="C86" i="105"/>
  <c r="C85" i="105"/>
  <c r="C87" i="105"/>
  <c r="C80" i="105"/>
  <c r="C79" i="105"/>
  <c r="C83" i="105"/>
  <c r="C82" i="105"/>
  <c r="C81" i="105"/>
  <c r="C84" i="105"/>
  <c r="R234" i="105"/>
  <c r="R242" i="105"/>
  <c r="R238" i="105"/>
  <c r="R241" i="105"/>
  <c r="R237" i="105"/>
  <c r="R240" i="105"/>
  <c r="R236" i="105"/>
  <c r="R243" i="105"/>
  <c r="R239" i="105"/>
  <c r="R235" i="105"/>
  <c r="J247" i="105"/>
  <c r="J255" i="105"/>
  <c r="J251" i="105"/>
  <c r="J254" i="105"/>
  <c r="J250" i="105"/>
  <c r="J253" i="105"/>
  <c r="J249" i="105"/>
  <c r="J256" i="105"/>
  <c r="J252" i="105"/>
  <c r="J248" i="105"/>
  <c r="AC247" i="105"/>
  <c r="AC256" i="105"/>
  <c r="AC252" i="105"/>
  <c r="AC248" i="105"/>
  <c r="AC255" i="105"/>
  <c r="AC251" i="105"/>
  <c r="AC254" i="105"/>
  <c r="AC250" i="105"/>
  <c r="AC249" i="105"/>
  <c r="AC253" i="105"/>
  <c r="S36" i="105"/>
  <c r="H221" i="105"/>
  <c r="H225" i="105"/>
  <c r="H230" i="105"/>
  <c r="H224" i="105"/>
  <c r="H228" i="105"/>
  <c r="H227" i="105"/>
  <c r="H223" i="105"/>
  <c r="H226" i="105"/>
  <c r="H222" i="105"/>
  <c r="H229" i="105"/>
  <c r="AJ192" i="105"/>
  <c r="AL91" i="105"/>
  <c r="AL97" i="105"/>
  <c r="AL93" i="105"/>
  <c r="AL92" i="105"/>
  <c r="AL100" i="105"/>
  <c r="AL99" i="105"/>
  <c r="AL95" i="105"/>
  <c r="AL98" i="105"/>
  <c r="AL94" i="105"/>
  <c r="AL96" i="105"/>
  <c r="P78" i="105"/>
  <c r="P83" i="105"/>
  <c r="P82" i="105"/>
  <c r="P81" i="105"/>
  <c r="P87" i="105"/>
  <c r="P86" i="105"/>
  <c r="P84" i="105"/>
  <c r="P80" i="105"/>
  <c r="P79" i="105"/>
  <c r="P85" i="105"/>
  <c r="Z195" i="105"/>
  <c r="Z203" i="105"/>
  <c r="Z199" i="105"/>
  <c r="Z202" i="105"/>
  <c r="Z198" i="105"/>
  <c r="Z201" i="105"/>
  <c r="Z197" i="105"/>
  <c r="Z200" i="105"/>
  <c r="Z196" i="105"/>
  <c r="Z204" i="105"/>
  <c r="N217" i="105"/>
  <c r="N213" i="105"/>
  <c r="N209" i="105"/>
  <c r="N208" i="105"/>
  <c r="N210" i="105"/>
  <c r="N216" i="105"/>
  <c r="N212" i="105"/>
  <c r="N215" i="105"/>
  <c r="N211" i="105"/>
  <c r="N214" i="105"/>
  <c r="AB78" i="105"/>
  <c r="AB87" i="105"/>
  <c r="AB80" i="105"/>
  <c r="AB84" i="105"/>
  <c r="AB86" i="105"/>
  <c r="AB79" i="105"/>
  <c r="AB85" i="105"/>
  <c r="AB82" i="105"/>
  <c r="AB83" i="105"/>
  <c r="AB81" i="105"/>
  <c r="AH234" i="105"/>
  <c r="AH240" i="105"/>
  <c r="AH236" i="105"/>
  <c r="AH243" i="105"/>
  <c r="AH239" i="105"/>
  <c r="AH235" i="105"/>
  <c r="AH242" i="105"/>
  <c r="AH238" i="105"/>
  <c r="AH241" i="105"/>
  <c r="AH237" i="105"/>
  <c r="AI221" i="105"/>
  <c r="AI228" i="105"/>
  <c r="AI225" i="105"/>
  <c r="AI224" i="105"/>
  <c r="AI226" i="105"/>
  <c r="AI230" i="105"/>
  <c r="AI222" i="105"/>
  <c r="AI229" i="105"/>
  <c r="AI227" i="105"/>
  <c r="AI223" i="105"/>
  <c r="AA192" i="105"/>
  <c r="O221" i="105"/>
  <c r="O227" i="105"/>
  <c r="O223" i="105"/>
  <c r="O226" i="105"/>
  <c r="O222" i="105"/>
  <c r="O228" i="105"/>
  <c r="O225" i="105"/>
  <c r="O224" i="105"/>
  <c r="O229" i="105"/>
  <c r="O230" i="105"/>
  <c r="D195" i="105"/>
  <c r="D201" i="105"/>
  <c r="D197" i="105"/>
  <c r="D204" i="105"/>
  <c r="D200" i="105"/>
  <c r="D196" i="105"/>
  <c r="D203" i="105"/>
  <c r="D199" i="105"/>
  <c r="D202" i="105"/>
  <c r="D198" i="105"/>
  <c r="AK195" i="105"/>
  <c r="AK197" i="105"/>
  <c r="AK200" i="105"/>
  <c r="AK196" i="105"/>
  <c r="AK204" i="105"/>
  <c r="AK203" i="105"/>
  <c r="AK199" i="105"/>
  <c r="AK202" i="105"/>
  <c r="AK201" i="105"/>
  <c r="AK198" i="105"/>
  <c r="AF78" i="105"/>
  <c r="AF86" i="105"/>
  <c r="AF82" i="105"/>
  <c r="AF79" i="105"/>
  <c r="AF87" i="105"/>
  <c r="AF85" i="105"/>
  <c r="AF81" i="105"/>
  <c r="AF83" i="105"/>
  <c r="AF80" i="105"/>
  <c r="AF84" i="105"/>
  <c r="I247" i="105"/>
  <c r="I251" i="105"/>
  <c r="I254" i="105"/>
  <c r="I250" i="105"/>
  <c r="I253" i="105"/>
  <c r="I249" i="105"/>
  <c r="I256" i="105"/>
  <c r="I252" i="105"/>
  <c r="I248" i="105"/>
  <c r="I255" i="105"/>
  <c r="H61" i="105"/>
  <c r="H54" i="105"/>
  <c r="H58" i="105"/>
  <c r="H57" i="105"/>
  <c r="H53" i="105"/>
  <c r="H56" i="105"/>
  <c r="H52" i="105"/>
  <c r="H55" i="105"/>
  <c r="H60" i="105"/>
  <c r="H59" i="105"/>
  <c r="AF234" i="105"/>
  <c r="AF240" i="105"/>
  <c r="AF236" i="105"/>
  <c r="AF243" i="105"/>
  <c r="AF239" i="105"/>
  <c r="AF235" i="105"/>
  <c r="AF242" i="105"/>
  <c r="AF238" i="105"/>
  <c r="AF241" i="105"/>
  <c r="AF237" i="105"/>
  <c r="X234" i="105"/>
  <c r="X242" i="105"/>
  <c r="X238" i="105"/>
  <c r="X241" i="105"/>
  <c r="X237" i="105"/>
  <c r="X240" i="105"/>
  <c r="X236" i="105"/>
  <c r="X243" i="105"/>
  <c r="X239" i="105"/>
  <c r="X235" i="105"/>
  <c r="AL234" i="105"/>
  <c r="AL241" i="105"/>
  <c r="AL237" i="105"/>
  <c r="AL240" i="105"/>
  <c r="AL236" i="105"/>
  <c r="AL243" i="105"/>
  <c r="AL239" i="105"/>
  <c r="AL235" i="105"/>
  <c r="AL242" i="105"/>
  <c r="AL238" i="105"/>
  <c r="W234" i="105"/>
  <c r="W242" i="105"/>
  <c r="W238" i="105"/>
  <c r="W241" i="105"/>
  <c r="W237" i="105"/>
  <c r="W240" i="105"/>
  <c r="W236" i="105"/>
  <c r="W243" i="105"/>
  <c r="W239" i="105"/>
  <c r="W235" i="105"/>
  <c r="S81" i="55"/>
  <c r="S5" i="24" s="1"/>
  <c r="AB42" i="55"/>
  <c r="AB5" i="26" s="1"/>
  <c r="S83" i="55"/>
  <c r="S7" i="24" s="1"/>
  <c r="Y5" i="53"/>
  <c r="AB67" i="55"/>
  <c r="AB4" i="25" s="1"/>
  <c r="V75" i="55"/>
  <c r="V68" i="55" s="1"/>
  <c r="V5" i="25" s="1"/>
  <c r="AB70" i="55"/>
  <c r="AB7" i="25" s="1"/>
  <c r="AE5" i="53"/>
  <c r="AE140" i="55" s="1"/>
  <c r="AE139" i="55" s="1"/>
  <c r="K75" i="55"/>
  <c r="K72" i="55" s="1"/>
  <c r="K9" i="25" s="1"/>
  <c r="T5" i="53"/>
  <c r="T114" i="55" s="1"/>
  <c r="T104" i="55" s="1"/>
  <c r="AD101" i="55"/>
  <c r="AD91" i="55" s="1"/>
  <c r="AI48" i="55"/>
  <c r="AI11" i="26" s="1"/>
  <c r="J6" i="53"/>
  <c r="J36" i="55" s="1"/>
  <c r="K62" i="55"/>
  <c r="K60" i="55" s="1"/>
  <c r="K88" i="55"/>
  <c r="J49" i="55"/>
  <c r="AN62" i="55"/>
  <c r="AN56" i="55" s="1"/>
  <c r="AA5" i="53"/>
  <c r="AC5" i="53"/>
  <c r="AC127" i="55" s="1"/>
  <c r="AC125" i="55" s="1"/>
  <c r="AC10" i="42" s="1"/>
  <c r="J88" i="55"/>
  <c r="J87" i="55" s="1"/>
  <c r="J11" i="24" s="1"/>
  <c r="D62" i="55"/>
  <c r="D57" i="55" s="1"/>
  <c r="K101" i="55"/>
  <c r="K91" i="55" s="1"/>
  <c r="F101" i="55"/>
  <c r="F91" i="55" s="1"/>
  <c r="J75" i="55"/>
  <c r="F49" i="55"/>
  <c r="F46" i="55" s="1"/>
  <c r="F9" i="26" s="1"/>
  <c r="K41" i="55"/>
  <c r="K4" i="26" s="1"/>
  <c r="J62" i="55"/>
  <c r="J58" i="55" s="1"/>
  <c r="F88" i="55"/>
  <c r="F78" i="55" s="1"/>
  <c r="C96" i="55"/>
  <c r="C7" i="23" s="1"/>
  <c r="F62" i="55"/>
  <c r="F60" i="55" s="1"/>
  <c r="AB5" i="53"/>
  <c r="M5" i="53"/>
  <c r="O5" i="53"/>
  <c r="Z5" i="53"/>
  <c r="U5" i="53"/>
  <c r="U140" i="55" s="1"/>
  <c r="U134" i="55" s="1"/>
  <c r="AK5" i="53"/>
  <c r="H5" i="53"/>
  <c r="V5" i="53"/>
  <c r="V166" i="55" s="1"/>
  <c r="I5" i="53"/>
  <c r="K5" i="53"/>
  <c r="K166" i="55" s="1"/>
  <c r="K156" i="55" s="1"/>
  <c r="AD52" i="55"/>
  <c r="AG5" i="53"/>
  <c r="AH5" i="53"/>
  <c r="AH166" i="55" s="1"/>
  <c r="AH156" i="55" s="1"/>
  <c r="C99" i="55"/>
  <c r="C10" i="23" s="1"/>
  <c r="M6" i="53"/>
  <c r="M36" i="55" s="1"/>
  <c r="M26" i="55" s="1"/>
  <c r="C98" i="55"/>
  <c r="C9" i="23" s="1"/>
  <c r="H57" i="55"/>
  <c r="AE217" i="55"/>
  <c r="C93" i="55"/>
  <c r="C4" i="23" s="1"/>
  <c r="H56" i="55"/>
  <c r="N5" i="53"/>
  <c r="W6" i="53"/>
  <c r="W36" i="55" s="1"/>
  <c r="W26" i="55" s="1"/>
  <c r="S5" i="53"/>
  <c r="C97" i="55"/>
  <c r="C8" i="23" s="1"/>
  <c r="C100" i="55"/>
  <c r="C11" i="23" s="1"/>
  <c r="H73" i="55"/>
  <c r="H10" i="25" s="1"/>
  <c r="AM55" i="55"/>
  <c r="B2" i="26"/>
  <c r="G62" i="55"/>
  <c r="G54" i="55" s="1"/>
  <c r="X5" i="53"/>
  <c r="X153" i="55" s="1"/>
  <c r="X143" i="55" s="1"/>
  <c r="AG6" i="53"/>
  <c r="AG36" i="55" s="1"/>
  <c r="C94" i="55"/>
  <c r="C5" i="23" s="1"/>
  <c r="AM59" i="55"/>
  <c r="B40" i="55"/>
  <c r="B3" i="26" s="1"/>
  <c r="G75" i="55"/>
  <c r="L88" i="55"/>
  <c r="L78" i="55" s="1"/>
  <c r="C95" i="55"/>
  <c r="C6" i="23" s="1"/>
  <c r="B44" i="55"/>
  <c r="B7" i="26" s="1"/>
  <c r="G88" i="55"/>
  <c r="G81" i="55" s="1"/>
  <c r="G5" i="24" s="1"/>
  <c r="E6" i="53"/>
  <c r="E36" i="55" s="1"/>
  <c r="E28" i="55" s="1"/>
  <c r="E4" i="4" s="1"/>
  <c r="AI5" i="53"/>
  <c r="J5" i="53"/>
  <c r="J127" i="55" s="1"/>
  <c r="L75" i="55"/>
  <c r="L101" i="55"/>
  <c r="L91" i="55" s="1"/>
  <c r="C2" i="23"/>
  <c r="G49" i="55"/>
  <c r="W5" i="53"/>
  <c r="AD49" i="55"/>
  <c r="D5" i="53"/>
  <c r="B56" i="55"/>
  <c r="AB94" i="55"/>
  <c r="AB5" i="23" s="1"/>
  <c r="AE88" i="55"/>
  <c r="AE83" i="55" s="1"/>
  <c r="AE7" i="24" s="1"/>
  <c r="B52" i="55"/>
  <c r="AB2" i="23"/>
  <c r="D36" i="55"/>
  <c r="AE49" i="55"/>
  <c r="B55" i="55"/>
  <c r="AG44" i="55"/>
  <c r="AG7" i="26" s="1"/>
  <c r="B61" i="55"/>
  <c r="B60" i="55"/>
  <c r="AK86" i="55"/>
  <c r="AK10" i="24" s="1"/>
  <c r="AB96" i="55"/>
  <c r="AB7" i="23" s="1"/>
  <c r="W88" i="55"/>
  <c r="W84" i="55" s="1"/>
  <c r="W8" i="24" s="1"/>
  <c r="D75" i="55"/>
  <c r="B57" i="55"/>
  <c r="AB95" i="55"/>
  <c r="AB6" i="23" s="1"/>
  <c r="B53" i="55"/>
  <c r="AK81" i="55"/>
  <c r="AK5" i="24" s="1"/>
  <c r="AB99" i="55"/>
  <c r="AB10" i="23" s="1"/>
  <c r="W101" i="55"/>
  <c r="W91" i="55" s="1"/>
  <c r="D101" i="55"/>
  <c r="AE101" i="55"/>
  <c r="AE91" i="55" s="1"/>
  <c r="B54" i="55"/>
  <c r="AK85" i="55"/>
  <c r="AK9" i="24" s="1"/>
  <c r="AB93" i="55"/>
  <c r="AB4" i="23" s="1"/>
  <c r="W62" i="55"/>
  <c r="W61" i="55" s="1"/>
  <c r="AK79" i="55"/>
  <c r="AK3" i="24" s="1"/>
  <c r="AB92" i="55"/>
  <c r="AB3" i="23" s="1"/>
  <c r="W49" i="55"/>
  <c r="D49" i="55"/>
  <c r="AN75" i="55"/>
  <c r="AN65" i="55" s="1"/>
  <c r="AN88" i="55"/>
  <c r="AM60" i="55"/>
  <c r="AB81" i="55"/>
  <c r="AB5" i="24" s="1"/>
  <c r="AM52" i="55"/>
  <c r="AM56" i="55"/>
  <c r="AM54" i="55"/>
  <c r="AM53" i="55"/>
  <c r="AM61" i="55"/>
  <c r="AM58" i="55"/>
  <c r="AM92" i="55"/>
  <c r="AM3" i="23" s="1"/>
  <c r="AN101" i="55"/>
  <c r="AN91" i="55" s="1"/>
  <c r="V49" i="55"/>
  <c r="M75" i="55"/>
  <c r="M49" i="55"/>
  <c r="M88" i="55"/>
  <c r="AA49" i="55"/>
  <c r="V88" i="55"/>
  <c r="M62" i="55"/>
  <c r="M59" i="55" s="1"/>
  <c r="V62" i="55"/>
  <c r="V53" i="55" s="1"/>
  <c r="AA101" i="55"/>
  <c r="AA91" i="55" s="1"/>
  <c r="P59" i="55"/>
  <c r="S86" i="55"/>
  <c r="S10" i="24" s="1"/>
  <c r="S99" i="55"/>
  <c r="S10" i="23" s="1"/>
  <c r="B42" i="55"/>
  <c r="B5" i="26" s="1"/>
  <c r="S84" i="55"/>
  <c r="S8" i="24" s="1"/>
  <c r="S85" i="55"/>
  <c r="S9" i="24" s="1"/>
  <c r="S97" i="55"/>
  <c r="S8" i="23" s="1"/>
  <c r="E5" i="53"/>
  <c r="E127" i="55" s="1"/>
  <c r="E124" i="55" s="1"/>
  <c r="E9" i="42" s="1"/>
  <c r="AF5" i="53"/>
  <c r="S82" i="55"/>
  <c r="S6" i="24" s="1"/>
  <c r="S100" i="55"/>
  <c r="S11" i="23" s="1"/>
  <c r="P52" i="55"/>
  <c r="S80" i="55"/>
  <c r="S4" i="24" s="1"/>
  <c r="AM5" i="53"/>
  <c r="P57" i="55"/>
  <c r="R5" i="53"/>
  <c r="S92" i="55"/>
  <c r="S3" i="23" s="1"/>
  <c r="P54" i="55"/>
  <c r="P53" i="55"/>
  <c r="S79" i="55"/>
  <c r="S3" i="24" s="1"/>
  <c r="P68" i="55"/>
  <c r="P5" i="25" s="1"/>
  <c r="S93" i="55"/>
  <c r="S4" i="23" s="1"/>
  <c r="S87" i="55"/>
  <c r="S11" i="24" s="1"/>
  <c r="S94" i="55"/>
  <c r="S5" i="23" s="1"/>
  <c r="AB80" i="55"/>
  <c r="AB4" i="24" s="1"/>
  <c r="AN5" i="53"/>
  <c r="P58" i="55"/>
  <c r="H66" i="55"/>
  <c r="H3" i="25" s="1"/>
  <c r="AB84" i="55"/>
  <c r="AB8" i="24" s="1"/>
  <c r="B45" i="55"/>
  <c r="B8" i="26" s="1"/>
  <c r="I212" i="55"/>
  <c r="P82" i="55"/>
  <c r="P6" i="24" s="1"/>
  <c r="P86" i="55"/>
  <c r="P10" i="24" s="1"/>
  <c r="H87" i="55"/>
  <c r="H11" i="24" s="1"/>
  <c r="AE248" i="55"/>
  <c r="N238" i="55"/>
  <c r="N6" i="36" s="1"/>
  <c r="AE2" i="40"/>
  <c r="N235" i="55"/>
  <c r="N3" i="36" s="1"/>
  <c r="H55" i="55"/>
  <c r="S42" i="55"/>
  <c r="S5" i="26" s="1"/>
  <c r="G6" i="53"/>
  <c r="G36" i="55" s="1"/>
  <c r="G31" i="55" s="1"/>
  <c r="G7" i="4" s="1"/>
  <c r="AL5" i="53"/>
  <c r="AF6" i="53"/>
  <c r="H92" i="55"/>
  <c r="H3" i="23" s="1"/>
  <c r="H97" i="55"/>
  <c r="H8" i="23" s="1"/>
  <c r="H94" i="55"/>
  <c r="H5" i="23" s="1"/>
  <c r="AB47" i="55"/>
  <c r="AB10" i="26" s="1"/>
  <c r="H96" i="55"/>
  <c r="H7" i="23" s="1"/>
  <c r="H100" i="55"/>
  <c r="H11" i="23" s="1"/>
  <c r="AG84" i="55"/>
  <c r="AG8" i="24" s="1"/>
  <c r="Z73" i="55"/>
  <c r="Z10" i="25" s="1"/>
  <c r="F5" i="53"/>
  <c r="F166" i="55" s="1"/>
  <c r="P5" i="53"/>
  <c r="AG184" i="55"/>
  <c r="AG4" i="37" s="1"/>
  <c r="AG189" i="55"/>
  <c r="AG9" i="37" s="1"/>
  <c r="AG188" i="55"/>
  <c r="AG8" i="37" s="1"/>
  <c r="AB210" i="55"/>
  <c r="H53" i="55"/>
  <c r="P67" i="55"/>
  <c r="P4" i="25" s="1"/>
  <c r="H58" i="55"/>
  <c r="P70" i="55"/>
  <c r="P7" i="25" s="1"/>
  <c r="R62" i="55"/>
  <c r="R54" i="55" s="1"/>
  <c r="H61" i="55"/>
  <c r="P73" i="55"/>
  <c r="P10" i="25" s="1"/>
  <c r="AA87" i="55"/>
  <c r="AA11" i="24" s="1"/>
  <c r="H54" i="55"/>
  <c r="AA85" i="55"/>
  <c r="AA9" i="24" s="1"/>
  <c r="AH6" i="53"/>
  <c r="AH36" i="55" s="1"/>
  <c r="AH30" i="55" s="1"/>
  <c r="I6" i="53"/>
  <c r="P66" i="55"/>
  <c r="P3" i="25" s="1"/>
  <c r="H60" i="55"/>
  <c r="P72" i="55"/>
  <c r="P9" i="25" s="1"/>
  <c r="AA84" i="55"/>
  <c r="AA8" i="24" s="1"/>
  <c r="AA6" i="53"/>
  <c r="AA36" i="55" s="1"/>
  <c r="R101" i="55"/>
  <c r="R91" i="55" s="1"/>
  <c r="H59" i="55"/>
  <c r="P71" i="55"/>
  <c r="P8" i="25" s="1"/>
  <c r="P69" i="55"/>
  <c r="P6" i="25" s="1"/>
  <c r="R75" i="55"/>
  <c r="AE62" i="55"/>
  <c r="AE61" i="55" s="1"/>
  <c r="AB69" i="55"/>
  <c r="AB6" i="25" s="1"/>
  <c r="AB41" i="55"/>
  <c r="AB4" i="26" s="1"/>
  <c r="AB73" i="55"/>
  <c r="AB10" i="25" s="1"/>
  <c r="AB46" i="55"/>
  <c r="AB9" i="26" s="1"/>
  <c r="AB72" i="55"/>
  <c r="AB9" i="25" s="1"/>
  <c r="X74" i="55"/>
  <c r="X11" i="25" s="1"/>
  <c r="AB45" i="55"/>
  <c r="AB8" i="26" s="1"/>
  <c r="AB71" i="55"/>
  <c r="AB8" i="25" s="1"/>
  <c r="X73" i="55"/>
  <c r="X10" i="25" s="1"/>
  <c r="AB43" i="55"/>
  <c r="AB6" i="26" s="1"/>
  <c r="Z72" i="55"/>
  <c r="Z9" i="25" s="1"/>
  <c r="Z67" i="55"/>
  <c r="Z4" i="25" s="1"/>
  <c r="AB74" i="55"/>
  <c r="AB11" i="25" s="1"/>
  <c r="Z74" i="55"/>
  <c r="Z11" i="25" s="1"/>
  <c r="AB66" i="55"/>
  <c r="AB3" i="25" s="1"/>
  <c r="AB40" i="55"/>
  <c r="AB3" i="26" s="1"/>
  <c r="Z71" i="55"/>
  <c r="Z8" i="25" s="1"/>
  <c r="AB44" i="55"/>
  <c r="AB7" i="26" s="1"/>
  <c r="Z68" i="55"/>
  <c r="Z5" i="25" s="1"/>
  <c r="V214" i="55"/>
  <c r="I190" i="55"/>
  <c r="I10" i="37" s="1"/>
  <c r="I191" i="55"/>
  <c r="I11" i="37" s="1"/>
  <c r="I188" i="55"/>
  <c r="AI6" i="53"/>
  <c r="AI36" i="55" s="1"/>
  <c r="B97" i="55"/>
  <c r="B8" i="23" s="1"/>
  <c r="AH213" i="55"/>
  <c r="H74" i="55"/>
  <c r="H11" i="25" s="1"/>
  <c r="X68" i="55"/>
  <c r="X5" i="25" s="1"/>
  <c r="AA80" i="55"/>
  <c r="AA4" i="24" s="1"/>
  <c r="AB86" i="55"/>
  <c r="AB10" i="24" s="1"/>
  <c r="B46" i="55"/>
  <c r="B9" i="26" s="1"/>
  <c r="I44" i="55"/>
  <c r="I7" i="26" s="1"/>
  <c r="AH212" i="55"/>
  <c r="P87" i="55"/>
  <c r="P11" i="24" s="1"/>
  <c r="H84" i="55"/>
  <c r="H8" i="24" s="1"/>
  <c r="X67" i="55"/>
  <c r="X4" i="25" s="1"/>
  <c r="AA86" i="55"/>
  <c r="AA10" i="24" s="1"/>
  <c r="F6" i="53"/>
  <c r="F36" i="55" s="1"/>
  <c r="I230" i="55"/>
  <c r="I11" i="39" s="1"/>
  <c r="P81" i="55"/>
  <c r="P5" i="24" s="1"/>
  <c r="H81" i="55"/>
  <c r="H5" i="24" s="1"/>
  <c r="X69" i="55"/>
  <c r="X6" i="25" s="1"/>
  <c r="P96" i="55"/>
  <c r="P7" i="23" s="1"/>
  <c r="B43" i="55"/>
  <c r="B6" i="26" s="1"/>
  <c r="Z6" i="53"/>
  <c r="H72" i="55"/>
  <c r="H9" i="25" s="1"/>
  <c r="X2" i="25"/>
  <c r="L47" i="55"/>
  <c r="L10" i="26" s="1"/>
  <c r="H68" i="55"/>
  <c r="H5" i="25" s="1"/>
  <c r="P84" i="55"/>
  <c r="P8" i="24" s="1"/>
  <c r="H82" i="55"/>
  <c r="H6" i="24" s="1"/>
  <c r="X70" i="55"/>
  <c r="X7" i="25" s="1"/>
  <c r="P48" i="55"/>
  <c r="P11" i="26" s="1"/>
  <c r="AB85" i="55"/>
  <c r="AB9" i="24" s="1"/>
  <c r="B47" i="55"/>
  <c r="B10" i="26" s="1"/>
  <c r="H79" i="55"/>
  <c r="H3" i="24" s="1"/>
  <c r="S69" i="55"/>
  <c r="S6" i="25" s="1"/>
  <c r="P83" i="55"/>
  <c r="P7" i="24" s="1"/>
  <c r="H83" i="55"/>
  <c r="H7" i="24" s="1"/>
  <c r="X71" i="55"/>
  <c r="X8" i="25" s="1"/>
  <c r="P41" i="55"/>
  <c r="P4" i="26" s="1"/>
  <c r="R187" i="55"/>
  <c r="R7" i="37" s="1"/>
  <c r="AB79" i="55"/>
  <c r="AB3" i="24" s="1"/>
  <c r="H70" i="55"/>
  <c r="H7" i="25" s="1"/>
  <c r="P80" i="55"/>
  <c r="P4" i="24" s="1"/>
  <c r="H85" i="55"/>
  <c r="H9" i="24" s="1"/>
  <c r="AA79" i="55"/>
  <c r="AA3" i="24" s="1"/>
  <c r="H80" i="55"/>
  <c r="H4" i="24" s="1"/>
  <c r="H67" i="55"/>
  <c r="H4" i="25" s="1"/>
  <c r="AA82" i="55"/>
  <c r="AA6" i="24" s="1"/>
  <c r="AB83" i="55"/>
  <c r="AB7" i="24" s="1"/>
  <c r="B48" i="55"/>
  <c r="B11" i="26" s="1"/>
  <c r="H71" i="55"/>
  <c r="H8" i="25" s="1"/>
  <c r="P85" i="55"/>
  <c r="P9" i="24" s="1"/>
  <c r="X72" i="55"/>
  <c r="X9" i="25" s="1"/>
  <c r="AA83" i="55"/>
  <c r="AA7" i="24" s="1"/>
  <c r="AB82" i="55"/>
  <c r="AB6" i="24" s="1"/>
  <c r="AJ5" i="53"/>
  <c r="L5" i="53"/>
  <c r="H6" i="53"/>
  <c r="R225" i="55"/>
  <c r="R6" i="39" s="1"/>
  <c r="P6" i="53"/>
  <c r="P92" i="55"/>
  <c r="P3" i="23" s="1"/>
  <c r="I229" i="55"/>
  <c r="I10" i="39" s="1"/>
  <c r="AG42" i="55"/>
  <c r="AG5" i="26" s="1"/>
  <c r="P40" i="55"/>
  <c r="P3" i="26" s="1"/>
  <c r="R182" i="55"/>
  <c r="R2" i="37" s="1"/>
  <c r="P99" i="55"/>
  <c r="Q5" i="53"/>
  <c r="I228" i="55"/>
  <c r="I9" i="39" s="1"/>
  <c r="H43" i="55"/>
  <c r="H6" i="26" s="1"/>
  <c r="R230" i="55"/>
  <c r="R11" i="39" s="1"/>
  <c r="P93" i="55"/>
  <c r="P4" i="23" s="1"/>
  <c r="AK83" i="55"/>
  <c r="AK7" i="24" s="1"/>
  <c r="I223" i="55"/>
  <c r="I4" i="39" s="1"/>
  <c r="H98" i="55"/>
  <c r="H9" i="23" s="1"/>
  <c r="H48" i="55"/>
  <c r="H11" i="26" s="1"/>
  <c r="AE239" i="55"/>
  <c r="AE7" i="36" s="1"/>
  <c r="P44" i="55"/>
  <c r="P7" i="26" s="1"/>
  <c r="P100" i="55"/>
  <c r="P11" i="23" s="1"/>
  <c r="AK82" i="55"/>
  <c r="AK6" i="24" s="1"/>
  <c r="I226" i="55"/>
  <c r="I7" i="39" s="1"/>
  <c r="H95" i="55"/>
  <c r="H6" i="23" s="1"/>
  <c r="H44" i="55"/>
  <c r="H7" i="26" s="1"/>
  <c r="AE198" i="55"/>
  <c r="AE5" i="38" s="1"/>
  <c r="AE240" i="55"/>
  <c r="AE8" i="36" s="1"/>
  <c r="P43" i="55"/>
  <c r="P6" i="26" s="1"/>
  <c r="P2" i="23"/>
  <c r="B96" i="55"/>
  <c r="B7" i="23" s="1"/>
  <c r="S68" i="55"/>
  <c r="S5" i="25" s="1"/>
  <c r="AK80" i="55"/>
  <c r="AK4" i="24" s="1"/>
  <c r="Z69" i="55"/>
  <c r="Z6" i="25" s="1"/>
  <c r="I224" i="55"/>
  <c r="I5" i="39" s="1"/>
  <c r="H93" i="55"/>
  <c r="H4" i="23" s="1"/>
  <c r="H42" i="55"/>
  <c r="H5" i="26" s="1"/>
  <c r="AE203" i="55"/>
  <c r="AE10" i="38" s="1"/>
  <c r="P42" i="55"/>
  <c r="P5" i="26" s="1"/>
  <c r="P95" i="55"/>
  <c r="P6" i="23" s="1"/>
  <c r="P46" i="55"/>
  <c r="P9" i="26" s="1"/>
  <c r="I227" i="55"/>
  <c r="I8" i="39" s="1"/>
  <c r="H41" i="55"/>
  <c r="H4" i="26" s="1"/>
  <c r="H99" i="55"/>
  <c r="H10" i="23" s="1"/>
  <c r="H45" i="55"/>
  <c r="H8" i="26" s="1"/>
  <c r="P45" i="55"/>
  <c r="P8" i="26" s="1"/>
  <c r="AK84" i="55"/>
  <c r="AK8" i="24" s="1"/>
  <c r="Z70" i="55"/>
  <c r="Z7" i="25" s="1"/>
  <c r="P97" i="55"/>
  <c r="P8" i="23" s="1"/>
  <c r="AD6" i="53"/>
  <c r="AD36" i="55" s="1"/>
  <c r="I222" i="55"/>
  <c r="I3" i="39" s="1"/>
  <c r="H46" i="55"/>
  <c r="H9" i="26" s="1"/>
  <c r="P98" i="55"/>
  <c r="P9" i="23" s="1"/>
  <c r="AK6" i="53"/>
  <c r="AK36" i="55" s="1"/>
  <c r="AB6" i="53"/>
  <c r="C2" i="4"/>
  <c r="C29" i="55"/>
  <c r="C5" i="4" s="1"/>
  <c r="C30" i="55"/>
  <c r="C6" i="4" s="1"/>
  <c r="C33" i="55"/>
  <c r="C9" i="4" s="1"/>
  <c r="C31" i="55"/>
  <c r="C7" i="4" s="1"/>
  <c r="C27" i="55"/>
  <c r="C34" i="55"/>
  <c r="C10" i="4" s="1"/>
  <c r="C32" i="55"/>
  <c r="C8" i="4" s="1"/>
  <c r="C28" i="55"/>
  <c r="C4" i="4" s="1"/>
  <c r="C35" i="55"/>
  <c r="C11" i="4" s="1"/>
  <c r="K6" i="53"/>
  <c r="K36" i="55" s="1"/>
  <c r="AE6" i="53"/>
  <c r="AE36" i="55" s="1"/>
  <c r="AE26" i="55" s="1"/>
  <c r="S71" i="55"/>
  <c r="S8" i="25" s="1"/>
  <c r="AM6" i="53"/>
  <c r="AM36" i="55" s="1"/>
  <c r="AM26" i="55" s="1"/>
  <c r="N6" i="53"/>
  <c r="N36" i="55" s="1"/>
  <c r="V6" i="53"/>
  <c r="V36" i="55" s="1"/>
  <c r="V26" i="55" s="1"/>
  <c r="Y6" i="53"/>
  <c r="S72" i="55"/>
  <c r="S9" i="25" s="1"/>
  <c r="S67" i="55"/>
  <c r="S4" i="25" s="1"/>
  <c r="X6" i="53"/>
  <c r="X36" i="55" s="1"/>
  <c r="X26" i="55" s="1"/>
  <c r="L6" i="53"/>
  <c r="L36" i="55" s="1"/>
  <c r="L26" i="55" s="1"/>
  <c r="S66" i="55"/>
  <c r="S3" i="25" s="1"/>
  <c r="N2" i="39"/>
  <c r="S70" i="55"/>
  <c r="S7" i="25" s="1"/>
  <c r="S57" i="55"/>
  <c r="R6" i="53"/>
  <c r="R36" i="55" s="1"/>
  <c r="R30" i="55" s="1"/>
  <c r="S53" i="55"/>
  <c r="Q85" i="55"/>
  <c r="Q9" i="24" s="1"/>
  <c r="S73" i="55"/>
  <c r="S10" i="25" s="1"/>
  <c r="T6" i="53"/>
  <c r="T36" i="55" s="1"/>
  <c r="AN6" i="53"/>
  <c r="AN36" i="55" s="1"/>
  <c r="AN26" i="55" s="1"/>
  <c r="Q6" i="53"/>
  <c r="AL6" i="53"/>
  <c r="C81" i="55"/>
  <c r="C5" i="24" s="1"/>
  <c r="AC6" i="53"/>
  <c r="B29" i="55"/>
  <c r="B5" i="4" s="1"/>
  <c r="B98" i="55"/>
  <c r="B9" i="23" s="1"/>
  <c r="S46" i="55"/>
  <c r="S9" i="26" s="1"/>
  <c r="S52" i="55"/>
  <c r="B100" i="55"/>
  <c r="B11" i="23" s="1"/>
  <c r="B93" i="55"/>
  <c r="S40" i="55"/>
  <c r="S3" i="26" s="1"/>
  <c r="S59" i="55"/>
  <c r="S45" i="55"/>
  <c r="S8" i="26" s="1"/>
  <c r="B92" i="55"/>
  <c r="B3" i="23" s="1"/>
  <c r="S47" i="55"/>
  <c r="S10" i="26" s="1"/>
  <c r="S60" i="55"/>
  <c r="B95" i="55"/>
  <c r="B6" i="23" s="1"/>
  <c r="S44" i="55"/>
  <c r="S7" i="26" s="1"/>
  <c r="S58" i="55"/>
  <c r="I55" i="55"/>
  <c r="N43" i="55"/>
  <c r="N6" i="26" s="1"/>
  <c r="B94" i="55"/>
  <c r="B5" i="23" s="1"/>
  <c r="S48" i="55"/>
  <c r="S11" i="26" s="1"/>
  <c r="S55" i="55"/>
  <c r="AH41" i="55"/>
  <c r="AH4" i="26" s="1"/>
  <c r="S43" i="55"/>
  <c r="S6" i="26" s="1"/>
  <c r="AC60" i="55"/>
  <c r="S61" i="55"/>
  <c r="AC99" i="55"/>
  <c r="AC10" i="23" s="1"/>
  <c r="S41" i="55"/>
  <c r="S4" i="26" s="1"/>
  <c r="S56" i="55"/>
  <c r="AC95" i="55"/>
  <c r="AC6" i="23" s="1"/>
  <c r="E98" i="55"/>
  <c r="E9" i="23" s="1"/>
  <c r="AF84" i="55"/>
  <c r="AF8" i="24" s="1"/>
  <c r="C73" i="55"/>
  <c r="C10" i="25" s="1"/>
  <c r="N96" i="55"/>
  <c r="N7" i="23" s="1"/>
  <c r="N95" i="55"/>
  <c r="N6" i="23" s="1"/>
  <c r="R47" i="55"/>
  <c r="R10" i="26" s="1"/>
  <c r="Y61" i="55"/>
  <c r="C67" i="55"/>
  <c r="C4" i="25" s="1"/>
  <c r="Y57" i="55"/>
  <c r="I67" i="55"/>
  <c r="I4" i="25" s="1"/>
  <c r="I72" i="55"/>
  <c r="I9" i="25" s="1"/>
  <c r="O43" i="55"/>
  <c r="O6" i="26" s="1"/>
  <c r="I217" i="55"/>
  <c r="AG186" i="55"/>
  <c r="V211" i="55"/>
  <c r="N236" i="55"/>
  <c r="N4" i="36" s="1"/>
  <c r="AE196" i="55"/>
  <c r="AE3" i="38" s="1"/>
  <c r="R188" i="55"/>
  <c r="R8" i="37" s="1"/>
  <c r="I216" i="55"/>
  <c r="AG182" i="55"/>
  <c r="AG2" i="37" s="1"/>
  <c r="N242" i="55"/>
  <c r="N10" i="36" s="1"/>
  <c r="R184" i="55"/>
  <c r="R4" i="37" s="1"/>
  <c r="I209" i="55"/>
  <c r="V213" i="55"/>
  <c r="N239" i="55"/>
  <c r="N7" i="36" s="1"/>
  <c r="R190" i="55"/>
  <c r="R10" i="37" s="1"/>
  <c r="AH191" i="55"/>
  <c r="I213" i="55"/>
  <c r="V217" i="55"/>
  <c r="AE204" i="55"/>
  <c r="AE11" i="38" s="1"/>
  <c r="R185" i="55"/>
  <c r="R5" i="37" s="1"/>
  <c r="AH183" i="55"/>
  <c r="AH3" i="37" s="1"/>
  <c r="I211" i="55"/>
  <c r="AG187" i="55"/>
  <c r="AG7" i="37" s="1"/>
  <c r="V216" i="55"/>
  <c r="AE201" i="55"/>
  <c r="AE8" i="38" s="1"/>
  <c r="R183" i="55"/>
  <c r="R3" i="37" s="1"/>
  <c r="AH188" i="55"/>
  <c r="I214" i="55"/>
  <c r="AG185" i="55"/>
  <c r="AG5" i="37" s="1"/>
  <c r="V215" i="55"/>
  <c r="AE200" i="55"/>
  <c r="AE7" i="38" s="1"/>
  <c r="R189" i="55"/>
  <c r="R9" i="37" s="1"/>
  <c r="AH186" i="55"/>
  <c r="AH6" i="37" s="1"/>
  <c r="I215" i="55"/>
  <c r="AG190" i="55"/>
  <c r="AG10" i="37" s="1"/>
  <c r="V212" i="55"/>
  <c r="N240" i="55"/>
  <c r="N8" i="36" s="1"/>
  <c r="AE197" i="55"/>
  <c r="AE4" i="38" s="1"/>
  <c r="AH184" i="55"/>
  <c r="AH4" i="37" s="1"/>
  <c r="I208" i="55"/>
  <c r="AG191" i="55"/>
  <c r="V208" i="55"/>
  <c r="N237" i="55"/>
  <c r="N5" i="36" s="1"/>
  <c r="AE2" i="38"/>
  <c r="AH187" i="55"/>
  <c r="AH7" i="37" s="1"/>
  <c r="AG183" i="55"/>
  <c r="AG3" i="37" s="1"/>
  <c r="V210" i="55"/>
  <c r="N241" i="55"/>
  <c r="N9" i="36" s="1"/>
  <c r="AE202" i="55"/>
  <c r="AE9" i="38" s="1"/>
  <c r="R186" i="55"/>
  <c r="R6" i="37" s="1"/>
  <c r="AH189" i="55"/>
  <c r="AH9" i="37" s="1"/>
  <c r="AH190" i="55"/>
  <c r="AH10" i="37" s="1"/>
  <c r="C69" i="55"/>
  <c r="C6" i="25" s="1"/>
  <c r="I66" i="55"/>
  <c r="I3" i="25" s="1"/>
  <c r="N92" i="55"/>
  <c r="N3" i="23" s="1"/>
  <c r="Y58" i="55"/>
  <c r="R46" i="55"/>
  <c r="R9" i="26" s="1"/>
  <c r="B81" i="55"/>
  <c r="B5" i="24" s="1"/>
  <c r="C72" i="55"/>
  <c r="C9" i="25" s="1"/>
  <c r="I73" i="55"/>
  <c r="I10" i="25" s="1"/>
  <c r="Y59" i="55"/>
  <c r="C71" i="55"/>
  <c r="C8" i="25" s="1"/>
  <c r="I71" i="55"/>
  <c r="I8" i="25" s="1"/>
  <c r="N93" i="55"/>
  <c r="N4" i="23" s="1"/>
  <c r="Y56" i="55"/>
  <c r="R42" i="55"/>
  <c r="R5" i="26" s="1"/>
  <c r="B80" i="55"/>
  <c r="B4" i="24" s="1"/>
  <c r="Z81" i="55"/>
  <c r="Z5" i="24" s="1"/>
  <c r="I74" i="55"/>
  <c r="I11" i="25" s="1"/>
  <c r="N94" i="55"/>
  <c r="N5" i="23" s="1"/>
  <c r="Y54" i="55"/>
  <c r="R45" i="55"/>
  <c r="R8" i="26" s="1"/>
  <c r="C70" i="55"/>
  <c r="C7" i="25" s="1"/>
  <c r="N98" i="55"/>
  <c r="N9" i="23" s="1"/>
  <c r="Y55" i="55"/>
  <c r="R41" i="55"/>
  <c r="R4" i="26" s="1"/>
  <c r="AJ46" i="55"/>
  <c r="AJ9" i="26" s="1"/>
  <c r="C66" i="55"/>
  <c r="C3" i="25" s="1"/>
  <c r="Y97" i="55"/>
  <c r="Y8" i="23" s="1"/>
  <c r="N2" i="23"/>
  <c r="Y52" i="55"/>
  <c r="N97" i="55"/>
  <c r="N8" i="23" s="1"/>
  <c r="R48" i="55"/>
  <c r="R11" i="26" s="1"/>
  <c r="I68" i="55"/>
  <c r="I5" i="25" s="1"/>
  <c r="C68" i="55"/>
  <c r="C5" i="25" s="1"/>
  <c r="I69" i="55"/>
  <c r="I6" i="25" s="1"/>
  <c r="Y53" i="55"/>
  <c r="N100" i="55"/>
  <c r="N11" i="23" s="1"/>
  <c r="B79" i="55"/>
  <c r="B3" i="24" s="1"/>
  <c r="AB240" i="55"/>
  <c r="AB8" i="36" s="1"/>
  <c r="B87" i="55"/>
  <c r="B11" i="24" s="1"/>
  <c r="B82" i="55"/>
  <c r="B6" i="24" s="1"/>
  <c r="B85" i="55"/>
  <c r="B9" i="24" s="1"/>
  <c r="B84" i="55"/>
  <c r="B8" i="24" s="1"/>
  <c r="B83" i="55"/>
  <c r="B7" i="24" s="1"/>
  <c r="C55" i="55"/>
  <c r="AH43" i="55"/>
  <c r="AH6" i="26" s="1"/>
  <c r="E94" i="55"/>
  <c r="E5" i="23" s="1"/>
  <c r="AH46" i="55"/>
  <c r="AH9" i="26" s="1"/>
  <c r="E93" i="55"/>
  <c r="E4" i="23" s="1"/>
  <c r="E99" i="55"/>
  <c r="E10" i="23" s="1"/>
  <c r="AH40" i="55"/>
  <c r="AH3" i="26" s="1"/>
  <c r="AH42" i="55"/>
  <c r="AH5" i="26" s="1"/>
  <c r="E95" i="55"/>
  <c r="E6" i="23" s="1"/>
  <c r="R217" i="55"/>
  <c r="AH45" i="55"/>
  <c r="AH8" i="26" s="1"/>
  <c r="E92" i="55"/>
  <c r="E97" i="55"/>
  <c r="E8" i="23" s="1"/>
  <c r="E100" i="55"/>
  <c r="E11" i="23" s="1"/>
  <c r="AH48" i="55"/>
  <c r="AH11" i="26" s="1"/>
  <c r="Q70" i="55"/>
  <c r="Q7" i="25" s="1"/>
  <c r="E2" i="23"/>
  <c r="AH47" i="55"/>
  <c r="AH10" i="26" s="1"/>
  <c r="AH225" i="55"/>
  <c r="AH6" i="39" s="1"/>
  <c r="AI45" i="55"/>
  <c r="AI8" i="26" s="1"/>
  <c r="AL74" i="55"/>
  <c r="AL11" i="25" s="1"/>
  <c r="R224" i="55"/>
  <c r="R5" i="39" s="1"/>
  <c r="AI40" i="55"/>
  <c r="AI3" i="26" s="1"/>
  <c r="B114" i="55"/>
  <c r="R226" i="55"/>
  <c r="R7" i="39" s="1"/>
  <c r="R227" i="55"/>
  <c r="R8" i="39" s="1"/>
  <c r="AI44" i="55"/>
  <c r="AI7" i="26" s="1"/>
  <c r="C53" i="55"/>
  <c r="AI47" i="55"/>
  <c r="AI10" i="26" s="1"/>
  <c r="Y82" i="55"/>
  <c r="Y6" i="24" s="1"/>
  <c r="AI41" i="55"/>
  <c r="AI4" i="26" s="1"/>
  <c r="R223" i="55"/>
  <c r="R4" i="39" s="1"/>
  <c r="Z95" i="55"/>
  <c r="Z6" i="23" s="1"/>
  <c r="AI46" i="55"/>
  <c r="AI9" i="26" s="1"/>
  <c r="AI42" i="55"/>
  <c r="AI5" i="26" s="1"/>
  <c r="R222" i="55"/>
  <c r="R3" i="39" s="1"/>
  <c r="I81" i="55"/>
  <c r="I5" i="24" s="1"/>
  <c r="R235" i="55"/>
  <c r="R3" i="36" s="1"/>
  <c r="R229" i="55"/>
  <c r="R10" i="39" s="1"/>
  <c r="I84" i="55"/>
  <c r="I8" i="24" s="1"/>
  <c r="R238" i="55"/>
  <c r="R6" i="36" s="1"/>
  <c r="AG94" i="55"/>
  <c r="AG5" i="23" s="1"/>
  <c r="O71" i="55"/>
  <c r="O8" i="25" s="1"/>
  <c r="AE184" i="55"/>
  <c r="Z60" i="55"/>
  <c r="AH196" i="55"/>
  <c r="AH3" i="38" s="1"/>
  <c r="AG66" i="55"/>
  <c r="AG3" i="25" s="1"/>
  <c r="Z57" i="55"/>
  <c r="I200" i="55"/>
  <c r="I7" i="38" s="1"/>
  <c r="AC72" i="55"/>
  <c r="AC9" i="25" s="1"/>
  <c r="N201" i="55"/>
  <c r="N8" i="38" s="1"/>
  <c r="AH202" i="55"/>
  <c r="AH9" i="38" s="1"/>
  <c r="O73" i="55"/>
  <c r="O10" i="25" s="1"/>
  <c r="AB236" i="55"/>
  <c r="AB4" i="36" s="1"/>
  <c r="Z59" i="55"/>
  <c r="I201" i="55"/>
  <c r="I8" i="38" s="1"/>
  <c r="AC67" i="55"/>
  <c r="AC4" i="25" s="1"/>
  <c r="N203" i="55"/>
  <c r="N10" i="38" s="1"/>
  <c r="AH199" i="55"/>
  <c r="AH6" i="38" s="1"/>
  <c r="R199" i="55"/>
  <c r="R6" i="38" s="1"/>
  <c r="O68" i="55"/>
  <c r="O5" i="25" s="1"/>
  <c r="AG72" i="55"/>
  <c r="AG9" i="25" s="1"/>
  <c r="AB241" i="55"/>
  <c r="AB9" i="36" s="1"/>
  <c r="Z52" i="55"/>
  <c r="I202" i="55"/>
  <c r="I9" i="38" s="1"/>
  <c r="AC70" i="55"/>
  <c r="AC7" i="25" s="1"/>
  <c r="N196" i="55"/>
  <c r="N3" i="38" s="1"/>
  <c r="AH201" i="55"/>
  <c r="AH8" i="38" s="1"/>
  <c r="R201" i="55"/>
  <c r="R8" i="38" s="1"/>
  <c r="O69" i="55"/>
  <c r="O6" i="25" s="1"/>
  <c r="AB238" i="55"/>
  <c r="AB6" i="36" s="1"/>
  <c r="Z54" i="55"/>
  <c r="I203" i="55"/>
  <c r="I10" i="38" s="1"/>
  <c r="AC74" i="55"/>
  <c r="AC11" i="25" s="1"/>
  <c r="N197" i="55"/>
  <c r="N4" i="38" s="1"/>
  <c r="R202" i="55"/>
  <c r="R9" i="38" s="1"/>
  <c r="O67" i="55"/>
  <c r="O4" i="25" s="1"/>
  <c r="AB239" i="55"/>
  <c r="AB7" i="36" s="1"/>
  <c r="Z56" i="55"/>
  <c r="I199" i="55"/>
  <c r="I6" i="38" s="1"/>
  <c r="AC71" i="55"/>
  <c r="AC8" i="25" s="1"/>
  <c r="N198" i="55"/>
  <c r="N5" i="38" s="1"/>
  <c r="AH204" i="55"/>
  <c r="AH11" i="38" s="1"/>
  <c r="R204" i="55"/>
  <c r="R11" i="38" s="1"/>
  <c r="N199" i="55"/>
  <c r="N6" i="38" s="1"/>
  <c r="AH197" i="55"/>
  <c r="AH4" i="38" s="1"/>
  <c r="O74" i="55"/>
  <c r="O11" i="25" s="1"/>
  <c r="I198" i="55"/>
  <c r="I5" i="38" s="1"/>
  <c r="AB243" i="55"/>
  <c r="AB11" i="36" s="1"/>
  <c r="Z53" i="55"/>
  <c r="I204" i="55"/>
  <c r="I11" i="38" s="1"/>
  <c r="AC73" i="55"/>
  <c r="AC10" i="25" s="1"/>
  <c r="N204" i="55"/>
  <c r="N11" i="38" s="1"/>
  <c r="AH198" i="55"/>
  <c r="AH5" i="38" s="1"/>
  <c r="R197" i="55"/>
  <c r="R4" i="38" s="1"/>
  <c r="O66" i="55"/>
  <c r="O3" i="25" s="1"/>
  <c r="Z55" i="55"/>
  <c r="AC68" i="55"/>
  <c r="AC5" i="25" s="1"/>
  <c r="AB235" i="55"/>
  <c r="AB3" i="36" s="1"/>
  <c r="Z58" i="55"/>
  <c r="I196" i="55"/>
  <c r="I3" i="38" s="1"/>
  <c r="AC66" i="55"/>
  <c r="AC3" i="25" s="1"/>
  <c r="N202" i="55"/>
  <c r="N9" i="38" s="1"/>
  <c r="R198" i="55"/>
  <c r="R5" i="38" s="1"/>
  <c r="Q95" i="55"/>
  <c r="Q6" i="23" s="1"/>
  <c r="N200" i="55"/>
  <c r="N7" i="38" s="1"/>
  <c r="R200" i="55"/>
  <c r="R7" i="38" s="1"/>
  <c r="AB237" i="55"/>
  <c r="AB5" i="36" s="1"/>
  <c r="AB242" i="55"/>
  <c r="AB10" i="36" s="1"/>
  <c r="Q98" i="55"/>
  <c r="AH200" i="55"/>
  <c r="AH7" i="38" s="1"/>
  <c r="R196" i="55"/>
  <c r="R3" i="38" s="1"/>
  <c r="O70" i="55"/>
  <c r="O7" i="25" s="1"/>
  <c r="AE188" i="55"/>
  <c r="AE8" i="37" s="1"/>
  <c r="AE183" i="55"/>
  <c r="AE3" i="37" s="1"/>
  <c r="Q87" i="55"/>
  <c r="Q11" i="24" s="1"/>
  <c r="Y80" i="55"/>
  <c r="Y4" i="24" s="1"/>
  <c r="O226" i="55"/>
  <c r="O7" i="39" s="1"/>
  <c r="I83" i="55"/>
  <c r="I7" i="24" s="1"/>
  <c r="R239" i="55"/>
  <c r="R7" i="36" s="1"/>
  <c r="V191" i="55"/>
  <c r="V11" i="37" s="1"/>
  <c r="B28" i="55"/>
  <c r="B4" i="4" s="1"/>
  <c r="C84" i="55"/>
  <c r="C8" i="24" s="1"/>
  <c r="C87" i="55"/>
  <c r="C11" i="24" s="1"/>
  <c r="C59" i="55"/>
  <c r="O153" i="55"/>
  <c r="Z98" i="55"/>
  <c r="C82" i="55"/>
  <c r="C6" i="24" s="1"/>
  <c r="Y81" i="55"/>
  <c r="Y5" i="24" s="1"/>
  <c r="O227" i="55"/>
  <c r="O8" i="39" s="1"/>
  <c r="C57" i="55"/>
  <c r="AH239" i="55"/>
  <c r="AH7" i="36" s="1"/>
  <c r="N230" i="55"/>
  <c r="N11" i="39" s="1"/>
  <c r="R236" i="55"/>
  <c r="R4" i="36" s="1"/>
  <c r="Z93" i="55"/>
  <c r="Z4" i="23" s="1"/>
  <c r="AH237" i="55"/>
  <c r="AH5" i="36" s="1"/>
  <c r="R241" i="55"/>
  <c r="R9" i="36" s="1"/>
  <c r="O166" i="55"/>
  <c r="B33" i="55"/>
  <c r="B9" i="4" s="1"/>
  <c r="Z92" i="55"/>
  <c r="Z3" i="23" s="1"/>
  <c r="B31" i="55"/>
  <c r="Y79" i="55"/>
  <c r="Y3" i="24" s="1"/>
  <c r="O229" i="55"/>
  <c r="O10" i="39" s="1"/>
  <c r="Q84" i="55"/>
  <c r="Q8" i="24" s="1"/>
  <c r="C56" i="55"/>
  <c r="AH243" i="55"/>
  <c r="AH11" i="36" s="1"/>
  <c r="N228" i="55"/>
  <c r="N9" i="39" s="1"/>
  <c r="R242" i="55"/>
  <c r="R10" i="36" s="1"/>
  <c r="O224" i="55"/>
  <c r="O5" i="39" s="1"/>
  <c r="Z97" i="55"/>
  <c r="Z8" i="23" s="1"/>
  <c r="B34" i="55"/>
  <c r="C85" i="55"/>
  <c r="C9" i="24" s="1"/>
  <c r="Y84" i="55"/>
  <c r="Y8" i="24" s="1"/>
  <c r="O230" i="55"/>
  <c r="O11" i="39" s="1"/>
  <c r="Q86" i="55"/>
  <c r="Q10" i="24" s="1"/>
  <c r="C52" i="55"/>
  <c r="I85" i="55"/>
  <c r="I9" i="24" s="1"/>
  <c r="AH236" i="55"/>
  <c r="AH4" i="36" s="1"/>
  <c r="N226" i="55"/>
  <c r="N7" i="39" s="1"/>
  <c r="R237" i="55"/>
  <c r="R5" i="36" s="1"/>
  <c r="O225" i="55"/>
  <c r="O6" i="39" s="1"/>
  <c r="B27" i="55"/>
  <c r="B3" i="4" s="1"/>
  <c r="Q82" i="55"/>
  <c r="Q6" i="24" s="1"/>
  <c r="C54" i="55"/>
  <c r="B153" i="55"/>
  <c r="B143" i="55" s="1"/>
  <c r="B2" i="43" s="1"/>
  <c r="I82" i="55"/>
  <c r="I6" i="24" s="1"/>
  <c r="AH241" i="55"/>
  <c r="AH9" i="36" s="1"/>
  <c r="N224" i="55"/>
  <c r="N5" i="39" s="1"/>
  <c r="R243" i="55"/>
  <c r="R11" i="36" s="1"/>
  <c r="Z99" i="55"/>
  <c r="Z10" i="23" s="1"/>
  <c r="Z94" i="55"/>
  <c r="Z5" i="23" s="1"/>
  <c r="B35" i="55"/>
  <c r="B11" i="4" s="1"/>
  <c r="C83" i="55"/>
  <c r="C7" i="24" s="1"/>
  <c r="C58" i="55"/>
  <c r="B127" i="55"/>
  <c r="I87" i="55"/>
  <c r="I11" i="24" s="1"/>
  <c r="AH240" i="55"/>
  <c r="AH8" i="36" s="1"/>
  <c r="O188" i="55"/>
  <c r="O8" i="37" s="1"/>
  <c r="N223" i="55"/>
  <c r="N4" i="39" s="1"/>
  <c r="N225" i="55"/>
  <c r="N6" i="39" s="1"/>
  <c r="Z100" i="55"/>
  <c r="Z11" i="23" s="1"/>
  <c r="C79" i="55"/>
  <c r="C3" i="24" s="1"/>
  <c r="Y87" i="55"/>
  <c r="Y11" i="24" s="1"/>
  <c r="O222" i="55"/>
  <c r="O3" i="39" s="1"/>
  <c r="Q79" i="55"/>
  <c r="Q3" i="24" s="1"/>
  <c r="B166" i="55"/>
  <c r="I86" i="55"/>
  <c r="I10" i="24" s="1"/>
  <c r="AH235" i="55"/>
  <c r="AH3" i="36" s="1"/>
  <c r="N222" i="55"/>
  <c r="N3" i="39" s="1"/>
  <c r="Z96" i="55"/>
  <c r="B32" i="55"/>
  <c r="C86" i="55"/>
  <c r="C10" i="24" s="1"/>
  <c r="Y83" i="55"/>
  <c r="Y7" i="24" s="1"/>
  <c r="O223" i="55"/>
  <c r="O4" i="39" s="1"/>
  <c r="Q81" i="55"/>
  <c r="Q5" i="24" s="1"/>
  <c r="B140" i="55"/>
  <c r="B132" i="55" s="1"/>
  <c r="I79" i="55"/>
  <c r="I3" i="24" s="1"/>
  <c r="AH238" i="55"/>
  <c r="AH6" i="36" s="1"/>
  <c r="N227" i="55"/>
  <c r="N8" i="39" s="1"/>
  <c r="Y86" i="55"/>
  <c r="Y10" i="24" s="1"/>
  <c r="C61" i="55"/>
  <c r="Q80" i="55"/>
  <c r="Q4" i="24" s="1"/>
  <c r="Y44" i="55"/>
  <c r="Y7" i="26" s="1"/>
  <c r="I242" i="55"/>
  <c r="I10" i="36" s="1"/>
  <c r="Y42" i="55"/>
  <c r="Y5" i="26" s="1"/>
  <c r="AE225" i="55"/>
  <c r="AE6" i="39" s="1"/>
  <c r="N212" i="55"/>
  <c r="AH185" i="55"/>
  <c r="AH5" i="37" s="1"/>
  <c r="V228" i="55"/>
  <c r="V9" i="39" s="1"/>
  <c r="O255" i="55"/>
  <c r="O10" i="40" s="1"/>
  <c r="V251" i="55"/>
  <c r="V6" i="40" s="1"/>
  <c r="V255" i="55"/>
  <c r="V10" i="40" s="1"/>
  <c r="AG239" i="55"/>
  <c r="AG7" i="36" s="1"/>
  <c r="Y45" i="55"/>
  <c r="Y8" i="26" s="1"/>
  <c r="Z79" i="55"/>
  <c r="Z3" i="24" s="1"/>
  <c r="Y95" i="55"/>
  <c r="Y41" i="55"/>
  <c r="Y4" i="26" s="1"/>
  <c r="Z87" i="55"/>
  <c r="Z11" i="24" s="1"/>
  <c r="Y100" i="55"/>
  <c r="Y11" i="23" s="1"/>
  <c r="Y43" i="55"/>
  <c r="Y6" i="26" s="1"/>
  <c r="AL42" i="55"/>
  <c r="AL5" i="26" s="1"/>
  <c r="Z82" i="55"/>
  <c r="Z6" i="24" s="1"/>
  <c r="Y96" i="55"/>
  <c r="Y40" i="55"/>
  <c r="Y3" i="26" s="1"/>
  <c r="Y94" i="55"/>
  <c r="Y5" i="23" s="1"/>
  <c r="Y48" i="55"/>
  <c r="Y11" i="26" s="1"/>
  <c r="Z85" i="55"/>
  <c r="Z9" i="24" s="1"/>
  <c r="Z80" i="55"/>
  <c r="Z4" i="24" s="1"/>
  <c r="Y93" i="55"/>
  <c r="Y46" i="55"/>
  <c r="Y9" i="26" s="1"/>
  <c r="Y92" i="55"/>
  <c r="Z86" i="55"/>
  <c r="Z10" i="24" s="1"/>
  <c r="Y99" i="55"/>
  <c r="Y10" i="23" s="1"/>
  <c r="Z84" i="55"/>
  <c r="Z8" i="24" s="1"/>
  <c r="AF47" i="55"/>
  <c r="AF10" i="26" s="1"/>
  <c r="AC97" i="55"/>
  <c r="AC8" i="23" s="1"/>
  <c r="I52" i="55"/>
  <c r="R210" i="55"/>
  <c r="AC52" i="55"/>
  <c r="I56" i="55"/>
  <c r="R212" i="55"/>
  <c r="I59" i="55"/>
  <c r="R214" i="55"/>
  <c r="I61" i="55"/>
  <c r="AH223" i="55"/>
  <c r="AH4" i="39" s="1"/>
  <c r="R216" i="55"/>
  <c r="AC53" i="55"/>
  <c r="AC56" i="55"/>
  <c r="T70" i="55"/>
  <c r="T7" i="25" s="1"/>
  <c r="AH230" i="55"/>
  <c r="AH11" i="39" s="1"/>
  <c r="AC54" i="55"/>
  <c r="I53" i="55"/>
  <c r="Q46" i="55"/>
  <c r="Q9" i="26" s="1"/>
  <c r="AI99" i="55"/>
  <c r="AH228" i="55"/>
  <c r="AH9" i="39" s="1"/>
  <c r="AC57" i="55"/>
  <c r="Q44" i="55"/>
  <c r="Q7" i="26" s="1"/>
  <c r="AI93" i="55"/>
  <c r="AI4" i="23" s="1"/>
  <c r="I54" i="55"/>
  <c r="AH224" i="55"/>
  <c r="AH5" i="39" s="1"/>
  <c r="R209" i="55"/>
  <c r="AC55" i="55"/>
  <c r="AH222" i="55"/>
  <c r="AH3" i="39" s="1"/>
  <c r="R208" i="55"/>
  <c r="Q42" i="55"/>
  <c r="Q5" i="26" s="1"/>
  <c r="AG255" i="55"/>
  <c r="AG10" i="40" s="1"/>
  <c r="O200" i="55"/>
  <c r="O7" i="38" s="1"/>
  <c r="I58" i="55"/>
  <c r="AH227" i="55"/>
  <c r="AH8" i="39" s="1"/>
  <c r="R211" i="55"/>
  <c r="AC59" i="55"/>
  <c r="AC93" i="55"/>
  <c r="AC4" i="23" s="1"/>
  <c r="O198" i="55"/>
  <c r="O5" i="38" s="1"/>
  <c r="I60" i="55"/>
  <c r="AH229" i="55"/>
  <c r="AH10" i="39" s="1"/>
  <c r="R213" i="55"/>
  <c r="AC61" i="55"/>
  <c r="AC98" i="55"/>
  <c r="AC9" i="23" s="1"/>
  <c r="O199" i="55"/>
  <c r="O6" i="38" s="1"/>
  <c r="G179" i="55"/>
  <c r="G169" i="55" s="1"/>
  <c r="AC94" i="55"/>
  <c r="AC5" i="23" s="1"/>
  <c r="Q47" i="55"/>
  <c r="Q10" i="26" s="1"/>
  <c r="AG250" i="55"/>
  <c r="AG5" i="40" s="1"/>
  <c r="O197" i="55"/>
  <c r="O4" i="38" s="1"/>
  <c r="AI97" i="55"/>
  <c r="AI8" i="23" s="1"/>
  <c r="R248" i="55"/>
  <c r="R3" i="40" s="1"/>
  <c r="AC100" i="55"/>
  <c r="AC11" i="23" s="1"/>
  <c r="AF79" i="55"/>
  <c r="AF3" i="24" s="1"/>
  <c r="AG252" i="55"/>
  <c r="AG7" i="40" s="1"/>
  <c r="AI98" i="55"/>
  <c r="R252" i="55"/>
  <c r="T72" i="55"/>
  <c r="T9" i="25" s="1"/>
  <c r="AC2" i="23"/>
  <c r="AF81" i="55"/>
  <c r="AF5" i="24" s="1"/>
  <c r="AG254" i="55"/>
  <c r="AG9" i="40" s="1"/>
  <c r="O203" i="55"/>
  <c r="O10" i="38" s="1"/>
  <c r="AI100" i="55"/>
  <c r="AI11" i="23" s="1"/>
  <c r="R256" i="55"/>
  <c r="R11" i="40" s="1"/>
  <c r="AF86" i="55"/>
  <c r="AF10" i="24" s="1"/>
  <c r="Q45" i="55"/>
  <c r="Q8" i="26" s="1"/>
  <c r="AG249" i="55"/>
  <c r="AG4" i="40" s="1"/>
  <c r="O204" i="55"/>
  <c r="O11" i="38" s="1"/>
  <c r="AI92" i="55"/>
  <c r="R253" i="55"/>
  <c r="T69" i="55"/>
  <c r="T6" i="25" s="1"/>
  <c r="AF82" i="55"/>
  <c r="AF6" i="24" s="1"/>
  <c r="Q43" i="55"/>
  <c r="Q6" i="26" s="1"/>
  <c r="AG248" i="55"/>
  <c r="AG3" i="40" s="1"/>
  <c r="O202" i="55"/>
  <c r="O9" i="38" s="1"/>
  <c r="R254" i="55"/>
  <c r="AF85" i="55"/>
  <c r="AF9" i="24" s="1"/>
  <c r="Q40" i="55"/>
  <c r="Q3" i="26" s="1"/>
  <c r="AG251" i="55"/>
  <c r="R249" i="55"/>
  <c r="R4" i="40" s="1"/>
  <c r="AC96" i="55"/>
  <c r="AC7" i="23" s="1"/>
  <c r="AF80" i="55"/>
  <c r="AF4" i="24" s="1"/>
  <c r="Q48" i="55"/>
  <c r="Q11" i="26" s="1"/>
  <c r="AG253" i="55"/>
  <c r="AG8" i="40" s="1"/>
  <c r="AI96" i="55"/>
  <c r="AI7" i="23" s="1"/>
  <c r="R250" i="55"/>
  <c r="R5" i="40" s="1"/>
  <c r="R255" i="55"/>
  <c r="R2" i="40"/>
  <c r="T73" i="55"/>
  <c r="T10" i="25" s="1"/>
  <c r="AF83" i="55"/>
  <c r="AF7" i="24" s="1"/>
  <c r="O196" i="55"/>
  <c r="O3" i="38" s="1"/>
  <c r="G127" i="55"/>
  <c r="Q67" i="55"/>
  <c r="Q4" i="25" s="1"/>
  <c r="AF40" i="55"/>
  <c r="AF3" i="26" s="1"/>
  <c r="Q72" i="55"/>
  <c r="Q9" i="25" s="1"/>
  <c r="AF48" i="55"/>
  <c r="AF11" i="26" s="1"/>
  <c r="AF44" i="55"/>
  <c r="AF7" i="26" s="1"/>
  <c r="Q71" i="55"/>
  <c r="Q8" i="25" s="1"/>
  <c r="AF41" i="55"/>
  <c r="AF4" i="26" s="1"/>
  <c r="Q74" i="55"/>
  <c r="Q11" i="25" s="1"/>
  <c r="Q66" i="55"/>
  <c r="Q3" i="25" s="1"/>
  <c r="AF42" i="55"/>
  <c r="AF5" i="26" s="1"/>
  <c r="Q68" i="55"/>
  <c r="Q5" i="25" s="1"/>
  <c r="AF45" i="55"/>
  <c r="AF8" i="26" s="1"/>
  <c r="Q69" i="55"/>
  <c r="Q6" i="25" s="1"/>
  <c r="AF46" i="55"/>
  <c r="AF9" i="26" s="1"/>
  <c r="R44" i="55"/>
  <c r="R7" i="26" s="1"/>
  <c r="AH209" i="55"/>
  <c r="AE243" i="55"/>
  <c r="AE11" i="36" s="1"/>
  <c r="R40" i="55"/>
  <c r="R3" i="26" s="1"/>
  <c r="AH214" i="55"/>
  <c r="AE238" i="55"/>
  <c r="AE6" i="36" s="1"/>
  <c r="AH211" i="55"/>
  <c r="AE236" i="55"/>
  <c r="AE4" i="36" s="1"/>
  <c r="AH216" i="55"/>
  <c r="AE235" i="55"/>
  <c r="AE3" i="36" s="1"/>
  <c r="AH215" i="55"/>
  <c r="AE237" i="55"/>
  <c r="AE5" i="36" s="1"/>
  <c r="AH217" i="55"/>
  <c r="AE242" i="55"/>
  <c r="AE10" i="36" s="1"/>
  <c r="AH208" i="55"/>
  <c r="AE241" i="55"/>
  <c r="AE9" i="36" s="1"/>
  <c r="I239" i="55"/>
  <c r="I7" i="36" s="1"/>
  <c r="V241" i="55"/>
  <c r="V9" i="36" s="1"/>
  <c r="AE211" i="55"/>
  <c r="O183" i="55"/>
  <c r="O3" i="37" s="1"/>
  <c r="AE182" i="55"/>
  <c r="AE2" i="37" s="1"/>
  <c r="N187" i="55"/>
  <c r="N7" i="37" s="1"/>
  <c r="O184" i="55"/>
  <c r="O4" i="37" s="1"/>
  <c r="V186" i="55"/>
  <c r="O186" i="55"/>
  <c r="O6" i="37" s="1"/>
  <c r="AE185" i="55"/>
  <c r="O189" i="55"/>
  <c r="AE191" i="55"/>
  <c r="O190" i="55"/>
  <c r="O10" i="37" s="1"/>
  <c r="AE186" i="55"/>
  <c r="AE6" i="37" s="1"/>
  <c r="O187" i="55"/>
  <c r="O7" i="37" s="1"/>
  <c r="O182" i="55"/>
  <c r="O2" i="37" s="1"/>
  <c r="AE190" i="55"/>
  <c r="O191" i="55"/>
  <c r="O11" i="37" s="1"/>
  <c r="AE189" i="55"/>
  <c r="N188" i="55"/>
  <c r="V182" i="55"/>
  <c r="V2" i="37" s="1"/>
  <c r="V185" i="55"/>
  <c r="V5" i="37" s="1"/>
  <c r="V183" i="55"/>
  <c r="V3" i="37" s="1"/>
  <c r="V189" i="55"/>
  <c r="V184" i="55"/>
  <c r="V187" i="55"/>
  <c r="V7" i="37" s="1"/>
  <c r="V188" i="55"/>
  <c r="V8" i="37" s="1"/>
  <c r="G153" i="55"/>
  <c r="O114" i="55"/>
  <c r="O179" i="55"/>
  <c r="O169" i="55" s="1"/>
  <c r="O140" i="55"/>
  <c r="O134" i="55" s="1"/>
  <c r="G114" i="55"/>
  <c r="G140" i="55"/>
  <c r="G136" i="55" s="1"/>
  <c r="N215" i="55"/>
  <c r="AB212" i="55"/>
  <c r="AI74" i="55"/>
  <c r="AI11" i="25" s="1"/>
  <c r="C153" i="55"/>
  <c r="AC84" i="55"/>
  <c r="AC8" i="24" s="1"/>
  <c r="V248" i="55"/>
  <c r="AB216" i="55"/>
  <c r="AG237" i="55"/>
  <c r="AG5" i="36" s="1"/>
  <c r="I43" i="55"/>
  <c r="I6" i="26" s="1"/>
  <c r="AE223" i="55"/>
  <c r="AE4" i="39" s="1"/>
  <c r="I187" i="55"/>
  <c r="V230" i="55"/>
  <c r="V11" i="39" s="1"/>
  <c r="N210" i="55"/>
  <c r="AE230" i="55"/>
  <c r="AE11" i="39" s="1"/>
  <c r="I184" i="55"/>
  <c r="I4" i="37" s="1"/>
  <c r="AI71" i="55"/>
  <c r="AI8" i="25" s="1"/>
  <c r="C166" i="55"/>
  <c r="O256" i="55"/>
  <c r="O11" i="40" s="1"/>
  <c r="V249" i="55"/>
  <c r="AB209" i="55"/>
  <c r="AG236" i="55"/>
  <c r="AG4" i="36" s="1"/>
  <c r="I47" i="55"/>
  <c r="I10" i="26" s="1"/>
  <c r="AG41" i="55"/>
  <c r="AG4" i="26" s="1"/>
  <c r="AE224" i="55"/>
  <c r="AE5" i="39" s="1"/>
  <c r="I182" i="55"/>
  <c r="I2" i="37" s="1"/>
  <c r="V222" i="55"/>
  <c r="V3" i="39" s="1"/>
  <c r="N216" i="55"/>
  <c r="AL48" i="55"/>
  <c r="AL11" i="26" s="1"/>
  <c r="C114" i="55"/>
  <c r="O254" i="55"/>
  <c r="T52" i="55"/>
  <c r="V254" i="55"/>
  <c r="V9" i="40" s="1"/>
  <c r="AB211" i="55"/>
  <c r="AG240" i="55"/>
  <c r="AG8" i="36" s="1"/>
  <c r="I48" i="55"/>
  <c r="I11" i="26" s="1"/>
  <c r="AG48" i="55"/>
  <c r="AG11" i="26" s="1"/>
  <c r="AE255" i="55"/>
  <c r="AE10" i="40" s="1"/>
  <c r="I185" i="55"/>
  <c r="I5" i="37" s="1"/>
  <c r="V223" i="55"/>
  <c r="V4" i="39" s="1"/>
  <c r="N214" i="55"/>
  <c r="AE226" i="55"/>
  <c r="AE7" i="39" s="1"/>
  <c r="AL47" i="55"/>
  <c r="AL10" i="26" s="1"/>
  <c r="C179" i="55"/>
  <c r="C169" i="55" s="1"/>
  <c r="O250" i="55"/>
  <c r="T55" i="55"/>
  <c r="AC86" i="55"/>
  <c r="AC10" i="24" s="1"/>
  <c r="V253" i="55"/>
  <c r="AB213" i="55"/>
  <c r="AG241" i="55"/>
  <c r="AG9" i="36" s="1"/>
  <c r="I46" i="55"/>
  <c r="I9" i="26" s="1"/>
  <c r="AG40" i="55"/>
  <c r="AG3" i="26" s="1"/>
  <c r="AE250" i="55"/>
  <c r="V229" i="55"/>
  <c r="V10" i="39" s="1"/>
  <c r="N209" i="55"/>
  <c r="AG238" i="55"/>
  <c r="AG6" i="36" s="1"/>
  <c r="AL44" i="55"/>
  <c r="AL7" i="26" s="1"/>
  <c r="AL40" i="55"/>
  <c r="AL3" i="26" s="1"/>
  <c r="C140" i="55"/>
  <c r="C137" i="55" s="1"/>
  <c r="O252" i="55"/>
  <c r="T56" i="55"/>
  <c r="AC87" i="55"/>
  <c r="AC11" i="24" s="1"/>
  <c r="V256" i="55"/>
  <c r="V11" i="40" s="1"/>
  <c r="AB217" i="55"/>
  <c r="AG243" i="55"/>
  <c r="AG11" i="36" s="1"/>
  <c r="I41" i="55"/>
  <c r="I4" i="26" s="1"/>
  <c r="AG45" i="55"/>
  <c r="AG8" i="26" s="1"/>
  <c r="AE249" i="55"/>
  <c r="AE4" i="40" s="1"/>
  <c r="V225" i="55"/>
  <c r="V6" i="39" s="1"/>
  <c r="AG235" i="55"/>
  <c r="AG3" i="36" s="1"/>
  <c r="O253" i="55"/>
  <c r="O8" i="40" s="1"/>
  <c r="T58" i="55"/>
  <c r="AC85" i="55"/>
  <c r="AC9" i="24" s="1"/>
  <c r="V250" i="55"/>
  <c r="V5" i="40" s="1"/>
  <c r="AB208" i="55"/>
  <c r="AG242" i="55"/>
  <c r="AG10" i="36" s="1"/>
  <c r="I45" i="55"/>
  <c r="I8" i="26" s="1"/>
  <c r="AG46" i="55"/>
  <c r="AG9" i="26" s="1"/>
  <c r="AE253" i="55"/>
  <c r="AE8" i="40" s="1"/>
  <c r="AE227" i="55"/>
  <c r="AE8" i="39" s="1"/>
  <c r="I183" i="55"/>
  <c r="I3" i="37" s="1"/>
  <c r="V224" i="55"/>
  <c r="V5" i="39" s="1"/>
  <c r="AC80" i="55"/>
  <c r="AC4" i="24" s="1"/>
  <c r="I42" i="55"/>
  <c r="I5" i="26" s="1"/>
  <c r="AE252" i="55"/>
  <c r="V227" i="55"/>
  <c r="V8" i="39" s="1"/>
  <c r="N208" i="55"/>
  <c r="AL43" i="55"/>
  <c r="AL6" i="26" s="1"/>
  <c r="O251" i="55"/>
  <c r="T60" i="55"/>
  <c r="AC81" i="55"/>
  <c r="AC5" i="24" s="1"/>
  <c r="V252" i="55"/>
  <c r="V7" i="40" s="1"/>
  <c r="AB215" i="55"/>
  <c r="AG47" i="55"/>
  <c r="AG10" i="26" s="1"/>
  <c r="AE251" i="55"/>
  <c r="AE6" i="40" s="1"/>
  <c r="AE222" i="55"/>
  <c r="AE3" i="39" s="1"/>
  <c r="I189" i="55"/>
  <c r="N211" i="55"/>
  <c r="AL45" i="55"/>
  <c r="AL8" i="26" s="1"/>
  <c r="AL41" i="55"/>
  <c r="AL4" i="26" s="1"/>
  <c r="AG43" i="55"/>
  <c r="AG6" i="26" s="1"/>
  <c r="AE256" i="55"/>
  <c r="AE11" i="40" s="1"/>
  <c r="AE228" i="55"/>
  <c r="AE9" i="39" s="1"/>
  <c r="I186" i="55"/>
  <c r="V2" i="39"/>
  <c r="N213" i="55"/>
  <c r="O248" i="55"/>
  <c r="O3" i="40" s="1"/>
  <c r="AC83" i="55"/>
  <c r="AC7" i="24" s="1"/>
  <c r="I237" i="55"/>
  <c r="I5" i="36" s="1"/>
  <c r="AE213" i="55"/>
  <c r="I240" i="55"/>
  <c r="I8" i="36" s="1"/>
  <c r="AE208" i="55"/>
  <c r="I243" i="55"/>
  <c r="I11" i="36" s="1"/>
  <c r="V239" i="55"/>
  <c r="V7" i="36" s="1"/>
  <c r="I241" i="55"/>
  <c r="I9" i="36" s="1"/>
  <c r="V243" i="55"/>
  <c r="V11" i="36" s="1"/>
  <c r="V237" i="55"/>
  <c r="V5" i="36" s="1"/>
  <c r="AE210" i="55"/>
  <c r="V235" i="55"/>
  <c r="V3" i="36" s="1"/>
  <c r="AE212" i="55"/>
  <c r="V240" i="55"/>
  <c r="V8" i="36" s="1"/>
  <c r="AE214" i="55"/>
  <c r="O212" i="55"/>
  <c r="I236" i="55"/>
  <c r="I4" i="36" s="1"/>
  <c r="V238" i="55"/>
  <c r="V6" i="36" s="1"/>
  <c r="AE216" i="55"/>
  <c r="O209" i="55"/>
  <c r="I235" i="55"/>
  <c r="I3" i="36" s="1"/>
  <c r="V242" i="55"/>
  <c r="V10" i="36" s="1"/>
  <c r="AE209" i="55"/>
  <c r="N189" i="55"/>
  <c r="N185" i="55"/>
  <c r="N5" i="37" s="1"/>
  <c r="N183" i="55"/>
  <c r="N3" i="37" s="1"/>
  <c r="N191" i="55"/>
  <c r="N11" i="37" s="1"/>
  <c r="N190" i="55"/>
  <c r="N10" i="37" s="1"/>
  <c r="N186" i="55"/>
  <c r="N6" i="37" s="1"/>
  <c r="N182" i="55"/>
  <c r="AI69" i="55"/>
  <c r="AI6" i="25" s="1"/>
  <c r="AI66" i="55"/>
  <c r="AI3" i="25" s="1"/>
  <c r="AI72" i="55"/>
  <c r="AI9" i="25" s="1"/>
  <c r="AG225" i="55"/>
  <c r="AG6" i="39" s="1"/>
  <c r="AB224" i="55"/>
  <c r="AB5" i="39" s="1"/>
  <c r="AL2" i="23"/>
  <c r="AI67" i="55"/>
  <c r="AI4" i="25" s="1"/>
  <c r="AI73" i="55"/>
  <c r="AI10" i="25" s="1"/>
  <c r="AI68" i="55"/>
  <c r="AI5" i="25" s="1"/>
  <c r="AG99" i="55"/>
  <c r="AG10" i="23" s="1"/>
  <c r="AG69" i="55"/>
  <c r="AG6" i="25" s="1"/>
  <c r="AG74" i="55"/>
  <c r="AG11" i="25" s="1"/>
  <c r="AG2" i="23"/>
  <c r="AG73" i="55"/>
  <c r="AG10" i="25" s="1"/>
  <c r="AG70" i="55"/>
  <c r="AG7" i="25" s="1"/>
  <c r="AG100" i="55"/>
  <c r="AG11" i="23" s="1"/>
  <c r="AG98" i="55"/>
  <c r="AG9" i="23" s="1"/>
  <c r="AG96" i="55"/>
  <c r="AG7" i="23" s="1"/>
  <c r="AG71" i="55"/>
  <c r="AG8" i="25" s="1"/>
  <c r="AG93" i="55"/>
  <c r="AG67" i="55"/>
  <c r="AG4" i="25" s="1"/>
  <c r="AG97" i="55"/>
  <c r="AG95" i="55"/>
  <c r="AG6" i="23" s="1"/>
  <c r="AJ41" i="55"/>
  <c r="AJ4" i="26" s="1"/>
  <c r="AG211" i="55"/>
  <c r="AF70" i="55"/>
  <c r="AF7" i="25" s="1"/>
  <c r="AB253" i="55"/>
  <c r="AB8" i="40" s="1"/>
  <c r="AB252" i="55"/>
  <c r="AB7" i="40" s="1"/>
  <c r="AF73" i="55"/>
  <c r="AF10" i="25" s="1"/>
  <c r="AF93" i="55"/>
  <c r="AF4" i="23" s="1"/>
  <c r="AB251" i="55"/>
  <c r="AB249" i="55"/>
  <c r="AB248" i="55"/>
  <c r="AB3" i="40" s="1"/>
  <c r="AF66" i="55"/>
  <c r="AF3" i="25" s="1"/>
  <c r="AF97" i="55"/>
  <c r="AB254" i="55"/>
  <c r="AB9" i="40" s="1"/>
  <c r="AF72" i="55"/>
  <c r="AF9" i="25" s="1"/>
  <c r="AG215" i="55"/>
  <c r="AF96" i="55"/>
  <c r="AF7" i="23" s="1"/>
  <c r="AF68" i="55"/>
  <c r="AF5" i="25" s="1"/>
  <c r="AG213" i="55"/>
  <c r="AH84" i="55"/>
  <c r="AH8" i="24" s="1"/>
  <c r="AF98" i="55"/>
  <c r="AD166" i="55"/>
  <c r="AG208" i="55"/>
  <c r="AF100" i="55"/>
  <c r="AD153" i="55"/>
  <c r="AB255" i="55"/>
  <c r="AG210" i="55"/>
  <c r="AF94" i="55"/>
  <c r="AF5" i="23" s="1"/>
  <c r="AD127" i="55"/>
  <c r="AB250" i="55"/>
  <c r="AB5" i="40" s="1"/>
  <c r="AF67" i="55"/>
  <c r="AF4" i="25" s="1"/>
  <c r="AG216" i="55"/>
  <c r="AF95" i="55"/>
  <c r="AF6" i="23" s="1"/>
  <c r="AD114" i="55"/>
  <c r="AG214" i="55"/>
  <c r="AF92" i="55"/>
  <c r="AF3" i="23" s="1"/>
  <c r="AD140" i="55"/>
  <c r="AD130" i="55" s="1"/>
  <c r="AF71" i="55"/>
  <c r="AF8" i="25" s="1"/>
  <c r="AG212" i="55"/>
  <c r="AF99" i="55"/>
  <c r="AF10" i="23" s="1"/>
  <c r="AB256" i="55"/>
  <c r="AB11" i="40" s="1"/>
  <c r="AF74" i="55"/>
  <c r="AF11" i="25" s="1"/>
  <c r="AG209" i="55"/>
  <c r="Q94" i="55"/>
  <c r="Q5" i="23" s="1"/>
  <c r="Q93" i="55"/>
  <c r="Q4" i="23" s="1"/>
  <c r="Q97" i="55"/>
  <c r="Q92" i="55"/>
  <c r="Q3" i="23" s="1"/>
  <c r="Q99" i="55"/>
  <c r="Q100" i="55"/>
  <c r="Q11" i="23" s="1"/>
  <c r="AL68" i="55"/>
  <c r="AL5" i="25" s="1"/>
  <c r="AG83" i="55"/>
  <c r="AG7" i="24" s="1"/>
  <c r="AG79" i="55"/>
  <c r="AG3" i="24" s="1"/>
  <c r="AL70" i="55"/>
  <c r="AL7" i="25" s="1"/>
  <c r="AG85" i="55"/>
  <c r="AG9" i="24" s="1"/>
  <c r="AG87" i="55"/>
  <c r="AG11" i="24" s="1"/>
  <c r="AL73" i="55"/>
  <c r="AL10" i="25" s="1"/>
  <c r="AL69" i="55"/>
  <c r="AL6" i="25" s="1"/>
  <c r="AG81" i="55"/>
  <c r="AG5" i="24" s="1"/>
  <c r="AL71" i="55"/>
  <c r="AL8" i="25" s="1"/>
  <c r="AG86" i="55"/>
  <c r="AG10" i="24" s="1"/>
  <c r="AL67" i="55"/>
  <c r="AL4" i="25" s="1"/>
  <c r="AG82" i="55"/>
  <c r="AG6" i="24" s="1"/>
  <c r="AL66" i="55"/>
  <c r="AL3" i="25" s="1"/>
  <c r="O79" i="55"/>
  <c r="O3" i="24" s="1"/>
  <c r="AJ45" i="55"/>
  <c r="AJ8" i="26" s="1"/>
  <c r="O208" i="55"/>
  <c r="O41" i="55"/>
  <c r="O4" i="26" s="1"/>
  <c r="O46" i="55"/>
  <c r="O9" i="26" s="1"/>
  <c r="O211" i="55"/>
  <c r="O216" i="55"/>
  <c r="O40" i="55"/>
  <c r="O3" i="26" s="1"/>
  <c r="O84" i="55"/>
  <c r="O8" i="24" s="1"/>
  <c r="AJ40" i="55"/>
  <c r="AJ3" i="26" s="1"/>
  <c r="O210" i="55"/>
  <c r="O42" i="55"/>
  <c r="O5" i="26" s="1"/>
  <c r="O82" i="55"/>
  <c r="O6" i="24" s="1"/>
  <c r="AM179" i="55"/>
  <c r="AM169" i="55" s="1"/>
  <c r="O47" i="55"/>
  <c r="O10" i="26" s="1"/>
  <c r="O81" i="55"/>
  <c r="O5" i="24" s="1"/>
  <c r="AJ42" i="55"/>
  <c r="AJ5" i="26" s="1"/>
  <c r="AJ43" i="55"/>
  <c r="AJ6" i="26" s="1"/>
  <c r="O48" i="55"/>
  <c r="O11" i="26" s="1"/>
  <c r="O86" i="55"/>
  <c r="O10" i="24" s="1"/>
  <c r="O213" i="55"/>
  <c r="O44" i="55"/>
  <c r="O7" i="26" s="1"/>
  <c r="O85" i="55"/>
  <c r="O9" i="24" s="1"/>
  <c r="AJ44" i="55"/>
  <c r="AJ7" i="26" s="1"/>
  <c r="AJ48" i="55"/>
  <c r="AJ11" i="26" s="1"/>
  <c r="O215" i="55"/>
  <c r="O80" i="55"/>
  <c r="O4" i="24" s="1"/>
  <c r="O217" i="55"/>
  <c r="O87" i="55"/>
  <c r="O11" i="24" s="1"/>
  <c r="AG224" i="55"/>
  <c r="AG5" i="39" s="1"/>
  <c r="O28" i="55"/>
  <c r="O4" i="4" s="1"/>
  <c r="AL84" i="55"/>
  <c r="AL8" i="24" s="1"/>
  <c r="AG230" i="55"/>
  <c r="AG11" i="39" s="1"/>
  <c r="O27" i="55"/>
  <c r="O3" i="4" s="1"/>
  <c r="AL95" i="55"/>
  <c r="AL6" i="23" s="1"/>
  <c r="AB227" i="55"/>
  <c r="AB8" i="39" s="1"/>
  <c r="AL79" i="55"/>
  <c r="AL3" i="24" s="1"/>
  <c r="O33" i="55"/>
  <c r="O9" i="4" s="1"/>
  <c r="AL98" i="55"/>
  <c r="AB226" i="55"/>
  <c r="AB7" i="39" s="1"/>
  <c r="O32" i="55"/>
  <c r="O8" i="4" s="1"/>
  <c r="AL82" i="55"/>
  <c r="AL6" i="24" s="1"/>
  <c r="AG228" i="55"/>
  <c r="AG9" i="39" s="1"/>
  <c r="AL93" i="55"/>
  <c r="AL4" i="23" s="1"/>
  <c r="AB223" i="55"/>
  <c r="AB4" i="39" s="1"/>
  <c r="O29" i="55"/>
  <c r="O5" i="4" s="1"/>
  <c r="AL94" i="55"/>
  <c r="AL5" i="23" s="1"/>
  <c r="AB222" i="55"/>
  <c r="AB3" i="39" s="1"/>
  <c r="O34" i="55"/>
  <c r="O10" i="4" s="1"/>
  <c r="AL92" i="55"/>
  <c r="AL3" i="23" s="1"/>
  <c r="AB228" i="55"/>
  <c r="AB9" i="39" s="1"/>
  <c r="O31" i="55"/>
  <c r="O7" i="4" s="1"/>
  <c r="AL86" i="55"/>
  <c r="AL10" i="24" s="1"/>
  <c r="AL83" i="55"/>
  <c r="AL7" i="24" s="1"/>
  <c r="AG226" i="55"/>
  <c r="AG7" i="39" s="1"/>
  <c r="AL99" i="55"/>
  <c r="AL10" i="23" s="1"/>
  <c r="AB225" i="55"/>
  <c r="AB6" i="39" s="1"/>
  <c r="AL80" i="55"/>
  <c r="AL4" i="24" s="1"/>
  <c r="AL81" i="55"/>
  <c r="AL5" i="24" s="1"/>
  <c r="AG227" i="55"/>
  <c r="AG8" i="39" s="1"/>
  <c r="AL96" i="55"/>
  <c r="AB229" i="55"/>
  <c r="AB10" i="39" s="1"/>
  <c r="AG222" i="55"/>
  <c r="AG3" i="39" s="1"/>
  <c r="AL87" i="55"/>
  <c r="AL11" i="24" s="1"/>
  <c r="AG229" i="55"/>
  <c r="AG10" i="39" s="1"/>
  <c r="AL100" i="55"/>
  <c r="AL11" i="23" s="1"/>
  <c r="AB230" i="55"/>
  <c r="AB11" i="39" s="1"/>
  <c r="O30" i="55"/>
  <c r="O58" i="55"/>
  <c r="O59" i="55"/>
  <c r="O52" i="55"/>
  <c r="O53" i="55"/>
  <c r="O56" i="55"/>
  <c r="O61" i="55"/>
  <c r="O54" i="55"/>
  <c r="O57" i="55"/>
  <c r="O55" i="55"/>
  <c r="AB183" i="55"/>
  <c r="AB3" i="37" s="1"/>
  <c r="AB188" i="55"/>
  <c r="AB8" i="37" s="1"/>
  <c r="AB189" i="55"/>
  <c r="AB9" i="37" s="1"/>
  <c r="AB186" i="55"/>
  <c r="AB191" i="55"/>
  <c r="AB11" i="37" s="1"/>
  <c r="AB184" i="55"/>
  <c r="AB4" i="37" s="1"/>
  <c r="AB185" i="55"/>
  <c r="AB5" i="37" s="1"/>
  <c r="AB190" i="55"/>
  <c r="AB10" i="37" s="1"/>
  <c r="AB187" i="55"/>
  <c r="D2" i="36"/>
  <c r="D240" i="55"/>
  <c r="D8" i="36" s="1"/>
  <c r="D236" i="55"/>
  <c r="D4" i="36" s="1"/>
  <c r="D243" i="55"/>
  <c r="D11" i="36" s="1"/>
  <c r="D242" i="55"/>
  <c r="D10" i="36" s="1"/>
  <c r="D241" i="55"/>
  <c r="D9" i="36" s="1"/>
  <c r="D235" i="55"/>
  <c r="D3" i="36" s="1"/>
  <c r="D238" i="55"/>
  <c r="D6" i="36" s="1"/>
  <c r="D237" i="55"/>
  <c r="D5" i="36" s="1"/>
  <c r="D239" i="55"/>
  <c r="D7" i="36" s="1"/>
  <c r="K202" i="55"/>
  <c r="K9" i="38" s="1"/>
  <c r="K200" i="55"/>
  <c r="K7" i="38" s="1"/>
  <c r="K203" i="55"/>
  <c r="K10" i="38" s="1"/>
  <c r="K199" i="55"/>
  <c r="K6" i="38" s="1"/>
  <c r="K197" i="55"/>
  <c r="K4" i="38" s="1"/>
  <c r="K204" i="55"/>
  <c r="K11" i="38" s="1"/>
  <c r="K196" i="55"/>
  <c r="K3" i="38" s="1"/>
  <c r="K2" i="38"/>
  <c r="K201" i="55"/>
  <c r="K8" i="38" s="1"/>
  <c r="K198" i="55"/>
  <c r="K5" i="38" s="1"/>
  <c r="AM228" i="55"/>
  <c r="AM9" i="39" s="1"/>
  <c r="AM226" i="55"/>
  <c r="AM7" i="39" s="1"/>
  <c r="AM225" i="55"/>
  <c r="AM6" i="39" s="1"/>
  <c r="AM2" i="39"/>
  <c r="AM229" i="55"/>
  <c r="AM10" i="39" s="1"/>
  <c r="AM230" i="55"/>
  <c r="AM11" i="39" s="1"/>
  <c r="AM224" i="55"/>
  <c r="AM5" i="39" s="1"/>
  <c r="AM223" i="55"/>
  <c r="AM4" i="39" s="1"/>
  <c r="AM227" i="55"/>
  <c r="AM8" i="39" s="1"/>
  <c r="AM222" i="55"/>
  <c r="AM3" i="39" s="1"/>
  <c r="X211" i="55"/>
  <c r="X214" i="55"/>
  <c r="X209" i="55"/>
  <c r="X216" i="55"/>
  <c r="X212" i="55"/>
  <c r="X210" i="55"/>
  <c r="X208" i="55"/>
  <c r="X217" i="55"/>
  <c r="X215" i="55"/>
  <c r="X213" i="55"/>
  <c r="AK182" i="55"/>
  <c r="AK187" i="55"/>
  <c r="AK185" i="55"/>
  <c r="AK191" i="55"/>
  <c r="AK188" i="55"/>
  <c r="AK183" i="55"/>
  <c r="AK190" i="55"/>
  <c r="AK184" i="55"/>
  <c r="AK186" i="55"/>
  <c r="AK189" i="55"/>
  <c r="H203" i="55"/>
  <c r="H10" i="38" s="1"/>
  <c r="H198" i="55"/>
  <c r="H5" i="38" s="1"/>
  <c r="H200" i="55"/>
  <c r="H7" i="38" s="1"/>
  <c r="H196" i="55"/>
  <c r="H3" i="38" s="1"/>
  <c r="H204" i="55"/>
  <c r="H11" i="38" s="1"/>
  <c r="H2" i="38"/>
  <c r="H201" i="55"/>
  <c r="H8" i="38" s="1"/>
  <c r="H202" i="55"/>
  <c r="H9" i="38" s="1"/>
  <c r="H197" i="55"/>
  <c r="H4" i="38" s="1"/>
  <c r="H199" i="55"/>
  <c r="H6" i="38" s="1"/>
  <c r="AH10" i="40"/>
  <c r="E222" i="55"/>
  <c r="E3" i="39" s="1"/>
  <c r="E228" i="55"/>
  <c r="E9" i="39" s="1"/>
  <c r="E230" i="55"/>
  <c r="E11" i="39" s="1"/>
  <c r="E227" i="55"/>
  <c r="E8" i="39" s="1"/>
  <c r="E2" i="39"/>
  <c r="E226" i="55"/>
  <c r="E7" i="39" s="1"/>
  <c r="E229" i="55"/>
  <c r="E10" i="39" s="1"/>
  <c r="E223" i="55"/>
  <c r="E4" i="39" s="1"/>
  <c r="E225" i="55"/>
  <c r="E6" i="39" s="1"/>
  <c r="E224" i="55"/>
  <c r="E5" i="39" s="1"/>
  <c r="AF228" i="55"/>
  <c r="AF9" i="39" s="1"/>
  <c r="AF230" i="55"/>
  <c r="AF11" i="39" s="1"/>
  <c r="AF225" i="55"/>
  <c r="AF6" i="39" s="1"/>
  <c r="AF229" i="55"/>
  <c r="AF10" i="39" s="1"/>
  <c r="AF227" i="55"/>
  <c r="AF8" i="39" s="1"/>
  <c r="AF2" i="39"/>
  <c r="AF223" i="55"/>
  <c r="AF4" i="39" s="1"/>
  <c r="AF222" i="55"/>
  <c r="AF3" i="39" s="1"/>
  <c r="AF224" i="55"/>
  <c r="AF5" i="39" s="1"/>
  <c r="AF226" i="55"/>
  <c r="AF7" i="39" s="1"/>
  <c r="T227" i="55"/>
  <c r="T8" i="39" s="1"/>
  <c r="T223" i="55"/>
  <c r="T4" i="39" s="1"/>
  <c r="T224" i="55"/>
  <c r="T5" i="39" s="1"/>
  <c r="T226" i="55"/>
  <c r="T7" i="39" s="1"/>
  <c r="T2" i="39"/>
  <c r="T230" i="55"/>
  <c r="T11" i="39" s="1"/>
  <c r="T225" i="55"/>
  <c r="T6" i="39" s="1"/>
  <c r="T222" i="55"/>
  <c r="T3" i="39" s="1"/>
  <c r="T228" i="55"/>
  <c r="T9" i="39" s="1"/>
  <c r="T229" i="55"/>
  <c r="T10" i="39" s="1"/>
  <c r="Q182" i="55"/>
  <c r="Q189" i="55"/>
  <c r="Q185" i="55"/>
  <c r="Q183" i="55"/>
  <c r="Q187" i="55"/>
  <c r="Q190" i="55"/>
  <c r="Q191" i="55"/>
  <c r="Q184" i="55"/>
  <c r="Q188" i="55"/>
  <c r="Q186" i="55"/>
  <c r="P2" i="36"/>
  <c r="P237" i="55"/>
  <c r="P5" i="36" s="1"/>
  <c r="P241" i="55"/>
  <c r="P9" i="36" s="1"/>
  <c r="P238" i="55"/>
  <c r="P6" i="36" s="1"/>
  <c r="P239" i="55"/>
  <c r="P7" i="36" s="1"/>
  <c r="P242" i="55"/>
  <c r="P10" i="36" s="1"/>
  <c r="P236" i="55"/>
  <c r="P4" i="36" s="1"/>
  <c r="P235" i="55"/>
  <c r="P3" i="36" s="1"/>
  <c r="P240" i="55"/>
  <c r="P8" i="36" s="1"/>
  <c r="P243" i="55"/>
  <c r="P11" i="36" s="1"/>
  <c r="AA203" i="55"/>
  <c r="AA10" i="38" s="1"/>
  <c r="AA204" i="55"/>
  <c r="AA11" i="38" s="1"/>
  <c r="AA2" i="38"/>
  <c r="AA202" i="55"/>
  <c r="AA9" i="38" s="1"/>
  <c r="AA196" i="55"/>
  <c r="AA3" i="38" s="1"/>
  <c r="AA197" i="55"/>
  <c r="AA4" i="38" s="1"/>
  <c r="AA198" i="55"/>
  <c r="AA5" i="38" s="1"/>
  <c r="AA201" i="55"/>
  <c r="AA8" i="38" s="1"/>
  <c r="AA199" i="55"/>
  <c r="AA6" i="38" s="1"/>
  <c r="AA200" i="55"/>
  <c r="AA7" i="38" s="1"/>
  <c r="S185" i="55"/>
  <c r="S187" i="55"/>
  <c r="S182" i="55"/>
  <c r="S190" i="55"/>
  <c r="S189" i="55"/>
  <c r="S183" i="55"/>
  <c r="S184" i="55"/>
  <c r="S188" i="55"/>
  <c r="S191" i="55"/>
  <c r="S186" i="55"/>
  <c r="AD182" i="55"/>
  <c r="AD185" i="55"/>
  <c r="AD187" i="55"/>
  <c r="AD183" i="55"/>
  <c r="AD191" i="55"/>
  <c r="AD189" i="55"/>
  <c r="AD184" i="55"/>
  <c r="AD188" i="55"/>
  <c r="AD186" i="55"/>
  <c r="AD190" i="55"/>
  <c r="AM213" i="55"/>
  <c r="AM214" i="55"/>
  <c r="AM209" i="55"/>
  <c r="AM211" i="55"/>
  <c r="AM212" i="55"/>
  <c r="AM216" i="55"/>
  <c r="AM208" i="55"/>
  <c r="AM210" i="55"/>
  <c r="AM217" i="55"/>
  <c r="AM215" i="55"/>
  <c r="X2" i="36"/>
  <c r="X239" i="55"/>
  <c r="X7" i="36" s="1"/>
  <c r="X243" i="55"/>
  <c r="X11" i="36" s="1"/>
  <c r="X236" i="55"/>
  <c r="X4" i="36" s="1"/>
  <c r="X240" i="55"/>
  <c r="X8" i="36" s="1"/>
  <c r="X238" i="55"/>
  <c r="X6" i="36" s="1"/>
  <c r="X241" i="55"/>
  <c r="X9" i="36" s="1"/>
  <c r="X242" i="55"/>
  <c r="X10" i="36" s="1"/>
  <c r="X237" i="55"/>
  <c r="X5" i="36" s="1"/>
  <c r="X235" i="55"/>
  <c r="X3" i="36" s="1"/>
  <c r="AK2" i="36"/>
  <c r="AK240" i="55"/>
  <c r="AK8" i="36" s="1"/>
  <c r="AK237" i="55"/>
  <c r="AK5" i="36" s="1"/>
  <c r="AK236" i="55"/>
  <c r="AK4" i="36" s="1"/>
  <c r="AK241" i="55"/>
  <c r="AK9" i="36" s="1"/>
  <c r="AK238" i="55"/>
  <c r="AK6" i="36" s="1"/>
  <c r="AK243" i="55"/>
  <c r="AK11" i="36" s="1"/>
  <c r="AK242" i="55"/>
  <c r="AK10" i="36" s="1"/>
  <c r="AK235" i="55"/>
  <c r="AK3" i="36" s="1"/>
  <c r="AK239" i="55"/>
  <c r="AK7" i="36" s="1"/>
  <c r="H253" i="55"/>
  <c r="H250" i="55"/>
  <c r="H248" i="55"/>
  <c r="H251" i="55"/>
  <c r="H254" i="55"/>
  <c r="H252" i="55"/>
  <c r="H256" i="55"/>
  <c r="H249" i="55"/>
  <c r="H255" i="55"/>
  <c r="AH6" i="40"/>
  <c r="AF2" i="23"/>
  <c r="E2" i="36"/>
  <c r="E237" i="55"/>
  <c r="E5" i="36" s="1"/>
  <c r="E240" i="55"/>
  <c r="E8" i="36" s="1"/>
  <c r="E236" i="55"/>
  <c r="E4" i="36" s="1"/>
  <c r="E235" i="55"/>
  <c r="E3" i="36" s="1"/>
  <c r="E239" i="55"/>
  <c r="E7" i="36" s="1"/>
  <c r="E242" i="55"/>
  <c r="E10" i="36" s="1"/>
  <c r="E243" i="55"/>
  <c r="E11" i="36" s="1"/>
  <c r="E238" i="55"/>
  <c r="E6" i="36" s="1"/>
  <c r="E241" i="55"/>
  <c r="E9" i="36" s="1"/>
  <c r="S2" i="23"/>
  <c r="AF2" i="36"/>
  <c r="AF237" i="55"/>
  <c r="AF5" i="36" s="1"/>
  <c r="AF239" i="55"/>
  <c r="AF7" i="36" s="1"/>
  <c r="AF240" i="55"/>
  <c r="AF8" i="36" s="1"/>
  <c r="AF243" i="55"/>
  <c r="AF11" i="36" s="1"/>
  <c r="AF238" i="55"/>
  <c r="AF6" i="36" s="1"/>
  <c r="AF236" i="55"/>
  <c r="AF4" i="36" s="1"/>
  <c r="AF241" i="55"/>
  <c r="AF9" i="36" s="1"/>
  <c r="AF242" i="55"/>
  <c r="AF10" i="36" s="1"/>
  <c r="AF235" i="55"/>
  <c r="AF3" i="36" s="1"/>
  <c r="L182" i="55"/>
  <c r="L183" i="55"/>
  <c r="L187" i="55"/>
  <c r="L191" i="55"/>
  <c r="L184" i="55"/>
  <c r="L190" i="55"/>
  <c r="L185" i="55"/>
  <c r="L188" i="55"/>
  <c r="L189" i="55"/>
  <c r="L186" i="55"/>
  <c r="W182" i="55"/>
  <c r="W191" i="55"/>
  <c r="W183" i="55"/>
  <c r="W190" i="55"/>
  <c r="W187" i="55"/>
  <c r="W186" i="55"/>
  <c r="W188" i="55"/>
  <c r="W185" i="55"/>
  <c r="W184" i="55"/>
  <c r="W189" i="55"/>
  <c r="T216" i="55"/>
  <c r="T214" i="55"/>
  <c r="T212" i="55"/>
  <c r="T210" i="55"/>
  <c r="T208" i="55"/>
  <c r="T209" i="55"/>
  <c r="T217" i="55"/>
  <c r="T213" i="55"/>
  <c r="T215" i="55"/>
  <c r="T211" i="55"/>
  <c r="Q202" i="55"/>
  <c r="Q9" i="38" s="1"/>
  <c r="Q196" i="55"/>
  <c r="Q3" i="38" s="1"/>
  <c r="Q204" i="55"/>
  <c r="Q11" i="38" s="1"/>
  <c r="Q2" i="38"/>
  <c r="Q203" i="55"/>
  <c r="Q10" i="38" s="1"/>
  <c r="Q201" i="55"/>
  <c r="Q8" i="38" s="1"/>
  <c r="Q198" i="55"/>
  <c r="Q5" i="38" s="1"/>
  <c r="Q199" i="55"/>
  <c r="Q6" i="38" s="1"/>
  <c r="Q197" i="55"/>
  <c r="Q4" i="38" s="1"/>
  <c r="Q200" i="55"/>
  <c r="Q7" i="38" s="1"/>
  <c r="AB2" i="37"/>
  <c r="P256" i="55"/>
  <c r="P249" i="55"/>
  <c r="P253" i="55"/>
  <c r="P254" i="55"/>
  <c r="P255" i="55"/>
  <c r="P251" i="55"/>
  <c r="P248" i="55"/>
  <c r="P250" i="55"/>
  <c r="P252" i="55"/>
  <c r="C210" i="55"/>
  <c r="C212" i="55"/>
  <c r="C217" i="55"/>
  <c r="C215" i="55"/>
  <c r="C213" i="55"/>
  <c r="C211" i="55"/>
  <c r="C214" i="55"/>
  <c r="C209" i="55"/>
  <c r="C208" i="55"/>
  <c r="C216" i="55"/>
  <c r="AA222" i="55"/>
  <c r="AA3" i="39" s="1"/>
  <c r="AA228" i="55"/>
  <c r="AA9" i="39" s="1"/>
  <c r="AA225" i="55"/>
  <c r="AA6" i="39" s="1"/>
  <c r="AA230" i="55"/>
  <c r="AA11" i="39" s="1"/>
  <c r="AA226" i="55"/>
  <c r="AA7" i="39" s="1"/>
  <c r="AA224" i="55"/>
  <c r="AA5" i="39" s="1"/>
  <c r="AA2" i="39"/>
  <c r="AA227" i="55"/>
  <c r="AA8" i="39" s="1"/>
  <c r="AA229" i="55"/>
  <c r="AA10" i="39" s="1"/>
  <c r="AA223" i="55"/>
  <c r="AA4" i="39" s="1"/>
  <c r="S228" i="55"/>
  <c r="S9" i="39" s="1"/>
  <c r="S229" i="55"/>
  <c r="S10" i="39" s="1"/>
  <c r="S226" i="55"/>
  <c r="S7" i="39" s="1"/>
  <c r="S230" i="55"/>
  <c r="S11" i="39" s="1"/>
  <c r="S222" i="55"/>
  <c r="S3" i="39" s="1"/>
  <c r="S225" i="55"/>
  <c r="S6" i="39" s="1"/>
  <c r="S224" i="55"/>
  <c r="S5" i="39" s="1"/>
  <c r="S2" i="39"/>
  <c r="S223" i="55"/>
  <c r="S4" i="39" s="1"/>
  <c r="S227" i="55"/>
  <c r="S8" i="39" s="1"/>
  <c r="Z2" i="23"/>
  <c r="K208" i="55"/>
  <c r="K212" i="55"/>
  <c r="K209" i="55"/>
  <c r="K217" i="55"/>
  <c r="K211" i="55"/>
  <c r="K213" i="55"/>
  <c r="K216" i="55"/>
  <c r="K215" i="55"/>
  <c r="K214" i="55"/>
  <c r="K210" i="55"/>
  <c r="K2" i="36"/>
  <c r="K239" i="55"/>
  <c r="K7" i="36" s="1"/>
  <c r="K237" i="55"/>
  <c r="K5" i="36" s="1"/>
  <c r="K243" i="55"/>
  <c r="K11" i="36" s="1"/>
  <c r="K240" i="55"/>
  <c r="K8" i="36" s="1"/>
  <c r="K235" i="55"/>
  <c r="K3" i="36" s="1"/>
  <c r="K241" i="55"/>
  <c r="K9" i="36" s="1"/>
  <c r="K242" i="55"/>
  <c r="K10" i="36" s="1"/>
  <c r="K236" i="55"/>
  <c r="K4" i="36" s="1"/>
  <c r="K238" i="55"/>
  <c r="K6" i="36" s="1"/>
  <c r="AM2" i="36"/>
  <c r="AM238" i="55"/>
  <c r="AM6" i="36" s="1"/>
  <c r="AM241" i="55"/>
  <c r="AM9" i="36" s="1"/>
  <c r="AM239" i="55"/>
  <c r="AM7" i="36" s="1"/>
  <c r="AM240" i="55"/>
  <c r="AM8" i="36" s="1"/>
  <c r="AM235" i="55"/>
  <c r="AM3" i="36" s="1"/>
  <c r="AM242" i="55"/>
  <c r="AM10" i="36" s="1"/>
  <c r="AM243" i="55"/>
  <c r="AM11" i="36" s="1"/>
  <c r="AM237" i="55"/>
  <c r="AM5" i="36" s="1"/>
  <c r="AM236" i="55"/>
  <c r="AM4" i="36" s="1"/>
  <c r="V2" i="40"/>
  <c r="X223" i="55"/>
  <c r="X4" i="39" s="1"/>
  <c r="X226" i="55"/>
  <c r="X7" i="39" s="1"/>
  <c r="X224" i="55"/>
  <c r="X5" i="39" s="1"/>
  <c r="X230" i="55"/>
  <c r="X11" i="39" s="1"/>
  <c r="X228" i="55"/>
  <c r="X9" i="39" s="1"/>
  <c r="X225" i="55"/>
  <c r="X6" i="39" s="1"/>
  <c r="X222" i="55"/>
  <c r="X3" i="39" s="1"/>
  <c r="X229" i="55"/>
  <c r="X10" i="39" s="1"/>
  <c r="X227" i="55"/>
  <c r="X8" i="39" s="1"/>
  <c r="X2" i="39"/>
  <c r="AI183" i="55"/>
  <c r="AI182" i="55"/>
  <c r="AI190" i="55"/>
  <c r="AI188" i="55"/>
  <c r="AI186" i="55"/>
  <c r="AI189" i="55"/>
  <c r="AI191" i="55"/>
  <c r="AI185" i="55"/>
  <c r="AI187" i="55"/>
  <c r="AI184" i="55"/>
  <c r="B184" i="55"/>
  <c r="B191" i="55"/>
  <c r="B188" i="55"/>
  <c r="B190" i="55"/>
  <c r="B183" i="55"/>
  <c r="B187" i="55"/>
  <c r="B189" i="55"/>
  <c r="B186" i="55"/>
  <c r="B185" i="55"/>
  <c r="AK216" i="55"/>
  <c r="AK214" i="55"/>
  <c r="AK212" i="55"/>
  <c r="AK210" i="55"/>
  <c r="AK208" i="55"/>
  <c r="AK217" i="55"/>
  <c r="AK215" i="55"/>
  <c r="AK211" i="55"/>
  <c r="AK209" i="55"/>
  <c r="AK213" i="55"/>
  <c r="D189" i="55"/>
  <c r="D187" i="55"/>
  <c r="D188" i="55"/>
  <c r="D182" i="55"/>
  <c r="D190" i="55"/>
  <c r="D183" i="55"/>
  <c r="D185" i="55"/>
  <c r="D184" i="55"/>
  <c r="D191" i="55"/>
  <c r="D186" i="55"/>
  <c r="B172" i="55"/>
  <c r="B171" i="55"/>
  <c r="E199" i="55"/>
  <c r="E6" i="38" s="1"/>
  <c r="E196" i="55"/>
  <c r="E3" i="38" s="1"/>
  <c r="E203" i="55"/>
  <c r="E10" i="38" s="1"/>
  <c r="E201" i="55"/>
  <c r="E8" i="38" s="1"/>
  <c r="E204" i="55"/>
  <c r="E11" i="38" s="1"/>
  <c r="E2" i="38"/>
  <c r="E198" i="55"/>
  <c r="E5" i="38" s="1"/>
  <c r="E197" i="55"/>
  <c r="E4" i="38" s="1"/>
  <c r="E200" i="55"/>
  <c r="E7" i="38" s="1"/>
  <c r="E202" i="55"/>
  <c r="E9" i="38" s="1"/>
  <c r="U34" i="55"/>
  <c r="U28" i="55"/>
  <c r="U35" i="55"/>
  <c r="U33" i="55"/>
  <c r="U31" i="55"/>
  <c r="U27" i="55"/>
  <c r="U32" i="55"/>
  <c r="U30" i="55"/>
  <c r="U29" i="55"/>
  <c r="AF252" i="55"/>
  <c r="AF248" i="55"/>
  <c r="AF254" i="55"/>
  <c r="AF255" i="55"/>
  <c r="AF251" i="55"/>
  <c r="AF249" i="55"/>
  <c r="AF250" i="55"/>
  <c r="AF256" i="55"/>
  <c r="AF253" i="55"/>
  <c r="L212" i="55"/>
  <c r="L217" i="55"/>
  <c r="L215" i="55"/>
  <c r="L213" i="55"/>
  <c r="L211" i="55"/>
  <c r="L209" i="55"/>
  <c r="L216" i="55"/>
  <c r="L214" i="55"/>
  <c r="L210" i="55"/>
  <c r="L208" i="55"/>
  <c r="W2" i="36"/>
  <c r="W236" i="55"/>
  <c r="W4" i="36" s="1"/>
  <c r="W243" i="55"/>
  <c r="W11" i="36" s="1"/>
  <c r="W241" i="55"/>
  <c r="W9" i="36" s="1"/>
  <c r="W235" i="55"/>
  <c r="W3" i="36" s="1"/>
  <c r="W237" i="55"/>
  <c r="W5" i="36" s="1"/>
  <c r="W238" i="55"/>
  <c r="W6" i="36" s="1"/>
  <c r="W242" i="55"/>
  <c r="W10" i="36" s="1"/>
  <c r="W240" i="55"/>
  <c r="W8" i="36" s="1"/>
  <c r="W239" i="55"/>
  <c r="W7" i="36" s="1"/>
  <c r="T250" i="55"/>
  <c r="T256" i="55"/>
  <c r="T251" i="55"/>
  <c r="T255" i="55"/>
  <c r="T248" i="55"/>
  <c r="T254" i="55"/>
  <c r="T253" i="55"/>
  <c r="T249" i="55"/>
  <c r="T252" i="55"/>
  <c r="J184" i="55"/>
  <c r="J183" i="55"/>
  <c r="J185" i="55"/>
  <c r="J191" i="55"/>
  <c r="J189" i="55"/>
  <c r="J187" i="55"/>
  <c r="J188" i="55"/>
  <c r="J190" i="55"/>
  <c r="J182" i="55"/>
  <c r="J186" i="55"/>
  <c r="Z182" i="55"/>
  <c r="Z191" i="55"/>
  <c r="Z183" i="55"/>
  <c r="Z189" i="55"/>
  <c r="Z190" i="55"/>
  <c r="Z185" i="55"/>
  <c r="Z187" i="55"/>
  <c r="Z186" i="55"/>
  <c r="Z188" i="55"/>
  <c r="Z184" i="55"/>
  <c r="Q209" i="55"/>
  <c r="Q208" i="55"/>
  <c r="Q216" i="55"/>
  <c r="Q210" i="55"/>
  <c r="Q212" i="55"/>
  <c r="Q214" i="55"/>
  <c r="Q217" i="55"/>
  <c r="Q215" i="55"/>
  <c r="Q213" i="55"/>
  <c r="Q211" i="55"/>
  <c r="AN188" i="55"/>
  <c r="AN186" i="55"/>
  <c r="AN183" i="55"/>
  <c r="AN182" i="55"/>
  <c r="AN184" i="55"/>
  <c r="AN185" i="55"/>
  <c r="AN189" i="55"/>
  <c r="AN191" i="55"/>
  <c r="AN187" i="55"/>
  <c r="AN190" i="55"/>
  <c r="C204" i="55"/>
  <c r="C11" i="38" s="1"/>
  <c r="C196" i="55"/>
  <c r="C3" i="38" s="1"/>
  <c r="C199" i="55"/>
  <c r="C6" i="38" s="1"/>
  <c r="C201" i="55"/>
  <c r="C8" i="38" s="1"/>
  <c r="C203" i="55"/>
  <c r="C10" i="38" s="1"/>
  <c r="C200" i="55"/>
  <c r="C7" i="38" s="1"/>
  <c r="C198" i="55"/>
  <c r="C5" i="38" s="1"/>
  <c r="C197" i="55"/>
  <c r="C4" i="38" s="1"/>
  <c r="C202" i="55"/>
  <c r="C9" i="38" s="1"/>
  <c r="C2" i="38"/>
  <c r="AA2" i="36"/>
  <c r="AA236" i="55"/>
  <c r="AA4" i="36" s="1"/>
  <c r="AA235" i="55"/>
  <c r="AA3" i="36" s="1"/>
  <c r="AA242" i="55"/>
  <c r="AA10" i="36" s="1"/>
  <c r="AA237" i="55"/>
  <c r="AA5" i="36" s="1"/>
  <c r="AA240" i="55"/>
  <c r="AA8" i="36" s="1"/>
  <c r="AA241" i="55"/>
  <c r="AA9" i="36" s="1"/>
  <c r="AA239" i="55"/>
  <c r="AA7" i="36" s="1"/>
  <c r="AA238" i="55"/>
  <c r="AA6" i="36" s="1"/>
  <c r="AA243" i="55"/>
  <c r="AA11" i="36" s="1"/>
  <c r="S2" i="36"/>
  <c r="S235" i="55"/>
  <c r="S3" i="36" s="1"/>
  <c r="S241" i="55"/>
  <c r="S9" i="36" s="1"/>
  <c r="S238" i="55"/>
  <c r="S6" i="36" s="1"/>
  <c r="S239" i="55"/>
  <c r="S7" i="36" s="1"/>
  <c r="S240" i="55"/>
  <c r="S8" i="36" s="1"/>
  <c r="S243" i="55"/>
  <c r="S11" i="36" s="1"/>
  <c r="S237" i="55"/>
  <c r="S5" i="36" s="1"/>
  <c r="S236" i="55"/>
  <c r="S4" i="36" s="1"/>
  <c r="S242" i="55"/>
  <c r="S10" i="36" s="1"/>
  <c r="K223" i="55"/>
  <c r="K4" i="39" s="1"/>
  <c r="K228" i="55"/>
  <c r="K9" i="39" s="1"/>
  <c r="K227" i="55"/>
  <c r="K8" i="39" s="1"/>
  <c r="K2" i="39"/>
  <c r="K222" i="55"/>
  <c r="K3" i="39" s="1"/>
  <c r="K224" i="55"/>
  <c r="K5" i="39" s="1"/>
  <c r="K226" i="55"/>
  <c r="K7" i="39" s="1"/>
  <c r="K230" i="55"/>
  <c r="K11" i="39" s="1"/>
  <c r="K229" i="55"/>
  <c r="K10" i="39" s="1"/>
  <c r="K225" i="55"/>
  <c r="K6" i="39" s="1"/>
  <c r="AB2" i="40"/>
  <c r="K253" i="55"/>
  <c r="K251" i="55"/>
  <c r="K252" i="55"/>
  <c r="K249" i="55"/>
  <c r="K256" i="55"/>
  <c r="K248" i="55"/>
  <c r="K254" i="55"/>
  <c r="K255" i="55"/>
  <c r="K250" i="55"/>
  <c r="I2" i="23"/>
  <c r="AM201" i="55"/>
  <c r="AM8" i="38" s="1"/>
  <c r="AM2" i="38"/>
  <c r="AM202" i="55"/>
  <c r="AM9" i="38" s="1"/>
  <c r="AM204" i="55"/>
  <c r="AM11" i="38" s="1"/>
  <c r="AM203" i="55"/>
  <c r="AM10" i="38" s="1"/>
  <c r="AM196" i="55"/>
  <c r="AM3" i="38" s="1"/>
  <c r="AM198" i="55"/>
  <c r="AM5" i="38" s="1"/>
  <c r="AM200" i="55"/>
  <c r="AM7" i="38" s="1"/>
  <c r="AM197" i="55"/>
  <c r="AM4" i="38" s="1"/>
  <c r="AM199" i="55"/>
  <c r="AM6" i="38" s="1"/>
  <c r="X197" i="55"/>
  <c r="X4" i="38" s="1"/>
  <c r="X203" i="55"/>
  <c r="X10" i="38" s="1"/>
  <c r="X202" i="55"/>
  <c r="X9" i="38" s="1"/>
  <c r="X200" i="55"/>
  <c r="X7" i="38" s="1"/>
  <c r="X201" i="55"/>
  <c r="X8" i="38" s="1"/>
  <c r="X198" i="55"/>
  <c r="X5" i="38" s="1"/>
  <c r="X204" i="55"/>
  <c r="X11" i="38" s="1"/>
  <c r="X199" i="55"/>
  <c r="X6" i="38" s="1"/>
  <c r="X2" i="38"/>
  <c r="X196" i="55"/>
  <c r="X3" i="38" s="1"/>
  <c r="AI203" i="55"/>
  <c r="AI10" i="38" s="1"/>
  <c r="AI2" i="38"/>
  <c r="AI199" i="55"/>
  <c r="AI6" i="38" s="1"/>
  <c r="AI198" i="55"/>
  <c r="AI5" i="38" s="1"/>
  <c r="AI196" i="55"/>
  <c r="AI3" i="38" s="1"/>
  <c r="AI204" i="55"/>
  <c r="AI11" i="38" s="1"/>
  <c r="AI201" i="55"/>
  <c r="AI8" i="38" s="1"/>
  <c r="AI202" i="55"/>
  <c r="AI9" i="38" s="1"/>
  <c r="AI200" i="55"/>
  <c r="AI7" i="38" s="1"/>
  <c r="AI197" i="55"/>
  <c r="AI4" i="38" s="1"/>
  <c r="B229" i="55"/>
  <c r="B10" i="39" s="1"/>
  <c r="B224" i="55"/>
  <c r="B5" i="39" s="1"/>
  <c r="B228" i="55"/>
  <c r="B9" i="39" s="1"/>
  <c r="B226" i="55"/>
  <c r="B7" i="39" s="1"/>
  <c r="B227" i="55"/>
  <c r="B8" i="39" s="1"/>
  <c r="B222" i="55"/>
  <c r="B3" i="39" s="1"/>
  <c r="B2" i="39"/>
  <c r="B223" i="55"/>
  <c r="B4" i="39" s="1"/>
  <c r="B230" i="55"/>
  <c r="B11" i="39" s="1"/>
  <c r="B225" i="55"/>
  <c r="B6" i="39" s="1"/>
  <c r="AK230" i="55"/>
  <c r="AK11" i="39" s="1"/>
  <c r="AK222" i="55"/>
  <c r="AK3" i="39" s="1"/>
  <c r="AK229" i="55"/>
  <c r="AK10" i="39" s="1"/>
  <c r="AK227" i="55"/>
  <c r="AK8" i="39" s="1"/>
  <c r="AK225" i="55"/>
  <c r="AK6" i="39" s="1"/>
  <c r="AK228" i="55"/>
  <c r="AK9" i="39" s="1"/>
  <c r="AK2" i="39"/>
  <c r="AK226" i="55"/>
  <c r="AK7" i="39" s="1"/>
  <c r="AK224" i="55"/>
  <c r="AK5" i="39" s="1"/>
  <c r="AK223" i="55"/>
  <c r="AK4" i="39" s="1"/>
  <c r="D226" i="55"/>
  <c r="D7" i="39" s="1"/>
  <c r="D229" i="55"/>
  <c r="D10" i="39" s="1"/>
  <c r="D225" i="55"/>
  <c r="D6" i="39" s="1"/>
  <c r="D222" i="55"/>
  <c r="D3" i="39" s="1"/>
  <c r="D2" i="39"/>
  <c r="D230" i="55"/>
  <c r="D11" i="39" s="1"/>
  <c r="D228" i="55"/>
  <c r="D9" i="39" s="1"/>
  <c r="D223" i="55"/>
  <c r="D4" i="39" s="1"/>
  <c r="D224" i="55"/>
  <c r="D5" i="39" s="1"/>
  <c r="D227" i="55"/>
  <c r="D8" i="39" s="1"/>
  <c r="E251" i="55"/>
  <c r="E252" i="55"/>
  <c r="E249" i="55"/>
  <c r="E248" i="55"/>
  <c r="E254" i="55"/>
  <c r="E250" i="55"/>
  <c r="E256" i="55"/>
  <c r="E255" i="55"/>
  <c r="E253" i="55"/>
  <c r="O5" i="37"/>
  <c r="U59" i="55"/>
  <c r="U55" i="55"/>
  <c r="U58" i="55"/>
  <c r="U54" i="55"/>
  <c r="U61" i="55"/>
  <c r="U53" i="55"/>
  <c r="U57" i="55"/>
  <c r="U52" i="55"/>
  <c r="U56" i="55"/>
  <c r="U60" i="55"/>
  <c r="L223" i="55"/>
  <c r="L4" i="39" s="1"/>
  <c r="L229" i="55"/>
  <c r="L10" i="39" s="1"/>
  <c r="L227" i="55"/>
  <c r="L8" i="39" s="1"/>
  <c r="L2" i="39"/>
  <c r="L222" i="55"/>
  <c r="L3" i="39" s="1"/>
  <c r="L224" i="55"/>
  <c r="L5" i="39" s="1"/>
  <c r="L226" i="55"/>
  <c r="L7" i="39" s="1"/>
  <c r="L228" i="55"/>
  <c r="L9" i="39" s="1"/>
  <c r="L230" i="55"/>
  <c r="L11" i="39" s="1"/>
  <c r="L225" i="55"/>
  <c r="L6" i="39" s="1"/>
  <c r="W217" i="55"/>
  <c r="W213" i="55"/>
  <c r="W216" i="55"/>
  <c r="W211" i="55"/>
  <c r="W214" i="55"/>
  <c r="W212" i="55"/>
  <c r="W215" i="55"/>
  <c r="W210" i="55"/>
  <c r="W208" i="55"/>
  <c r="W209" i="55"/>
  <c r="J2" i="36"/>
  <c r="J243" i="55"/>
  <c r="J11" i="36" s="1"/>
  <c r="J237" i="55"/>
  <c r="J5" i="36" s="1"/>
  <c r="J241" i="55"/>
  <c r="J9" i="36" s="1"/>
  <c r="J240" i="55"/>
  <c r="J8" i="36" s="1"/>
  <c r="J242" i="55"/>
  <c r="J10" i="36" s="1"/>
  <c r="J236" i="55"/>
  <c r="J4" i="36" s="1"/>
  <c r="J238" i="55"/>
  <c r="J6" i="36" s="1"/>
  <c r="J239" i="55"/>
  <c r="J7" i="36" s="1"/>
  <c r="J235" i="55"/>
  <c r="J3" i="36" s="1"/>
  <c r="Z214" i="55"/>
  <c r="Z217" i="55"/>
  <c r="Z215" i="55"/>
  <c r="Z216" i="55"/>
  <c r="Z208" i="55"/>
  <c r="Z211" i="55"/>
  <c r="Z209" i="55"/>
  <c r="Z212" i="55"/>
  <c r="Z213" i="55"/>
  <c r="Z210" i="55"/>
  <c r="Q229" i="55"/>
  <c r="Q10" i="39" s="1"/>
  <c r="Q2" i="39"/>
  <c r="Q225" i="55"/>
  <c r="Q6" i="39" s="1"/>
  <c r="Q226" i="55"/>
  <c r="Q7" i="39" s="1"/>
  <c r="Q224" i="55"/>
  <c r="Q5" i="39" s="1"/>
  <c r="Q223" i="55"/>
  <c r="Q4" i="39" s="1"/>
  <c r="Q222" i="55"/>
  <c r="Q3" i="39" s="1"/>
  <c r="Q228" i="55"/>
  <c r="Q9" i="39" s="1"/>
  <c r="Q230" i="55"/>
  <c r="Q11" i="39" s="1"/>
  <c r="Q227" i="55"/>
  <c r="Q8" i="39" s="1"/>
  <c r="AN217" i="55"/>
  <c r="AN211" i="55"/>
  <c r="AN215" i="55"/>
  <c r="AN213" i="55"/>
  <c r="AN209" i="55"/>
  <c r="AN216" i="55"/>
  <c r="AN212" i="55"/>
  <c r="AN214" i="55"/>
  <c r="AN210" i="55"/>
  <c r="AN208" i="55"/>
  <c r="C227" i="55"/>
  <c r="C8" i="39" s="1"/>
  <c r="C224" i="55"/>
  <c r="C5" i="39" s="1"/>
  <c r="C228" i="55"/>
  <c r="C9" i="39" s="1"/>
  <c r="C226" i="55"/>
  <c r="C7" i="39" s="1"/>
  <c r="C225" i="55"/>
  <c r="C6" i="39" s="1"/>
  <c r="C2" i="39"/>
  <c r="C222" i="55"/>
  <c r="C3" i="39" s="1"/>
  <c r="C223" i="55"/>
  <c r="C4" i="39" s="1"/>
  <c r="C229" i="55"/>
  <c r="C10" i="39" s="1"/>
  <c r="C230" i="55"/>
  <c r="C11" i="39" s="1"/>
  <c r="AA251" i="55"/>
  <c r="AA255" i="55"/>
  <c r="AA253" i="55"/>
  <c r="AA252" i="55"/>
  <c r="AA256" i="55"/>
  <c r="AA249" i="55"/>
  <c r="AA248" i="55"/>
  <c r="AA250" i="55"/>
  <c r="AA254" i="55"/>
  <c r="S210" i="55"/>
  <c r="S213" i="55"/>
  <c r="S211" i="55"/>
  <c r="S209" i="55"/>
  <c r="S216" i="55"/>
  <c r="S214" i="55"/>
  <c r="S212" i="55"/>
  <c r="S208" i="55"/>
  <c r="S217" i="55"/>
  <c r="S215" i="55"/>
  <c r="AI2" i="36"/>
  <c r="AI236" i="55"/>
  <c r="AI4" i="36" s="1"/>
  <c r="AI243" i="55"/>
  <c r="AI11" i="36" s="1"/>
  <c r="AI238" i="55"/>
  <c r="AI6" i="36" s="1"/>
  <c r="AI235" i="55"/>
  <c r="AI3" i="36" s="1"/>
  <c r="AI242" i="55"/>
  <c r="AI10" i="36" s="1"/>
  <c r="AI237" i="55"/>
  <c r="AI5" i="36" s="1"/>
  <c r="AI241" i="55"/>
  <c r="AI9" i="36" s="1"/>
  <c r="AI240" i="55"/>
  <c r="AI8" i="36" s="1"/>
  <c r="AI239" i="55"/>
  <c r="AI7" i="36" s="1"/>
  <c r="AM249" i="55"/>
  <c r="AM254" i="55"/>
  <c r="AM248" i="55"/>
  <c r="AM250" i="55"/>
  <c r="AM252" i="55"/>
  <c r="AM253" i="55"/>
  <c r="AM251" i="55"/>
  <c r="AM256" i="55"/>
  <c r="AM255" i="55"/>
  <c r="X256" i="55"/>
  <c r="X248" i="55"/>
  <c r="X255" i="55"/>
  <c r="X254" i="55"/>
  <c r="X251" i="55"/>
  <c r="X252" i="55"/>
  <c r="X249" i="55"/>
  <c r="X250" i="55"/>
  <c r="X253" i="55"/>
  <c r="AI212" i="55"/>
  <c r="AI210" i="55"/>
  <c r="AI211" i="55"/>
  <c r="AI213" i="55"/>
  <c r="AI208" i="55"/>
  <c r="AI215" i="55"/>
  <c r="AI217" i="55"/>
  <c r="AI209" i="55"/>
  <c r="AI216" i="55"/>
  <c r="AI214" i="55"/>
  <c r="B2" i="36"/>
  <c r="B243" i="55"/>
  <c r="B11" i="36" s="1"/>
  <c r="B239" i="55"/>
  <c r="B7" i="36" s="1"/>
  <c r="B238" i="55"/>
  <c r="B6" i="36" s="1"/>
  <c r="B242" i="55"/>
  <c r="B10" i="36" s="1"/>
  <c r="B241" i="55"/>
  <c r="B9" i="36" s="1"/>
  <c r="B236" i="55"/>
  <c r="B4" i="36" s="1"/>
  <c r="B235" i="55"/>
  <c r="B3" i="36" s="1"/>
  <c r="B237" i="55"/>
  <c r="B5" i="36" s="1"/>
  <c r="B240" i="55"/>
  <c r="B8" i="36" s="1"/>
  <c r="AK200" i="55"/>
  <c r="AK7" i="38" s="1"/>
  <c r="AK202" i="55"/>
  <c r="AK9" i="38" s="1"/>
  <c r="AK199" i="55"/>
  <c r="AK6" i="38" s="1"/>
  <c r="AK203" i="55"/>
  <c r="AK10" i="38" s="1"/>
  <c r="AK204" i="55"/>
  <c r="AK11" i="38" s="1"/>
  <c r="AK201" i="55"/>
  <c r="AK8" i="38" s="1"/>
  <c r="AK2" i="38"/>
  <c r="AK196" i="55"/>
  <c r="AK3" i="38" s="1"/>
  <c r="AK197" i="55"/>
  <c r="AK4" i="38" s="1"/>
  <c r="AK198" i="55"/>
  <c r="AK5" i="38" s="1"/>
  <c r="D201" i="55"/>
  <c r="D8" i="38" s="1"/>
  <c r="D199" i="55"/>
  <c r="D6" i="38" s="1"/>
  <c r="D200" i="55"/>
  <c r="D7" i="38" s="1"/>
  <c r="D198" i="55"/>
  <c r="D5" i="38" s="1"/>
  <c r="D203" i="55"/>
  <c r="D10" i="38" s="1"/>
  <c r="D196" i="55"/>
  <c r="D3" i="38" s="1"/>
  <c r="D202" i="55"/>
  <c r="D9" i="38" s="1"/>
  <c r="D204" i="55"/>
  <c r="D11" i="38" s="1"/>
  <c r="D197" i="55"/>
  <c r="D4" i="38" s="1"/>
  <c r="D2" i="38"/>
  <c r="AH9" i="40"/>
  <c r="U47" i="55"/>
  <c r="U10" i="26" s="1"/>
  <c r="U46" i="55"/>
  <c r="U9" i="26" s="1"/>
  <c r="U2" i="26"/>
  <c r="U43" i="55"/>
  <c r="U6" i="26" s="1"/>
  <c r="U42" i="55"/>
  <c r="U5" i="26" s="1"/>
  <c r="U41" i="55"/>
  <c r="U4" i="26" s="1"/>
  <c r="U45" i="55"/>
  <c r="U8" i="26" s="1"/>
  <c r="U48" i="55"/>
  <c r="U11" i="26" s="1"/>
  <c r="U44" i="55"/>
  <c r="U7" i="26" s="1"/>
  <c r="U40" i="55"/>
  <c r="U3" i="26" s="1"/>
  <c r="L2" i="38"/>
  <c r="L200" i="55"/>
  <c r="L7" i="38" s="1"/>
  <c r="L199" i="55"/>
  <c r="L6" i="38" s="1"/>
  <c r="L198" i="55"/>
  <c r="L5" i="38" s="1"/>
  <c r="L204" i="55"/>
  <c r="L11" i="38" s="1"/>
  <c r="L196" i="55"/>
  <c r="L3" i="38" s="1"/>
  <c r="L197" i="55"/>
  <c r="L4" i="38" s="1"/>
  <c r="L202" i="55"/>
  <c r="L9" i="38" s="1"/>
  <c r="L201" i="55"/>
  <c r="L8" i="38" s="1"/>
  <c r="L203" i="55"/>
  <c r="L10" i="38" s="1"/>
  <c r="W227" i="55"/>
  <c r="W8" i="39" s="1"/>
  <c r="W226" i="55"/>
  <c r="W7" i="39" s="1"/>
  <c r="W225" i="55"/>
  <c r="W6" i="39" s="1"/>
  <c r="W223" i="55"/>
  <c r="W4" i="39" s="1"/>
  <c r="W230" i="55"/>
  <c r="W11" i="39" s="1"/>
  <c r="W224" i="55"/>
  <c r="W5" i="39" s="1"/>
  <c r="W229" i="55"/>
  <c r="W10" i="39" s="1"/>
  <c r="W222" i="55"/>
  <c r="W3" i="39" s="1"/>
  <c r="W228" i="55"/>
  <c r="W9" i="39" s="1"/>
  <c r="W2" i="39"/>
  <c r="J196" i="55"/>
  <c r="J3" i="38" s="1"/>
  <c r="J201" i="55"/>
  <c r="J8" i="38" s="1"/>
  <c r="J200" i="55"/>
  <c r="J7" i="38" s="1"/>
  <c r="J199" i="55"/>
  <c r="J6" i="38" s="1"/>
  <c r="J204" i="55"/>
  <c r="J11" i="38" s="1"/>
  <c r="J198" i="55"/>
  <c r="J5" i="38" s="1"/>
  <c r="J202" i="55"/>
  <c r="J9" i="38" s="1"/>
  <c r="J197" i="55"/>
  <c r="J4" i="38" s="1"/>
  <c r="J203" i="55"/>
  <c r="J10" i="38" s="1"/>
  <c r="J2" i="38"/>
  <c r="Z197" i="55"/>
  <c r="Z4" i="38" s="1"/>
  <c r="Z199" i="55"/>
  <c r="Z6" i="38" s="1"/>
  <c r="Z201" i="55"/>
  <c r="Z8" i="38" s="1"/>
  <c r="Z202" i="55"/>
  <c r="Z9" i="38" s="1"/>
  <c r="Z204" i="55"/>
  <c r="Z11" i="38" s="1"/>
  <c r="Z196" i="55"/>
  <c r="Z3" i="38" s="1"/>
  <c r="Z198" i="55"/>
  <c r="Z5" i="38" s="1"/>
  <c r="Z203" i="55"/>
  <c r="Z10" i="38" s="1"/>
  <c r="Z2" i="38"/>
  <c r="Z200" i="55"/>
  <c r="Z7" i="38" s="1"/>
  <c r="Q2" i="36"/>
  <c r="Q243" i="55"/>
  <c r="Q11" i="36" s="1"/>
  <c r="Q240" i="55"/>
  <c r="Q8" i="36" s="1"/>
  <c r="Q241" i="55"/>
  <c r="Q9" i="36" s="1"/>
  <c r="Q235" i="55"/>
  <c r="Q3" i="36" s="1"/>
  <c r="Q237" i="55"/>
  <c r="Q5" i="36" s="1"/>
  <c r="Q239" i="55"/>
  <c r="Q7" i="36" s="1"/>
  <c r="Q238" i="55"/>
  <c r="Q6" i="36" s="1"/>
  <c r="Q242" i="55"/>
  <c r="Q10" i="36" s="1"/>
  <c r="Q236" i="55"/>
  <c r="Q4" i="36" s="1"/>
  <c r="AN2" i="39"/>
  <c r="AN224" i="55"/>
  <c r="AN5" i="39" s="1"/>
  <c r="AN229" i="55"/>
  <c r="AN10" i="39" s="1"/>
  <c r="AN230" i="55"/>
  <c r="AN11" i="39" s="1"/>
  <c r="AN228" i="55"/>
  <c r="AN9" i="39" s="1"/>
  <c r="AN225" i="55"/>
  <c r="AN6" i="39" s="1"/>
  <c r="AN226" i="55"/>
  <c r="AN7" i="39" s="1"/>
  <c r="AN227" i="55"/>
  <c r="AN8" i="39" s="1"/>
  <c r="AN222" i="55"/>
  <c r="AN3" i="39" s="1"/>
  <c r="AN223" i="55"/>
  <c r="AN4" i="39" s="1"/>
  <c r="N4" i="37"/>
  <c r="C2" i="36"/>
  <c r="C236" i="55"/>
  <c r="C4" i="36" s="1"/>
  <c r="C237" i="55"/>
  <c r="C5" i="36" s="1"/>
  <c r="C238" i="55"/>
  <c r="C6" i="36" s="1"/>
  <c r="C242" i="55"/>
  <c r="C10" i="36" s="1"/>
  <c r="C241" i="55"/>
  <c r="C9" i="36" s="1"/>
  <c r="C239" i="55"/>
  <c r="C7" i="36" s="1"/>
  <c r="C235" i="55"/>
  <c r="C3" i="36" s="1"/>
  <c r="C240" i="55"/>
  <c r="C8" i="36" s="1"/>
  <c r="C243" i="55"/>
  <c r="C11" i="36" s="1"/>
  <c r="S2" i="38"/>
  <c r="S203" i="55"/>
  <c r="S10" i="38" s="1"/>
  <c r="S200" i="55"/>
  <c r="S7" i="38" s="1"/>
  <c r="S198" i="55"/>
  <c r="S5" i="38" s="1"/>
  <c r="S201" i="55"/>
  <c r="S8" i="38" s="1"/>
  <c r="S202" i="55"/>
  <c r="S9" i="38" s="1"/>
  <c r="S196" i="55"/>
  <c r="S3" i="38" s="1"/>
  <c r="S197" i="55"/>
  <c r="S4" i="38" s="1"/>
  <c r="S204" i="55"/>
  <c r="S11" i="38" s="1"/>
  <c r="S199" i="55"/>
  <c r="S6" i="38" s="1"/>
  <c r="U87" i="55"/>
  <c r="U11" i="24" s="1"/>
  <c r="U80" i="55"/>
  <c r="U4" i="24" s="1"/>
  <c r="U85" i="55"/>
  <c r="U9" i="24" s="1"/>
  <c r="U83" i="55"/>
  <c r="U7" i="24" s="1"/>
  <c r="U82" i="55"/>
  <c r="U6" i="24" s="1"/>
  <c r="U81" i="55"/>
  <c r="U5" i="24" s="1"/>
  <c r="U86" i="55"/>
  <c r="U10" i="24" s="1"/>
  <c r="U79" i="55"/>
  <c r="U3" i="24" s="1"/>
  <c r="U2" i="24"/>
  <c r="U84" i="55"/>
  <c r="U8" i="24" s="1"/>
  <c r="M187" i="55"/>
  <c r="M183" i="55"/>
  <c r="M188" i="55"/>
  <c r="M190" i="55"/>
  <c r="M189" i="55"/>
  <c r="M185" i="55"/>
  <c r="M191" i="55"/>
  <c r="M184" i="55"/>
  <c r="M186" i="55"/>
  <c r="M182" i="55"/>
  <c r="B4" i="23"/>
  <c r="Y2" i="36"/>
  <c r="Y241" i="55"/>
  <c r="Y9" i="36" s="1"/>
  <c r="Y237" i="55"/>
  <c r="Y5" i="36" s="1"/>
  <c r="Y242" i="55"/>
  <c r="Y10" i="36" s="1"/>
  <c r="Y238" i="55"/>
  <c r="Y6" i="36" s="1"/>
  <c r="Y235" i="55"/>
  <c r="Y3" i="36" s="1"/>
  <c r="Y243" i="55"/>
  <c r="Y11" i="36" s="1"/>
  <c r="Y236" i="55"/>
  <c r="Y4" i="36" s="1"/>
  <c r="Y240" i="55"/>
  <c r="Y8" i="36" s="1"/>
  <c r="Y239" i="55"/>
  <c r="Y7" i="36" s="1"/>
  <c r="L2" i="36"/>
  <c r="L238" i="55"/>
  <c r="L6" i="36" s="1"/>
  <c r="L237" i="55"/>
  <c r="L5" i="36" s="1"/>
  <c r="L236" i="55"/>
  <c r="L4" i="36" s="1"/>
  <c r="L241" i="55"/>
  <c r="L9" i="36" s="1"/>
  <c r="L239" i="55"/>
  <c r="L7" i="36" s="1"/>
  <c r="L242" i="55"/>
  <c r="L10" i="36" s="1"/>
  <c r="L243" i="55"/>
  <c r="L11" i="36" s="1"/>
  <c r="L240" i="55"/>
  <c r="L8" i="36" s="1"/>
  <c r="L235" i="55"/>
  <c r="L3" i="36" s="1"/>
  <c r="W197" i="55"/>
  <c r="W4" i="38" s="1"/>
  <c r="W200" i="55"/>
  <c r="W7" i="38" s="1"/>
  <c r="W199" i="55"/>
  <c r="W6" i="38" s="1"/>
  <c r="W2" i="38"/>
  <c r="W196" i="55"/>
  <c r="W3" i="38" s="1"/>
  <c r="W198" i="55"/>
  <c r="W5" i="38" s="1"/>
  <c r="W201" i="55"/>
  <c r="W8" i="38" s="1"/>
  <c r="W203" i="55"/>
  <c r="W10" i="38" s="1"/>
  <c r="W204" i="55"/>
  <c r="W11" i="38" s="1"/>
  <c r="W202" i="55"/>
  <c r="W9" i="38" s="1"/>
  <c r="G190" i="55"/>
  <c r="G186" i="55"/>
  <c r="G183" i="55"/>
  <c r="G191" i="55"/>
  <c r="G182" i="55"/>
  <c r="G187" i="55"/>
  <c r="G189" i="55"/>
  <c r="G188" i="55"/>
  <c r="G185" i="55"/>
  <c r="G184" i="55"/>
  <c r="J223" i="55"/>
  <c r="J4" i="39" s="1"/>
  <c r="J228" i="55"/>
  <c r="J9" i="39" s="1"/>
  <c r="J225" i="55"/>
  <c r="J6" i="39" s="1"/>
  <c r="J230" i="55"/>
  <c r="J11" i="39" s="1"/>
  <c r="J229" i="55"/>
  <c r="J10" i="39" s="1"/>
  <c r="J222" i="55"/>
  <c r="J3" i="39" s="1"/>
  <c r="J226" i="55"/>
  <c r="J7" i="39" s="1"/>
  <c r="J224" i="55"/>
  <c r="J5" i="39" s="1"/>
  <c r="J227" i="55"/>
  <c r="J8" i="39" s="1"/>
  <c r="J2" i="39"/>
  <c r="Z230" i="55"/>
  <c r="Z11" i="39" s="1"/>
  <c r="Z226" i="55"/>
  <c r="Z7" i="39" s="1"/>
  <c r="Z2" i="39"/>
  <c r="Z225" i="55"/>
  <c r="Z6" i="39" s="1"/>
  <c r="Z228" i="55"/>
  <c r="Z9" i="39" s="1"/>
  <c r="Z227" i="55"/>
  <c r="Z8" i="39" s="1"/>
  <c r="Z229" i="55"/>
  <c r="Z10" i="39" s="1"/>
  <c r="Z223" i="55"/>
  <c r="Z4" i="39" s="1"/>
  <c r="Z224" i="55"/>
  <c r="Z5" i="39" s="1"/>
  <c r="Z222" i="55"/>
  <c r="Z3" i="39" s="1"/>
  <c r="Q249" i="55"/>
  <c r="Q253" i="55"/>
  <c r="Q252" i="55"/>
  <c r="Q256" i="55"/>
  <c r="Q251" i="55"/>
  <c r="Q250" i="55"/>
  <c r="Q254" i="55"/>
  <c r="Q248" i="55"/>
  <c r="Q255" i="55"/>
  <c r="AN2" i="36"/>
  <c r="AN237" i="55"/>
  <c r="AN5" i="36" s="1"/>
  <c r="AN243" i="55"/>
  <c r="AN11" i="36" s="1"/>
  <c r="AN235" i="55"/>
  <c r="AN3" i="36" s="1"/>
  <c r="AN238" i="55"/>
  <c r="AN6" i="36" s="1"/>
  <c r="AN239" i="55"/>
  <c r="AN7" i="36" s="1"/>
  <c r="AN240" i="55"/>
  <c r="AN8" i="36" s="1"/>
  <c r="AN241" i="55"/>
  <c r="AN9" i="36" s="1"/>
  <c r="AN236" i="55"/>
  <c r="AN4" i="36" s="1"/>
  <c r="AN242" i="55"/>
  <c r="AN10" i="36" s="1"/>
  <c r="C255" i="55"/>
  <c r="C250" i="55"/>
  <c r="C249" i="55"/>
  <c r="C252" i="55"/>
  <c r="C254" i="55"/>
  <c r="C253" i="55"/>
  <c r="C256" i="55"/>
  <c r="C248" i="55"/>
  <c r="C251" i="55"/>
  <c r="S255" i="55"/>
  <c r="S254" i="55"/>
  <c r="S253" i="55"/>
  <c r="S251" i="55"/>
  <c r="S252" i="55"/>
  <c r="S250" i="55"/>
  <c r="S256" i="55"/>
  <c r="S248" i="55"/>
  <c r="S249" i="55"/>
  <c r="AL188" i="55"/>
  <c r="AL186" i="55"/>
  <c r="AL182" i="55"/>
  <c r="AL191" i="55"/>
  <c r="AL190" i="55"/>
  <c r="AL184" i="55"/>
  <c r="AL189" i="55"/>
  <c r="AL187" i="55"/>
  <c r="AL185" i="55"/>
  <c r="AL183" i="55"/>
  <c r="U72" i="55"/>
  <c r="U9" i="25" s="1"/>
  <c r="U2" i="25"/>
  <c r="U73" i="55"/>
  <c r="U10" i="25" s="1"/>
  <c r="U66" i="55"/>
  <c r="U3" i="25" s="1"/>
  <c r="U70" i="55"/>
  <c r="U7" i="25" s="1"/>
  <c r="U71" i="55"/>
  <c r="U8" i="25" s="1"/>
  <c r="U68" i="55"/>
  <c r="U5" i="25" s="1"/>
  <c r="U69" i="55"/>
  <c r="U6" i="25" s="1"/>
  <c r="U74" i="55"/>
  <c r="U11" i="25" s="1"/>
  <c r="U67" i="55"/>
  <c r="U4" i="25" s="1"/>
  <c r="M210" i="55"/>
  <c r="M211" i="55"/>
  <c r="M215" i="55"/>
  <c r="M213" i="55"/>
  <c r="M209" i="55"/>
  <c r="M216" i="55"/>
  <c r="M214" i="55"/>
  <c r="M212" i="55"/>
  <c r="M208" i="55"/>
  <c r="M217" i="55"/>
  <c r="AB11" i="23"/>
  <c r="Y203" i="55"/>
  <c r="Y10" i="38" s="1"/>
  <c r="Y200" i="55"/>
  <c r="Y7" i="38" s="1"/>
  <c r="Y198" i="55"/>
  <c r="Y5" i="38" s="1"/>
  <c r="Y199" i="55"/>
  <c r="Y6" i="38" s="1"/>
  <c r="Y197" i="55"/>
  <c r="Y4" i="38" s="1"/>
  <c r="Y201" i="55"/>
  <c r="Y8" i="38" s="1"/>
  <c r="Y2" i="38"/>
  <c r="Y202" i="55"/>
  <c r="Y9" i="38" s="1"/>
  <c r="Y196" i="55"/>
  <c r="Y3" i="38" s="1"/>
  <c r="Y204" i="55"/>
  <c r="Y11" i="38" s="1"/>
  <c r="L253" i="55"/>
  <c r="L248" i="55"/>
  <c r="L255" i="55"/>
  <c r="L256" i="55"/>
  <c r="L251" i="55"/>
  <c r="L250" i="55"/>
  <c r="L249" i="55"/>
  <c r="L254" i="55"/>
  <c r="L252" i="55"/>
  <c r="W250" i="55"/>
  <c r="W255" i="55"/>
  <c r="W251" i="55"/>
  <c r="W252" i="55"/>
  <c r="W248" i="55"/>
  <c r="W249" i="55"/>
  <c r="W253" i="55"/>
  <c r="W254" i="55"/>
  <c r="W256" i="55"/>
  <c r="G203" i="55"/>
  <c r="G10" i="38" s="1"/>
  <c r="G204" i="55"/>
  <c r="G11" i="38" s="1"/>
  <c r="G197" i="55"/>
  <c r="G4" i="38" s="1"/>
  <c r="G200" i="55"/>
  <c r="G7" i="38" s="1"/>
  <c r="G201" i="55"/>
  <c r="G8" i="38" s="1"/>
  <c r="G2" i="38"/>
  <c r="G196" i="55"/>
  <c r="G3" i="38" s="1"/>
  <c r="G198" i="55"/>
  <c r="G5" i="38" s="1"/>
  <c r="G199" i="55"/>
  <c r="G6" i="38" s="1"/>
  <c r="G202" i="55"/>
  <c r="G9" i="38" s="1"/>
  <c r="J210" i="55"/>
  <c r="J208" i="55"/>
  <c r="J217" i="55"/>
  <c r="J215" i="55"/>
  <c r="J213" i="55"/>
  <c r="J211" i="55"/>
  <c r="J209" i="55"/>
  <c r="J216" i="55"/>
  <c r="J214" i="55"/>
  <c r="J212" i="55"/>
  <c r="Z2" i="36"/>
  <c r="Z236" i="55"/>
  <c r="Z4" i="36" s="1"/>
  <c r="Z241" i="55"/>
  <c r="Z9" i="36" s="1"/>
  <c r="Z243" i="55"/>
  <c r="Z11" i="36" s="1"/>
  <c r="Z239" i="55"/>
  <c r="Z7" i="36" s="1"/>
  <c r="Z242" i="55"/>
  <c r="Z10" i="36" s="1"/>
  <c r="Z237" i="55"/>
  <c r="Z5" i="36" s="1"/>
  <c r="Z238" i="55"/>
  <c r="Z6" i="36" s="1"/>
  <c r="Z240" i="55"/>
  <c r="Z8" i="36" s="1"/>
  <c r="Z235" i="55"/>
  <c r="Z3" i="36" s="1"/>
  <c r="AN198" i="55"/>
  <c r="AN5" i="38" s="1"/>
  <c r="AN197" i="55"/>
  <c r="AN4" i="38" s="1"/>
  <c r="AN204" i="55"/>
  <c r="AN11" i="38" s="1"/>
  <c r="AN199" i="55"/>
  <c r="AN6" i="38" s="1"/>
  <c r="AN203" i="55"/>
  <c r="AN10" i="38" s="1"/>
  <c r="AN200" i="55"/>
  <c r="AN7" i="38" s="1"/>
  <c r="AN202" i="55"/>
  <c r="AN9" i="38" s="1"/>
  <c r="AN196" i="55"/>
  <c r="AN3" i="38" s="1"/>
  <c r="AN2" i="38"/>
  <c r="AN201" i="55"/>
  <c r="AN8" i="38" s="1"/>
  <c r="AC191" i="55"/>
  <c r="AC182" i="55"/>
  <c r="AC186" i="55"/>
  <c r="AC184" i="55"/>
  <c r="AC187" i="55"/>
  <c r="AC188" i="55"/>
  <c r="AC189" i="55"/>
  <c r="AC183" i="55"/>
  <c r="AC190" i="55"/>
  <c r="AC185" i="55"/>
  <c r="U182" i="55"/>
  <c r="U187" i="55"/>
  <c r="U190" i="55"/>
  <c r="U183" i="55"/>
  <c r="U184" i="55"/>
  <c r="U185" i="55"/>
  <c r="U188" i="55"/>
  <c r="U189" i="55"/>
  <c r="U191" i="55"/>
  <c r="U186" i="55"/>
  <c r="AJ189" i="55"/>
  <c r="AJ182" i="55"/>
  <c r="AJ188" i="55"/>
  <c r="AJ184" i="55"/>
  <c r="AJ186" i="55"/>
  <c r="AJ185" i="55"/>
  <c r="AJ183" i="55"/>
  <c r="AJ187" i="55"/>
  <c r="AJ191" i="55"/>
  <c r="AJ190" i="55"/>
  <c r="F226" i="55"/>
  <c r="F7" i="39" s="1"/>
  <c r="F225" i="55"/>
  <c r="F6" i="39" s="1"/>
  <c r="F229" i="55"/>
  <c r="F10" i="39" s="1"/>
  <c r="F230" i="55"/>
  <c r="F11" i="39" s="1"/>
  <c r="F228" i="55"/>
  <c r="F9" i="39" s="1"/>
  <c r="F2" i="39"/>
  <c r="F222" i="55"/>
  <c r="F3" i="39" s="1"/>
  <c r="F223" i="55"/>
  <c r="F4" i="39" s="1"/>
  <c r="F227" i="55"/>
  <c r="F8" i="39" s="1"/>
  <c r="F224" i="55"/>
  <c r="F5" i="39" s="1"/>
  <c r="AI248" i="55"/>
  <c r="AI252" i="55"/>
  <c r="AI250" i="55"/>
  <c r="AI255" i="55"/>
  <c r="AI256" i="55"/>
  <c r="AI251" i="55"/>
  <c r="AI249" i="55"/>
  <c r="AI254" i="55"/>
  <c r="AI253" i="55"/>
  <c r="B249" i="55"/>
  <c r="B251" i="55"/>
  <c r="B250" i="55"/>
  <c r="B255" i="55"/>
  <c r="B256" i="55"/>
  <c r="B253" i="55"/>
  <c r="B248" i="55"/>
  <c r="B252" i="55"/>
  <c r="B254" i="55"/>
  <c r="D213" i="55"/>
  <c r="D212" i="55"/>
  <c r="D208" i="55"/>
  <c r="D211" i="55"/>
  <c r="D210" i="55"/>
  <c r="D209" i="55"/>
  <c r="D217" i="55"/>
  <c r="D215" i="55"/>
  <c r="D216" i="55"/>
  <c r="D214" i="55"/>
  <c r="AL2" i="36"/>
  <c r="AL240" i="55"/>
  <c r="AL8" i="36" s="1"/>
  <c r="AL241" i="55"/>
  <c r="AL9" i="36" s="1"/>
  <c r="AL243" i="55"/>
  <c r="AL11" i="36" s="1"/>
  <c r="AL237" i="55"/>
  <c r="AL5" i="36" s="1"/>
  <c r="AL242" i="55"/>
  <c r="AL10" i="36" s="1"/>
  <c r="AL238" i="55"/>
  <c r="AL6" i="36" s="1"/>
  <c r="AL236" i="55"/>
  <c r="AL4" i="36" s="1"/>
  <c r="AL239" i="55"/>
  <c r="AL7" i="36" s="1"/>
  <c r="AL235" i="55"/>
  <c r="AL3" i="36" s="1"/>
  <c r="U100" i="55"/>
  <c r="U94" i="55"/>
  <c r="U98" i="55"/>
  <c r="U96" i="55"/>
  <c r="U93" i="55"/>
  <c r="U92" i="55"/>
  <c r="U99" i="55"/>
  <c r="U95" i="55"/>
  <c r="U97" i="55"/>
  <c r="M2" i="36"/>
  <c r="M243" i="55"/>
  <c r="M11" i="36" s="1"/>
  <c r="M242" i="55"/>
  <c r="M10" i="36" s="1"/>
  <c r="M241" i="55"/>
  <c r="M9" i="36" s="1"/>
  <c r="M239" i="55"/>
  <c r="M7" i="36" s="1"/>
  <c r="M238" i="55"/>
  <c r="M6" i="36" s="1"/>
  <c r="M235" i="55"/>
  <c r="M3" i="36" s="1"/>
  <c r="M237" i="55"/>
  <c r="M5" i="36" s="1"/>
  <c r="M236" i="55"/>
  <c r="M4" i="36" s="1"/>
  <c r="M240" i="55"/>
  <c r="M8" i="36" s="1"/>
  <c r="Y189" i="55"/>
  <c r="Y188" i="55"/>
  <c r="Y185" i="55"/>
  <c r="Y182" i="55"/>
  <c r="Y183" i="55"/>
  <c r="Y184" i="55"/>
  <c r="Y191" i="55"/>
  <c r="Y187" i="55"/>
  <c r="Y190" i="55"/>
  <c r="Y186" i="55"/>
  <c r="G213" i="55"/>
  <c r="G212" i="55"/>
  <c r="G208" i="55"/>
  <c r="G215" i="55"/>
  <c r="G209" i="55"/>
  <c r="G216" i="55"/>
  <c r="G210" i="55"/>
  <c r="G217" i="55"/>
  <c r="G211" i="55"/>
  <c r="G214" i="55"/>
  <c r="V10" i="37"/>
  <c r="R11" i="37"/>
  <c r="AE7" i="37"/>
  <c r="J255" i="55"/>
  <c r="J252" i="55"/>
  <c r="J256" i="55"/>
  <c r="J254" i="55"/>
  <c r="J251" i="55"/>
  <c r="J250" i="55"/>
  <c r="J249" i="55"/>
  <c r="J248" i="55"/>
  <c r="J253" i="55"/>
  <c r="Z253" i="55"/>
  <c r="Z256" i="55"/>
  <c r="Z248" i="55"/>
  <c r="Z255" i="55"/>
  <c r="Z249" i="55"/>
  <c r="Z250" i="55"/>
  <c r="Z254" i="55"/>
  <c r="Z252" i="55"/>
  <c r="Z251" i="55"/>
  <c r="AN256" i="55"/>
  <c r="AN255" i="55"/>
  <c r="AN253" i="55"/>
  <c r="AN251" i="55"/>
  <c r="AN249" i="55"/>
  <c r="AN248" i="55"/>
  <c r="AN250" i="55"/>
  <c r="AN252" i="55"/>
  <c r="AN254" i="55"/>
  <c r="AC197" i="55"/>
  <c r="AC4" i="38" s="1"/>
  <c r="AC199" i="55"/>
  <c r="AC6" i="38" s="1"/>
  <c r="AC202" i="55"/>
  <c r="AC9" i="38" s="1"/>
  <c r="AC204" i="55"/>
  <c r="AC11" i="38" s="1"/>
  <c r="AC201" i="55"/>
  <c r="AC8" i="38" s="1"/>
  <c r="AC203" i="55"/>
  <c r="AC10" i="38" s="1"/>
  <c r="AC196" i="55"/>
  <c r="AC3" i="38" s="1"/>
  <c r="AC2" i="38"/>
  <c r="AC198" i="55"/>
  <c r="AC5" i="38" s="1"/>
  <c r="AC200" i="55"/>
  <c r="AC7" i="38" s="1"/>
  <c r="U2" i="36"/>
  <c r="U242" i="55"/>
  <c r="U10" i="36" s="1"/>
  <c r="U237" i="55"/>
  <c r="U5" i="36" s="1"/>
  <c r="U236" i="55"/>
  <c r="U4" i="36" s="1"/>
  <c r="U241" i="55"/>
  <c r="U9" i="36" s="1"/>
  <c r="U235" i="55"/>
  <c r="U3" i="36" s="1"/>
  <c r="U240" i="55"/>
  <c r="U8" i="36" s="1"/>
  <c r="U239" i="55"/>
  <c r="U7" i="36" s="1"/>
  <c r="U243" i="55"/>
  <c r="U11" i="36" s="1"/>
  <c r="U238" i="55"/>
  <c r="U6" i="36" s="1"/>
  <c r="AJ229" i="55"/>
  <c r="AJ10" i="39" s="1"/>
  <c r="AJ227" i="55"/>
  <c r="AJ8" i="39" s="1"/>
  <c r="AJ228" i="55"/>
  <c r="AJ9" i="39" s="1"/>
  <c r="AJ2" i="39"/>
  <c r="AJ226" i="55"/>
  <c r="AJ7" i="39" s="1"/>
  <c r="AJ224" i="55"/>
  <c r="AJ5" i="39" s="1"/>
  <c r="AJ230" i="55"/>
  <c r="AJ11" i="39" s="1"/>
  <c r="AJ225" i="55"/>
  <c r="AJ6" i="39" s="1"/>
  <c r="AJ223" i="55"/>
  <c r="AJ4" i="39" s="1"/>
  <c r="AJ222" i="55"/>
  <c r="AJ3" i="39" s="1"/>
  <c r="F185" i="55"/>
  <c r="F190" i="55"/>
  <c r="F187" i="55"/>
  <c r="F182" i="55"/>
  <c r="F188" i="55"/>
  <c r="F184" i="55"/>
  <c r="F189" i="55"/>
  <c r="F183" i="55"/>
  <c r="F191" i="55"/>
  <c r="F186" i="55"/>
  <c r="B209" i="55"/>
  <c r="B208" i="55"/>
  <c r="B217" i="55"/>
  <c r="B215" i="55"/>
  <c r="B211" i="55"/>
  <c r="B214" i="55"/>
  <c r="B216" i="55"/>
  <c r="B210" i="55"/>
  <c r="B212" i="55"/>
  <c r="B213" i="55"/>
  <c r="D255" i="55"/>
  <c r="D250" i="55"/>
  <c r="D256" i="55"/>
  <c r="D253" i="55"/>
  <c r="D254" i="55"/>
  <c r="D252" i="55"/>
  <c r="D248" i="55"/>
  <c r="D251" i="55"/>
  <c r="D249" i="55"/>
  <c r="F211" i="55"/>
  <c r="F214" i="55"/>
  <c r="F210" i="55"/>
  <c r="F212" i="55"/>
  <c r="F208" i="55"/>
  <c r="F217" i="55"/>
  <c r="F215" i="55"/>
  <c r="F213" i="55"/>
  <c r="F209" i="55"/>
  <c r="F216" i="55"/>
  <c r="AD213" i="55"/>
  <c r="AD211" i="55"/>
  <c r="AD209" i="55"/>
  <c r="AD216" i="55"/>
  <c r="AD214" i="55"/>
  <c r="AD212" i="55"/>
  <c r="AD210" i="55"/>
  <c r="AD208" i="55"/>
  <c r="AD217" i="55"/>
  <c r="AD215" i="55"/>
  <c r="F198" i="55"/>
  <c r="F5" i="38" s="1"/>
  <c r="F202" i="55"/>
  <c r="F9" i="38" s="1"/>
  <c r="F2" i="38"/>
  <c r="F199" i="55"/>
  <c r="F6" i="38" s="1"/>
  <c r="F197" i="55"/>
  <c r="F4" i="38" s="1"/>
  <c r="F196" i="55"/>
  <c r="F3" i="38" s="1"/>
  <c r="F204" i="55"/>
  <c r="F11" i="38" s="1"/>
  <c r="F200" i="55"/>
  <c r="F7" i="38" s="1"/>
  <c r="F203" i="55"/>
  <c r="F10" i="38" s="1"/>
  <c r="F201" i="55"/>
  <c r="F8" i="38" s="1"/>
  <c r="N4" i="40"/>
  <c r="AD251" i="55"/>
  <c r="AD248" i="55"/>
  <c r="AD249" i="55"/>
  <c r="AD255" i="55"/>
  <c r="AD254" i="55"/>
  <c r="AD252" i="55"/>
  <c r="AD256" i="55"/>
  <c r="AD253" i="55"/>
  <c r="AD250" i="55"/>
  <c r="H184" i="55"/>
  <c r="H182" i="55"/>
  <c r="H186" i="55"/>
  <c r="H189" i="55"/>
  <c r="H188" i="55"/>
  <c r="H183" i="55"/>
  <c r="H185" i="55"/>
  <c r="H187" i="55"/>
  <c r="H191" i="55"/>
  <c r="H190" i="55"/>
  <c r="AE9" i="40"/>
  <c r="AL226" i="55"/>
  <c r="AL7" i="39" s="1"/>
  <c r="AL224" i="55"/>
  <c r="AL5" i="39" s="1"/>
  <c r="AL2" i="39"/>
  <c r="AL223" i="55"/>
  <c r="AL4" i="39" s="1"/>
  <c r="AL230" i="55"/>
  <c r="AL11" i="39" s="1"/>
  <c r="AL228" i="55"/>
  <c r="AL9" i="39" s="1"/>
  <c r="AL222" i="55"/>
  <c r="AL3" i="39" s="1"/>
  <c r="AL225" i="55"/>
  <c r="AL6" i="39" s="1"/>
  <c r="AL227" i="55"/>
  <c r="AL8" i="39" s="1"/>
  <c r="AL229" i="55"/>
  <c r="AL10" i="39" s="1"/>
  <c r="M253" i="55"/>
  <c r="M254" i="55"/>
  <c r="M248" i="55"/>
  <c r="M249" i="55"/>
  <c r="M255" i="55"/>
  <c r="M251" i="55"/>
  <c r="M250" i="55"/>
  <c r="M252" i="55"/>
  <c r="M256" i="55"/>
  <c r="Y214" i="55"/>
  <c r="Y210" i="55"/>
  <c r="Y208" i="55"/>
  <c r="Y217" i="55"/>
  <c r="Y215" i="55"/>
  <c r="Y213" i="55"/>
  <c r="Y211" i="55"/>
  <c r="Y209" i="55"/>
  <c r="Y216" i="55"/>
  <c r="Y212" i="55"/>
  <c r="G2" i="36"/>
  <c r="G241" i="55"/>
  <c r="G9" i="36" s="1"/>
  <c r="G242" i="55"/>
  <c r="G10" i="36" s="1"/>
  <c r="G243" i="55"/>
  <c r="G11" i="36" s="1"/>
  <c r="G239" i="55"/>
  <c r="G7" i="36" s="1"/>
  <c r="G237" i="55"/>
  <c r="G5" i="36" s="1"/>
  <c r="G238" i="55"/>
  <c r="G6" i="36" s="1"/>
  <c r="G235" i="55"/>
  <c r="G3" i="36" s="1"/>
  <c r="G240" i="55"/>
  <c r="G8" i="36" s="1"/>
  <c r="G236" i="55"/>
  <c r="G4" i="36" s="1"/>
  <c r="V2" i="23"/>
  <c r="P188" i="55"/>
  <c r="P183" i="55"/>
  <c r="P184" i="55"/>
  <c r="P190" i="55"/>
  <c r="P187" i="55"/>
  <c r="P185" i="55"/>
  <c r="P189" i="55"/>
  <c r="P182" i="55"/>
  <c r="P191" i="55"/>
  <c r="P186" i="55"/>
  <c r="AC2" i="36"/>
  <c r="AC235" i="55"/>
  <c r="AC3" i="36" s="1"/>
  <c r="AC240" i="55"/>
  <c r="AC8" i="36" s="1"/>
  <c r="AC241" i="55"/>
  <c r="AC9" i="36" s="1"/>
  <c r="AC243" i="55"/>
  <c r="AC11" i="36" s="1"/>
  <c r="AC238" i="55"/>
  <c r="AC6" i="36" s="1"/>
  <c r="AC242" i="55"/>
  <c r="AC10" i="36" s="1"/>
  <c r="AC237" i="55"/>
  <c r="AC5" i="36" s="1"/>
  <c r="AC236" i="55"/>
  <c r="AC4" i="36" s="1"/>
  <c r="AC239" i="55"/>
  <c r="AC7" i="36" s="1"/>
  <c r="U212" i="55"/>
  <c r="U210" i="55"/>
  <c r="U208" i="55"/>
  <c r="U213" i="55"/>
  <c r="U209" i="55"/>
  <c r="U211" i="55"/>
  <c r="U217" i="55"/>
  <c r="U215" i="55"/>
  <c r="U216" i="55"/>
  <c r="U214" i="55"/>
  <c r="AJ201" i="55"/>
  <c r="AJ8" i="38" s="1"/>
  <c r="AJ203" i="55"/>
  <c r="AJ10" i="38" s="1"/>
  <c r="AJ198" i="55"/>
  <c r="AJ5" i="38" s="1"/>
  <c r="AJ200" i="55"/>
  <c r="AJ7" i="38" s="1"/>
  <c r="AJ202" i="55"/>
  <c r="AJ9" i="38" s="1"/>
  <c r="AJ204" i="55"/>
  <c r="AJ11" i="38" s="1"/>
  <c r="AJ199" i="55"/>
  <c r="AJ6" i="38" s="1"/>
  <c r="AJ2" i="38"/>
  <c r="AJ196" i="55"/>
  <c r="AJ3" i="38" s="1"/>
  <c r="AJ197" i="55"/>
  <c r="AJ4" i="38" s="1"/>
  <c r="AK254" i="55"/>
  <c r="AK251" i="55"/>
  <c r="AK249" i="55"/>
  <c r="AK253" i="55"/>
  <c r="AK248" i="55"/>
  <c r="AK250" i="55"/>
  <c r="AK256" i="55"/>
  <c r="AK255" i="55"/>
  <c r="AK252" i="55"/>
  <c r="AD2" i="36"/>
  <c r="AD242" i="55"/>
  <c r="AD10" i="36" s="1"/>
  <c r="AD235" i="55"/>
  <c r="AD3" i="36" s="1"/>
  <c r="AD237" i="55"/>
  <c r="AD5" i="36" s="1"/>
  <c r="AD238" i="55"/>
  <c r="AD6" i="36" s="1"/>
  <c r="AD241" i="55"/>
  <c r="AD9" i="36" s="1"/>
  <c r="AD239" i="55"/>
  <c r="AD7" i="36" s="1"/>
  <c r="AD236" i="55"/>
  <c r="AD4" i="36" s="1"/>
  <c r="AD243" i="55"/>
  <c r="AD11" i="36" s="1"/>
  <c r="AD240" i="55"/>
  <c r="AD8" i="36" s="1"/>
  <c r="I2" i="40"/>
  <c r="F2" i="36"/>
  <c r="F238" i="55"/>
  <c r="F6" i="36" s="1"/>
  <c r="F241" i="55"/>
  <c r="F9" i="36" s="1"/>
  <c r="F235" i="55"/>
  <c r="F3" i="36" s="1"/>
  <c r="F240" i="55"/>
  <c r="F8" i="36" s="1"/>
  <c r="F243" i="55"/>
  <c r="F11" i="36" s="1"/>
  <c r="F236" i="55"/>
  <c r="F4" i="36" s="1"/>
  <c r="F237" i="55"/>
  <c r="F5" i="36" s="1"/>
  <c r="F239" i="55"/>
  <c r="F7" i="36" s="1"/>
  <c r="F242" i="55"/>
  <c r="F10" i="36" s="1"/>
  <c r="AD201" i="55"/>
  <c r="AD8" i="38" s="1"/>
  <c r="AD203" i="55"/>
  <c r="AD10" i="38" s="1"/>
  <c r="AD196" i="55"/>
  <c r="AD3" i="38" s="1"/>
  <c r="AD200" i="55"/>
  <c r="AD7" i="38" s="1"/>
  <c r="AD202" i="55"/>
  <c r="AD9" i="38" s="1"/>
  <c r="AD197" i="55"/>
  <c r="AD4" i="38" s="1"/>
  <c r="AD2" i="38"/>
  <c r="AD204" i="55"/>
  <c r="AD11" i="38" s="1"/>
  <c r="AD198" i="55"/>
  <c r="AD5" i="38" s="1"/>
  <c r="AD199" i="55"/>
  <c r="AD6" i="38" s="1"/>
  <c r="H224" i="55"/>
  <c r="H5" i="39" s="1"/>
  <c r="H230" i="55"/>
  <c r="H11" i="39" s="1"/>
  <c r="H226" i="55"/>
  <c r="H7" i="39" s="1"/>
  <c r="H222" i="55"/>
  <c r="H3" i="39" s="1"/>
  <c r="H228" i="55"/>
  <c r="H9" i="39" s="1"/>
  <c r="H225" i="55"/>
  <c r="H6" i="39" s="1"/>
  <c r="H223" i="55"/>
  <c r="H4" i="39" s="1"/>
  <c r="H2" i="39"/>
  <c r="H227" i="55"/>
  <c r="H8" i="39" s="1"/>
  <c r="H229" i="55"/>
  <c r="H10" i="39" s="1"/>
  <c r="AH2" i="40"/>
  <c r="AE3" i="40"/>
  <c r="H2" i="23"/>
  <c r="AL204" i="55"/>
  <c r="AL11" i="38" s="1"/>
  <c r="AL198" i="55"/>
  <c r="AL5" i="38" s="1"/>
  <c r="AL199" i="55"/>
  <c r="AL6" i="38" s="1"/>
  <c r="AL202" i="55"/>
  <c r="AL9" i="38" s="1"/>
  <c r="AL197" i="55"/>
  <c r="AL4" i="38" s="1"/>
  <c r="AL2" i="38"/>
  <c r="AL201" i="55"/>
  <c r="AL8" i="38" s="1"/>
  <c r="AL196" i="55"/>
  <c r="AL3" i="38" s="1"/>
  <c r="AL203" i="55"/>
  <c r="AL10" i="38" s="1"/>
  <c r="AL200" i="55"/>
  <c r="AL7" i="38" s="1"/>
  <c r="M201" i="55"/>
  <c r="M8" i="38" s="1"/>
  <c r="M196" i="55"/>
  <c r="M3" i="38" s="1"/>
  <c r="M199" i="55"/>
  <c r="M6" i="38" s="1"/>
  <c r="M197" i="55"/>
  <c r="M4" i="38" s="1"/>
  <c r="M202" i="55"/>
  <c r="M9" i="38" s="1"/>
  <c r="M203" i="55"/>
  <c r="M10" i="38" s="1"/>
  <c r="M200" i="55"/>
  <c r="M7" i="38" s="1"/>
  <c r="M198" i="55"/>
  <c r="M5" i="38" s="1"/>
  <c r="M204" i="55"/>
  <c r="M11" i="38" s="1"/>
  <c r="M2" i="38"/>
  <c r="Y2" i="39"/>
  <c r="Y226" i="55"/>
  <c r="Y7" i="39" s="1"/>
  <c r="Y224" i="55"/>
  <c r="Y5" i="39" s="1"/>
  <c r="Y222" i="55"/>
  <c r="Y3" i="39" s="1"/>
  <c r="Y230" i="55"/>
  <c r="Y11" i="39" s="1"/>
  <c r="Y229" i="55"/>
  <c r="Y10" i="39" s="1"/>
  <c r="Y223" i="55"/>
  <c r="Y4" i="39" s="1"/>
  <c r="Y228" i="55"/>
  <c r="Y9" i="39" s="1"/>
  <c r="Y225" i="55"/>
  <c r="Y6" i="39" s="1"/>
  <c r="Y227" i="55"/>
  <c r="Y8" i="39" s="1"/>
  <c r="AF182" i="55"/>
  <c r="AF189" i="55"/>
  <c r="AF184" i="55"/>
  <c r="AF185" i="55"/>
  <c r="AF190" i="55"/>
  <c r="AF188" i="55"/>
  <c r="AF187" i="55"/>
  <c r="AF186" i="55"/>
  <c r="AF191" i="55"/>
  <c r="AF183" i="55"/>
  <c r="G2" i="39"/>
  <c r="G229" i="55"/>
  <c r="G10" i="39" s="1"/>
  <c r="G228" i="55"/>
  <c r="G9" i="39" s="1"/>
  <c r="G226" i="55"/>
  <c r="G7" i="39" s="1"/>
  <c r="G227" i="55"/>
  <c r="G8" i="39" s="1"/>
  <c r="G225" i="55"/>
  <c r="G6" i="39" s="1"/>
  <c r="G224" i="55"/>
  <c r="G5" i="39" s="1"/>
  <c r="G222" i="55"/>
  <c r="G3" i="39" s="1"/>
  <c r="G223" i="55"/>
  <c r="G4" i="39" s="1"/>
  <c r="G230" i="55"/>
  <c r="G11" i="39" s="1"/>
  <c r="T191" i="55"/>
  <c r="T185" i="55"/>
  <c r="T182" i="55"/>
  <c r="T183" i="55"/>
  <c r="T187" i="55"/>
  <c r="T184" i="55"/>
  <c r="T188" i="55"/>
  <c r="T189" i="55"/>
  <c r="T190" i="55"/>
  <c r="T186" i="55"/>
  <c r="P229" i="55"/>
  <c r="P10" i="39" s="1"/>
  <c r="P224" i="55"/>
  <c r="P5" i="39" s="1"/>
  <c r="P227" i="55"/>
  <c r="P8" i="39" s="1"/>
  <c r="P226" i="55"/>
  <c r="P7" i="39" s="1"/>
  <c r="P223" i="55"/>
  <c r="P4" i="39" s="1"/>
  <c r="P230" i="55"/>
  <c r="P11" i="39" s="1"/>
  <c r="P222" i="55"/>
  <c r="P3" i="39" s="1"/>
  <c r="P2" i="39"/>
  <c r="P228" i="55"/>
  <c r="P9" i="39" s="1"/>
  <c r="P225" i="55"/>
  <c r="P6" i="39" s="1"/>
  <c r="AC211" i="55"/>
  <c r="AC212" i="55"/>
  <c r="AC217" i="55"/>
  <c r="AC210" i="55"/>
  <c r="AC214" i="55"/>
  <c r="AC216" i="55"/>
  <c r="AC208" i="55"/>
  <c r="AC213" i="55"/>
  <c r="AC215" i="55"/>
  <c r="AC209" i="55"/>
  <c r="U202" i="55"/>
  <c r="U9" i="38" s="1"/>
  <c r="U204" i="55"/>
  <c r="U11" i="38" s="1"/>
  <c r="U197" i="55"/>
  <c r="U4" i="38" s="1"/>
  <c r="U201" i="55"/>
  <c r="U8" i="38" s="1"/>
  <c r="U2" i="38"/>
  <c r="U196" i="55"/>
  <c r="U3" i="38" s="1"/>
  <c r="U200" i="55"/>
  <c r="U7" i="38" s="1"/>
  <c r="U199" i="55"/>
  <c r="U6" i="38" s="1"/>
  <c r="U198" i="55"/>
  <c r="U5" i="38" s="1"/>
  <c r="U203" i="55"/>
  <c r="U10" i="38" s="1"/>
  <c r="AH2" i="37"/>
  <c r="AJ210" i="55"/>
  <c r="AJ208" i="55"/>
  <c r="AJ217" i="55"/>
  <c r="AJ213" i="55"/>
  <c r="AJ209" i="55"/>
  <c r="AJ211" i="55"/>
  <c r="AJ212" i="55"/>
  <c r="AJ214" i="55"/>
  <c r="AJ216" i="55"/>
  <c r="AJ215" i="55"/>
  <c r="I3" i="40"/>
  <c r="B201" i="55"/>
  <c r="B8" i="38" s="1"/>
  <c r="B203" i="55"/>
  <c r="B10" i="38" s="1"/>
  <c r="B197" i="55"/>
  <c r="B4" i="38" s="1"/>
  <c r="B196" i="55"/>
  <c r="B3" i="38" s="1"/>
  <c r="B200" i="55"/>
  <c r="B7" i="38" s="1"/>
  <c r="B202" i="55"/>
  <c r="B9" i="38" s="1"/>
  <c r="B2" i="38"/>
  <c r="B204" i="55"/>
  <c r="B11" i="38" s="1"/>
  <c r="B198" i="55"/>
  <c r="B5" i="38" s="1"/>
  <c r="B199" i="55"/>
  <c r="B6" i="38" s="1"/>
  <c r="AG2" i="40"/>
  <c r="AI223" i="55"/>
  <c r="AI4" i="39" s="1"/>
  <c r="AI227" i="55"/>
  <c r="AI8" i="39" s="1"/>
  <c r="AI226" i="55"/>
  <c r="AI7" i="39" s="1"/>
  <c r="AI228" i="55"/>
  <c r="AI9" i="39" s="1"/>
  <c r="AI230" i="55"/>
  <c r="AI11" i="39" s="1"/>
  <c r="AI224" i="55"/>
  <c r="AI5" i="39" s="1"/>
  <c r="AI225" i="55"/>
  <c r="AI6" i="39" s="1"/>
  <c r="AI229" i="55"/>
  <c r="AI10" i="39" s="1"/>
  <c r="AI222" i="55"/>
  <c r="AI3" i="39" s="1"/>
  <c r="AI2" i="39"/>
  <c r="K185" i="55"/>
  <c r="K188" i="55"/>
  <c r="K183" i="55"/>
  <c r="K182" i="55"/>
  <c r="K189" i="55"/>
  <c r="K187" i="55"/>
  <c r="K184" i="55"/>
  <c r="K190" i="55"/>
  <c r="K191" i="55"/>
  <c r="K186" i="55"/>
  <c r="F249" i="55"/>
  <c r="F250" i="55"/>
  <c r="F254" i="55"/>
  <c r="F248" i="55"/>
  <c r="F255" i="55"/>
  <c r="F251" i="55"/>
  <c r="F252" i="55"/>
  <c r="F256" i="55"/>
  <c r="F253" i="55"/>
  <c r="N2" i="40"/>
  <c r="AD227" i="55"/>
  <c r="AD8" i="39" s="1"/>
  <c r="AD222" i="55"/>
  <c r="AD3" i="39" s="1"/>
  <c r="AD224" i="55"/>
  <c r="AD5" i="39" s="1"/>
  <c r="AD226" i="55"/>
  <c r="AD7" i="39" s="1"/>
  <c r="AD228" i="55"/>
  <c r="AD9" i="39" s="1"/>
  <c r="AD225" i="55"/>
  <c r="AD6" i="39" s="1"/>
  <c r="AD230" i="55"/>
  <c r="AD11" i="39" s="1"/>
  <c r="AD229" i="55"/>
  <c r="AD10" i="39" s="1"/>
  <c r="AD223" i="55"/>
  <c r="AD4" i="39" s="1"/>
  <c r="AD2" i="39"/>
  <c r="H2" i="36"/>
  <c r="H240" i="55"/>
  <c r="H8" i="36" s="1"/>
  <c r="H243" i="55"/>
  <c r="H11" i="36" s="1"/>
  <c r="H242" i="55"/>
  <c r="H10" i="36" s="1"/>
  <c r="H241" i="55"/>
  <c r="H9" i="36" s="1"/>
  <c r="H237" i="55"/>
  <c r="H5" i="36" s="1"/>
  <c r="H239" i="55"/>
  <c r="H7" i="36" s="1"/>
  <c r="H238" i="55"/>
  <c r="H6" i="36" s="1"/>
  <c r="H235" i="55"/>
  <c r="H3" i="36" s="1"/>
  <c r="H236" i="55"/>
  <c r="H4" i="36" s="1"/>
  <c r="E182" i="55"/>
  <c r="E191" i="55"/>
  <c r="E189" i="55"/>
  <c r="E183" i="55"/>
  <c r="E185" i="55"/>
  <c r="E184" i="55"/>
  <c r="E188" i="55"/>
  <c r="E190" i="55"/>
  <c r="E186" i="55"/>
  <c r="E187" i="55"/>
  <c r="AL254" i="55"/>
  <c r="AL249" i="55"/>
  <c r="AL256" i="55"/>
  <c r="AL253" i="55"/>
  <c r="AL248" i="55"/>
  <c r="AL252" i="55"/>
  <c r="AL251" i="55"/>
  <c r="AL255" i="55"/>
  <c r="AL250" i="55"/>
  <c r="M230" i="55"/>
  <c r="M11" i="39" s="1"/>
  <c r="M228" i="55"/>
  <c r="M9" i="39" s="1"/>
  <c r="M225" i="55"/>
  <c r="M6" i="39" s="1"/>
  <c r="M224" i="55"/>
  <c r="M5" i="39" s="1"/>
  <c r="M223" i="55"/>
  <c r="M4" i="39" s="1"/>
  <c r="M229" i="55"/>
  <c r="M10" i="39" s="1"/>
  <c r="M227" i="55"/>
  <c r="M8" i="39" s="1"/>
  <c r="M2" i="39"/>
  <c r="M222" i="55"/>
  <c r="M3" i="39" s="1"/>
  <c r="M226" i="55"/>
  <c r="M7" i="39" s="1"/>
  <c r="Y251" i="55"/>
  <c r="Y252" i="55"/>
  <c r="Y248" i="55"/>
  <c r="Y249" i="55"/>
  <c r="Y253" i="55"/>
  <c r="Y250" i="55"/>
  <c r="Y256" i="55"/>
  <c r="Y255" i="55"/>
  <c r="Y254" i="55"/>
  <c r="AF212" i="55"/>
  <c r="AF210" i="55"/>
  <c r="AF208" i="55"/>
  <c r="AF211" i="55"/>
  <c r="AF213" i="55"/>
  <c r="AF215" i="55"/>
  <c r="AF217" i="55"/>
  <c r="AF209" i="55"/>
  <c r="AF216" i="55"/>
  <c r="AF214" i="55"/>
  <c r="G250" i="55"/>
  <c r="G252" i="55"/>
  <c r="G251" i="55"/>
  <c r="G256" i="55"/>
  <c r="G248" i="55"/>
  <c r="G253" i="55"/>
  <c r="G255" i="55"/>
  <c r="G254" i="55"/>
  <c r="G249" i="55"/>
  <c r="T2" i="36"/>
  <c r="T240" i="55"/>
  <c r="T8" i="36" s="1"/>
  <c r="T235" i="55"/>
  <c r="T3" i="36" s="1"/>
  <c r="T239" i="55"/>
  <c r="T7" i="36" s="1"/>
  <c r="T243" i="55"/>
  <c r="T11" i="36" s="1"/>
  <c r="T236" i="55"/>
  <c r="T4" i="36" s="1"/>
  <c r="T238" i="55"/>
  <c r="T6" i="36" s="1"/>
  <c r="T241" i="55"/>
  <c r="T9" i="36" s="1"/>
  <c r="T237" i="55"/>
  <c r="T5" i="36" s="1"/>
  <c r="T242" i="55"/>
  <c r="T10" i="36" s="1"/>
  <c r="P216" i="55"/>
  <c r="P209" i="55"/>
  <c r="P214" i="55"/>
  <c r="P212" i="55"/>
  <c r="P210" i="55"/>
  <c r="P208" i="55"/>
  <c r="P217" i="55"/>
  <c r="P211" i="55"/>
  <c r="P215" i="55"/>
  <c r="P213" i="55"/>
  <c r="AC222" i="55"/>
  <c r="AC3" i="39" s="1"/>
  <c r="AC228" i="55"/>
  <c r="AC9" i="39" s="1"/>
  <c r="AC225" i="55"/>
  <c r="AC6" i="39" s="1"/>
  <c r="AC224" i="55"/>
  <c r="AC5" i="39" s="1"/>
  <c r="AC230" i="55"/>
  <c r="AC11" i="39" s="1"/>
  <c r="AC223" i="55"/>
  <c r="AC4" i="39" s="1"/>
  <c r="AC226" i="55"/>
  <c r="AC7" i="39" s="1"/>
  <c r="AC227" i="55"/>
  <c r="AC8" i="39" s="1"/>
  <c r="AC229" i="55"/>
  <c r="AC10" i="39" s="1"/>
  <c r="AC2" i="39"/>
  <c r="AA182" i="55"/>
  <c r="AA185" i="55"/>
  <c r="AA184" i="55"/>
  <c r="AA183" i="55"/>
  <c r="AA188" i="55"/>
  <c r="AA190" i="55"/>
  <c r="AA189" i="55"/>
  <c r="AA187" i="55"/>
  <c r="AA186" i="55"/>
  <c r="AA191" i="55"/>
  <c r="U230" i="55"/>
  <c r="U11" i="39" s="1"/>
  <c r="U223" i="55"/>
  <c r="U4" i="39" s="1"/>
  <c r="U226" i="55"/>
  <c r="U7" i="39" s="1"/>
  <c r="U227" i="55"/>
  <c r="U8" i="39" s="1"/>
  <c r="U222" i="55"/>
  <c r="U3" i="39" s="1"/>
  <c r="U224" i="55"/>
  <c r="U5" i="39" s="1"/>
  <c r="U2" i="39"/>
  <c r="U229" i="55"/>
  <c r="U10" i="39" s="1"/>
  <c r="U228" i="55"/>
  <c r="U9" i="39" s="1"/>
  <c r="U225" i="55"/>
  <c r="U6" i="39" s="1"/>
  <c r="AJ2" i="36"/>
  <c r="AJ239" i="55"/>
  <c r="AJ7" i="36" s="1"/>
  <c r="AJ241" i="55"/>
  <c r="AJ9" i="36" s="1"/>
  <c r="AJ237" i="55"/>
  <c r="AJ5" i="36" s="1"/>
  <c r="AJ243" i="55"/>
  <c r="AJ11" i="36" s="1"/>
  <c r="AJ240" i="55"/>
  <c r="AJ8" i="36" s="1"/>
  <c r="AJ242" i="55"/>
  <c r="AJ10" i="36" s="1"/>
  <c r="AJ238" i="55"/>
  <c r="AJ6" i="36" s="1"/>
  <c r="AJ235" i="55"/>
  <c r="AJ3" i="36" s="1"/>
  <c r="AJ236" i="55"/>
  <c r="AJ4" i="36" s="1"/>
  <c r="AM182" i="55"/>
  <c r="AM188" i="55"/>
  <c r="AM183" i="55"/>
  <c r="AM190" i="55"/>
  <c r="AM191" i="55"/>
  <c r="AM184" i="55"/>
  <c r="AM189" i="55"/>
  <c r="AM185" i="55"/>
  <c r="AM186" i="55"/>
  <c r="AM187" i="55"/>
  <c r="X182" i="55"/>
  <c r="X190" i="55"/>
  <c r="X184" i="55"/>
  <c r="X189" i="55"/>
  <c r="X191" i="55"/>
  <c r="X188" i="55"/>
  <c r="X186" i="55"/>
  <c r="X185" i="55"/>
  <c r="X187" i="55"/>
  <c r="X183" i="55"/>
  <c r="H217" i="55"/>
  <c r="H209" i="55"/>
  <c r="H211" i="55"/>
  <c r="H215" i="55"/>
  <c r="H213" i="55"/>
  <c r="H216" i="55"/>
  <c r="H214" i="55"/>
  <c r="H212" i="55"/>
  <c r="H210" i="55"/>
  <c r="H208" i="55"/>
  <c r="O2" i="23"/>
  <c r="E212" i="55"/>
  <c r="E213" i="55"/>
  <c r="E211" i="55"/>
  <c r="E209" i="55"/>
  <c r="E214" i="55"/>
  <c r="E217" i="55"/>
  <c r="E216" i="55"/>
  <c r="E208" i="55"/>
  <c r="E210" i="55"/>
  <c r="E215" i="55"/>
  <c r="AL209" i="55"/>
  <c r="AL214" i="55"/>
  <c r="AL210" i="55"/>
  <c r="AL208" i="55"/>
  <c r="AL217" i="55"/>
  <c r="AL215" i="55"/>
  <c r="AL213" i="55"/>
  <c r="AL211" i="55"/>
  <c r="AL212" i="55"/>
  <c r="AL216" i="55"/>
  <c r="AF198" i="55"/>
  <c r="AF5" i="38" s="1"/>
  <c r="AF204" i="55"/>
  <c r="AF11" i="38" s="1"/>
  <c r="AF2" i="38"/>
  <c r="AF202" i="55"/>
  <c r="AF9" i="38" s="1"/>
  <c r="AF201" i="55"/>
  <c r="AF8" i="38" s="1"/>
  <c r="AF199" i="55"/>
  <c r="AF6" i="38" s="1"/>
  <c r="AF197" i="55"/>
  <c r="AF4" i="38" s="1"/>
  <c r="AF203" i="55"/>
  <c r="AF10" i="38" s="1"/>
  <c r="AF196" i="55"/>
  <c r="AF3" i="38" s="1"/>
  <c r="AF200" i="55"/>
  <c r="AF7" i="38" s="1"/>
  <c r="T196" i="55"/>
  <c r="T3" i="38" s="1"/>
  <c r="T2" i="38"/>
  <c r="T200" i="55"/>
  <c r="T7" i="38" s="1"/>
  <c r="T202" i="55"/>
  <c r="T9" i="38" s="1"/>
  <c r="T197" i="55"/>
  <c r="T4" i="38" s="1"/>
  <c r="T203" i="55"/>
  <c r="T10" i="38" s="1"/>
  <c r="T204" i="55"/>
  <c r="T11" i="38" s="1"/>
  <c r="T198" i="55"/>
  <c r="T5" i="38" s="1"/>
  <c r="T201" i="55"/>
  <c r="T8" i="38" s="1"/>
  <c r="T199" i="55"/>
  <c r="T6" i="38" s="1"/>
  <c r="P2" i="38"/>
  <c r="P200" i="55"/>
  <c r="P7" i="38" s="1"/>
  <c r="P199" i="55"/>
  <c r="P6" i="38" s="1"/>
  <c r="P198" i="55"/>
  <c r="P5" i="38" s="1"/>
  <c r="P203" i="55"/>
  <c r="P10" i="38" s="1"/>
  <c r="P197" i="55"/>
  <c r="P4" i="38" s="1"/>
  <c r="P204" i="55"/>
  <c r="P11" i="38" s="1"/>
  <c r="P202" i="55"/>
  <c r="P9" i="38" s="1"/>
  <c r="P201" i="55"/>
  <c r="P8" i="38" s="1"/>
  <c r="P196" i="55"/>
  <c r="P3" i="38" s="1"/>
  <c r="AC256" i="55"/>
  <c r="AC248" i="55"/>
  <c r="AC255" i="55"/>
  <c r="AC251" i="55"/>
  <c r="AC253" i="55"/>
  <c r="AC249" i="55"/>
  <c r="AC254" i="55"/>
  <c r="AC252" i="55"/>
  <c r="AC250" i="55"/>
  <c r="AA211" i="55"/>
  <c r="AA214" i="55"/>
  <c r="AA216" i="55"/>
  <c r="AA208" i="55"/>
  <c r="AA215" i="55"/>
  <c r="AA217" i="55"/>
  <c r="AA213" i="55"/>
  <c r="AA209" i="55"/>
  <c r="AA212" i="55"/>
  <c r="AA210" i="55"/>
  <c r="U256" i="55"/>
  <c r="U253" i="55"/>
  <c r="U254" i="55"/>
  <c r="U250" i="55"/>
  <c r="U248" i="55"/>
  <c r="U255" i="55"/>
  <c r="U249" i="55"/>
  <c r="U252" i="55"/>
  <c r="U251" i="55"/>
  <c r="AJ256" i="55"/>
  <c r="AJ252" i="55"/>
  <c r="AJ253" i="55"/>
  <c r="AJ248" i="55"/>
  <c r="AJ249" i="55"/>
  <c r="AJ254" i="55"/>
  <c r="AJ255" i="55"/>
  <c r="AJ251" i="55"/>
  <c r="AJ250" i="55"/>
  <c r="N83" i="55" l="1"/>
  <c r="N7" i="24" s="1"/>
  <c r="S2" i="4"/>
  <c r="N86" i="55"/>
  <c r="N10" i="24" s="1"/>
  <c r="AJ2" i="4"/>
  <c r="O2" i="4"/>
  <c r="B2" i="4"/>
  <c r="T41" i="55"/>
  <c r="T4" i="26" s="1"/>
  <c r="X183" i="105"/>
  <c r="E47" i="55"/>
  <c r="E10" i="26" s="1"/>
  <c r="B170" i="55"/>
  <c r="B3" i="45" s="1"/>
  <c r="B175" i="55"/>
  <c r="N84" i="55"/>
  <c r="N8" i="24" s="1"/>
  <c r="D91" i="55"/>
  <c r="D2" i="23" s="1"/>
  <c r="B177" i="55"/>
  <c r="N79" i="55"/>
  <c r="N3" i="24" s="1"/>
  <c r="G91" i="55"/>
  <c r="G2" i="23" s="1"/>
  <c r="N81" i="55"/>
  <c r="N5" i="24" s="1"/>
  <c r="D98" i="55"/>
  <c r="D9" i="23" s="1"/>
  <c r="D97" i="55"/>
  <c r="D8" i="23" s="1"/>
  <c r="N87" i="55"/>
  <c r="N11" i="24" s="1"/>
  <c r="N85" i="55"/>
  <c r="N9" i="24" s="1"/>
  <c r="B173" i="55"/>
  <c r="B6" i="45" s="1"/>
  <c r="B178" i="55"/>
  <c r="N80" i="55"/>
  <c r="N4" i="24" s="1"/>
  <c r="N82" i="55"/>
  <c r="N6" i="24" s="1"/>
  <c r="B176" i="55"/>
  <c r="B174" i="55"/>
  <c r="B7" i="45" s="1"/>
  <c r="X91" i="55"/>
  <c r="X2" i="23" s="1"/>
  <c r="J96" i="55"/>
  <c r="J7" i="23" s="1"/>
  <c r="J91" i="55"/>
  <c r="J2" i="23" s="1"/>
  <c r="E46" i="55"/>
  <c r="E9" i="26" s="1"/>
  <c r="X190" i="105"/>
  <c r="X188" i="105"/>
  <c r="AH55" i="55"/>
  <c r="AH53" i="55"/>
  <c r="X187" i="105"/>
  <c r="V8" i="55"/>
  <c r="AH52" i="55"/>
  <c r="AH57" i="55"/>
  <c r="AH54" i="55"/>
  <c r="X191" i="105"/>
  <c r="E43" i="55"/>
  <c r="E6" i="26" s="1"/>
  <c r="AH58" i="55"/>
  <c r="AH56" i="55"/>
  <c r="E41" i="55"/>
  <c r="E4" i="26" s="1"/>
  <c r="E45" i="55"/>
  <c r="E8" i="26" s="1"/>
  <c r="X184" i="105"/>
  <c r="X189" i="105"/>
  <c r="X186" i="105"/>
  <c r="AH59" i="55"/>
  <c r="E40" i="55"/>
  <c r="E3" i="26" s="1"/>
  <c r="E44" i="55"/>
  <c r="E7" i="26" s="1"/>
  <c r="X185" i="105"/>
  <c r="AH60" i="55"/>
  <c r="AK39" i="55"/>
  <c r="AK2" i="26" s="1"/>
  <c r="E48" i="55"/>
  <c r="E11" i="26" s="1"/>
  <c r="V98" i="55"/>
  <c r="V9" i="23" s="1"/>
  <c r="AH78" i="55"/>
  <c r="AH2" i="24" s="1"/>
  <c r="V96" i="55"/>
  <c r="M96" i="55"/>
  <c r="M7" i="23" s="1"/>
  <c r="AH82" i="55"/>
  <c r="AH6" i="24" s="1"/>
  <c r="AH79" i="55"/>
  <c r="AH3" i="24" s="1"/>
  <c r="V93" i="55"/>
  <c r="V4" i="23" s="1"/>
  <c r="V100" i="55"/>
  <c r="V11" i="23" s="1"/>
  <c r="AD172" i="55"/>
  <c r="AH86" i="55"/>
  <c r="AH10" i="24" s="1"/>
  <c r="M95" i="55"/>
  <c r="M6" i="23" s="1"/>
  <c r="M93" i="55"/>
  <c r="M4" i="23" s="1"/>
  <c r="AH83" i="55"/>
  <c r="AH7" i="24" s="1"/>
  <c r="V95" i="55"/>
  <c r="V6" i="23" s="1"/>
  <c r="M97" i="55"/>
  <c r="M8" i="23" s="1"/>
  <c r="AH80" i="55"/>
  <c r="AH4" i="24" s="1"/>
  <c r="V92" i="55"/>
  <c r="V3" i="23" s="1"/>
  <c r="AI84" i="55"/>
  <c r="AI8" i="24" s="1"/>
  <c r="V99" i="55"/>
  <c r="V10" i="23" s="1"/>
  <c r="M92" i="55"/>
  <c r="M3" i="23" s="1"/>
  <c r="AH87" i="55"/>
  <c r="AH11" i="24" s="1"/>
  <c r="AH85" i="55"/>
  <c r="AH9" i="24" s="1"/>
  <c r="AJ83" i="55"/>
  <c r="AJ7" i="24" s="1"/>
  <c r="Q65" i="105"/>
  <c r="Q67" i="105"/>
  <c r="Q71" i="105"/>
  <c r="Q68" i="105"/>
  <c r="Q72" i="105"/>
  <c r="Q69" i="105"/>
  <c r="Q73" i="105"/>
  <c r="Q66" i="105"/>
  <c r="Z183" i="105"/>
  <c r="W190" i="105"/>
  <c r="Z190" i="105"/>
  <c r="AC184" i="105"/>
  <c r="W188" i="105"/>
  <c r="Z189" i="105"/>
  <c r="AC187" i="105"/>
  <c r="W184" i="105"/>
  <c r="Z191" i="105"/>
  <c r="W187" i="105"/>
  <c r="Z185" i="105"/>
  <c r="Z188" i="105"/>
  <c r="Z187" i="105"/>
  <c r="W191" i="105"/>
  <c r="W186" i="105"/>
  <c r="Q84" i="105"/>
  <c r="Q81" i="105"/>
  <c r="Q82" i="105"/>
  <c r="N47" i="55"/>
  <c r="N10" i="26" s="1"/>
  <c r="Q85" i="105"/>
  <c r="Q79" i="105"/>
  <c r="N45" i="55"/>
  <c r="N8" i="26" s="1"/>
  <c r="Q80" i="105"/>
  <c r="Q83" i="105"/>
  <c r="N40" i="55"/>
  <c r="N3" i="26" s="1"/>
  <c r="N44" i="55"/>
  <c r="N7" i="26" s="1"/>
  <c r="Q87" i="105"/>
  <c r="Q78" i="105"/>
  <c r="N46" i="55"/>
  <c r="N9" i="26" s="1"/>
  <c r="N41" i="55"/>
  <c r="N4" i="26" s="1"/>
  <c r="AI94" i="55"/>
  <c r="AI5" i="23" s="1"/>
  <c r="N48" i="55"/>
  <c r="N11" i="26" s="1"/>
  <c r="AI85" i="55"/>
  <c r="AI9" i="24" s="1"/>
  <c r="AK57" i="55"/>
  <c r="AJ81" i="55"/>
  <c r="AJ5" i="24" s="1"/>
  <c r="AJ80" i="55"/>
  <c r="AJ4" i="24" s="1"/>
  <c r="AJ79" i="55"/>
  <c r="AJ3" i="24" s="1"/>
  <c r="N73" i="55"/>
  <c r="N10" i="25" s="1"/>
  <c r="AI87" i="55"/>
  <c r="AI11" i="24" s="1"/>
  <c r="N68" i="55"/>
  <c r="N5" i="25" s="1"/>
  <c r="N66" i="55"/>
  <c r="N3" i="25" s="1"/>
  <c r="AK60" i="55"/>
  <c r="AK59" i="55"/>
  <c r="AJ85" i="55"/>
  <c r="AJ9" i="24" s="1"/>
  <c r="AI79" i="55"/>
  <c r="AI3" i="24" s="1"/>
  <c r="N67" i="55"/>
  <c r="N4" i="25" s="1"/>
  <c r="AK56" i="55"/>
  <c r="N72" i="55"/>
  <c r="N9" i="25" s="1"/>
  <c r="N69" i="55"/>
  <c r="N6" i="25" s="1"/>
  <c r="T46" i="55"/>
  <c r="T9" i="26" s="1"/>
  <c r="AI81" i="55"/>
  <c r="AI5" i="24" s="1"/>
  <c r="AK61" i="55"/>
  <c r="AJ30" i="55"/>
  <c r="AJ82" i="55"/>
  <c r="AJ6" i="24" s="1"/>
  <c r="AJ86" i="55"/>
  <c r="AJ10" i="24" s="1"/>
  <c r="AI78" i="55"/>
  <c r="AI2" i="24" s="1"/>
  <c r="N39" i="55"/>
  <c r="N2" i="26" s="1"/>
  <c r="AI86" i="55"/>
  <c r="AI10" i="24" s="1"/>
  <c r="N74" i="55"/>
  <c r="N11" i="25" s="1"/>
  <c r="AK55" i="55"/>
  <c r="AI83" i="55"/>
  <c r="AI7" i="24" s="1"/>
  <c r="AI82" i="55"/>
  <c r="AI6" i="24" s="1"/>
  <c r="AK58" i="55"/>
  <c r="AK53" i="55"/>
  <c r="AK52" i="55"/>
  <c r="L41" i="55"/>
  <c r="L4" i="26" s="1"/>
  <c r="AK67" i="55"/>
  <c r="AK4" i="25" s="1"/>
  <c r="AK45" i="55"/>
  <c r="AK8" i="26" s="1"/>
  <c r="AK73" i="55"/>
  <c r="AK10" i="25" s="1"/>
  <c r="AK41" i="55"/>
  <c r="AK4" i="26" s="1"/>
  <c r="AK47" i="55"/>
  <c r="AK10" i="26" s="1"/>
  <c r="L48" i="55"/>
  <c r="L11" i="26" s="1"/>
  <c r="AK65" i="55"/>
  <c r="AK2" i="25" s="1"/>
  <c r="AK72" i="55"/>
  <c r="AK9" i="25" s="1"/>
  <c r="L46" i="55"/>
  <c r="L9" i="26" s="1"/>
  <c r="AK48" i="55"/>
  <c r="AK11" i="26" s="1"/>
  <c r="AK68" i="55"/>
  <c r="AK5" i="25" s="1"/>
  <c r="AM84" i="55"/>
  <c r="AM8" i="24" s="1"/>
  <c r="AK46" i="55"/>
  <c r="AK9" i="26" s="1"/>
  <c r="L40" i="55"/>
  <c r="L3" i="26" s="1"/>
  <c r="L44" i="55"/>
  <c r="L7" i="26" s="1"/>
  <c r="L43" i="55"/>
  <c r="L6" i="26" s="1"/>
  <c r="AK43" i="55"/>
  <c r="AK6" i="26" s="1"/>
  <c r="AK70" i="55"/>
  <c r="AK7" i="25" s="1"/>
  <c r="AK71" i="55"/>
  <c r="AK8" i="25" s="1"/>
  <c r="AK44" i="55"/>
  <c r="AK7" i="26" s="1"/>
  <c r="AK74" i="55"/>
  <c r="AK11" i="25" s="1"/>
  <c r="AK66" i="55"/>
  <c r="AK3" i="25" s="1"/>
  <c r="AK42" i="55"/>
  <c r="AK5" i="26" s="1"/>
  <c r="S27" i="55"/>
  <c r="S3" i="4" s="1"/>
  <c r="S28" i="55"/>
  <c r="S4" i="4" s="1"/>
  <c r="S32" i="55"/>
  <c r="S8" i="4" s="1"/>
  <c r="S34" i="55"/>
  <c r="S10" i="4" s="1"/>
  <c r="S30" i="55"/>
  <c r="S6" i="4" s="1"/>
  <c r="S33" i="55"/>
  <c r="S9" i="4" s="1"/>
  <c r="S35" i="55"/>
  <c r="S11" i="4" s="1"/>
  <c r="M99" i="55"/>
  <c r="M10" i="23" s="1"/>
  <c r="S31" i="55"/>
  <c r="S7" i="4" s="1"/>
  <c r="V97" i="55"/>
  <c r="V8" i="23" s="1"/>
  <c r="M98" i="55"/>
  <c r="M9" i="23" s="1"/>
  <c r="S29" i="55"/>
  <c r="S5" i="4" s="1"/>
  <c r="V94" i="55"/>
  <c r="V5" i="23" s="1"/>
  <c r="M100" i="55"/>
  <c r="M11" i="23" s="1"/>
  <c r="C33" i="105"/>
  <c r="F48" i="55"/>
  <c r="F11" i="26" s="1"/>
  <c r="AN48" i="55"/>
  <c r="AN11" i="26" s="1"/>
  <c r="C26" i="105"/>
  <c r="D92" i="55"/>
  <c r="D3" i="23" s="1"/>
  <c r="X127" i="55"/>
  <c r="X117" i="55" s="1"/>
  <c r="X2" i="42" s="1"/>
  <c r="X114" i="55"/>
  <c r="X104" i="55" s="1"/>
  <c r="X140" i="55"/>
  <c r="X134" i="55" s="1"/>
  <c r="X179" i="55"/>
  <c r="X169" i="55" s="1"/>
  <c r="AH114" i="55"/>
  <c r="AH104" i="55" s="1"/>
  <c r="X166" i="55"/>
  <c r="X156" i="55" s="1"/>
  <c r="AH127" i="55"/>
  <c r="AH117" i="55" s="1"/>
  <c r="AH140" i="55"/>
  <c r="AH179" i="55"/>
  <c r="AH169" i="55" s="1"/>
  <c r="AH153" i="55"/>
  <c r="AH143" i="55" s="1"/>
  <c r="AH2" i="43" s="1"/>
  <c r="AH27" i="55"/>
  <c r="AH3" i="4" s="1"/>
  <c r="X40" i="55"/>
  <c r="X3" i="26" s="1"/>
  <c r="AH74" i="55"/>
  <c r="AH11" i="25" s="1"/>
  <c r="K47" i="55"/>
  <c r="K10" i="26" s="1"/>
  <c r="AH65" i="55"/>
  <c r="AH2" i="25" s="1"/>
  <c r="R59" i="55"/>
  <c r="X42" i="55"/>
  <c r="X5" i="26" s="1"/>
  <c r="K45" i="55"/>
  <c r="K8" i="26" s="1"/>
  <c r="T67" i="55"/>
  <c r="T4" i="25" s="1"/>
  <c r="L60" i="55"/>
  <c r="W72" i="55"/>
  <c r="W9" i="25" s="1"/>
  <c r="T66" i="55"/>
  <c r="T3" i="25" s="1"/>
  <c r="T74" i="55"/>
  <c r="T11" i="25" s="1"/>
  <c r="X96" i="55"/>
  <c r="X7" i="23" s="1"/>
  <c r="AH70" i="55"/>
  <c r="AH7" i="25" s="1"/>
  <c r="E42" i="55"/>
  <c r="E5" i="26" s="1"/>
  <c r="C119" i="55"/>
  <c r="C4" i="42" s="1"/>
  <c r="C122" i="55"/>
  <c r="C7" i="42" s="1"/>
  <c r="C125" i="55"/>
  <c r="C10" i="42" s="1"/>
  <c r="C121" i="55"/>
  <c r="C6" i="42" s="1"/>
  <c r="C126" i="55"/>
  <c r="C11" i="42" s="1"/>
  <c r="B145" i="55"/>
  <c r="B4" i="43" s="1"/>
  <c r="C120" i="55"/>
  <c r="C5" i="42" s="1"/>
  <c r="C124" i="55"/>
  <c r="C9" i="42" s="1"/>
  <c r="C123" i="55"/>
  <c r="C8" i="42" s="1"/>
  <c r="C118" i="55"/>
  <c r="C3" i="42" s="1"/>
  <c r="N190" i="105"/>
  <c r="AK189" i="105"/>
  <c r="AH67" i="55"/>
  <c r="AH4" i="25" s="1"/>
  <c r="X41" i="55"/>
  <c r="X4" i="26" s="1"/>
  <c r="AH73" i="55"/>
  <c r="AH10" i="25" s="1"/>
  <c r="AC182" i="105"/>
  <c r="X39" i="55"/>
  <c r="X2" i="26" s="1"/>
  <c r="AH72" i="55"/>
  <c r="AH9" i="25" s="1"/>
  <c r="AC190" i="105"/>
  <c r="X43" i="55"/>
  <c r="X6" i="26" s="1"/>
  <c r="AH69" i="55"/>
  <c r="AH6" i="25" s="1"/>
  <c r="X45" i="55"/>
  <c r="X8" i="26" s="1"/>
  <c r="AC189" i="105"/>
  <c r="E55" i="55"/>
  <c r="W69" i="55"/>
  <c r="W6" i="25" s="1"/>
  <c r="W73" i="55"/>
  <c r="W10" i="25" s="1"/>
  <c r="AC183" i="105"/>
  <c r="AH66" i="55"/>
  <c r="AH3" i="25" s="1"/>
  <c r="AC191" i="105"/>
  <c r="X46" i="55"/>
  <c r="X9" i="26" s="1"/>
  <c r="R80" i="55"/>
  <c r="R4" i="24" s="1"/>
  <c r="W70" i="55"/>
  <c r="W7" i="25" s="1"/>
  <c r="AC186" i="105"/>
  <c r="AH68" i="55"/>
  <c r="AH5" i="25" s="1"/>
  <c r="X47" i="55"/>
  <c r="X10" i="26" s="1"/>
  <c r="X44" i="55"/>
  <c r="X7" i="26" s="1"/>
  <c r="D86" i="55"/>
  <c r="D10" i="24" s="1"/>
  <c r="W67" i="55"/>
  <c r="W4" i="25" s="1"/>
  <c r="K67" i="55"/>
  <c r="K4" i="25" s="1"/>
  <c r="E59" i="55"/>
  <c r="R79" i="55"/>
  <c r="R3" i="24" s="1"/>
  <c r="W66" i="55"/>
  <c r="W3" i="25" s="1"/>
  <c r="L56" i="55"/>
  <c r="D96" i="55"/>
  <c r="F42" i="55"/>
  <c r="F5" i="26" s="1"/>
  <c r="L57" i="55"/>
  <c r="L58" i="55"/>
  <c r="T48" i="55"/>
  <c r="T11" i="26" s="1"/>
  <c r="T40" i="55"/>
  <c r="T3" i="26" s="1"/>
  <c r="L61" i="55"/>
  <c r="F40" i="55"/>
  <c r="F3" i="26" s="1"/>
  <c r="AJ35" i="55"/>
  <c r="AJ11" i="4" s="1"/>
  <c r="D95" i="55"/>
  <c r="D6" i="23" s="1"/>
  <c r="D94" i="55"/>
  <c r="D5" i="23" s="1"/>
  <c r="D99" i="55"/>
  <c r="D10" i="23" s="1"/>
  <c r="T45" i="55"/>
  <c r="T8" i="26" s="1"/>
  <c r="L59" i="55"/>
  <c r="L55" i="55"/>
  <c r="F41" i="55"/>
  <c r="F4" i="26" s="1"/>
  <c r="D100" i="55"/>
  <c r="D11" i="23" s="1"/>
  <c r="T47" i="55"/>
  <c r="T10" i="26" s="1"/>
  <c r="D93" i="55"/>
  <c r="D4" i="23" s="1"/>
  <c r="F47" i="55"/>
  <c r="F10" i="26" s="1"/>
  <c r="X95" i="55"/>
  <c r="X6" i="23" s="1"/>
  <c r="L52" i="55"/>
  <c r="AH94" i="55"/>
  <c r="AH5" i="23" s="1"/>
  <c r="AH100" i="55"/>
  <c r="AH11" i="23" s="1"/>
  <c r="AJ66" i="55"/>
  <c r="AJ3" i="25" s="1"/>
  <c r="AH96" i="55"/>
  <c r="AH7" i="23" s="1"/>
  <c r="AH97" i="55"/>
  <c r="AH8" i="23" s="1"/>
  <c r="AH95" i="55"/>
  <c r="AH6" i="23" s="1"/>
  <c r="I186" i="105"/>
  <c r="N191" i="105"/>
  <c r="I182" i="105"/>
  <c r="I188" i="105"/>
  <c r="AK186" i="105"/>
  <c r="N188" i="105"/>
  <c r="I189" i="105"/>
  <c r="AK191" i="105"/>
  <c r="N182" i="105"/>
  <c r="N184" i="105"/>
  <c r="I185" i="105"/>
  <c r="AK184" i="105"/>
  <c r="N189" i="105"/>
  <c r="I190" i="105"/>
  <c r="AK185" i="105"/>
  <c r="N187" i="105"/>
  <c r="I187" i="105"/>
  <c r="AK190" i="105"/>
  <c r="I184" i="105"/>
  <c r="AK183" i="105"/>
  <c r="I191" i="105"/>
  <c r="AK187" i="105"/>
  <c r="AK182" i="105"/>
  <c r="N185" i="105"/>
  <c r="AL186" i="105"/>
  <c r="N186" i="105"/>
  <c r="B152" i="55"/>
  <c r="B11" i="43" s="1"/>
  <c r="G133" i="55"/>
  <c r="AD170" i="55"/>
  <c r="B148" i="55"/>
  <c r="B7" i="43" s="1"/>
  <c r="B151" i="55"/>
  <c r="B10" i="43" s="1"/>
  <c r="B150" i="55"/>
  <c r="B9" i="43" s="1"/>
  <c r="K114" i="55"/>
  <c r="K104" i="55" s="1"/>
  <c r="B147" i="55"/>
  <c r="B6" i="43" s="1"/>
  <c r="B149" i="55"/>
  <c r="B8" i="43" s="1"/>
  <c r="B146" i="55"/>
  <c r="B5" i="43" s="1"/>
  <c r="B144" i="55"/>
  <c r="B3" i="43" s="1"/>
  <c r="AD175" i="55"/>
  <c r="AD8" i="45" s="1"/>
  <c r="AD171" i="55"/>
  <c r="AD4" i="45" s="1"/>
  <c r="AD176" i="55"/>
  <c r="AD9" i="45" s="1"/>
  <c r="T127" i="55"/>
  <c r="T117" i="55" s="1"/>
  <c r="T2" i="42" s="1"/>
  <c r="AD173" i="55"/>
  <c r="AD6" i="45" s="1"/>
  <c r="T140" i="55"/>
  <c r="T139" i="55" s="1"/>
  <c r="AD174" i="55"/>
  <c r="AD7" i="45" s="1"/>
  <c r="T166" i="55"/>
  <c r="T156" i="55" s="1"/>
  <c r="T2" i="44" s="1"/>
  <c r="J114" i="55"/>
  <c r="J104" i="55" s="1"/>
  <c r="J2" i="41" s="1"/>
  <c r="AD177" i="55"/>
  <c r="AD10" i="45" s="1"/>
  <c r="K127" i="55"/>
  <c r="K117" i="55" s="1"/>
  <c r="K2" i="42" s="1"/>
  <c r="T153" i="55"/>
  <c r="T143" i="55" s="1"/>
  <c r="T2" i="43" s="1"/>
  <c r="AD178" i="55"/>
  <c r="AD11" i="45" s="1"/>
  <c r="K140" i="55"/>
  <c r="K133" i="55" s="1"/>
  <c r="T179" i="55"/>
  <c r="T169" i="55" s="1"/>
  <c r="F153" i="55"/>
  <c r="F152" i="55" s="1"/>
  <c r="F11" i="43" s="1"/>
  <c r="K153" i="55"/>
  <c r="K143" i="55" s="1"/>
  <c r="K2" i="43" s="1"/>
  <c r="F179" i="55"/>
  <c r="K179" i="55"/>
  <c r="K169" i="55" s="1"/>
  <c r="D81" i="55"/>
  <c r="D5" i="24" s="1"/>
  <c r="X100" i="55"/>
  <c r="X11" i="23" s="1"/>
  <c r="X94" i="55"/>
  <c r="X5" i="23" s="1"/>
  <c r="AN58" i="55"/>
  <c r="X93" i="55"/>
  <c r="X4" i="23" s="1"/>
  <c r="D83" i="55"/>
  <c r="D7" i="24" s="1"/>
  <c r="D87" i="55"/>
  <c r="D11" i="24" s="1"/>
  <c r="X99" i="55"/>
  <c r="X10" i="23" s="1"/>
  <c r="X92" i="55"/>
  <c r="X3" i="23" s="1"/>
  <c r="X98" i="55"/>
  <c r="X9" i="23" s="1"/>
  <c r="D80" i="55"/>
  <c r="D4" i="24" s="1"/>
  <c r="D85" i="55"/>
  <c r="D9" i="24" s="1"/>
  <c r="AE73" i="55"/>
  <c r="AE10" i="25" s="1"/>
  <c r="AE71" i="55"/>
  <c r="AE8" i="25" s="1"/>
  <c r="AN61" i="55"/>
  <c r="X97" i="55"/>
  <c r="X8" i="23" s="1"/>
  <c r="D79" i="55"/>
  <c r="D3" i="24" s="1"/>
  <c r="AJ74" i="55"/>
  <c r="AJ11" i="25" s="1"/>
  <c r="J85" i="55"/>
  <c r="J9" i="24" s="1"/>
  <c r="T100" i="55"/>
  <c r="T11" i="23" s="1"/>
  <c r="T92" i="55"/>
  <c r="T3" i="23" s="1"/>
  <c r="T94" i="55"/>
  <c r="T5" i="23" s="1"/>
  <c r="R61" i="55"/>
  <c r="X52" i="55"/>
  <c r="X56" i="55"/>
  <c r="X54" i="55"/>
  <c r="AJ72" i="55"/>
  <c r="AJ9" i="25" s="1"/>
  <c r="AJ73" i="55"/>
  <c r="AJ10" i="25" s="1"/>
  <c r="X59" i="55"/>
  <c r="R85" i="55"/>
  <c r="R9" i="24" s="1"/>
  <c r="AD72" i="55"/>
  <c r="AD9" i="25" s="1"/>
  <c r="T95" i="55"/>
  <c r="T6" i="23" s="1"/>
  <c r="R81" i="55"/>
  <c r="R5" i="24" s="1"/>
  <c r="AJ68" i="55"/>
  <c r="AJ5" i="25" s="1"/>
  <c r="T97" i="55"/>
  <c r="T8" i="23" s="1"/>
  <c r="T98" i="55"/>
  <c r="T9" i="23" s="1"/>
  <c r="T99" i="55"/>
  <c r="T10" i="23" s="1"/>
  <c r="AJ70" i="55"/>
  <c r="AJ7" i="25" s="1"/>
  <c r="AJ71" i="55"/>
  <c r="AJ8" i="25" s="1"/>
  <c r="T93" i="55"/>
  <c r="T4" i="23" s="1"/>
  <c r="X53" i="55"/>
  <c r="X60" i="55"/>
  <c r="R82" i="55"/>
  <c r="R6" i="24" s="1"/>
  <c r="R87" i="55"/>
  <c r="R11" i="24" s="1"/>
  <c r="G98" i="55"/>
  <c r="G9" i="23" s="1"/>
  <c r="X55" i="55"/>
  <c r="R86" i="55"/>
  <c r="R10" i="24" s="1"/>
  <c r="X58" i="55"/>
  <c r="X61" i="55"/>
  <c r="AN53" i="55"/>
  <c r="AN54" i="55"/>
  <c r="AN59" i="55"/>
  <c r="AN57" i="55"/>
  <c r="AJ33" i="55"/>
  <c r="AJ9" i="4" s="1"/>
  <c r="AJ34" i="55"/>
  <c r="AJ10" i="4" s="1"/>
  <c r="K74" i="55"/>
  <c r="K11" i="25" s="1"/>
  <c r="AJ29" i="55"/>
  <c r="AJ5" i="4" s="1"/>
  <c r="K68" i="55"/>
  <c r="K5" i="25" s="1"/>
  <c r="K71" i="55"/>
  <c r="K8" i="25" s="1"/>
  <c r="AJ31" i="55"/>
  <c r="AJ7" i="4" s="1"/>
  <c r="AJ27" i="55"/>
  <c r="AJ3" i="4" s="1"/>
  <c r="K73" i="55"/>
  <c r="K10" i="25" s="1"/>
  <c r="K66" i="55"/>
  <c r="K3" i="25" s="1"/>
  <c r="AJ28" i="55"/>
  <c r="AJ4" i="4" s="1"/>
  <c r="K70" i="55"/>
  <c r="K7" i="25" s="1"/>
  <c r="AJ32" i="55"/>
  <c r="AJ8" i="4" s="1"/>
  <c r="E140" i="55"/>
  <c r="E138" i="55" s="1"/>
  <c r="E58" i="55"/>
  <c r="E54" i="55"/>
  <c r="E83" i="55"/>
  <c r="E7" i="24" s="1"/>
  <c r="AD81" i="55"/>
  <c r="AD5" i="24" s="1"/>
  <c r="AD80" i="55"/>
  <c r="AD4" i="24" s="1"/>
  <c r="R32" i="55"/>
  <c r="R8" i="4" s="1"/>
  <c r="E153" i="55"/>
  <c r="E149" i="55" s="1"/>
  <c r="E8" i="43" s="1"/>
  <c r="AD74" i="55"/>
  <c r="AD11" i="25" s="1"/>
  <c r="E84" i="55"/>
  <c r="E8" i="24" s="1"/>
  <c r="E79" i="55"/>
  <c r="E3" i="24" s="1"/>
  <c r="K43" i="55"/>
  <c r="K6" i="26" s="1"/>
  <c r="D191" i="105"/>
  <c r="AA70" i="55"/>
  <c r="AA7" i="25" s="1"/>
  <c r="E166" i="55"/>
  <c r="E164" i="55" s="1"/>
  <c r="E10" i="44" s="1"/>
  <c r="AD79" i="55"/>
  <c r="AD3" i="24" s="1"/>
  <c r="T43" i="55"/>
  <c r="T6" i="26" s="1"/>
  <c r="D187" i="105"/>
  <c r="C34" i="105"/>
  <c r="E57" i="55"/>
  <c r="D183" i="105"/>
  <c r="AA73" i="55"/>
  <c r="AA10" i="25" s="1"/>
  <c r="E61" i="55"/>
  <c r="E87" i="55"/>
  <c r="E11" i="24" s="1"/>
  <c r="D189" i="105"/>
  <c r="C28" i="105"/>
  <c r="E53" i="55"/>
  <c r="E60" i="55"/>
  <c r="AD66" i="55"/>
  <c r="AD3" i="25" s="1"/>
  <c r="AD83" i="55"/>
  <c r="AD7" i="24" s="1"/>
  <c r="K46" i="55"/>
  <c r="K9" i="26" s="1"/>
  <c r="D184" i="105"/>
  <c r="C29" i="105"/>
  <c r="D185" i="105"/>
  <c r="C30" i="105"/>
  <c r="E179" i="55"/>
  <c r="AD86" i="55"/>
  <c r="AD10" i="24" s="1"/>
  <c r="K42" i="55"/>
  <c r="K5" i="26" s="1"/>
  <c r="D186" i="105"/>
  <c r="C27" i="105"/>
  <c r="G93" i="55"/>
  <c r="G4" i="23" s="1"/>
  <c r="AD85" i="55"/>
  <c r="AD9" i="24" s="1"/>
  <c r="E80" i="55"/>
  <c r="E4" i="24" s="1"/>
  <c r="K48" i="55"/>
  <c r="K11" i="26" s="1"/>
  <c r="D188" i="105"/>
  <c r="C31" i="105"/>
  <c r="AJ52" i="55"/>
  <c r="AA98" i="55"/>
  <c r="AA9" i="23" s="1"/>
  <c r="AD84" i="55"/>
  <c r="AD8" i="24" s="1"/>
  <c r="E82" i="55"/>
  <c r="E6" i="24" s="1"/>
  <c r="D182" i="105"/>
  <c r="C35" i="105"/>
  <c r="G162" i="55"/>
  <c r="G8" i="44" s="1"/>
  <c r="E52" i="55"/>
  <c r="E85" i="55"/>
  <c r="E9" i="24" s="1"/>
  <c r="AA71" i="55"/>
  <c r="AA8" i="25" s="1"/>
  <c r="AA68" i="55"/>
  <c r="AA5" i="25" s="1"/>
  <c r="G131" i="55"/>
  <c r="G159" i="55"/>
  <c r="G5" i="44" s="1"/>
  <c r="G130" i="55"/>
  <c r="W81" i="55"/>
  <c r="W5" i="24" s="1"/>
  <c r="AA67" i="55"/>
  <c r="AA4" i="25" s="1"/>
  <c r="G164" i="55"/>
  <c r="G10" i="44" s="1"/>
  <c r="AA72" i="55"/>
  <c r="AA9" i="25" s="1"/>
  <c r="AM41" i="55"/>
  <c r="AM4" i="26" s="1"/>
  <c r="AM43" i="55"/>
  <c r="AM6" i="26" s="1"/>
  <c r="AA69" i="55"/>
  <c r="AA6" i="25" s="1"/>
  <c r="F68" i="55"/>
  <c r="F5" i="25" s="1"/>
  <c r="G161" i="55"/>
  <c r="G7" i="44" s="1"/>
  <c r="AE87" i="55"/>
  <c r="AE11" i="24" s="1"/>
  <c r="AM40" i="55"/>
  <c r="AM3" i="26" s="1"/>
  <c r="AM42" i="55"/>
  <c r="AM5" i="26" s="1"/>
  <c r="G158" i="55"/>
  <c r="G4" i="44" s="1"/>
  <c r="G163" i="55"/>
  <c r="G9" i="44" s="1"/>
  <c r="G160" i="55"/>
  <c r="G6" i="44" s="1"/>
  <c r="G165" i="55"/>
  <c r="G11" i="44" s="1"/>
  <c r="G132" i="55"/>
  <c r="AM45" i="55"/>
  <c r="AM8" i="26" s="1"/>
  <c r="AM46" i="55"/>
  <c r="AM9" i="26" s="1"/>
  <c r="G157" i="55"/>
  <c r="G3" i="44" s="1"/>
  <c r="G135" i="55"/>
  <c r="W79" i="55"/>
  <c r="W3" i="24" s="1"/>
  <c r="AE82" i="55"/>
  <c r="AE6" i="24" s="1"/>
  <c r="AM48" i="55"/>
  <c r="AM11" i="26" s="1"/>
  <c r="L54" i="55"/>
  <c r="AM99" i="55"/>
  <c r="AM10" i="23" s="1"/>
  <c r="D82" i="55"/>
  <c r="D6" i="24" s="1"/>
  <c r="AD73" i="55"/>
  <c r="AD10" i="25" s="1"/>
  <c r="E122" i="55"/>
  <c r="E7" i="42" s="1"/>
  <c r="J36" i="105"/>
  <c r="J27" i="105" s="1"/>
  <c r="G99" i="55"/>
  <c r="G10" i="23" s="1"/>
  <c r="W85" i="55"/>
  <c r="W9" i="24" s="1"/>
  <c r="AD57" i="55"/>
  <c r="W82" i="55"/>
  <c r="W6" i="24" s="1"/>
  <c r="AN44" i="55"/>
  <c r="AN7" i="26" s="1"/>
  <c r="AD68" i="55"/>
  <c r="AD5" i="25" s="1"/>
  <c r="AD56" i="55"/>
  <c r="J86" i="55"/>
  <c r="J10" i="24" s="1"/>
  <c r="J84" i="55"/>
  <c r="J8" i="24" s="1"/>
  <c r="AN46" i="55"/>
  <c r="AN9" i="26" s="1"/>
  <c r="AD61" i="55"/>
  <c r="J92" i="55"/>
  <c r="J3" i="23" s="1"/>
  <c r="W87" i="55"/>
  <c r="W11" i="24" s="1"/>
  <c r="J79" i="55"/>
  <c r="J3" i="24" s="1"/>
  <c r="AD60" i="55"/>
  <c r="AN42" i="55"/>
  <c r="AN5" i="26" s="1"/>
  <c r="W83" i="55"/>
  <c r="W7" i="24" s="1"/>
  <c r="J81" i="55"/>
  <c r="J5" i="24" s="1"/>
  <c r="AN40" i="55"/>
  <c r="AN3" i="26" s="1"/>
  <c r="AN47" i="55"/>
  <c r="AN10" i="26" s="1"/>
  <c r="G95" i="55"/>
  <c r="G6" i="23" s="1"/>
  <c r="AD59" i="55"/>
  <c r="J83" i="55"/>
  <c r="J7" i="24" s="1"/>
  <c r="AD58" i="55"/>
  <c r="AD70" i="55"/>
  <c r="AD7" i="25" s="1"/>
  <c r="AJ36" i="105"/>
  <c r="AJ26" i="105" s="1"/>
  <c r="AA95" i="55"/>
  <c r="AA6" i="23" s="1"/>
  <c r="G97" i="55"/>
  <c r="G8" i="23" s="1"/>
  <c r="AD53" i="55"/>
  <c r="J82" i="55"/>
  <c r="J6" i="24" s="1"/>
  <c r="W86" i="55"/>
  <c r="W10" i="24" s="1"/>
  <c r="AN45" i="55"/>
  <c r="AN8" i="26" s="1"/>
  <c r="AD54" i="55"/>
  <c r="AD69" i="55"/>
  <c r="AD6" i="25" s="1"/>
  <c r="AD43" i="55"/>
  <c r="AD6" i="26" s="1"/>
  <c r="AD39" i="55"/>
  <c r="AD2" i="26" s="1"/>
  <c r="G148" i="55"/>
  <c r="G7" i="43" s="1"/>
  <c r="G143" i="55"/>
  <c r="G2" i="43" s="1"/>
  <c r="AJ61" i="55"/>
  <c r="R31" i="55"/>
  <c r="R7" i="4" s="1"/>
  <c r="AD147" i="55"/>
  <c r="AD6" i="43" s="1"/>
  <c r="AD143" i="55"/>
  <c r="AD2" i="43" s="1"/>
  <c r="C113" i="55"/>
  <c r="C11" i="41" s="1"/>
  <c r="C104" i="55"/>
  <c r="C2" i="41" s="1"/>
  <c r="T34" i="55"/>
  <c r="T10" i="4" s="1"/>
  <c r="T26" i="55"/>
  <c r="AE68" i="55"/>
  <c r="AE5" i="25" s="1"/>
  <c r="AA32" i="55"/>
  <c r="AA8" i="4" s="1"/>
  <c r="AA26" i="55"/>
  <c r="G35" i="55"/>
  <c r="G11" i="4" s="1"/>
  <c r="G26" i="55"/>
  <c r="AN97" i="55"/>
  <c r="AN8" i="23" s="1"/>
  <c r="AE39" i="55"/>
  <c r="AE2" i="26" s="1"/>
  <c r="G65" i="55"/>
  <c r="G2" i="25" s="1"/>
  <c r="F70" i="55"/>
  <c r="F7" i="25" s="1"/>
  <c r="AL188" i="105"/>
  <c r="T44" i="55"/>
  <c r="T7" i="26" s="1"/>
  <c r="T39" i="55"/>
  <c r="T2" i="26" s="1"/>
  <c r="AJ84" i="55"/>
  <c r="AJ8" i="24" s="1"/>
  <c r="AJ78" i="55"/>
  <c r="AJ2" i="24" s="1"/>
  <c r="O113" i="55"/>
  <c r="O11" i="41" s="1"/>
  <c r="O104" i="55"/>
  <c r="O2" i="41" s="1"/>
  <c r="M73" i="55"/>
  <c r="M10" i="25" s="1"/>
  <c r="M65" i="55"/>
  <c r="M2" i="25" s="1"/>
  <c r="AM100" i="55"/>
  <c r="AM11" i="23" s="1"/>
  <c r="AM2" i="23"/>
  <c r="AJ53" i="55"/>
  <c r="AD106" i="55"/>
  <c r="AD4" i="41" s="1"/>
  <c r="AD104" i="55"/>
  <c r="G112" i="55"/>
  <c r="G10" i="41" s="1"/>
  <c r="G104" i="55"/>
  <c r="B121" i="55"/>
  <c r="B6" i="42" s="1"/>
  <c r="B117" i="55"/>
  <c r="B2" i="42" s="1"/>
  <c r="N32" i="55"/>
  <c r="N8" i="4" s="1"/>
  <c r="N26" i="55"/>
  <c r="AC122" i="55"/>
  <c r="AC7" i="42" s="1"/>
  <c r="AC117" i="55"/>
  <c r="AC2" i="42" s="1"/>
  <c r="AE72" i="55"/>
  <c r="AE9" i="25" s="1"/>
  <c r="V79" i="55"/>
  <c r="V3" i="24" s="1"/>
  <c r="V78" i="55"/>
  <c r="V2" i="24" s="1"/>
  <c r="AM95" i="55"/>
  <c r="AM6" i="23" s="1"/>
  <c r="V71" i="55"/>
  <c r="V8" i="25" s="1"/>
  <c r="D30" i="55"/>
  <c r="D6" i="4" s="1"/>
  <c r="D26" i="55"/>
  <c r="E29" i="55"/>
  <c r="E5" i="4" s="1"/>
  <c r="E26" i="55"/>
  <c r="J68" i="55"/>
  <c r="J5" i="25" s="1"/>
  <c r="J65" i="55"/>
  <c r="J2" i="25" s="1"/>
  <c r="J27" i="55"/>
  <c r="J3" i="4" s="1"/>
  <c r="J26" i="55"/>
  <c r="AL183" i="105"/>
  <c r="AA66" i="55"/>
  <c r="AA3" i="25" s="1"/>
  <c r="AA65" i="55"/>
  <c r="AA2" i="25" s="1"/>
  <c r="AD34" i="55"/>
  <c r="AD10" i="4" s="1"/>
  <c r="AD26" i="55"/>
  <c r="AE74" i="55"/>
  <c r="AE11" i="25" s="1"/>
  <c r="V70" i="55"/>
  <c r="V7" i="25" s="1"/>
  <c r="V67" i="55"/>
  <c r="V4" i="25" s="1"/>
  <c r="AA46" i="55"/>
  <c r="AA9" i="26" s="1"/>
  <c r="AA39" i="55"/>
  <c r="AA2" i="26" s="1"/>
  <c r="W92" i="55"/>
  <c r="W3" i="23" s="1"/>
  <c r="G85" i="55"/>
  <c r="G9" i="24" s="1"/>
  <c r="G78" i="55"/>
  <c r="G2" i="24" s="1"/>
  <c r="J99" i="55"/>
  <c r="J10" i="23" s="1"/>
  <c r="J95" i="55"/>
  <c r="J6" i="23" s="1"/>
  <c r="F69" i="55"/>
  <c r="F6" i="25" s="1"/>
  <c r="F65" i="55"/>
  <c r="F2" i="25" s="1"/>
  <c r="K40" i="55"/>
  <c r="K3" i="26" s="1"/>
  <c r="K39" i="55"/>
  <c r="K2" i="26" s="1"/>
  <c r="T68" i="55"/>
  <c r="T5" i="25" s="1"/>
  <c r="T65" i="55"/>
  <c r="T2" i="25" s="1"/>
  <c r="AJ69" i="55"/>
  <c r="AJ6" i="25" s="1"/>
  <c r="AJ65" i="55"/>
  <c r="AJ2" i="25" s="1"/>
  <c r="AD162" i="55"/>
  <c r="AD8" i="44" s="1"/>
  <c r="AD156" i="55"/>
  <c r="R34" i="55"/>
  <c r="R10" i="4" s="1"/>
  <c r="R26" i="55"/>
  <c r="O171" i="55"/>
  <c r="O4" i="45" s="1"/>
  <c r="F27" i="55"/>
  <c r="F3" i="4" s="1"/>
  <c r="F26" i="55"/>
  <c r="M80" i="55"/>
  <c r="M4" i="24" s="1"/>
  <c r="M78" i="55"/>
  <c r="M2" i="24" s="1"/>
  <c r="V66" i="55"/>
  <c r="V3" i="25" s="1"/>
  <c r="AD96" i="55"/>
  <c r="AD7" i="23" s="1"/>
  <c r="D78" i="55"/>
  <c r="D2" i="24" s="1"/>
  <c r="AM44" i="55"/>
  <c r="AM7" i="26" s="1"/>
  <c r="AM39" i="55"/>
  <c r="AM2" i="26" s="1"/>
  <c r="AL190" i="105"/>
  <c r="M94" i="55"/>
  <c r="M5" i="23" s="1"/>
  <c r="M2" i="23"/>
  <c r="O161" i="55"/>
  <c r="O7" i="44" s="1"/>
  <c r="O156" i="55"/>
  <c r="O2" i="44" s="1"/>
  <c r="R35" i="55"/>
  <c r="R11" i="4" s="1"/>
  <c r="K26" i="55"/>
  <c r="AE69" i="55"/>
  <c r="AE6" i="25" s="1"/>
  <c r="V69" i="55"/>
  <c r="V6" i="25" s="1"/>
  <c r="AM93" i="55"/>
  <c r="AM4" i="23" s="1"/>
  <c r="D48" i="55"/>
  <c r="D11" i="26" s="1"/>
  <c r="D39" i="55"/>
  <c r="D2" i="26" s="1"/>
  <c r="W80" i="55"/>
  <c r="W4" i="24" s="1"/>
  <c r="W78" i="55"/>
  <c r="W2" i="24" s="1"/>
  <c r="F71" i="55"/>
  <c r="F8" i="25" s="1"/>
  <c r="J93" i="55"/>
  <c r="J4" i="23" s="1"/>
  <c r="L42" i="55"/>
  <c r="L5" i="26" s="1"/>
  <c r="L39" i="55"/>
  <c r="L2" i="26" s="1"/>
  <c r="AL191" i="105"/>
  <c r="C162" i="55"/>
  <c r="C8" i="44" s="1"/>
  <c r="C156" i="55"/>
  <c r="C2" i="44" s="1"/>
  <c r="AJ54" i="55"/>
  <c r="R28" i="55"/>
  <c r="R4" i="4" s="1"/>
  <c r="AD126" i="55"/>
  <c r="AD11" i="42" s="1"/>
  <c r="AD117" i="55"/>
  <c r="AD2" i="42" s="1"/>
  <c r="C175" i="55"/>
  <c r="C8" i="45" s="1"/>
  <c r="F177" i="55"/>
  <c r="F10" i="45" s="1"/>
  <c r="O144" i="55"/>
  <c r="O3" i="43" s="1"/>
  <c r="O143" i="55"/>
  <c r="O2" i="43" s="1"/>
  <c r="E118" i="55"/>
  <c r="E3" i="42" s="1"/>
  <c r="E117" i="55"/>
  <c r="E2" i="42" s="1"/>
  <c r="AE66" i="55"/>
  <c r="AE3" i="25" s="1"/>
  <c r="W44" i="55"/>
  <c r="W7" i="26" s="1"/>
  <c r="W39" i="55"/>
  <c r="W2" i="26" s="1"/>
  <c r="AM98" i="55"/>
  <c r="AM9" i="23" s="1"/>
  <c r="F66" i="55"/>
  <c r="F3" i="25" s="1"/>
  <c r="J97" i="55"/>
  <c r="J8" i="23" s="1"/>
  <c r="J40" i="55"/>
  <c r="J3" i="26" s="1"/>
  <c r="J39" i="55"/>
  <c r="J2" i="26" s="1"/>
  <c r="F73" i="55"/>
  <c r="F10" i="25" s="1"/>
  <c r="AL184" i="105"/>
  <c r="N70" i="55"/>
  <c r="N7" i="25" s="1"/>
  <c r="N65" i="55"/>
  <c r="N2" i="25" s="1"/>
  <c r="M47" i="55"/>
  <c r="M10" i="26" s="1"/>
  <c r="M39" i="55"/>
  <c r="M2" i="26" s="1"/>
  <c r="D71" i="55"/>
  <c r="D8" i="25" s="1"/>
  <c r="D65" i="55"/>
  <c r="D2" i="25" s="1"/>
  <c r="V72" i="55"/>
  <c r="V9" i="25" s="1"/>
  <c r="V65" i="55"/>
  <c r="V2" i="25" s="1"/>
  <c r="AJ56" i="55"/>
  <c r="C150" i="55"/>
  <c r="C9" i="43" s="1"/>
  <c r="C143" i="55"/>
  <c r="C2" i="43" s="1"/>
  <c r="AJ59" i="55"/>
  <c r="F163" i="55"/>
  <c r="F9" i="44" s="1"/>
  <c r="F156" i="55"/>
  <c r="F2" i="44" s="1"/>
  <c r="AE70" i="55"/>
  <c r="AE7" i="25" s="1"/>
  <c r="V74" i="55"/>
  <c r="V11" i="25" s="1"/>
  <c r="AE80" i="55"/>
  <c r="AE4" i="24" s="1"/>
  <c r="AE78" i="55"/>
  <c r="AE2" i="24" s="1"/>
  <c r="AG27" i="55"/>
  <c r="AG3" i="4" s="1"/>
  <c r="AG26" i="55"/>
  <c r="AM94" i="55"/>
  <c r="AM5" i="23" s="1"/>
  <c r="K2" i="23"/>
  <c r="F72" i="55"/>
  <c r="F9" i="25" s="1"/>
  <c r="K84" i="55"/>
  <c r="K8" i="24" s="1"/>
  <c r="K78" i="55"/>
  <c r="K2" i="24" s="1"/>
  <c r="F74" i="55"/>
  <c r="F11" i="25" s="1"/>
  <c r="AH93" i="55"/>
  <c r="AH4" i="23" s="1"/>
  <c r="AH2" i="23"/>
  <c r="AN43" i="55"/>
  <c r="AN6" i="26" s="1"/>
  <c r="AN39" i="55"/>
  <c r="AN2" i="26" s="1"/>
  <c r="AL187" i="105"/>
  <c r="T96" i="55"/>
  <c r="T7" i="23" s="1"/>
  <c r="AJ60" i="55"/>
  <c r="AJ57" i="55"/>
  <c r="B156" i="55"/>
  <c r="B2" i="44" s="1"/>
  <c r="B107" i="55"/>
  <c r="B5" i="41" s="1"/>
  <c r="B104" i="55"/>
  <c r="B2" i="41" s="1"/>
  <c r="AK27" i="55"/>
  <c r="AK3" i="4" s="1"/>
  <c r="AK26" i="55"/>
  <c r="AI28" i="55"/>
  <c r="AI4" i="4" s="1"/>
  <c r="AI26" i="55"/>
  <c r="AE67" i="55"/>
  <c r="AE4" i="25" s="1"/>
  <c r="AH35" i="55"/>
  <c r="AH11" i="4" s="1"/>
  <c r="AH26" i="55"/>
  <c r="AA92" i="55"/>
  <c r="AA3" i="23" s="1"/>
  <c r="V39" i="55"/>
  <c r="V2" i="26" s="1"/>
  <c r="J100" i="55"/>
  <c r="J11" i="23" s="1"/>
  <c r="AL185" i="105"/>
  <c r="G178" i="55"/>
  <c r="G11" i="45" s="1"/>
  <c r="V73" i="55"/>
  <c r="V10" i="25" s="1"/>
  <c r="AM97" i="55"/>
  <c r="AM8" i="23" s="1"/>
  <c r="G46" i="55"/>
  <c r="G9" i="26" s="1"/>
  <c r="G39" i="55"/>
  <c r="G2" i="26" s="1"/>
  <c r="L72" i="55"/>
  <c r="L9" i="25" s="1"/>
  <c r="L65" i="55"/>
  <c r="L2" i="25" s="1"/>
  <c r="J94" i="55"/>
  <c r="J5" i="23" s="1"/>
  <c r="J80" i="55"/>
  <c r="J4" i="24" s="1"/>
  <c r="J78" i="55"/>
  <c r="J2" i="24" s="1"/>
  <c r="J98" i="55"/>
  <c r="J9" i="23" s="1"/>
  <c r="K69" i="55"/>
  <c r="K6" i="25" s="1"/>
  <c r="K65" i="55"/>
  <c r="K2" i="25" s="1"/>
  <c r="AL182" i="105"/>
  <c r="G125" i="55"/>
  <c r="G10" i="42" s="1"/>
  <c r="G117" i="55"/>
  <c r="G2" i="42" s="1"/>
  <c r="AN81" i="55"/>
  <c r="AN5" i="24" s="1"/>
  <c r="AN78" i="55"/>
  <c r="AN2" i="24" s="1"/>
  <c r="J120" i="55"/>
  <c r="J5" i="42" s="1"/>
  <c r="J117" i="55"/>
  <c r="J2" i="42" s="1"/>
  <c r="AJ58" i="55"/>
  <c r="V156" i="55"/>
  <c r="V2" i="44" s="1"/>
  <c r="AM174" i="55"/>
  <c r="AM7" i="45" s="1"/>
  <c r="R74" i="55"/>
  <c r="R11" i="25" s="1"/>
  <c r="R65" i="55"/>
  <c r="R2" i="25" s="1"/>
  <c r="R93" i="55"/>
  <c r="R4" i="23" s="1"/>
  <c r="AM96" i="55"/>
  <c r="AM7" i="23" s="1"/>
  <c r="F44" i="55"/>
  <c r="F7" i="26" s="1"/>
  <c r="F39" i="55"/>
  <c r="F2" i="26" s="1"/>
  <c r="AD87" i="55"/>
  <c r="AD11" i="24" s="1"/>
  <c r="AD78" i="55"/>
  <c r="AD2" i="24" s="1"/>
  <c r="F36" i="105"/>
  <c r="F28" i="105" s="1"/>
  <c r="O12" i="36"/>
  <c r="AF36" i="55"/>
  <c r="AF28" i="55" s="1"/>
  <c r="AF4" i="4" s="1"/>
  <c r="AF36" i="105"/>
  <c r="AA57" i="105"/>
  <c r="AA53" i="105"/>
  <c r="AA60" i="105"/>
  <c r="AA59" i="105"/>
  <c r="AA58" i="105"/>
  <c r="AA56" i="105"/>
  <c r="AA52" i="105"/>
  <c r="AA61" i="105"/>
  <c r="AA55" i="105"/>
  <c r="AA54" i="105"/>
  <c r="D65" i="105"/>
  <c r="D69" i="105"/>
  <c r="D72" i="105"/>
  <c r="D68" i="105"/>
  <c r="D71" i="105"/>
  <c r="D67" i="105"/>
  <c r="D74" i="105"/>
  <c r="D70" i="105"/>
  <c r="D66" i="105"/>
  <c r="D73" i="105"/>
  <c r="AI91" i="105"/>
  <c r="AI92" i="105"/>
  <c r="AI99" i="105"/>
  <c r="AI100" i="105"/>
  <c r="AI96" i="105"/>
  <c r="AI95" i="105"/>
  <c r="AI98" i="105"/>
  <c r="AI97" i="105"/>
  <c r="AI93" i="105"/>
  <c r="AI94" i="105"/>
  <c r="J39" i="105"/>
  <c r="J48" i="105"/>
  <c r="J44" i="105"/>
  <c r="J40" i="105"/>
  <c r="J47" i="105"/>
  <c r="J43" i="105"/>
  <c r="J46" i="105"/>
  <c r="J42" i="105"/>
  <c r="J45" i="105"/>
  <c r="J41" i="105"/>
  <c r="G183" i="105"/>
  <c r="G188" i="105"/>
  <c r="G182" i="105"/>
  <c r="G190" i="105"/>
  <c r="G189" i="105"/>
  <c r="G191" i="105"/>
  <c r="G185" i="105"/>
  <c r="G184" i="105"/>
  <c r="G187" i="105"/>
  <c r="G186" i="105"/>
  <c r="M39" i="105"/>
  <c r="M42" i="105"/>
  <c r="M45" i="105"/>
  <c r="M41" i="105"/>
  <c r="M48" i="105"/>
  <c r="M44" i="105"/>
  <c r="M40" i="105"/>
  <c r="M47" i="105"/>
  <c r="M43" i="105"/>
  <c r="M46" i="105"/>
  <c r="AE166" i="55"/>
  <c r="AE164" i="55" s="1"/>
  <c r="AE10" i="44" s="1"/>
  <c r="P179" i="55"/>
  <c r="P169" i="55" s="1"/>
  <c r="P153" i="105"/>
  <c r="P179" i="105"/>
  <c r="P114" i="105"/>
  <c r="P140" i="105"/>
  <c r="P127" i="105"/>
  <c r="P166" i="105"/>
  <c r="AL166" i="55"/>
  <c r="AL156" i="55" s="1"/>
  <c r="AL127" i="105"/>
  <c r="AL179" i="105"/>
  <c r="AL140" i="105"/>
  <c r="AL114" i="105"/>
  <c r="AL153" i="105"/>
  <c r="AL166" i="105"/>
  <c r="U179" i="55"/>
  <c r="U140" i="105"/>
  <c r="U179" i="105"/>
  <c r="U127" i="105"/>
  <c r="U153" i="105"/>
  <c r="U114" i="105"/>
  <c r="U166" i="105"/>
  <c r="AG91" i="105"/>
  <c r="AG97" i="105"/>
  <c r="AG93" i="105"/>
  <c r="AG100" i="105"/>
  <c r="AG96" i="105"/>
  <c r="AG99" i="105"/>
  <c r="AG95" i="105"/>
  <c r="AG98" i="105"/>
  <c r="AG94" i="105"/>
  <c r="AG92" i="105"/>
  <c r="E68" i="55"/>
  <c r="E5" i="25" s="1"/>
  <c r="E69" i="55"/>
  <c r="E6" i="25" s="1"/>
  <c r="E67" i="55"/>
  <c r="E4" i="25" s="1"/>
  <c r="E72" i="55"/>
  <c r="E9" i="25" s="1"/>
  <c r="E73" i="55"/>
  <c r="E10" i="25" s="1"/>
  <c r="E66" i="55"/>
  <c r="E3" i="25" s="1"/>
  <c r="E74" i="55"/>
  <c r="E11" i="25" s="1"/>
  <c r="E71" i="55"/>
  <c r="E8" i="25" s="1"/>
  <c r="E2" i="25"/>
  <c r="E70" i="55"/>
  <c r="E7" i="25" s="1"/>
  <c r="AA65" i="105"/>
  <c r="AA72" i="105"/>
  <c r="AA68" i="105"/>
  <c r="AA71" i="105"/>
  <c r="AA67" i="105"/>
  <c r="AA74" i="105"/>
  <c r="AA70" i="105"/>
  <c r="AA66" i="105"/>
  <c r="AA73" i="105"/>
  <c r="AA69" i="105"/>
  <c r="N36" i="105"/>
  <c r="AD65" i="105"/>
  <c r="AD66" i="105"/>
  <c r="AD73" i="105"/>
  <c r="AD69" i="105"/>
  <c r="AD72" i="105"/>
  <c r="AD68" i="105"/>
  <c r="AD71" i="105"/>
  <c r="AD67" i="105"/>
  <c r="AD74" i="105"/>
  <c r="AD70" i="105"/>
  <c r="F91" i="105"/>
  <c r="F99" i="105"/>
  <c r="F95" i="105"/>
  <c r="F94" i="105"/>
  <c r="F97" i="105"/>
  <c r="F93" i="105"/>
  <c r="F100" i="105"/>
  <c r="F98" i="105"/>
  <c r="F96" i="105"/>
  <c r="F92" i="105"/>
  <c r="D78" i="105"/>
  <c r="D79" i="105"/>
  <c r="D83" i="105"/>
  <c r="D86" i="105"/>
  <c r="D82" i="105"/>
  <c r="D81" i="105"/>
  <c r="D84" i="105"/>
  <c r="D85" i="105"/>
  <c r="D80" i="105"/>
  <c r="D87" i="105"/>
  <c r="L185" i="105"/>
  <c r="L188" i="105"/>
  <c r="L184" i="105"/>
  <c r="L191" i="105"/>
  <c r="L187" i="105"/>
  <c r="L183" i="105"/>
  <c r="L189" i="105"/>
  <c r="L182" i="105"/>
  <c r="L186" i="105"/>
  <c r="L190" i="105"/>
  <c r="AI57" i="55"/>
  <c r="AI61" i="55"/>
  <c r="AI52" i="55"/>
  <c r="AI53" i="55"/>
  <c r="AI60" i="55"/>
  <c r="AI56" i="55"/>
  <c r="AI58" i="55"/>
  <c r="AI54" i="55"/>
  <c r="AI59" i="55"/>
  <c r="AI55" i="55"/>
  <c r="X60" i="105"/>
  <c r="X59" i="105"/>
  <c r="X57" i="105"/>
  <c r="X53" i="105"/>
  <c r="X58" i="105"/>
  <c r="X56" i="105"/>
  <c r="X52" i="105"/>
  <c r="X61" i="105"/>
  <c r="X55" i="105"/>
  <c r="X54" i="105"/>
  <c r="T186" i="105"/>
  <c r="T184" i="105"/>
  <c r="T190" i="105"/>
  <c r="T183" i="105"/>
  <c r="T187" i="105"/>
  <c r="T182" i="105"/>
  <c r="T191" i="105"/>
  <c r="T188" i="105"/>
  <c r="T189" i="105"/>
  <c r="T185" i="105"/>
  <c r="AM85" i="55"/>
  <c r="AM9" i="24" s="1"/>
  <c r="AM83" i="55"/>
  <c r="AM7" i="24" s="1"/>
  <c r="AM79" i="55"/>
  <c r="AM3" i="24" s="1"/>
  <c r="M91" i="105"/>
  <c r="M96" i="105"/>
  <c r="M93" i="105"/>
  <c r="M99" i="105"/>
  <c r="M95" i="105"/>
  <c r="M98" i="105"/>
  <c r="M94" i="105"/>
  <c r="M97" i="105"/>
  <c r="M92" i="105"/>
  <c r="M100" i="105"/>
  <c r="C104" i="105"/>
  <c r="C113" i="105"/>
  <c r="C109" i="105"/>
  <c r="C105" i="105"/>
  <c r="C108" i="105"/>
  <c r="C111" i="105"/>
  <c r="C107" i="105"/>
  <c r="C112" i="105"/>
  <c r="C110" i="105"/>
  <c r="C106" i="105"/>
  <c r="V91" i="105"/>
  <c r="V99" i="105"/>
  <c r="V95" i="105"/>
  <c r="V98" i="105"/>
  <c r="V94" i="105"/>
  <c r="V93" i="105"/>
  <c r="V100" i="105"/>
  <c r="V96" i="105"/>
  <c r="V92" i="105"/>
  <c r="V97" i="105"/>
  <c r="C185" i="55"/>
  <c r="C5" i="37" s="1"/>
  <c r="F140" i="55"/>
  <c r="F133" i="55" s="1"/>
  <c r="F114" i="105"/>
  <c r="F179" i="105"/>
  <c r="F140" i="105"/>
  <c r="F127" i="105"/>
  <c r="F153" i="105"/>
  <c r="F166" i="105"/>
  <c r="Z153" i="55"/>
  <c r="Z143" i="55" s="1"/>
  <c r="Z2" i="43" s="1"/>
  <c r="Z127" i="105"/>
  <c r="Z179" i="105"/>
  <c r="Z140" i="105"/>
  <c r="Z114" i="105"/>
  <c r="Z153" i="105"/>
  <c r="Z166" i="105"/>
  <c r="AH92" i="55"/>
  <c r="AH3" i="23" s="1"/>
  <c r="AJ96" i="55"/>
  <c r="AJ7" i="23" s="1"/>
  <c r="AJ92" i="55"/>
  <c r="AJ3" i="23" s="1"/>
  <c r="AJ98" i="55"/>
  <c r="AJ9" i="23" s="1"/>
  <c r="AJ100" i="55"/>
  <c r="AJ11" i="23" s="1"/>
  <c r="AJ93" i="55"/>
  <c r="AJ4" i="23" s="1"/>
  <c r="AJ2" i="23"/>
  <c r="AJ95" i="55"/>
  <c r="AJ6" i="23" s="1"/>
  <c r="AJ99" i="55"/>
  <c r="AJ10" i="23" s="1"/>
  <c r="AJ97" i="55"/>
  <c r="AJ8" i="23" s="1"/>
  <c r="AJ94" i="55"/>
  <c r="AJ5" i="23" s="1"/>
  <c r="AG39" i="105"/>
  <c r="AG48" i="105"/>
  <c r="AG44" i="105"/>
  <c r="AG40" i="105"/>
  <c r="AG47" i="105"/>
  <c r="AG43" i="105"/>
  <c r="AG46" i="105"/>
  <c r="AG42" i="105"/>
  <c r="AG45" i="105"/>
  <c r="AG41" i="105"/>
  <c r="AA78" i="105"/>
  <c r="AA79" i="105"/>
  <c r="AA82" i="105"/>
  <c r="AA83" i="105"/>
  <c r="AA81" i="105"/>
  <c r="AA85" i="105"/>
  <c r="AA87" i="105"/>
  <c r="AA80" i="105"/>
  <c r="AA84" i="105"/>
  <c r="AA86" i="105"/>
  <c r="N57" i="55"/>
  <c r="N59" i="55"/>
  <c r="N58" i="55"/>
  <c r="N54" i="55"/>
  <c r="N52" i="55"/>
  <c r="N56" i="55"/>
  <c r="N60" i="55"/>
  <c r="N61" i="55"/>
  <c r="N53" i="55"/>
  <c r="N55" i="55"/>
  <c r="AD78" i="105"/>
  <c r="AD84" i="105"/>
  <c r="AD82" i="105"/>
  <c r="AD87" i="105"/>
  <c r="AD85" i="105"/>
  <c r="AD86" i="105"/>
  <c r="AD79" i="105"/>
  <c r="AD81" i="105"/>
  <c r="AD83" i="105"/>
  <c r="AD80" i="105"/>
  <c r="AN188" i="105"/>
  <c r="AN183" i="105"/>
  <c r="AN191" i="105"/>
  <c r="AN190" i="105"/>
  <c r="AN186" i="105"/>
  <c r="AN189" i="105"/>
  <c r="AN182" i="105"/>
  <c r="AN185" i="105"/>
  <c r="AN187" i="105"/>
  <c r="AN184" i="105"/>
  <c r="F39" i="105"/>
  <c r="F43" i="105"/>
  <c r="F46" i="105"/>
  <c r="F42" i="105"/>
  <c r="F40" i="105"/>
  <c r="F45" i="105"/>
  <c r="F44" i="105"/>
  <c r="F47" i="105"/>
  <c r="F41" i="105"/>
  <c r="F48" i="105"/>
  <c r="D39" i="105"/>
  <c r="D46" i="105"/>
  <c r="D42" i="105"/>
  <c r="D45" i="105"/>
  <c r="D48" i="105"/>
  <c r="D44" i="105"/>
  <c r="D40" i="105"/>
  <c r="D47" i="105"/>
  <c r="D43" i="105"/>
  <c r="D41" i="105"/>
  <c r="K61" i="105"/>
  <c r="K58" i="105"/>
  <c r="K57" i="105"/>
  <c r="K53" i="105"/>
  <c r="K56" i="105"/>
  <c r="K52" i="105"/>
  <c r="K60" i="105"/>
  <c r="K55" i="105"/>
  <c r="K59" i="105"/>
  <c r="K54" i="105"/>
  <c r="X65" i="105"/>
  <c r="X71" i="105"/>
  <c r="X67" i="105"/>
  <c r="X74" i="105"/>
  <c r="X70" i="105"/>
  <c r="X66" i="105"/>
  <c r="X73" i="105"/>
  <c r="X69" i="105"/>
  <c r="X72" i="105"/>
  <c r="X68" i="105"/>
  <c r="R55" i="105"/>
  <c r="R54" i="105"/>
  <c r="R60" i="105"/>
  <c r="R59" i="105"/>
  <c r="R61" i="105"/>
  <c r="R57" i="105"/>
  <c r="R53" i="105"/>
  <c r="R56" i="105"/>
  <c r="R52" i="105"/>
  <c r="R58" i="105"/>
  <c r="M36" i="105"/>
  <c r="C143" i="105"/>
  <c r="C151" i="105"/>
  <c r="C147" i="105"/>
  <c r="C150" i="105"/>
  <c r="C146" i="105"/>
  <c r="C149" i="105"/>
  <c r="C148" i="105"/>
  <c r="C145" i="105"/>
  <c r="C152" i="105"/>
  <c r="C144" i="105"/>
  <c r="V36" i="105"/>
  <c r="AG78" i="105"/>
  <c r="AG86" i="105"/>
  <c r="AG85" i="105"/>
  <c r="AG81" i="105"/>
  <c r="AG83" i="105"/>
  <c r="AG82" i="105"/>
  <c r="AG80" i="105"/>
  <c r="AG84" i="105"/>
  <c r="AG79" i="105"/>
  <c r="AG87" i="105"/>
  <c r="C156" i="105"/>
  <c r="C163" i="105"/>
  <c r="C164" i="105"/>
  <c r="C159" i="105"/>
  <c r="C158" i="105"/>
  <c r="C160" i="105"/>
  <c r="C165" i="105"/>
  <c r="C162" i="105"/>
  <c r="C161" i="105"/>
  <c r="C157" i="105"/>
  <c r="C186" i="55"/>
  <c r="C6" i="37" s="1"/>
  <c r="AM82" i="55"/>
  <c r="AM6" i="24" s="1"/>
  <c r="J179" i="55"/>
  <c r="J114" i="105"/>
  <c r="J127" i="105"/>
  <c r="J153" i="105"/>
  <c r="J140" i="105"/>
  <c r="J179" i="105"/>
  <c r="J166" i="105"/>
  <c r="X127" i="105"/>
  <c r="X140" i="105"/>
  <c r="X114" i="105"/>
  <c r="X153" i="105"/>
  <c r="X179" i="105"/>
  <c r="X166" i="105"/>
  <c r="O127" i="55"/>
  <c r="O117" i="55" s="1"/>
  <c r="O127" i="105"/>
  <c r="O179" i="105"/>
  <c r="O140" i="105"/>
  <c r="O153" i="105"/>
  <c r="O114" i="105"/>
  <c r="O166" i="105"/>
  <c r="T114" i="105"/>
  <c r="T153" i="105"/>
  <c r="T140" i="105"/>
  <c r="T127" i="105"/>
  <c r="T179" i="105"/>
  <c r="T166" i="105"/>
  <c r="AH55" i="105"/>
  <c r="AH61" i="105"/>
  <c r="AH54" i="105"/>
  <c r="AH57" i="105"/>
  <c r="AH53" i="105"/>
  <c r="AH60" i="105"/>
  <c r="AH56" i="105"/>
  <c r="AH52" i="105"/>
  <c r="AH59" i="105"/>
  <c r="AH58" i="105"/>
  <c r="M182" i="105"/>
  <c r="M186" i="105"/>
  <c r="M190" i="105"/>
  <c r="M191" i="105"/>
  <c r="M187" i="105"/>
  <c r="M184" i="105"/>
  <c r="M189" i="105"/>
  <c r="M185" i="105"/>
  <c r="M188" i="105"/>
  <c r="M183" i="105"/>
  <c r="AG36" i="105"/>
  <c r="AA39" i="105"/>
  <c r="AA46" i="105"/>
  <c r="AA42" i="105"/>
  <c r="AA45" i="105"/>
  <c r="AA41" i="105"/>
  <c r="AA48" i="105"/>
  <c r="AA44" i="105"/>
  <c r="AA40" i="105"/>
  <c r="AA47" i="105"/>
  <c r="AA43" i="105"/>
  <c r="G78" i="105"/>
  <c r="G81" i="105"/>
  <c r="G80" i="105"/>
  <c r="G86" i="105"/>
  <c r="G85" i="105"/>
  <c r="G79" i="105"/>
  <c r="G82" i="105"/>
  <c r="G87" i="105"/>
  <c r="G83" i="105"/>
  <c r="G84" i="105"/>
  <c r="W58" i="105"/>
  <c r="W61" i="105"/>
  <c r="W60" i="105"/>
  <c r="W59" i="105"/>
  <c r="W57" i="105"/>
  <c r="W53" i="105"/>
  <c r="W56" i="105"/>
  <c r="W52" i="105"/>
  <c r="W55" i="105"/>
  <c r="W54" i="105"/>
  <c r="AD39" i="105"/>
  <c r="AD45" i="105"/>
  <c r="AD41" i="105"/>
  <c r="AD44" i="105"/>
  <c r="AD40" i="105"/>
  <c r="AD47" i="105"/>
  <c r="AD43" i="105"/>
  <c r="AD42" i="105"/>
  <c r="AD46" i="105"/>
  <c r="AD48" i="105"/>
  <c r="E188" i="105"/>
  <c r="E186" i="105"/>
  <c r="E185" i="105"/>
  <c r="E191" i="105"/>
  <c r="E184" i="105"/>
  <c r="E187" i="105"/>
  <c r="E183" i="105"/>
  <c r="E189" i="105"/>
  <c r="E190" i="105"/>
  <c r="E182" i="105"/>
  <c r="AI191" i="105"/>
  <c r="AI187" i="105"/>
  <c r="AI184" i="105"/>
  <c r="AI186" i="105"/>
  <c r="AI183" i="105"/>
  <c r="AI188" i="105"/>
  <c r="AI189" i="105"/>
  <c r="AI182" i="105"/>
  <c r="AI190" i="105"/>
  <c r="AI185" i="105"/>
  <c r="D26" i="105"/>
  <c r="D33" i="105"/>
  <c r="D29" i="105"/>
  <c r="D27" i="105"/>
  <c r="D32" i="105"/>
  <c r="D28" i="105"/>
  <c r="D35" i="105"/>
  <c r="D31" i="105"/>
  <c r="D34" i="105"/>
  <c r="D30" i="105"/>
  <c r="K65" i="105"/>
  <c r="K69" i="105"/>
  <c r="K72" i="105"/>
  <c r="K68" i="105"/>
  <c r="K71" i="105"/>
  <c r="K67" i="105"/>
  <c r="K74" i="105"/>
  <c r="K70" i="105"/>
  <c r="K73" i="105"/>
  <c r="K66" i="105"/>
  <c r="AM57" i="105"/>
  <c r="AM59" i="105"/>
  <c r="AM56" i="105"/>
  <c r="AM52" i="105"/>
  <c r="AM55" i="105"/>
  <c r="AM60" i="105"/>
  <c r="AM58" i="105"/>
  <c r="AM53" i="105"/>
  <c r="AM54" i="105"/>
  <c r="AM61" i="105"/>
  <c r="X78" i="105"/>
  <c r="X81" i="105"/>
  <c r="X84" i="105"/>
  <c r="X80" i="105"/>
  <c r="X87" i="105"/>
  <c r="X79" i="105"/>
  <c r="X86" i="105"/>
  <c r="X85" i="105"/>
  <c r="X83" i="105"/>
  <c r="X82" i="105"/>
  <c r="AD156" i="105"/>
  <c r="AD159" i="105"/>
  <c r="AD165" i="105"/>
  <c r="AD158" i="105"/>
  <c r="AD161" i="105"/>
  <c r="AD157" i="105"/>
  <c r="AD164" i="105"/>
  <c r="AD163" i="105"/>
  <c r="AD160" i="105"/>
  <c r="AD162" i="105"/>
  <c r="R65" i="105"/>
  <c r="R69" i="105"/>
  <c r="R72" i="105"/>
  <c r="R68" i="105"/>
  <c r="R71" i="105"/>
  <c r="R67" i="105"/>
  <c r="R74" i="105"/>
  <c r="R70" i="105"/>
  <c r="R66" i="105"/>
  <c r="R73" i="105"/>
  <c r="C132" i="105"/>
  <c r="C135" i="105"/>
  <c r="C131" i="105"/>
  <c r="C139" i="105"/>
  <c r="C130" i="105"/>
  <c r="C138" i="105"/>
  <c r="C133" i="105"/>
  <c r="C136" i="105"/>
  <c r="C134" i="105"/>
  <c r="C137" i="105"/>
  <c r="V39" i="105"/>
  <c r="V42" i="105"/>
  <c r="V45" i="105"/>
  <c r="V41" i="105"/>
  <c r="V48" i="105"/>
  <c r="V44" i="105"/>
  <c r="V40" i="105"/>
  <c r="V47" i="105"/>
  <c r="V46" i="105"/>
  <c r="V43" i="105"/>
  <c r="AD56" i="105"/>
  <c r="AD52" i="105"/>
  <c r="AD60" i="105"/>
  <c r="AD58" i="105"/>
  <c r="AD61" i="105"/>
  <c r="AD55" i="105"/>
  <c r="AD54" i="105"/>
  <c r="AD57" i="105"/>
  <c r="AD53" i="105"/>
  <c r="AD59" i="105"/>
  <c r="C182" i="55"/>
  <c r="C2" i="37" s="1"/>
  <c r="AI114" i="55"/>
  <c r="AI107" i="55" s="1"/>
  <c r="AI5" i="41" s="1"/>
  <c r="AI127" i="105"/>
  <c r="AI179" i="105"/>
  <c r="AI153" i="105"/>
  <c r="AI114" i="105"/>
  <c r="AI140" i="105"/>
  <c r="AI166" i="105"/>
  <c r="S114" i="55"/>
  <c r="S111" i="55" s="1"/>
  <c r="S9" i="41" s="1"/>
  <c r="S127" i="105"/>
  <c r="S140" i="105"/>
  <c r="S153" i="105"/>
  <c r="S114" i="105"/>
  <c r="S179" i="105"/>
  <c r="S166" i="105"/>
  <c r="M140" i="55"/>
  <c r="M133" i="55" s="1"/>
  <c r="M153" i="105"/>
  <c r="M179" i="105"/>
  <c r="M114" i="105"/>
  <c r="M140" i="105"/>
  <c r="M127" i="105"/>
  <c r="M166" i="105"/>
  <c r="AH65" i="105"/>
  <c r="AH72" i="105"/>
  <c r="AH68" i="105"/>
  <c r="AH71" i="105"/>
  <c r="AH67" i="105"/>
  <c r="AH74" i="105"/>
  <c r="AH70" i="105"/>
  <c r="AH66" i="105"/>
  <c r="AH73" i="105"/>
  <c r="AH69" i="105"/>
  <c r="AF183" i="105"/>
  <c r="AF191" i="105"/>
  <c r="AF182" i="105"/>
  <c r="AF187" i="105"/>
  <c r="AF188" i="105"/>
  <c r="AF185" i="105"/>
  <c r="AF184" i="105"/>
  <c r="AF186" i="105"/>
  <c r="AF189" i="105"/>
  <c r="AF190" i="105"/>
  <c r="AG60" i="55"/>
  <c r="AG61" i="55"/>
  <c r="AG58" i="55"/>
  <c r="AG53" i="55"/>
  <c r="AG52" i="55"/>
  <c r="AG59" i="55"/>
  <c r="AG57" i="55"/>
  <c r="AG56" i="55"/>
  <c r="AG54" i="55"/>
  <c r="AG55" i="55"/>
  <c r="AA36" i="105"/>
  <c r="G60" i="105"/>
  <c r="G58" i="105"/>
  <c r="G61" i="105"/>
  <c r="G55" i="105"/>
  <c r="G59" i="105"/>
  <c r="G54" i="105"/>
  <c r="G57" i="105"/>
  <c r="G53" i="105"/>
  <c r="G56" i="105"/>
  <c r="G52" i="105"/>
  <c r="W65" i="105"/>
  <c r="W71" i="105"/>
  <c r="W67" i="105"/>
  <c r="W74" i="105"/>
  <c r="W70" i="105"/>
  <c r="W66" i="105"/>
  <c r="W73" i="105"/>
  <c r="W69" i="105"/>
  <c r="W72" i="105"/>
  <c r="W68" i="105"/>
  <c r="AD36" i="105"/>
  <c r="V184" i="105"/>
  <c r="V183" i="105"/>
  <c r="V187" i="105"/>
  <c r="V182" i="105"/>
  <c r="V185" i="105"/>
  <c r="V186" i="105"/>
  <c r="V189" i="105"/>
  <c r="V188" i="105"/>
  <c r="V191" i="105"/>
  <c r="V190" i="105"/>
  <c r="AN56" i="105"/>
  <c r="AN52" i="105"/>
  <c r="AN55" i="105"/>
  <c r="AN58" i="105"/>
  <c r="AN54" i="105"/>
  <c r="AN57" i="105"/>
  <c r="AN53" i="105"/>
  <c r="AN61" i="105"/>
  <c r="AN60" i="105"/>
  <c r="AN59" i="105"/>
  <c r="D91" i="105"/>
  <c r="D92" i="105"/>
  <c r="D99" i="105"/>
  <c r="D98" i="105"/>
  <c r="D94" i="105"/>
  <c r="D97" i="105"/>
  <c r="D93" i="105"/>
  <c r="D100" i="105"/>
  <c r="D96" i="105"/>
  <c r="D95" i="105"/>
  <c r="L57" i="105"/>
  <c r="L53" i="105"/>
  <c r="L56" i="105"/>
  <c r="L52" i="105"/>
  <c r="L55" i="105"/>
  <c r="L59" i="105"/>
  <c r="L61" i="105"/>
  <c r="L54" i="105"/>
  <c r="L60" i="105"/>
  <c r="L58" i="105"/>
  <c r="K78" i="105"/>
  <c r="K86" i="105"/>
  <c r="K80" i="105"/>
  <c r="K79" i="105"/>
  <c r="K84" i="105"/>
  <c r="K85" i="105"/>
  <c r="K82" i="105"/>
  <c r="K87" i="105"/>
  <c r="K81" i="105"/>
  <c r="K83" i="105"/>
  <c r="AM65" i="105"/>
  <c r="AM71" i="105"/>
  <c r="AM74" i="105"/>
  <c r="AM70" i="105"/>
  <c r="AM66" i="105"/>
  <c r="AM73" i="105"/>
  <c r="AM69" i="105"/>
  <c r="AM72" i="105"/>
  <c r="AM68" i="105"/>
  <c r="AM67" i="105"/>
  <c r="X39" i="105"/>
  <c r="X44" i="105"/>
  <c r="X40" i="105"/>
  <c r="X48" i="105"/>
  <c r="X47" i="105"/>
  <c r="X43" i="105"/>
  <c r="X46" i="105"/>
  <c r="X42" i="105"/>
  <c r="X45" i="105"/>
  <c r="X41" i="105"/>
  <c r="AD104" i="105"/>
  <c r="AD109" i="105"/>
  <c r="AD105" i="105"/>
  <c r="AD112" i="105"/>
  <c r="AD108" i="105"/>
  <c r="AD107" i="105"/>
  <c r="AD111" i="105"/>
  <c r="AD110" i="105"/>
  <c r="AD106" i="105"/>
  <c r="AD113" i="105"/>
  <c r="K185" i="105"/>
  <c r="K188" i="105"/>
  <c r="K191" i="105"/>
  <c r="K187" i="105"/>
  <c r="K184" i="105"/>
  <c r="K183" i="105"/>
  <c r="K189" i="105"/>
  <c r="K182" i="105"/>
  <c r="K190" i="105"/>
  <c r="K186" i="105"/>
  <c r="R78" i="105"/>
  <c r="R83" i="105"/>
  <c r="R81" i="105"/>
  <c r="R84" i="105"/>
  <c r="R80" i="105"/>
  <c r="R86" i="105"/>
  <c r="R87" i="105"/>
  <c r="R82" i="105"/>
  <c r="R79" i="105"/>
  <c r="R85" i="105"/>
  <c r="C169" i="105"/>
  <c r="C173" i="105"/>
  <c r="C170" i="105"/>
  <c r="C176" i="105"/>
  <c r="C172" i="105"/>
  <c r="C175" i="105"/>
  <c r="C177" i="105"/>
  <c r="C171" i="105"/>
  <c r="C174" i="105"/>
  <c r="C178" i="105"/>
  <c r="Q127" i="55"/>
  <c r="Q114" i="105"/>
  <c r="Q179" i="105"/>
  <c r="Q140" i="105"/>
  <c r="Q153" i="105"/>
  <c r="Q127" i="105"/>
  <c r="Q166" i="105"/>
  <c r="W127" i="55"/>
  <c r="W117" i="55" s="1"/>
  <c r="W127" i="105"/>
  <c r="W179" i="105"/>
  <c r="W140" i="105"/>
  <c r="W153" i="105"/>
  <c r="W114" i="105"/>
  <c r="W166" i="105"/>
  <c r="AE114" i="55"/>
  <c r="AE104" i="55" s="1"/>
  <c r="AE127" i="105"/>
  <c r="AE179" i="105"/>
  <c r="AE153" i="105"/>
  <c r="AE114" i="105"/>
  <c r="AE140" i="105"/>
  <c r="AE166" i="105"/>
  <c r="U184" i="105"/>
  <c r="U190" i="105"/>
  <c r="U183" i="105"/>
  <c r="U187" i="105"/>
  <c r="U182" i="105"/>
  <c r="U186" i="105"/>
  <c r="U185" i="105"/>
  <c r="U188" i="105"/>
  <c r="U191" i="105"/>
  <c r="U189" i="105"/>
  <c r="AB182" i="105"/>
  <c r="AB187" i="105"/>
  <c r="AB185" i="105"/>
  <c r="AB189" i="105"/>
  <c r="AB184" i="105"/>
  <c r="AB188" i="105"/>
  <c r="AB183" i="105"/>
  <c r="AB191" i="105"/>
  <c r="AB190" i="105"/>
  <c r="AB186" i="105"/>
  <c r="AK2" i="23"/>
  <c r="AK100" i="55"/>
  <c r="AK11" i="23" s="1"/>
  <c r="AK93" i="55"/>
  <c r="AK4" i="23" s="1"/>
  <c r="AK96" i="55"/>
  <c r="AK7" i="23" s="1"/>
  <c r="AK95" i="55"/>
  <c r="AK6" i="23" s="1"/>
  <c r="AK92" i="55"/>
  <c r="AK3" i="23" s="1"/>
  <c r="AK99" i="55"/>
  <c r="AK10" i="23" s="1"/>
  <c r="AK98" i="55"/>
  <c r="AK9" i="23" s="1"/>
  <c r="AK94" i="55"/>
  <c r="AK5" i="23" s="1"/>
  <c r="AK97" i="55"/>
  <c r="AK8" i="23" s="1"/>
  <c r="C187" i="55"/>
  <c r="C7" i="37" s="1"/>
  <c r="AE153" i="55"/>
  <c r="AE152" i="55" s="1"/>
  <c r="AE11" i="43" s="1"/>
  <c r="AB179" i="55"/>
  <c r="AB173" i="55" s="1"/>
  <c r="AB6" i="45" s="1"/>
  <c r="AB127" i="105"/>
  <c r="AB153" i="105"/>
  <c r="AB114" i="105"/>
  <c r="AB179" i="105"/>
  <c r="AB140" i="105"/>
  <c r="AB166" i="105"/>
  <c r="Y166" i="55"/>
  <c r="Y153" i="105"/>
  <c r="Y127" i="105"/>
  <c r="Y114" i="105"/>
  <c r="Y179" i="105"/>
  <c r="Y140" i="105"/>
  <c r="Y166" i="105"/>
  <c r="AH78" i="105"/>
  <c r="AH82" i="105"/>
  <c r="AH80" i="105"/>
  <c r="AH84" i="105"/>
  <c r="AH79" i="105"/>
  <c r="AH85" i="105"/>
  <c r="AH86" i="105"/>
  <c r="AH87" i="105"/>
  <c r="AH81" i="105"/>
  <c r="AH83" i="105"/>
  <c r="T56" i="105"/>
  <c r="T52" i="105"/>
  <c r="T55" i="105"/>
  <c r="T59" i="105"/>
  <c r="T58" i="105"/>
  <c r="T61" i="105"/>
  <c r="T54" i="105"/>
  <c r="T60" i="105"/>
  <c r="T57" i="105"/>
  <c r="T53" i="105"/>
  <c r="AE65" i="105"/>
  <c r="AE69" i="105"/>
  <c r="AE72" i="105"/>
  <c r="AE68" i="105"/>
  <c r="AE71" i="105"/>
  <c r="AE67" i="105"/>
  <c r="AE74" i="105"/>
  <c r="AE70" i="105"/>
  <c r="AE66" i="105"/>
  <c r="AE73" i="105"/>
  <c r="AA91" i="105"/>
  <c r="AA92" i="105"/>
  <c r="AA99" i="105"/>
  <c r="AA95" i="105"/>
  <c r="AA98" i="105"/>
  <c r="AA94" i="105"/>
  <c r="AA97" i="105"/>
  <c r="AA93" i="105"/>
  <c r="AA100" i="105"/>
  <c r="AA96" i="105"/>
  <c r="G65" i="105"/>
  <c r="G67" i="105"/>
  <c r="G74" i="105"/>
  <c r="G70" i="105"/>
  <c r="G66" i="105"/>
  <c r="G73" i="105"/>
  <c r="G69" i="105"/>
  <c r="G72" i="105"/>
  <c r="G68" i="105"/>
  <c r="G71" i="105"/>
  <c r="W78" i="105"/>
  <c r="W82" i="105"/>
  <c r="W81" i="105"/>
  <c r="W84" i="105"/>
  <c r="W80" i="105"/>
  <c r="W86" i="105"/>
  <c r="W87" i="105"/>
  <c r="W79" i="105"/>
  <c r="W85" i="105"/>
  <c r="W83" i="105"/>
  <c r="AD91" i="105"/>
  <c r="AD96" i="105"/>
  <c r="AD92" i="105"/>
  <c r="AD99" i="105"/>
  <c r="AD95" i="105"/>
  <c r="AD93" i="105"/>
  <c r="AD98" i="105"/>
  <c r="AD94" i="105"/>
  <c r="AD97" i="105"/>
  <c r="AD100" i="105"/>
  <c r="AN65" i="105"/>
  <c r="AN74" i="105"/>
  <c r="AN70" i="105"/>
  <c r="AN66" i="105"/>
  <c r="AN73" i="105"/>
  <c r="AN69" i="105"/>
  <c r="AN72" i="105"/>
  <c r="AN68" i="105"/>
  <c r="AN71" i="105"/>
  <c r="AN67" i="105"/>
  <c r="L65" i="105"/>
  <c r="L70" i="105"/>
  <c r="L66" i="105"/>
  <c r="L73" i="105"/>
  <c r="L69" i="105"/>
  <c r="L72" i="105"/>
  <c r="L68" i="105"/>
  <c r="L71" i="105"/>
  <c r="L67" i="105"/>
  <c r="L74" i="105"/>
  <c r="B156" i="105"/>
  <c r="B165" i="105"/>
  <c r="B162" i="105"/>
  <c r="B161" i="105"/>
  <c r="B157" i="105"/>
  <c r="B160" i="105"/>
  <c r="B164" i="105"/>
  <c r="B159" i="105"/>
  <c r="B158" i="105"/>
  <c r="B163" i="105"/>
  <c r="K36" i="105"/>
  <c r="AM78" i="105"/>
  <c r="AM84" i="105"/>
  <c r="AM86" i="105"/>
  <c r="AM85" i="105"/>
  <c r="AM87" i="105"/>
  <c r="AM83" i="105"/>
  <c r="AM82" i="105"/>
  <c r="AM81" i="105"/>
  <c r="AM80" i="105"/>
  <c r="AM79" i="105"/>
  <c r="X91" i="105"/>
  <c r="X100" i="105"/>
  <c r="X93" i="105"/>
  <c r="X94" i="105"/>
  <c r="X96" i="105"/>
  <c r="X98" i="105"/>
  <c r="X92" i="105"/>
  <c r="X99" i="105"/>
  <c r="X95" i="105"/>
  <c r="X97" i="105"/>
  <c r="AD143" i="105"/>
  <c r="AD150" i="105"/>
  <c r="AD146" i="105"/>
  <c r="AD149" i="105"/>
  <c r="AD145" i="105"/>
  <c r="AD152" i="105"/>
  <c r="AD148" i="105"/>
  <c r="AD151" i="105"/>
  <c r="AD147" i="105"/>
  <c r="AD144" i="105"/>
  <c r="F189" i="105"/>
  <c r="F188" i="105"/>
  <c r="F186" i="105"/>
  <c r="F185" i="105"/>
  <c r="F191" i="105"/>
  <c r="F184" i="105"/>
  <c r="F187" i="105"/>
  <c r="F183" i="105"/>
  <c r="F182" i="105"/>
  <c r="F190" i="105"/>
  <c r="R39" i="105"/>
  <c r="R44" i="105"/>
  <c r="R40" i="105"/>
  <c r="R47" i="105"/>
  <c r="R43" i="105"/>
  <c r="R42" i="105"/>
  <c r="R46" i="105"/>
  <c r="R45" i="105"/>
  <c r="R41" i="105"/>
  <c r="R48" i="105"/>
  <c r="C117" i="105"/>
  <c r="C126" i="105"/>
  <c r="C120" i="105"/>
  <c r="C123" i="105"/>
  <c r="C119" i="105"/>
  <c r="C122" i="105"/>
  <c r="C118" i="105"/>
  <c r="C125" i="105"/>
  <c r="C124" i="105"/>
  <c r="C121" i="105"/>
  <c r="V78" i="105"/>
  <c r="V85" i="105"/>
  <c r="V83" i="105"/>
  <c r="V82" i="105"/>
  <c r="V81" i="105"/>
  <c r="V84" i="105"/>
  <c r="V80" i="105"/>
  <c r="V86" i="105"/>
  <c r="V87" i="105"/>
  <c r="V79" i="105"/>
  <c r="C184" i="55"/>
  <c r="C4" i="37" s="1"/>
  <c r="R71" i="55"/>
  <c r="R8" i="25" s="1"/>
  <c r="R100" i="55"/>
  <c r="R11" i="23" s="1"/>
  <c r="AC36" i="55"/>
  <c r="AC33" i="55" s="1"/>
  <c r="AC9" i="4" s="1"/>
  <c r="AC36" i="105"/>
  <c r="P36" i="55"/>
  <c r="P26" i="55" s="1"/>
  <c r="P36" i="105"/>
  <c r="Z36" i="55"/>
  <c r="Z34" i="55" s="1"/>
  <c r="Z10" i="4" s="1"/>
  <c r="Z36" i="105"/>
  <c r="D179" i="55"/>
  <c r="D169" i="55" s="1"/>
  <c r="D153" i="105"/>
  <c r="D179" i="105"/>
  <c r="D127" i="105"/>
  <c r="D114" i="105"/>
  <c r="D140" i="105"/>
  <c r="D166" i="105"/>
  <c r="N127" i="55"/>
  <c r="N122" i="55" s="1"/>
  <c r="N7" i="42" s="1"/>
  <c r="N127" i="105"/>
  <c r="N179" i="105"/>
  <c r="N140" i="105"/>
  <c r="N114" i="105"/>
  <c r="N153" i="105"/>
  <c r="N166" i="105"/>
  <c r="AH36" i="105"/>
  <c r="T65" i="105"/>
  <c r="T70" i="105"/>
  <c r="T66" i="105"/>
  <c r="T73" i="105"/>
  <c r="T69" i="105"/>
  <c r="T72" i="105"/>
  <c r="T68" i="105"/>
  <c r="T74" i="105"/>
  <c r="T67" i="105"/>
  <c r="T71" i="105"/>
  <c r="P190" i="105"/>
  <c r="P186" i="105"/>
  <c r="P191" i="105"/>
  <c r="P183" i="105"/>
  <c r="P189" i="105"/>
  <c r="P187" i="105"/>
  <c r="P182" i="105"/>
  <c r="P188" i="105"/>
  <c r="P185" i="105"/>
  <c r="P184" i="105"/>
  <c r="H183" i="105"/>
  <c r="H189" i="105"/>
  <c r="H182" i="105"/>
  <c r="H190" i="105"/>
  <c r="H186" i="105"/>
  <c r="H188" i="105"/>
  <c r="H185" i="105"/>
  <c r="H191" i="105"/>
  <c r="H184" i="105"/>
  <c r="H187" i="105"/>
  <c r="AE54" i="105"/>
  <c r="AE57" i="105"/>
  <c r="AE53" i="105"/>
  <c r="AE60" i="105"/>
  <c r="AE59" i="105"/>
  <c r="AE56" i="105"/>
  <c r="AE52" i="105"/>
  <c r="AE58" i="105"/>
  <c r="AE61" i="105"/>
  <c r="AE55" i="105"/>
  <c r="AA59" i="55"/>
  <c r="AA58" i="55"/>
  <c r="AA61" i="55"/>
  <c r="AA53" i="55"/>
  <c r="AA54" i="55"/>
  <c r="AA55" i="55"/>
  <c r="AA60" i="55"/>
  <c r="AA56" i="55"/>
  <c r="AA57" i="55"/>
  <c r="AA52" i="55"/>
  <c r="G36" i="105"/>
  <c r="U26" i="105"/>
  <c r="U34" i="105"/>
  <c r="U30" i="105"/>
  <c r="U33" i="105"/>
  <c r="U29" i="105"/>
  <c r="U28" i="105"/>
  <c r="U31" i="105"/>
  <c r="U32" i="105"/>
  <c r="U27" i="105"/>
  <c r="U35" i="105"/>
  <c r="W36" i="105"/>
  <c r="AN78" i="105"/>
  <c r="AN87" i="105"/>
  <c r="AN83" i="105"/>
  <c r="AN85" i="105"/>
  <c r="AN80" i="105"/>
  <c r="AN79" i="105"/>
  <c r="AN84" i="105"/>
  <c r="AN86" i="105"/>
  <c r="AN82" i="105"/>
  <c r="AN81" i="105"/>
  <c r="L78" i="105"/>
  <c r="L82" i="105"/>
  <c r="L87" i="105"/>
  <c r="L84" i="105"/>
  <c r="L81" i="105"/>
  <c r="L80" i="105"/>
  <c r="L79" i="105"/>
  <c r="L85" i="105"/>
  <c r="L86" i="105"/>
  <c r="L83" i="105"/>
  <c r="B138" i="105"/>
  <c r="B130" i="105"/>
  <c r="B133" i="105"/>
  <c r="B137" i="105"/>
  <c r="B136" i="105"/>
  <c r="B132" i="105"/>
  <c r="B135" i="105"/>
  <c r="B131" i="105"/>
  <c r="B134" i="105"/>
  <c r="B139" i="105"/>
  <c r="AD191" i="105"/>
  <c r="AD183" i="105"/>
  <c r="AD182" i="105"/>
  <c r="AD190" i="105"/>
  <c r="AD189" i="105"/>
  <c r="AD187" i="105"/>
  <c r="AD185" i="105"/>
  <c r="AD184" i="105"/>
  <c r="AD188" i="105"/>
  <c r="AD186" i="105"/>
  <c r="K91" i="105"/>
  <c r="K96" i="105"/>
  <c r="K92" i="105"/>
  <c r="K99" i="105"/>
  <c r="K95" i="105"/>
  <c r="K98" i="105"/>
  <c r="K94" i="105"/>
  <c r="K93" i="105"/>
  <c r="K97" i="105"/>
  <c r="K100" i="105"/>
  <c r="AM39" i="105"/>
  <c r="AM46" i="105"/>
  <c r="AM42" i="105"/>
  <c r="AM45" i="105"/>
  <c r="AM41" i="105"/>
  <c r="AM48" i="105"/>
  <c r="AM44" i="105"/>
  <c r="AM40" i="105"/>
  <c r="AM47" i="105"/>
  <c r="AM43" i="105"/>
  <c r="Q189" i="105"/>
  <c r="Q182" i="105"/>
  <c r="Q188" i="105"/>
  <c r="Q186" i="105"/>
  <c r="Q190" i="105"/>
  <c r="Q184" i="105"/>
  <c r="Q187" i="105"/>
  <c r="Q185" i="105"/>
  <c r="Q191" i="105"/>
  <c r="Q183" i="105"/>
  <c r="X36" i="105"/>
  <c r="AD117" i="105"/>
  <c r="AD123" i="105"/>
  <c r="AD119" i="105"/>
  <c r="AD122" i="105"/>
  <c r="AD118" i="105"/>
  <c r="AD125" i="105"/>
  <c r="AD121" i="105"/>
  <c r="AD126" i="105"/>
  <c r="AD124" i="105"/>
  <c r="AD120" i="105"/>
  <c r="AK56" i="105"/>
  <c r="AK52" i="105"/>
  <c r="AK59" i="105"/>
  <c r="AK55" i="105"/>
  <c r="AK58" i="105"/>
  <c r="AK54" i="105"/>
  <c r="AK61" i="105"/>
  <c r="AK60" i="105"/>
  <c r="AK57" i="105"/>
  <c r="AK53" i="105"/>
  <c r="R91" i="105"/>
  <c r="R95" i="105"/>
  <c r="R98" i="105"/>
  <c r="R94" i="105"/>
  <c r="R99" i="105"/>
  <c r="R97" i="105"/>
  <c r="R96" i="105"/>
  <c r="R93" i="105"/>
  <c r="R92" i="105"/>
  <c r="R100" i="105"/>
  <c r="AK114" i="55"/>
  <c r="AK104" i="55" s="1"/>
  <c r="AK127" i="105"/>
  <c r="AK114" i="105"/>
  <c r="AK179" i="105"/>
  <c r="AK140" i="105"/>
  <c r="AK153" i="105"/>
  <c r="AK166" i="105"/>
  <c r="C183" i="55"/>
  <c r="C3" i="37" s="1"/>
  <c r="AB36" i="55"/>
  <c r="AB26" i="55" s="1"/>
  <c r="AB36" i="105"/>
  <c r="F127" i="55"/>
  <c r="F122" i="55" s="1"/>
  <c r="F7" i="42" s="1"/>
  <c r="AN127" i="55"/>
  <c r="AN117" i="55" s="1"/>
  <c r="AN2" i="42" s="1"/>
  <c r="AN114" i="105"/>
  <c r="AN153" i="105"/>
  <c r="AN179" i="105"/>
  <c r="AN127" i="105"/>
  <c r="AN140" i="105"/>
  <c r="AN166" i="105"/>
  <c r="R153" i="55"/>
  <c r="R151" i="55" s="1"/>
  <c r="R10" i="43" s="1"/>
  <c r="R179" i="105"/>
  <c r="R140" i="105"/>
  <c r="R127" i="105"/>
  <c r="R114" i="105"/>
  <c r="R153" i="105"/>
  <c r="R166" i="105"/>
  <c r="AH140" i="105"/>
  <c r="AH127" i="105"/>
  <c r="AH179" i="105"/>
  <c r="AH153" i="105"/>
  <c r="AH114" i="105"/>
  <c r="AH166" i="105"/>
  <c r="AH99" i="55"/>
  <c r="AH10" i="23" s="1"/>
  <c r="S26" i="105"/>
  <c r="S27" i="105"/>
  <c r="S34" i="105"/>
  <c r="S30" i="105"/>
  <c r="S29" i="105"/>
  <c r="S28" i="105"/>
  <c r="S32" i="105"/>
  <c r="S31" i="105"/>
  <c r="S33" i="105"/>
  <c r="S35" i="105"/>
  <c r="AH91" i="105"/>
  <c r="AH92" i="105"/>
  <c r="AH96" i="105"/>
  <c r="AH99" i="105"/>
  <c r="AH95" i="105"/>
  <c r="AH98" i="105"/>
  <c r="AH94" i="105"/>
  <c r="AH97" i="105"/>
  <c r="AH93" i="105"/>
  <c r="AH100" i="105"/>
  <c r="T78" i="105"/>
  <c r="T86" i="105"/>
  <c r="T82" i="105"/>
  <c r="T79" i="105"/>
  <c r="T85" i="105"/>
  <c r="T83" i="105"/>
  <c r="T81" i="105"/>
  <c r="T84" i="105"/>
  <c r="T80" i="105"/>
  <c r="T87" i="105"/>
  <c r="O191" i="105"/>
  <c r="O190" i="105"/>
  <c r="O186" i="105"/>
  <c r="O187" i="105"/>
  <c r="O185" i="105"/>
  <c r="O188" i="105"/>
  <c r="O184" i="105"/>
  <c r="O183" i="105"/>
  <c r="O189" i="105"/>
  <c r="O182" i="105"/>
  <c r="AE78" i="105"/>
  <c r="AE84" i="105"/>
  <c r="AE79" i="105"/>
  <c r="AE87" i="105"/>
  <c r="AE85" i="105"/>
  <c r="AE82" i="105"/>
  <c r="AE81" i="105"/>
  <c r="AE83" i="105"/>
  <c r="AE80" i="105"/>
  <c r="AE86" i="105"/>
  <c r="E58" i="105"/>
  <c r="E54" i="105"/>
  <c r="E57" i="105"/>
  <c r="E53" i="105"/>
  <c r="E52" i="105"/>
  <c r="E56" i="105"/>
  <c r="E60" i="105"/>
  <c r="E59" i="105"/>
  <c r="E61" i="105"/>
  <c r="E55" i="105"/>
  <c r="G39" i="105"/>
  <c r="G41" i="105"/>
  <c r="G48" i="105"/>
  <c r="G44" i="105"/>
  <c r="G40" i="105"/>
  <c r="G47" i="105"/>
  <c r="G43" i="105"/>
  <c r="G46" i="105"/>
  <c r="G42" i="105"/>
  <c r="G45" i="105"/>
  <c r="S190" i="105"/>
  <c r="S189" i="105"/>
  <c r="S191" i="105"/>
  <c r="S185" i="105"/>
  <c r="S188" i="105"/>
  <c r="S186" i="105"/>
  <c r="S184" i="105"/>
  <c r="S183" i="105"/>
  <c r="S187" i="105"/>
  <c r="S182" i="105"/>
  <c r="W39" i="105"/>
  <c r="W40" i="105"/>
  <c r="W48" i="105"/>
  <c r="W47" i="105"/>
  <c r="W43" i="105"/>
  <c r="W46" i="105"/>
  <c r="W42" i="105"/>
  <c r="W45" i="105"/>
  <c r="W41" i="105"/>
  <c r="W44" i="105"/>
  <c r="G156" i="105"/>
  <c r="G158" i="105"/>
  <c r="G162" i="105"/>
  <c r="G161" i="105"/>
  <c r="G157" i="105"/>
  <c r="G165" i="105"/>
  <c r="G164" i="105"/>
  <c r="G160" i="105"/>
  <c r="G163" i="105"/>
  <c r="G159" i="105"/>
  <c r="AN91" i="105"/>
  <c r="AN98" i="105"/>
  <c r="AN94" i="105"/>
  <c r="AN97" i="105"/>
  <c r="AN93" i="105"/>
  <c r="AN100" i="105"/>
  <c r="AN96" i="105"/>
  <c r="AN92" i="105"/>
  <c r="AN99" i="105"/>
  <c r="AN95" i="105"/>
  <c r="L36" i="105"/>
  <c r="B169" i="105"/>
  <c r="B177" i="105"/>
  <c r="B173" i="105"/>
  <c r="B176" i="105"/>
  <c r="B172" i="105"/>
  <c r="B175" i="105"/>
  <c r="B171" i="105"/>
  <c r="B178" i="105"/>
  <c r="B174" i="105"/>
  <c r="B170" i="105"/>
  <c r="AI56" i="105"/>
  <c r="AI52" i="105"/>
  <c r="AI59" i="105"/>
  <c r="AI55" i="105"/>
  <c r="AI54" i="105"/>
  <c r="AI58" i="105"/>
  <c r="AI61" i="105"/>
  <c r="AI53" i="105"/>
  <c r="AI57" i="105"/>
  <c r="AI60" i="105"/>
  <c r="K39" i="105"/>
  <c r="K47" i="105"/>
  <c r="K43" i="105"/>
  <c r="K46" i="105"/>
  <c r="K42" i="105"/>
  <c r="K45" i="105"/>
  <c r="K41" i="105"/>
  <c r="K48" i="105"/>
  <c r="K44" i="105"/>
  <c r="K40" i="105"/>
  <c r="AM91" i="105"/>
  <c r="AM98" i="105"/>
  <c r="AM94" i="105"/>
  <c r="AM97" i="105"/>
  <c r="AM100" i="105"/>
  <c r="AM96" i="105"/>
  <c r="AM92" i="105"/>
  <c r="AM99" i="105"/>
  <c r="AM95" i="105"/>
  <c r="AM93" i="105"/>
  <c r="AE187" i="105"/>
  <c r="AE182" i="105"/>
  <c r="AE190" i="105"/>
  <c r="AE189" i="105"/>
  <c r="AE191" i="105"/>
  <c r="AE185" i="105"/>
  <c r="AE184" i="105"/>
  <c r="AE188" i="105"/>
  <c r="AE186" i="105"/>
  <c r="AE183" i="105"/>
  <c r="X80" i="55"/>
  <c r="X4" i="24" s="1"/>
  <c r="X85" i="55"/>
  <c r="X9" i="24" s="1"/>
  <c r="X86" i="55"/>
  <c r="X10" i="24" s="1"/>
  <c r="X83" i="55"/>
  <c r="X7" i="24" s="1"/>
  <c r="X2" i="24"/>
  <c r="X87" i="55"/>
  <c r="X11" i="24" s="1"/>
  <c r="X84" i="55"/>
  <c r="X8" i="24" s="1"/>
  <c r="X79" i="55"/>
  <c r="X3" i="24" s="1"/>
  <c r="X81" i="55"/>
  <c r="X5" i="24" s="1"/>
  <c r="X82" i="55"/>
  <c r="X6" i="24" s="1"/>
  <c r="AD134" i="105"/>
  <c r="AD138" i="105"/>
  <c r="AD130" i="105"/>
  <c r="AD131" i="105"/>
  <c r="AD137" i="105"/>
  <c r="AD133" i="105"/>
  <c r="AD135" i="105"/>
  <c r="AD139" i="105"/>
  <c r="AD132" i="105"/>
  <c r="AD136" i="105"/>
  <c r="J188" i="105"/>
  <c r="J191" i="105"/>
  <c r="J190" i="105"/>
  <c r="J184" i="105"/>
  <c r="J187" i="105"/>
  <c r="J183" i="105"/>
  <c r="J189" i="105"/>
  <c r="J182" i="105"/>
  <c r="J186" i="105"/>
  <c r="J185" i="105"/>
  <c r="AK65" i="105"/>
  <c r="AK74" i="105"/>
  <c r="AK70" i="105"/>
  <c r="AK66" i="105"/>
  <c r="AK73" i="105"/>
  <c r="AK69" i="105"/>
  <c r="AK72" i="105"/>
  <c r="AK68" i="105"/>
  <c r="AK71" i="105"/>
  <c r="AK67" i="105"/>
  <c r="R36" i="105"/>
  <c r="N39" i="105"/>
  <c r="N46" i="105"/>
  <c r="N45" i="105"/>
  <c r="N41" i="105"/>
  <c r="N48" i="105"/>
  <c r="N44" i="105"/>
  <c r="N40" i="105"/>
  <c r="N42" i="105"/>
  <c r="N47" i="105"/>
  <c r="N43" i="105"/>
  <c r="G169" i="105"/>
  <c r="G170" i="105"/>
  <c r="G177" i="105"/>
  <c r="G175" i="105"/>
  <c r="G178" i="105"/>
  <c r="G174" i="105"/>
  <c r="G173" i="105"/>
  <c r="G176" i="105"/>
  <c r="G172" i="105"/>
  <c r="G171" i="105"/>
  <c r="F30" i="105"/>
  <c r="C188" i="55"/>
  <c r="C8" i="37" s="1"/>
  <c r="AL36" i="55"/>
  <c r="AL27" i="55" s="1"/>
  <c r="AL3" i="4" s="1"/>
  <c r="AL36" i="105"/>
  <c r="AF153" i="55"/>
  <c r="AF143" i="55" s="1"/>
  <c r="AF2" i="43" s="1"/>
  <c r="AF140" i="105"/>
  <c r="AF114" i="105"/>
  <c r="AF127" i="105"/>
  <c r="AF153" i="105"/>
  <c r="AF179" i="105"/>
  <c r="AF166" i="105"/>
  <c r="AM87" i="55"/>
  <c r="AM11" i="24" s="1"/>
  <c r="AM81" i="55"/>
  <c r="AM5" i="24" s="1"/>
  <c r="K127" i="105"/>
  <c r="K179" i="105"/>
  <c r="K153" i="105"/>
  <c r="K114" i="105"/>
  <c r="K140" i="105"/>
  <c r="K166" i="105"/>
  <c r="AC179" i="55"/>
  <c r="AC169" i="55" s="1"/>
  <c r="AC114" i="105"/>
  <c r="AC179" i="105"/>
  <c r="AC140" i="105"/>
  <c r="AC153" i="105"/>
  <c r="AC127" i="105"/>
  <c r="AC166" i="105"/>
  <c r="AJ190" i="105"/>
  <c r="AJ185" i="105"/>
  <c r="AJ184" i="105"/>
  <c r="AJ191" i="105"/>
  <c r="AJ187" i="105"/>
  <c r="AJ186" i="105"/>
  <c r="AJ183" i="105"/>
  <c r="AJ188" i="105"/>
  <c r="AJ182" i="105"/>
  <c r="AJ189" i="105"/>
  <c r="AJ52" i="105"/>
  <c r="AJ59" i="105"/>
  <c r="AJ55" i="105"/>
  <c r="AJ58" i="105"/>
  <c r="AJ54" i="105"/>
  <c r="AJ61" i="105"/>
  <c r="AJ60" i="105"/>
  <c r="AJ57" i="105"/>
  <c r="AJ56" i="105"/>
  <c r="AJ53" i="105"/>
  <c r="AH39" i="105"/>
  <c r="AH41" i="105"/>
  <c r="AH48" i="105"/>
  <c r="AH44" i="105"/>
  <c r="AH40" i="105"/>
  <c r="AH47" i="105"/>
  <c r="AH45" i="105"/>
  <c r="AH43" i="105"/>
  <c r="AH46" i="105"/>
  <c r="AH42" i="105"/>
  <c r="T91" i="105"/>
  <c r="T95" i="105"/>
  <c r="T98" i="105"/>
  <c r="T94" i="105"/>
  <c r="T97" i="105"/>
  <c r="T93" i="105"/>
  <c r="T100" i="105"/>
  <c r="T96" i="105"/>
  <c r="T92" i="105"/>
  <c r="T99" i="105"/>
  <c r="AE39" i="105"/>
  <c r="AE46" i="105"/>
  <c r="AE42" i="105"/>
  <c r="AE45" i="105"/>
  <c r="AE41" i="105"/>
  <c r="AE48" i="105"/>
  <c r="AE44" i="105"/>
  <c r="AE40" i="105"/>
  <c r="AE47" i="105"/>
  <c r="AE43" i="105"/>
  <c r="E65" i="105"/>
  <c r="E67" i="105"/>
  <c r="E74" i="105"/>
  <c r="E70" i="105"/>
  <c r="E66" i="105"/>
  <c r="E73" i="105"/>
  <c r="E69" i="105"/>
  <c r="E72" i="105"/>
  <c r="E68" i="105"/>
  <c r="E71" i="105"/>
  <c r="G91" i="105"/>
  <c r="G95" i="105"/>
  <c r="G98" i="105"/>
  <c r="G94" i="105"/>
  <c r="G97" i="105"/>
  <c r="G93" i="105"/>
  <c r="G96" i="105"/>
  <c r="G99" i="105"/>
  <c r="G100" i="105"/>
  <c r="G92" i="105"/>
  <c r="N61" i="105"/>
  <c r="N60" i="105"/>
  <c r="N56" i="105"/>
  <c r="N52" i="105"/>
  <c r="N55" i="105"/>
  <c r="N59" i="105"/>
  <c r="N54" i="105"/>
  <c r="N57" i="105"/>
  <c r="N53" i="105"/>
  <c r="N58" i="105"/>
  <c r="W91" i="105"/>
  <c r="W96" i="105"/>
  <c r="W92" i="105"/>
  <c r="W99" i="105"/>
  <c r="W95" i="105"/>
  <c r="W97" i="105"/>
  <c r="W93" i="105"/>
  <c r="W98" i="105"/>
  <c r="W94" i="105"/>
  <c r="W100" i="105"/>
  <c r="G104" i="105"/>
  <c r="G108" i="105"/>
  <c r="G113" i="105"/>
  <c r="G111" i="105"/>
  <c r="G107" i="105"/>
  <c r="G112" i="105"/>
  <c r="G110" i="105"/>
  <c r="G106" i="105"/>
  <c r="G109" i="105"/>
  <c r="G105" i="105"/>
  <c r="AM183" i="105"/>
  <c r="AM191" i="105"/>
  <c r="AM190" i="105"/>
  <c r="AM186" i="105"/>
  <c r="AM188" i="105"/>
  <c r="AM189" i="105"/>
  <c r="AM182" i="105"/>
  <c r="AM185" i="105"/>
  <c r="AM187" i="105"/>
  <c r="AM184" i="105"/>
  <c r="AN39" i="105"/>
  <c r="AN42" i="105"/>
  <c r="AN45" i="105"/>
  <c r="AN41" i="105"/>
  <c r="AN48" i="105"/>
  <c r="AN44" i="105"/>
  <c r="AN40" i="105"/>
  <c r="AN47" i="105"/>
  <c r="AN43" i="105"/>
  <c r="AN46" i="105"/>
  <c r="L39" i="105"/>
  <c r="L40" i="105"/>
  <c r="L48" i="105"/>
  <c r="L47" i="105"/>
  <c r="L43" i="105"/>
  <c r="L46" i="105"/>
  <c r="L42" i="105"/>
  <c r="L45" i="105"/>
  <c r="L41" i="105"/>
  <c r="L44" i="105"/>
  <c r="B117" i="105"/>
  <c r="B119" i="105"/>
  <c r="B126" i="105"/>
  <c r="B122" i="105"/>
  <c r="B118" i="105"/>
  <c r="B125" i="105"/>
  <c r="B120" i="105"/>
  <c r="B124" i="105"/>
  <c r="B121" i="105"/>
  <c r="B123" i="105"/>
  <c r="AI65" i="105"/>
  <c r="AI74" i="105"/>
  <c r="AI70" i="105"/>
  <c r="AI66" i="105"/>
  <c r="AI73" i="105"/>
  <c r="AI69" i="105"/>
  <c r="AI72" i="105"/>
  <c r="AI68" i="105"/>
  <c r="AI71" i="105"/>
  <c r="AI67" i="105"/>
  <c r="AM36" i="105"/>
  <c r="J52" i="105"/>
  <c r="J60" i="105"/>
  <c r="J55" i="105"/>
  <c r="J59" i="105"/>
  <c r="J61" i="105"/>
  <c r="J54" i="105"/>
  <c r="J58" i="105"/>
  <c r="J57" i="105"/>
  <c r="J53" i="105"/>
  <c r="J56" i="105"/>
  <c r="AD169" i="105"/>
  <c r="AD176" i="105"/>
  <c r="AD175" i="105"/>
  <c r="AD177" i="105"/>
  <c r="AD173" i="105"/>
  <c r="AD171" i="105"/>
  <c r="AD178" i="105"/>
  <c r="AD172" i="105"/>
  <c r="AD174" i="105"/>
  <c r="AD170" i="105"/>
  <c r="R190" i="105"/>
  <c r="R189" i="105"/>
  <c r="R191" i="105"/>
  <c r="R185" i="105"/>
  <c r="R188" i="105"/>
  <c r="R187" i="105"/>
  <c r="R186" i="105"/>
  <c r="R184" i="105"/>
  <c r="R183" i="105"/>
  <c r="R182" i="105"/>
  <c r="AK78" i="105"/>
  <c r="AK83" i="105"/>
  <c r="AK82" i="105"/>
  <c r="AK81" i="105"/>
  <c r="AK80" i="105"/>
  <c r="AK79" i="105"/>
  <c r="AK87" i="105"/>
  <c r="AK86" i="105"/>
  <c r="AK84" i="105"/>
  <c r="AK85" i="105"/>
  <c r="R84" i="55"/>
  <c r="R8" i="24" s="1"/>
  <c r="R83" i="55"/>
  <c r="R7" i="24" s="1"/>
  <c r="R2" i="24"/>
  <c r="C191" i="55"/>
  <c r="C11" i="37" s="1"/>
  <c r="Q36" i="55"/>
  <c r="Q35" i="55" s="1"/>
  <c r="Q11" i="4" s="1"/>
  <c r="Q36" i="105"/>
  <c r="Y36" i="55"/>
  <c r="Y31" i="55" s="1"/>
  <c r="Y36" i="105"/>
  <c r="H36" i="55"/>
  <c r="H35" i="55" s="1"/>
  <c r="H36" i="105"/>
  <c r="I36" i="55"/>
  <c r="I26" i="55" s="1"/>
  <c r="I36" i="105"/>
  <c r="E114" i="55"/>
  <c r="E104" i="55" s="1"/>
  <c r="E127" i="105"/>
  <c r="E114" i="105"/>
  <c r="E153" i="105"/>
  <c r="E179" i="105"/>
  <c r="E140" i="105"/>
  <c r="E166" i="105"/>
  <c r="AM80" i="55"/>
  <c r="AM4" i="24" s="1"/>
  <c r="AG166" i="55"/>
  <c r="AG156" i="55" s="1"/>
  <c r="AG2" i="44" s="1"/>
  <c r="AG140" i="105"/>
  <c r="AG179" i="105"/>
  <c r="AG127" i="105"/>
  <c r="AG153" i="105"/>
  <c r="AG114" i="105"/>
  <c r="AG166" i="105"/>
  <c r="I114" i="55"/>
  <c r="I104" i="55" s="1"/>
  <c r="I140" i="105"/>
  <c r="I153" i="105"/>
  <c r="I114" i="105"/>
  <c r="I127" i="105"/>
  <c r="I179" i="105"/>
  <c r="I166" i="105"/>
  <c r="AA179" i="55"/>
  <c r="AA169" i="55" s="1"/>
  <c r="AA179" i="105"/>
  <c r="AA140" i="105"/>
  <c r="AA114" i="105"/>
  <c r="AA153" i="105"/>
  <c r="AA127" i="105"/>
  <c r="AA166" i="105"/>
  <c r="AA185" i="105"/>
  <c r="AA189" i="105"/>
  <c r="AA184" i="105"/>
  <c r="AA188" i="105"/>
  <c r="AA183" i="105"/>
  <c r="AA191" i="105"/>
  <c r="AA190" i="105"/>
  <c r="AA186" i="105"/>
  <c r="AA182" i="105"/>
  <c r="AA187" i="105"/>
  <c r="AJ65" i="105"/>
  <c r="AJ71" i="105"/>
  <c r="AJ67" i="105"/>
  <c r="AJ69" i="105"/>
  <c r="AJ72" i="105"/>
  <c r="AJ68" i="105"/>
  <c r="AJ66" i="105"/>
  <c r="AJ70" i="105"/>
  <c r="AJ74" i="105"/>
  <c r="AJ73" i="105"/>
  <c r="T39" i="105"/>
  <c r="T43" i="105"/>
  <c r="T46" i="105"/>
  <c r="T42" i="105"/>
  <c r="T45" i="105"/>
  <c r="T41" i="105"/>
  <c r="T48" i="105"/>
  <c r="T44" i="105"/>
  <c r="T40" i="105"/>
  <c r="T47" i="105"/>
  <c r="AE91" i="105"/>
  <c r="AE97" i="105"/>
  <c r="AE93" i="105"/>
  <c r="AE100" i="105"/>
  <c r="AE96" i="105"/>
  <c r="AE92" i="105"/>
  <c r="AE99" i="105"/>
  <c r="AE95" i="105"/>
  <c r="AE98" i="105"/>
  <c r="AE94" i="105"/>
  <c r="E78" i="105"/>
  <c r="E87" i="105"/>
  <c r="E83" i="105"/>
  <c r="E80" i="105"/>
  <c r="E85" i="105"/>
  <c r="E79" i="105"/>
  <c r="E82" i="105"/>
  <c r="E86" i="105"/>
  <c r="E84" i="105"/>
  <c r="E81" i="105"/>
  <c r="G96" i="55"/>
  <c r="G7" i="23" s="1"/>
  <c r="G94" i="55"/>
  <c r="G5" i="23" s="1"/>
  <c r="G100" i="55"/>
  <c r="G11" i="23" s="1"/>
  <c r="G92" i="55"/>
  <c r="G3" i="23" s="1"/>
  <c r="N65" i="105"/>
  <c r="N72" i="105"/>
  <c r="N68" i="105"/>
  <c r="N71" i="105"/>
  <c r="N67" i="105"/>
  <c r="N74" i="105"/>
  <c r="N70" i="105"/>
  <c r="N66" i="105"/>
  <c r="N69" i="105"/>
  <c r="N73" i="105"/>
  <c r="W74" i="55"/>
  <c r="W11" i="25" s="1"/>
  <c r="W71" i="55"/>
  <c r="W8" i="25" s="1"/>
  <c r="W68" i="55"/>
  <c r="W5" i="25" s="1"/>
  <c r="G143" i="105"/>
  <c r="G150" i="105"/>
  <c r="G146" i="105"/>
  <c r="G149" i="105"/>
  <c r="G145" i="105"/>
  <c r="G148" i="105"/>
  <c r="G144" i="105"/>
  <c r="G151" i="105"/>
  <c r="G147" i="105"/>
  <c r="G152" i="105"/>
  <c r="F59" i="105"/>
  <c r="F54" i="105"/>
  <c r="F57" i="105"/>
  <c r="F53" i="105"/>
  <c r="F56" i="105"/>
  <c r="F52" i="105"/>
  <c r="F58" i="105"/>
  <c r="F60" i="105"/>
  <c r="F61" i="105"/>
  <c r="F55" i="105"/>
  <c r="AN36" i="105"/>
  <c r="L91" i="105"/>
  <c r="L95" i="105"/>
  <c r="L98" i="105"/>
  <c r="L94" i="105"/>
  <c r="L97" i="105"/>
  <c r="L100" i="105"/>
  <c r="L96" i="105"/>
  <c r="L92" i="105"/>
  <c r="L99" i="105"/>
  <c r="L93" i="105"/>
  <c r="B104" i="105"/>
  <c r="B21" i="105" s="1"/>
  <c r="B112" i="105"/>
  <c r="B109" i="105"/>
  <c r="B105" i="105"/>
  <c r="B113" i="105"/>
  <c r="B108" i="105"/>
  <c r="B111" i="105"/>
  <c r="B107" i="105"/>
  <c r="B106" i="105"/>
  <c r="B110" i="105"/>
  <c r="AI78" i="105"/>
  <c r="AI81" i="105"/>
  <c r="AI86" i="105"/>
  <c r="AI87" i="105"/>
  <c r="AI83" i="105"/>
  <c r="AI82" i="105"/>
  <c r="AI80" i="105"/>
  <c r="AI84" i="105"/>
  <c r="AI79" i="105"/>
  <c r="AI85" i="105"/>
  <c r="AM69" i="55"/>
  <c r="AM6" i="25" s="1"/>
  <c r="AM74" i="55"/>
  <c r="AM11" i="25" s="1"/>
  <c r="AM68" i="55"/>
  <c r="AM5" i="25" s="1"/>
  <c r="AM67" i="55"/>
  <c r="AM4" i="25" s="1"/>
  <c r="AM66" i="55"/>
  <c r="AM3" i="25" s="1"/>
  <c r="AM70" i="55"/>
  <c r="AM7" i="25" s="1"/>
  <c r="AM72" i="55"/>
  <c r="AM9" i="25" s="1"/>
  <c r="AM73" i="55"/>
  <c r="AM10" i="25" s="1"/>
  <c r="AM2" i="25"/>
  <c r="AM71" i="55"/>
  <c r="AM8" i="25" s="1"/>
  <c r="J65" i="105"/>
  <c r="J68" i="105"/>
  <c r="J71" i="105"/>
  <c r="J67" i="105"/>
  <c r="J74" i="105"/>
  <c r="J70" i="105"/>
  <c r="J66" i="105"/>
  <c r="J73" i="105"/>
  <c r="J69" i="105"/>
  <c r="J72" i="105"/>
  <c r="AK91" i="105"/>
  <c r="AK99" i="105"/>
  <c r="AK95" i="105"/>
  <c r="AK98" i="105"/>
  <c r="AK94" i="105"/>
  <c r="AK97" i="105"/>
  <c r="AK93" i="105"/>
  <c r="AK96" i="105"/>
  <c r="AK92" i="105"/>
  <c r="AK100" i="105"/>
  <c r="M56" i="105"/>
  <c r="M52" i="105"/>
  <c r="M55" i="105"/>
  <c r="M59" i="105"/>
  <c r="M54" i="105"/>
  <c r="M58" i="105"/>
  <c r="M61" i="105"/>
  <c r="M60" i="105"/>
  <c r="M57" i="105"/>
  <c r="M53" i="105"/>
  <c r="E39" i="105"/>
  <c r="E44" i="105"/>
  <c r="E40" i="105"/>
  <c r="E47" i="105"/>
  <c r="E43" i="105"/>
  <c r="E42" i="105"/>
  <c r="E45" i="105"/>
  <c r="E41" i="105"/>
  <c r="E48" i="105"/>
  <c r="E46" i="105"/>
  <c r="C189" i="55"/>
  <c r="C9" i="37" s="1"/>
  <c r="R97" i="55"/>
  <c r="R8" i="23" s="1"/>
  <c r="AE179" i="55"/>
  <c r="AE169" i="55" s="1"/>
  <c r="L166" i="55"/>
  <c r="L157" i="55" s="1"/>
  <c r="L3" i="44" s="1"/>
  <c r="L179" i="105"/>
  <c r="L127" i="105"/>
  <c r="L114" i="105"/>
  <c r="L153" i="105"/>
  <c r="L140" i="105"/>
  <c r="L166" i="105"/>
  <c r="AM86" i="55"/>
  <c r="AM10" i="24" s="1"/>
  <c r="AM2" i="24"/>
  <c r="V153" i="55"/>
  <c r="V143" i="55" s="1"/>
  <c r="V2" i="43" s="1"/>
  <c r="V114" i="105"/>
  <c r="V127" i="105"/>
  <c r="V140" i="105"/>
  <c r="V153" i="105"/>
  <c r="V179" i="105"/>
  <c r="V166" i="105"/>
  <c r="AJ78" i="105"/>
  <c r="AJ80" i="105"/>
  <c r="AJ84" i="105"/>
  <c r="AJ79" i="105"/>
  <c r="AJ86" i="105"/>
  <c r="AJ87" i="105"/>
  <c r="AJ85" i="105"/>
  <c r="AJ83" i="105"/>
  <c r="AJ82" i="105"/>
  <c r="AJ81" i="105"/>
  <c r="T36" i="105"/>
  <c r="AG65" i="105"/>
  <c r="AG72" i="105"/>
  <c r="AG68" i="105"/>
  <c r="AG71" i="105"/>
  <c r="AG67" i="105"/>
  <c r="AG74" i="105"/>
  <c r="AG70" i="105"/>
  <c r="AG66" i="105"/>
  <c r="AG69" i="105"/>
  <c r="AG73" i="105"/>
  <c r="AE36" i="105"/>
  <c r="E91" i="105"/>
  <c r="E98" i="105"/>
  <c r="E94" i="105"/>
  <c r="E97" i="105"/>
  <c r="E93" i="105"/>
  <c r="E100" i="105"/>
  <c r="E96" i="105"/>
  <c r="E92" i="105"/>
  <c r="E99" i="105"/>
  <c r="E95" i="105"/>
  <c r="AG189" i="105"/>
  <c r="AG188" i="105"/>
  <c r="AG184" i="105"/>
  <c r="AG186" i="105"/>
  <c r="AG183" i="105"/>
  <c r="AG191" i="105"/>
  <c r="AG190" i="105"/>
  <c r="AG182" i="105"/>
  <c r="AG187" i="105"/>
  <c r="AG185" i="105"/>
  <c r="N78" i="105"/>
  <c r="N83" i="105"/>
  <c r="N84" i="105"/>
  <c r="N87" i="105"/>
  <c r="N81" i="105"/>
  <c r="N86" i="105"/>
  <c r="N80" i="105"/>
  <c r="N79" i="105"/>
  <c r="N85" i="105"/>
  <c r="N82" i="105"/>
  <c r="G117" i="105"/>
  <c r="G122" i="105"/>
  <c r="G125" i="105"/>
  <c r="G121" i="105"/>
  <c r="G124" i="105"/>
  <c r="G120" i="105"/>
  <c r="G123" i="105"/>
  <c r="G119" i="105"/>
  <c r="G126" i="105"/>
  <c r="G118" i="105"/>
  <c r="F65" i="105"/>
  <c r="F73" i="105"/>
  <c r="F69" i="105"/>
  <c r="F72" i="105"/>
  <c r="F68" i="105"/>
  <c r="F71" i="105"/>
  <c r="F67" i="105"/>
  <c r="F66" i="105"/>
  <c r="F74" i="105"/>
  <c r="F70" i="105"/>
  <c r="B143" i="105"/>
  <c r="B145" i="105"/>
  <c r="B144" i="105"/>
  <c r="B151" i="105"/>
  <c r="B147" i="105"/>
  <c r="B150" i="105"/>
  <c r="B146" i="105"/>
  <c r="B149" i="105"/>
  <c r="B152" i="105"/>
  <c r="B148" i="105"/>
  <c r="O26" i="105"/>
  <c r="O32" i="105"/>
  <c r="O35" i="105"/>
  <c r="O31" i="105"/>
  <c r="O27" i="105"/>
  <c r="O33" i="105"/>
  <c r="O30" i="105"/>
  <c r="O29" i="105"/>
  <c r="O34" i="105"/>
  <c r="O28" i="105"/>
  <c r="AI36" i="105"/>
  <c r="J78" i="105"/>
  <c r="J87" i="105"/>
  <c r="J84" i="105"/>
  <c r="J81" i="105"/>
  <c r="J86" i="105"/>
  <c r="J80" i="105"/>
  <c r="J79" i="105"/>
  <c r="J83" i="105"/>
  <c r="J82" i="105"/>
  <c r="J85" i="105"/>
  <c r="AK39" i="105"/>
  <c r="AK47" i="105"/>
  <c r="AK43" i="105"/>
  <c r="AK46" i="105"/>
  <c r="AK42" i="105"/>
  <c r="AK45" i="105"/>
  <c r="AK41" i="105"/>
  <c r="AK48" i="105"/>
  <c r="AK44" i="105"/>
  <c r="AK40" i="105"/>
  <c r="E2" i="24"/>
  <c r="E86" i="55"/>
  <c r="E10" i="24" s="1"/>
  <c r="E81" i="55"/>
  <c r="E5" i="24" s="1"/>
  <c r="M65" i="105"/>
  <c r="M71" i="105"/>
  <c r="M67" i="105"/>
  <c r="M74" i="105"/>
  <c r="M70" i="105"/>
  <c r="M66" i="105"/>
  <c r="M73" i="105"/>
  <c r="M69" i="105"/>
  <c r="M72" i="105"/>
  <c r="M68" i="105"/>
  <c r="V59" i="105"/>
  <c r="V57" i="105"/>
  <c r="V53" i="105"/>
  <c r="V58" i="105"/>
  <c r="V56" i="105"/>
  <c r="V52" i="105"/>
  <c r="V55" i="105"/>
  <c r="V61" i="105"/>
  <c r="V54" i="105"/>
  <c r="V60" i="105"/>
  <c r="AJ39" i="105"/>
  <c r="AJ46" i="105"/>
  <c r="AJ42" i="105"/>
  <c r="AJ45" i="105"/>
  <c r="AJ48" i="105"/>
  <c r="AJ40" i="105"/>
  <c r="AJ44" i="105"/>
  <c r="AJ47" i="105"/>
  <c r="AJ43" i="105"/>
  <c r="AJ41" i="105"/>
  <c r="AE127" i="55"/>
  <c r="AE125" i="55" s="1"/>
  <c r="AE10" i="42" s="1"/>
  <c r="AJ114" i="55"/>
  <c r="AJ114" i="105"/>
  <c r="AJ140" i="105"/>
  <c r="AJ127" i="105"/>
  <c r="AJ179" i="105"/>
  <c r="AJ153" i="105"/>
  <c r="AJ166" i="105"/>
  <c r="AM127" i="55"/>
  <c r="AM117" i="55" s="1"/>
  <c r="AM179" i="105"/>
  <c r="AM114" i="105"/>
  <c r="AM153" i="105"/>
  <c r="AM127" i="105"/>
  <c r="AM140" i="105"/>
  <c r="AM166" i="105"/>
  <c r="H166" i="55"/>
  <c r="H163" i="55" s="1"/>
  <c r="H9" i="44" s="1"/>
  <c r="H153" i="105"/>
  <c r="H114" i="105"/>
  <c r="H179" i="105"/>
  <c r="H127" i="105"/>
  <c r="H140" i="105"/>
  <c r="H166" i="105"/>
  <c r="AH98" i="55"/>
  <c r="AH9" i="23" s="1"/>
  <c r="AJ91" i="105"/>
  <c r="AJ95" i="105"/>
  <c r="AJ98" i="105"/>
  <c r="AJ94" i="105"/>
  <c r="AJ97" i="105"/>
  <c r="AJ93" i="105"/>
  <c r="AJ100" i="105"/>
  <c r="AJ96" i="105"/>
  <c r="AJ92" i="105"/>
  <c r="AJ99" i="105"/>
  <c r="T82" i="55"/>
  <c r="T6" i="24" s="1"/>
  <c r="T79" i="55"/>
  <c r="T3" i="24" s="1"/>
  <c r="T83" i="55"/>
  <c r="T7" i="24" s="1"/>
  <c r="T87" i="55"/>
  <c r="T11" i="24" s="1"/>
  <c r="T80" i="55"/>
  <c r="T4" i="24" s="1"/>
  <c r="T85" i="55"/>
  <c r="T9" i="24" s="1"/>
  <c r="T81" i="55"/>
  <c r="T5" i="24" s="1"/>
  <c r="T86" i="55"/>
  <c r="T10" i="24" s="1"/>
  <c r="T84" i="55"/>
  <c r="T8" i="24" s="1"/>
  <c r="T2" i="24"/>
  <c r="AG61" i="105"/>
  <c r="AG54" i="105"/>
  <c r="AG57" i="105"/>
  <c r="AG53" i="105"/>
  <c r="AG60" i="105"/>
  <c r="AG56" i="105"/>
  <c r="AG52" i="105"/>
  <c r="AG59" i="105"/>
  <c r="AG58" i="105"/>
  <c r="AG55" i="105"/>
  <c r="E36" i="105"/>
  <c r="Y182" i="105"/>
  <c r="Y185" i="105"/>
  <c r="Y189" i="105"/>
  <c r="Y186" i="105"/>
  <c r="Y184" i="105"/>
  <c r="Y188" i="105"/>
  <c r="Y190" i="105"/>
  <c r="Y183" i="105"/>
  <c r="Y191" i="105"/>
  <c r="Y187" i="105"/>
  <c r="N91" i="105"/>
  <c r="N97" i="105"/>
  <c r="N93" i="105"/>
  <c r="N100" i="105"/>
  <c r="N92" i="105"/>
  <c r="N96" i="105"/>
  <c r="N99" i="105"/>
  <c r="N95" i="105"/>
  <c r="N98" i="105"/>
  <c r="N94" i="105"/>
  <c r="AD71" i="55"/>
  <c r="AD8" i="25" s="1"/>
  <c r="AD67" i="55"/>
  <c r="AD4" i="25" s="1"/>
  <c r="G131" i="105"/>
  <c r="G138" i="105"/>
  <c r="G135" i="105"/>
  <c r="G134" i="105"/>
  <c r="G130" i="105"/>
  <c r="G133" i="105"/>
  <c r="G136" i="105"/>
  <c r="G132" i="105"/>
  <c r="G139" i="105"/>
  <c r="G137" i="105"/>
  <c r="F78" i="105"/>
  <c r="F87" i="105"/>
  <c r="F85" i="105"/>
  <c r="F79" i="105"/>
  <c r="F82" i="105"/>
  <c r="F86" i="105"/>
  <c r="F83" i="105"/>
  <c r="F84" i="105"/>
  <c r="F81" i="105"/>
  <c r="F80" i="105"/>
  <c r="D59" i="105"/>
  <c r="D56" i="105"/>
  <c r="D52" i="105"/>
  <c r="D60" i="105"/>
  <c r="D61" i="105"/>
  <c r="D55" i="105"/>
  <c r="D58" i="105"/>
  <c r="D54" i="105"/>
  <c r="D57" i="105"/>
  <c r="D53" i="105"/>
  <c r="AI39" i="105"/>
  <c r="AI44" i="105"/>
  <c r="AI47" i="105"/>
  <c r="AI43" i="105"/>
  <c r="AI46" i="105"/>
  <c r="AI42" i="105"/>
  <c r="AI45" i="105"/>
  <c r="AI41" i="105"/>
  <c r="AI40" i="105"/>
  <c r="AI48" i="105"/>
  <c r="J91" i="105"/>
  <c r="J99" i="105"/>
  <c r="J95" i="105"/>
  <c r="J98" i="105"/>
  <c r="J94" i="105"/>
  <c r="J93" i="105"/>
  <c r="J97" i="105"/>
  <c r="J100" i="105"/>
  <c r="J96" i="105"/>
  <c r="J92" i="105"/>
  <c r="AK36" i="105"/>
  <c r="M78" i="105"/>
  <c r="M83" i="105"/>
  <c r="M82" i="105"/>
  <c r="M87" i="105"/>
  <c r="M81" i="105"/>
  <c r="M86" i="105"/>
  <c r="M80" i="105"/>
  <c r="M79" i="105"/>
  <c r="M85" i="105"/>
  <c r="M84" i="105"/>
  <c r="V65" i="105"/>
  <c r="V74" i="105"/>
  <c r="V70" i="105"/>
  <c r="V66" i="105"/>
  <c r="V69" i="105"/>
  <c r="V73" i="105"/>
  <c r="V72" i="105"/>
  <c r="V68" i="105"/>
  <c r="V71" i="105"/>
  <c r="V67" i="105"/>
  <c r="Y114" i="55"/>
  <c r="Y104" i="55" s="1"/>
  <c r="Y2" i="41" s="1"/>
  <c r="K98" i="55"/>
  <c r="K9" i="23" s="1"/>
  <c r="E31" i="55"/>
  <c r="E7" i="4" s="1"/>
  <c r="G70" i="55"/>
  <c r="G7" i="25" s="1"/>
  <c r="E32" i="55"/>
  <c r="E8" i="4" s="1"/>
  <c r="Y140" i="55"/>
  <c r="Y136" i="55" s="1"/>
  <c r="Y127" i="55"/>
  <c r="Y118" i="55" s="1"/>
  <c r="Y3" i="42" s="1"/>
  <c r="K80" i="55"/>
  <c r="K4" i="24" s="1"/>
  <c r="E30" i="55"/>
  <c r="E6" i="4" s="1"/>
  <c r="Y153" i="55"/>
  <c r="Y145" i="55" s="1"/>
  <c r="Y4" i="43" s="1"/>
  <c r="Y179" i="55"/>
  <c r="Y169" i="55" s="1"/>
  <c r="M87" i="55"/>
  <c r="M11" i="24" s="1"/>
  <c r="E33" i="55"/>
  <c r="E9" i="4" s="1"/>
  <c r="AE79" i="55"/>
  <c r="AE3" i="24" s="1"/>
  <c r="AE85" i="55"/>
  <c r="AE9" i="24" s="1"/>
  <c r="E27" i="55"/>
  <c r="E3" i="4" s="1"/>
  <c r="D140" i="55"/>
  <c r="D114" i="55"/>
  <c r="D104" i="55" s="1"/>
  <c r="F114" i="55"/>
  <c r="F113" i="55" s="1"/>
  <c r="F11" i="41" s="1"/>
  <c r="M179" i="55"/>
  <c r="M169" i="55" s="1"/>
  <c r="D166" i="55"/>
  <c r="D158" i="55" s="1"/>
  <c r="D4" i="44" s="1"/>
  <c r="D153" i="55"/>
  <c r="D152" i="55" s="1"/>
  <c r="D11" i="43" s="1"/>
  <c r="D127" i="55"/>
  <c r="D118" i="55" s="1"/>
  <c r="D3" i="42" s="1"/>
  <c r="M127" i="55"/>
  <c r="M117" i="55" s="1"/>
  <c r="M2" i="42" s="1"/>
  <c r="M153" i="55"/>
  <c r="M149" i="55" s="1"/>
  <c r="M8" i="43" s="1"/>
  <c r="AA40" i="55"/>
  <c r="AA3" i="26" s="1"/>
  <c r="M114" i="55"/>
  <c r="M104" i="55" s="1"/>
  <c r="G52" i="55"/>
  <c r="AA43" i="55"/>
  <c r="AA6" i="26" s="1"/>
  <c r="AI140" i="55"/>
  <c r="AI139" i="55" s="1"/>
  <c r="M166" i="55"/>
  <c r="AI179" i="55"/>
  <c r="AI169" i="55" s="1"/>
  <c r="AA44" i="55"/>
  <c r="AA7" i="26" s="1"/>
  <c r="AA41" i="55"/>
  <c r="AA4" i="26" s="1"/>
  <c r="AA48" i="55"/>
  <c r="AA11" i="26" s="1"/>
  <c r="G53" i="55"/>
  <c r="AA47" i="55"/>
  <c r="AA10" i="26" s="1"/>
  <c r="AA45" i="55"/>
  <c r="AA8" i="26" s="1"/>
  <c r="AI127" i="55"/>
  <c r="AI153" i="55"/>
  <c r="AI147" i="55" s="1"/>
  <c r="AI6" i="43" s="1"/>
  <c r="AA42" i="55"/>
  <c r="AA5" i="26" s="1"/>
  <c r="AI166" i="55"/>
  <c r="AI164" i="55" s="1"/>
  <c r="AI10" i="44" s="1"/>
  <c r="K55" i="55"/>
  <c r="G87" i="55"/>
  <c r="G11" i="24" s="1"/>
  <c r="G86" i="55"/>
  <c r="G10" i="24" s="1"/>
  <c r="D67" i="55"/>
  <c r="D4" i="25" s="1"/>
  <c r="G79" i="55"/>
  <c r="G3" i="24" s="1"/>
  <c r="G83" i="55"/>
  <c r="G7" i="24" s="1"/>
  <c r="K59" i="55"/>
  <c r="K57" i="55"/>
  <c r="Q166" i="55"/>
  <c r="AD46" i="55"/>
  <c r="AD9" i="26" s="1"/>
  <c r="F43" i="55"/>
  <c r="F6" i="26" s="1"/>
  <c r="K58" i="55"/>
  <c r="G80" i="55"/>
  <c r="G4" i="24" s="1"/>
  <c r="F45" i="55"/>
  <c r="F8" i="26" s="1"/>
  <c r="E35" i="55"/>
  <c r="E11" i="4" s="1"/>
  <c r="J43" i="55"/>
  <c r="J6" i="26" s="1"/>
  <c r="K54" i="55"/>
  <c r="Q179" i="55"/>
  <c r="Q169" i="55" s="1"/>
  <c r="G84" i="55"/>
  <c r="G8" i="24" s="1"/>
  <c r="E34" i="55"/>
  <c r="E10" i="4" s="1"/>
  <c r="G82" i="55"/>
  <c r="G6" i="24" s="1"/>
  <c r="K61" i="55"/>
  <c r="K52" i="55"/>
  <c r="K53" i="55"/>
  <c r="D66" i="55"/>
  <c r="D3" i="25" s="1"/>
  <c r="AD48" i="55"/>
  <c r="AD11" i="26" s="1"/>
  <c r="C148" i="55"/>
  <c r="C7" i="43" s="1"/>
  <c r="K56" i="55"/>
  <c r="L66" i="55"/>
  <c r="L3" i="25" s="1"/>
  <c r="L71" i="55"/>
  <c r="L8" i="25" s="1"/>
  <c r="AG34" i="55"/>
  <c r="AG10" i="4" s="1"/>
  <c r="Z179" i="55"/>
  <c r="Z169" i="55" s="1"/>
  <c r="Z140" i="55"/>
  <c r="Z134" i="55" s="1"/>
  <c r="L67" i="55"/>
  <c r="L4" i="25" s="1"/>
  <c r="AK113" i="55"/>
  <c r="AK11" i="41" s="1"/>
  <c r="E123" i="55"/>
  <c r="E8" i="42" s="1"/>
  <c r="R66" i="55"/>
  <c r="R3" i="25" s="1"/>
  <c r="R55" i="55"/>
  <c r="E121" i="55"/>
  <c r="E6" i="42" s="1"/>
  <c r="R92" i="55"/>
  <c r="R3" i="23" s="1"/>
  <c r="E125" i="55"/>
  <c r="E10" i="42" s="1"/>
  <c r="M81" i="55"/>
  <c r="M5" i="24" s="1"/>
  <c r="W179" i="55"/>
  <c r="W169" i="55" s="1"/>
  <c r="M48" i="55"/>
  <c r="M11" i="26" s="1"/>
  <c r="E126" i="55"/>
  <c r="E11" i="42" s="1"/>
  <c r="R52" i="55"/>
  <c r="M79" i="55"/>
  <c r="M3" i="24" s="1"/>
  <c r="E119" i="55"/>
  <c r="E4" i="42" s="1"/>
  <c r="R69" i="55"/>
  <c r="R6" i="25" s="1"/>
  <c r="R99" i="55"/>
  <c r="R10" i="23" s="1"/>
  <c r="AK166" i="55"/>
  <c r="R57" i="55"/>
  <c r="W52" i="55"/>
  <c r="R68" i="55"/>
  <c r="R5" i="25" s="1"/>
  <c r="R95" i="55"/>
  <c r="R6" i="23" s="1"/>
  <c r="M83" i="55"/>
  <c r="M7" i="24" s="1"/>
  <c r="R53" i="55"/>
  <c r="M86" i="55"/>
  <c r="M10" i="24" s="1"/>
  <c r="R56" i="55"/>
  <c r="E120" i="55"/>
  <c r="E5" i="42" s="1"/>
  <c r="W56" i="55"/>
  <c r="R67" i="55"/>
  <c r="R4" i="25" s="1"/>
  <c r="M84" i="55"/>
  <c r="M8" i="24" s="1"/>
  <c r="M82" i="55"/>
  <c r="M6" i="24" s="1"/>
  <c r="R73" i="55"/>
  <c r="R10" i="25" s="1"/>
  <c r="R2" i="23"/>
  <c r="U166" i="55"/>
  <c r="R72" i="55"/>
  <c r="R9" i="25" s="1"/>
  <c r="R70" i="55"/>
  <c r="R7" i="25" s="1"/>
  <c r="R96" i="55"/>
  <c r="R7" i="23" s="1"/>
  <c r="R98" i="55"/>
  <c r="R9" i="23" s="1"/>
  <c r="AK179" i="55"/>
  <c r="AK169" i="55" s="1"/>
  <c r="AK140" i="55"/>
  <c r="AK130" i="55" s="1"/>
  <c r="R60" i="55"/>
  <c r="D55" i="55"/>
  <c r="R94" i="55"/>
  <c r="R5" i="23" s="1"/>
  <c r="R58" i="55"/>
  <c r="M85" i="55"/>
  <c r="M9" i="24" s="1"/>
  <c r="AK153" i="55"/>
  <c r="AK127" i="55"/>
  <c r="AK117" i="55" s="1"/>
  <c r="J59" i="55"/>
  <c r="M46" i="55"/>
  <c r="M9" i="26" s="1"/>
  <c r="M42" i="55"/>
  <c r="M5" i="26" s="1"/>
  <c r="M40" i="55"/>
  <c r="M3" i="26" s="1"/>
  <c r="AA34" i="55"/>
  <c r="AA10" i="4" s="1"/>
  <c r="W59" i="55"/>
  <c r="AN84" i="55"/>
  <c r="AN8" i="24" s="1"/>
  <c r="M43" i="55"/>
  <c r="M6" i="26" s="1"/>
  <c r="M45" i="55"/>
  <c r="M8" i="26" s="1"/>
  <c r="D52" i="55"/>
  <c r="D60" i="55"/>
  <c r="W54" i="55"/>
  <c r="W57" i="55"/>
  <c r="L74" i="55"/>
  <c r="L11" i="25" s="1"/>
  <c r="AE43" i="55"/>
  <c r="AE6" i="26" s="1"/>
  <c r="AI31" i="55"/>
  <c r="AI7" i="4" s="1"/>
  <c r="J56" i="55"/>
  <c r="W55" i="55"/>
  <c r="M41" i="55"/>
  <c r="M4" i="26" s="1"/>
  <c r="AN87" i="55"/>
  <c r="AN11" i="24" s="1"/>
  <c r="AD94" i="55"/>
  <c r="AD5" i="23" s="1"/>
  <c r="AI33" i="55"/>
  <c r="AI9" i="4" s="1"/>
  <c r="M44" i="55"/>
  <c r="M7" i="26" s="1"/>
  <c r="G48" i="55"/>
  <c r="G11" i="26" s="1"/>
  <c r="J55" i="55"/>
  <c r="J52" i="55"/>
  <c r="G47" i="55"/>
  <c r="G10" i="26" s="1"/>
  <c r="G43" i="55"/>
  <c r="G6" i="26" s="1"/>
  <c r="AE42" i="55"/>
  <c r="AE5" i="26" s="1"/>
  <c r="L70" i="55"/>
  <c r="L7" i="25" s="1"/>
  <c r="J60" i="55"/>
  <c r="J61" i="55"/>
  <c r="G44" i="55"/>
  <c r="G7" i="26" s="1"/>
  <c r="AE46" i="55"/>
  <c r="AE9" i="26" s="1"/>
  <c r="AE48" i="55"/>
  <c r="AE11" i="26" s="1"/>
  <c r="G40" i="55"/>
  <c r="G3" i="26" s="1"/>
  <c r="J57" i="55"/>
  <c r="J54" i="55"/>
  <c r="AE47" i="55"/>
  <c r="AE10" i="26" s="1"/>
  <c r="J53" i="55"/>
  <c r="AE41" i="55"/>
  <c r="AE4" i="26" s="1"/>
  <c r="V179" i="55"/>
  <c r="V169" i="55" s="1"/>
  <c r="AG127" i="55"/>
  <c r="AG125" i="55" s="1"/>
  <c r="AG10" i="42" s="1"/>
  <c r="AL140" i="55"/>
  <c r="AL138" i="55" s="1"/>
  <c r="W140" i="55"/>
  <c r="W136" i="55" s="1"/>
  <c r="AG153" i="55"/>
  <c r="AG152" i="55" s="1"/>
  <c r="AG11" i="43" s="1"/>
  <c r="V127" i="55"/>
  <c r="V126" i="55" s="1"/>
  <c r="V11" i="42" s="1"/>
  <c r="H114" i="55"/>
  <c r="H108" i="55" s="1"/>
  <c r="H6" i="41" s="1"/>
  <c r="AG140" i="55"/>
  <c r="AG132" i="55" s="1"/>
  <c r="I127" i="55"/>
  <c r="I140" i="55"/>
  <c r="I137" i="55" s="1"/>
  <c r="W153" i="55"/>
  <c r="H140" i="55"/>
  <c r="H136" i="55" s="1"/>
  <c r="AC140" i="55"/>
  <c r="AC134" i="55" s="1"/>
  <c r="AC166" i="55"/>
  <c r="C170" i="55"/>
  <c r="C3" i="45" s="1"/>
  <c r="AA114" i="55"/>
  <c r="AA166" i="55"/>
  <c r="I153" i="55"/>
  <c r="I145" i="55" s="1"/>
  <c r="I4" i="43" s="1"/>
  <c r="AL153" i="55"/>
  <c r="AL146" i="55" s="1"/>
  <c r="AL5" i="43" s="1"/>
  <c r="W166" i="55"/>
  <c r="W159" i="55" s="1"/>
  <c r="W5" i="44" s="1"/>
  <c r="AG179" i="55"/>
  <c r="AG169" i="55" s="1"/>
  <c r="P166" i="55"/>
  <c r="P158" i="55" s="1"/>
  <c r="P4" i="44" s="1"/>
  <c r="AC114" i="55"/>
  <c r="AC113" i="55" s="1"/>
  <c r="AC11" i="41" s="1"/>
  <c r="AC153" i="55"/>
  <c r="AA153" i="55"/>
  <c r="AA145" i="55" s="1"/>
  <c r="AA4" i="43" s="1"/>
  <c r="AA140" i="55"/>
  <c r="AA137" i="55" s="1"/>
  <c r="V140" i="55"/>
  <c r="V138" i="55" s="1"/>
  <c r="V114" i="55"/>
  <c r="V107" i="55" s="1"/>
  <c r="V5" i="41" s="1"/>
  <c r="AG114" i="55"/>
  <c r="AG108" i="55" s="1"/>
  <c r="AA127" i="55"/>
  <c r="W114" i="55"/>
  <c r="W112" i="55" s="1"/>
  <c r="W10" i="41" s="1"/>
  <c r="I179" i="55"/>
  <c r="I169" i="55" s="1"/>
  <c r="I166" i="55"/>
  <c r="AD99" i="55"/>
  <c r="AD10" i="23" s="1"/>
  <c r="J70" i="55"/>
  <c r="J7" i="25" s="1"/>
  <c r="J72" i="55"/>
  <c r="J9" i="25" s="1"/>
  <c r="W60" i="55"/>
  <c r="D42" i="55"/>
  <c r="D5" i="26" s="1"/>
  <c r="AD92" i="55"/>
  <c r="AD3" i="23" s="1"/>
  <c r="AD98" i="55"/>
  <c r="AD9" i="23" s="1"/>
  <c r="AD100" i="55"/>
  <c r="AD11" i="23" s="1"/>
  <c r="AD95" i="55"/>
  <c r="AD6" i="23" s="1"/>
  <c r="D47" i="55"/>
  <c r="D10" i="26" s="1"/>
  <c r="AD2" i="23"/>
  <c r="J69" i="55"/>
  <c r="J6" i="25" s="1"/>
  <c r="AI32" i="55"/>
  <c r="AI8" i="4" s="1"/>
  <c r="M56" i="55"/>
  <c r="AB127" i="55"/>
  <c r="AB122" i="55" s="1"/>
  <c r="AB7" i="42" s="1"/>
  <c r="K92" i="55"/>
  <c r="K3" i="23" s="1"/>
  <c r="K97" i="55"/>
  <c r="K8" i="23" s="1"/>
  <c r="D72" i="55"/>
  <c r="D9" i="25" s="1"/>
  <c r="J42" i="55"/>
  <c r="J5" i="26" s="1"/>
  <c r="AG30" i="55"/>
  <c r="AG6" i="4" s="1"/>
  <c r="AG33" i="55"/>
  <c r="AG9" i="4" s="1"/>
  <c r="K96" i="55"/>
  <c r="K7" i="23" s="1"/>
  <c r="K87" i="55"/>
  <c r="K11" i="24" s="1"/>
  <c r="K79" i="55"/>
  <c r="K3" i="24" s="1"/>
  <c r="F54" i="55"/>
  <c r="AB153" i="55"/>
  <c r="J30" i="55"/>
  <c r="J6" i="4" s="1"/>
  <c r="D68" i="55"/>
  <c r="D5" i="25" s="1"/>
  <c r="V83" i="55"/>
  <c r="V7" i="24" s="1"/>
  <c r="V86" i="55"/>
  <c r="V10" i="24" s="1"/>
  <c r="AG31" i="55"/>
  <c r="AG7" i="4" s="1"/>
  <c r="AG28" i="55"/>
  <c r="AG4" i="4" s="1"/>
  <c r="AI30" i="55"/>
  <c r="AI6" i="4" s="1"/>
  <c r="M52" i="55"/>
  <c r="K94" i="55"/>
  <c r="K5" i="23" s="1"/>
  <c r="K86" i="55"/>
  <c r="K10" i="24" s="1"/>
  <c r="AN95" i="55"/>
  <c r="AN6" i="23" s="1"/>
  <c r="AG29" i="55"/>
  <c r="AG5" i="4" s="1"/>
  <c r="AI29" i="55"/>
  <c r="AI5" i="4" s="1"/>
  <c r="K93" i="55"/>
  <c r="K4" i="23" s="1"/>
  <c r="D73" i="55"/>
  <c r="D10" i="25" s="1"/>
  <c r="D69" i="55"/>
  <c r="D6" i="25" s="1"/>
  <c r="F57" i="55"/>
  <c r="F58" i="55"/>
  <c r="F52" i="55"/>
  <c r="V82" i="55"/>
  <c r="V6" i="24" s="1"/>
  <c r="J45" i="55"/>
  <c r="J8" i="26" s="1"/>
  <c r="AB170" i="55"/>
  <c r="AB3" i="45" s="1"/>
  <c r="K85" i="55"/>
  <c r="K9" i="24" s="1"/>
  <c r="V84" i="55"/>
  <c r="V8" i="24" s="1"/>
  <c r="AG35" i="55"/>
  <c r="AG11" i="4" s="1"/>
  <c r="AB114" i="55"/>
  <c r="K99" i="55"/>
  <c r="K10" i="23" s="1"/>
  <c r="K82" i="55"/>
  <c r="K6" i="24" s="1"/>
  <c r="K83" i="55"/>
  <c r="K7" i="24" s="1"/>
  <c r="AD93" i="55"/>
  <c r="AD4" i="23" s="1"/>
  <c r="AD97" i="55"/>
  <c r="AD8" i="23" s="1"/>
  <c r="J28" i="55"/>
  <c r="J4" i="4" s="1"/>
  <c r="D70" i="55"/>
  <c r="D7" i="25" s="1"/>
  <c r="AN92" i="55"/>
  <c r="AN3" i="23" s="1"/>
  <c r="V81" i="55"/>
  <c r="V5" i="24" s="1"/>
  <c r="F55" i="55"/>
  <c r="F56" i="55"/>
  <c r="F53" i="55"/>
  <c r="AI27" i="55"/>
  <c r="AI3" i="4" s="1"/>
  <c r="AI34" i="55"/>
  <c r="AI10" i="4" s="1"/>
  <c r="K100" i="55"/>
  <c r="K11" i="23" s="1"/>
  <c r="K95" i="55"/>
  <c r="K6" i="23" s="1"/>
  <c r="K81" i="55"/>
  <c r="K5" i="24" s="1"/>
  <c r="D74" i="55"/>
  <c r="D11" i="25" s="1"/>
  <c r="AG32" i="55"/>
  <c r="AG8" i="4" s="1"/>
  <c r="AI35" i="55"/>
  <c r="AI11" i="4" s="1"/>
  <c r="AB166" i="55"/>
  <c r="AB156" i="55" s="1"/>
  <c r="AB140" i="55"/>
  <c r="AB130" i="55" s="1"/>
  <c r="V80" i="55"/>
  <c r="V4" i="24" s="1"/>
  <c r="V85" i="55"/>
  <c r="V9" i="24" s="1"/>
  <c r="AA30" i="55"/>
  <c r="AA6" i="4" s="1"/>
  <c r="AA33" i="55"/>
  <c r="AA9" i="4" s="1"/>
  <c r="AA27" i="55"/>
  <c r="AA3" i="4" s="1"/>
  <c r="AA28" i="55"/>
  <c r="AA4" i="4" s="1"/>
  <c r="AA35" i="55"/>
  <c r="AA11" i="4" s="1"/>
  <c r="AA31" i="55"/>
  <c r="AA7" i="4" s="1"/>
  <c r="W29" i="55"/>
  <c r="W5" i="4" s="1"/>
  <c r="W28" i="55"/>
  <c r="W4" i="4" s="1"/>
  <c r="W27" i="55"/>
  <c r="W3" i="4" s="1"/>
  <c r="W30" i="55"/>
  <c r="W6" i="4" s="1"/>
  <c r="M35" i="55"/>
  <c r="M11" i="4" s="1"/>
  <c r="M29" i="55"/>
  <c r="M5" i="4" s="1"/>
  <c r="M32" i="55"/>
  <c r="M8" i="4" s="1"/>
  <c r="J29" i="55"/>
  <c r="J5" i="4" s="1"/>
  <c r="J33" i="55"/>
  <c r="J9" i="4" s="1"/>
  <c r="J32" i="55"/>
  <c r="J8" i="4" s="1"/>
  <c r="N30" i="55"/>
  <c r="N6" i="4" s="1"/>
  <c r="J31" i="55"/>
  <c r="J7" i="4" s="1"/>
  <c r="J34" i="55"/>
  <c r="J10" i="4" s="1"/>
  <c r="J35" i="55"/>
  <c r="J11" i="4" s="1"/>
  <c r="F79" i="55"/>
  <c r="F3" i="24" s="1"/>
  <c r="F80" i="55"/>
  <c r="F4" i="24" s="1"/>
  <c r="F85" i="55"/>
  <c r="F9" i="24" s="1"/>
  <c r="F82" i="55"/>
  <c r="F6" i="24" s="1"/>
  <c r="F84" i="55"/>
  <c r="F8" i="24" s="1"/>
  <c r="F87" i="55"/>
  <c r="F11" i="24" s="1"/>
  <c r="F81" i="55"/>
  <c r="F5" i="24" s="1"/>
  <c r="F2" i="24"/>
  <c r="F86" i="55"/>
  <c r="F10" i="24" s="1"/>
  <c r="F83" i="55"/>
  <c r="F7" i="24" s="1"/>
  <c r="F92" i="55"/>
  <c r="F3" i="23" s="1"/>
  <c r="F98" i="55"/>
  <c r="F9" i="23" s="1"/>
  <c r="F94" i="55"/>
  <c r="F5" i="23" s="1"/>
  <c r="F97" i="55"/>
  <c r="F8" i="23" s="1"/>
  <c r="F93" i="55"/>
  <c r="F4" i="23" s="1"/>
  <c r="F2" i="23"/>
  <c r="F99" i="55"/>
  <c r="F10" i="23" s="1"/>
  <c r="F100" i="55"/>
  <c r="F11" i="23" s="1"/>
  <c r="F95" i="55"/>
  <c r="F6" i="23" s="1"/>
  <c r="F96" i="55"/>
  <c r="F7" i="23" s="1"/>
  <c r="Z127" i="55"/>
  <c r="D61" i="55"/>
  <c r="D56" i="55"/>
  <c r="F33" i="55"/>
  <c r="F9" i="4" s="1"/>
  <c r="S127" i="55"/>
  <c r="AM153" i="55"/>
  <c r="W99" i="55"/>
  <c r="W10" i="23" s="1"/>
  <c r="T32" i="55"/>
  <c r="T8" i="4" s="1"/>
  <c r="W45" i="55"/>
  <c r="W8" i="26" s="1"/>
  <c r="W42" i="55"/>
  <c r="W5" i="26" s="1"/>
  <c r="H179" i="55"/>
  <c r="H169" i="55" s="1"/>
  <c r="V41" i="55"/>
  <c r="V4" i="26" s="1"/>
  <c r="U153" i="55"/>
  <c r="S140" i="55"/>
  <c r="S132" i="55" s="1"/>
  <c r="W48" i="55"/>
  <c r="W11" i="26" s="1"/>
  <c r="H127" i="55"/>
  <c r="H117" i="55" s="1"/>
  <c r="J140" i="55"/>
  <c r="J137" i="55" s="1"/>
  <c r="W96" i="55"/>
  <c r="W7" i="23" s="1"/>
  <c r="W98" i="55"/>
  <c r="W9" i="23" s="1"/>
  <c r="W93" i="55"/>
  <c r="W4" i="23" s="1"/>
  <c r="W40" i="55"/>
  <c r="W3" i="26" s="1"/>
  <c r="Z114" i="55"/>
  <c r="D53" i="55"/>
  <c r="D54" i="55"/>
  <c r="AN55" i="55"/>
  <c r="AN52" i="55"/>
  <c r="AN60" i="55"/>
  <c r="U127" i="55"/>
  <c r="AM166" i="55"/>
  <c r="W97" i="55"/>
  <c r="W8" i="23" s="1"/>
  <c r="P127" i="55"/>
  <c r="P117" i="55" s="1"/>
  <c r="AD47" i="55"/>
  <c r="AD10" i="26" s="1"/>
  <c r="AD42" i="55"/>
  <c r="AD5" i="26" s="1"/>
  <c r="J47" i="55"/>
  <c r="J10" i="26" s="1"/>
  <c r="J44" i="55"/>
  <c r="J7" i="26" s="1"/>
  <c r="J48" i="55"/>
  <c r="J11" i="26" s="1"/>
  <c r="J41" i="55"/>
  <c r="J4" i="26" s="1"/>
  <c r="J46" i="55"/>
  <c r="J9" i="26" s="1"/>
  <c r="Q153" i="55"/>
  <c r="P114" i="55"/>
  <c r="W41" i="55"/>
  <c r="W4" i="26" s="1"/>
  <c r="AD45" i="55"/>
  <c r="AD8" i="26" s="1"/>
  <c r="F59" i="55"/>
  <c r="F61" i="55"/>
  <c r="W43" i="55"/>
  <c r="W6" i="26" s="1"/>
  <c r="N140" i="55"/>
  <c r="N134" i="55" s="1"/>
  <c r="J166" i="55"/>
  <c r="AD40" i="55"/>
  <c r="AD3" i="26" s="1"/>
  <c r="AM114" i="55"/>
  <c r="H153" i="55"/>
  <c r="N179" i="55"/>
  <c r="N169" i="55" s="1"/>
  <c r="N153" i="55"/>
  <c r="N143" i="55" s="1"/>
  <c r="AD44" i="55"/>
  <c r="AD7" i="26" s="1"/>
  <c r="U114" i="55"/>
  <c r="S179" i="55"/>
  <c r="S169" i="55" s="1"/>
  <c r="S166" i="55"/>
  <c r="S153" i="55"/>
  <c r="P153" i="55"/>
  <c r="W47" i="55"/>
  <c r="W10" i="26" s="1"/>
  <c r="N166" i="55"/>
  <c r="N160" i="55" s="1"/>
  <c r="N6" i="44" s="1"/>
  <c r="D58" i="55"/>
  <c r="N114" i="55"/>
  <c r="AM140" i="55"/>
  <c r="AM138" i="55" s="1"/>
  <c r="P140" i="55"/>
  <c r="P135" i="55" s="1"/>
  <c r="T33" i="55"/>
  <c r="T9" i="4" s="1"/>
  <c r="W46" i="55"/>
  <c r="W9" i="26" s="1"/>
  <c r="Z166" i="55"/>
  <c r="J153" i="55"/>
  <c r="D59" i="55"/>
  <c r="AD41" i="55"/>
  <c r="AD4" i="26" s="1"/>
  <c r="J71" i="55"/>
  <c r="J8" i="25" s="1"/>
  <c r="J66" i="55"/>
  <c r="J3" i="25" s="1"/>
  <c r="J67" i="55"/>
  <c r="J4" i="25" s="1"/>
  <c r="J73" i="55"/>
  <c r="J10" i="25" s="1"/>
  <c r="J74" i="55"/>
  <c r="J11" i="25" s="1"/>
  <c r="AN179" i="55"/>
  <c r="AN169" i="55" s="1"/>
  <c r="R140" i="55"/>
  <c r="R138" i="55" s="1"/>
  <c r="AN153" i="55"/>
  <c r="AN145" i="55" s="1"/>
  <c r="AN4" i="43" s="1"/>
  <c r="AN166" i="55"/>
  <c r="AN161" i="55" s="1"/>
  <c r="AN7" i="44" s="1"/>
  <c r="AN114" i="55"/>
  <c r="AN113" i="55" s="1"/>
  <c r="AN11" i="41" s="1"/>
  <c r="C152" i="55"/>
  <c r="C11" i="43" s="1"/>
  <c r="AC119" i="55"/>
  <c r="AC4" i="42" s="1"/>
  <c r="C160" i="55"/>
  <c r="C6" i="44" s="1"/>
  <c r="AC118" i="55"/>
  <c r="AC3" i="42" s="1"/>
  <c r="AL127" i="55"/>
  <c r="AL124" i="55" s="1"/>
  <c r="AL9" i="42" s="1"/>
  <c r="F173" i="55"/>
  <c r="F6" i="45" s="1"/>
  <c r="R179" i="55"/>
  <c r="R169" i="55" s="1"/>
  <c r="O106" i="55"/>
  <c r="O4" i="41" s="1"/>
  <c r="AC124" i="55"/>
  <c r="AC9" i="42" s="1"/>
  <c r="AJ179" i="55"/>
  <c r="AJ169" i="55" s="1"/>
  <c r="AC123" i="55"/>
  <c r="AC8" i="42" s="1"/>
  <c r="AL114" i="55"/>
  <c r="AL113" i="55" s="1"/>
  <c r="AL11" i="41" s="1"/>
  <c r="AJ127" i="55"/>
  <c r="R166" i="55"/>
  <c r="O112" i="55"/>
  <c r="O10" i="41" s="1"/>
  <c r="AC121" i="55"/>
  <c r="AC6" i="42" s="1"/>
  <c r="AL179" i="55"/>
  <c r="AL169" i="55" s="1"/>
  <c r="AN140" i="55"/>
  <c r="AN138" i="55" s="1"/>
  <c r="AC126" i="55"/>
  <c r="AC11" i="42" s="1"/>
  <c r="R127" i="55"/>
  <c r="AC120" i="55"/>
  <c r="AC5" i="42" s="1"/>
  <c r="R114" i="55"/>
  <c r="D29" i="55"/>
  <c r="D5" i="4" s="1"/>
  <c r="M74" i="55"/>
  <c r="M11" i="25" s="1"/>
  <c r="M72" i="55"/>
  <c r="M9" i="25" s="1"/>
  <c r="AN83" i="55"/>
  <c r="AN7" i="24" s="1"/>
  <c r="D32" i="55"/>
  <c r="D8" i="4" s="1"/>
  <c r="G74" i="55"/>
  <c r="G11" i="25" s="1"/>
  <c r="G72" i="55"/>
  <c r="G9" i="25" s="1"/>
  <c r="G68" i="55"/>
  <c r="G5" i="25" s="1"/>
  <c r="G55" i="55"/>
  <c r="D45" i="55"/>
  <c r="D8" i="26" s="1"/>
  <c r="D46" i="55"/>
  <c r="D9" i="26" s="1"/>
  <c r="L100" i="55"/>
  <c r="L11" i="23" s="1"/>
  <c r="L95" i="55"/>
  <c r="L6" i="23" s="1"/>
  <c r="L96" i="55"/>
  <c r="L7" i="23" s="1"/>
  <c r="L2" i="23"/>
  <c r="L92" i="55"/>
  <c r="L3" i="23" s="1"/>
  <c r="L93" i="55"/>
  <c r="L4" i="23" s="1"/>
  <c r="L98" i="55"/>
  <c r="L9" i="23" s="1"/>
  <c r="L97" i="55"/>
  <c r="L8" i="23" s="1"/>
  <c r="L94" i="55"/>
  <c r="L5" i="23" s="1"/>
  <c r="L99" i="55"/>
  <c r="L10" i="23" s="1"/>
  <c r="B120" i="55"/>
  <c r="B5" i="42" s="1"/>
  <c r="AF127" i="55"/>
  <c r="AF117" i="55" s="1"/>
  <c r="AF2" i="42" s="1"/>
  <c r="G67" i="55"/>
  <c r="G4" i="25" s="1"/>
  <c r="AN82" i="55"/>
  <c r="AN6" i="24" s="1"/>
  <c r="W32" i="55"/>
  <c r="W8" i="4" s="1"/>
  <c r="G45" i="55"/>
  <c r="G8" i="26" s="1"/>
  <c r="D41" i="55"/>
  <c r="D4" i="26" s="1"/>
  <c r="L68" i="55"/>
  <c r="L5" i="25" s="1"/>
  <c r="L69" i="55"/>
  <c r="L6" i="25" s="1"/>
  <c r="L73" i="55"/>
  <c r="L10" i="25" s="1"/>
  <c r="AF179" i="55"/>
  <c r="AF169" i="55" s="1"/>
  <c r="D27" i="55"/>
  <c r="D3" i="4" s="1"/>
  <c r="G73" i="55"/>
  <c r="G10" i="25" s="1"/>
  <c r="G71" i="55"/>
  <c r="G8" i="25" s="1"/>
  <c r="D28" i="55"/>
  <c r="D4" i="4" s="1"/>
  <c r="W34" i="55"/>
  <c r="W10" i="4" s="1"/>
  <c r="G41" i="55"/>
  <c r="G4" i="26" s="1"/>
  <c r="V164" i="55"/>
  <c r="V10" i="44" s="1"/>
  <c r="AF114" i="55"/>
  <c r="D31" i="55"/>
  <c r="D7" i="4" s="1"/>
  <c r="G60" i="55"/>
  <c r="W31" i="55"/>
  <c r="W7" i="4" s="1"/>
  <c r="AF166" i="55"/>
  <c r="AF157" i="55" s="1"/>
  <c r="AF3" i="44" s="1"/>
  <c r="D34" i="55"/>
  <c r="D10" i="4" s="1"/>
  <c r="D33" i="55"/>
  <c r="D9" i="4" s="1"/>
  <c r="AN86" i="55"/>
  <c r="AN10" i="24" s="1"/>
  <c r="W33" i="55"/>
  <c r="W9" i="4" s="1"/>
  <c r="AF140" i="55"/>
  <c r="AF130" i="55" s="1"/>
  <c r="D35" i="55"/>
  <c r="D11" i="4" s="1"/>
  <c r="M67" i="55"/>
  <c r="M4" i="25" s="1"/>
  <c r="G57" i="55"/>
  <c r="G61" i="55"/>
  <c r="W35" i="55"/>
  <c r="W11" i="4" s="1"/>
  <c r="W2" i="4"/>
  <c r="G42" i="55"/>
  <c r="G5" i="26" s="1"/>
  <c r="D43" i="55"/>
  <c r="D6" i="26" s="1"/>
  <c r="G66" i="55"/>
  <c r="G3" i="25" s="1"/>
  <c r="M71" i="55"/>
  <c r="M8" i="25" s="1"/>
  <c r="G59" i="55"/>
  <c r="G56" i="55"/>
  <c r="D40" i="55"/>
  <c r="D3" i="26" s="1"/>
  <c r="M69" i="55"/>
  <c r="M6" i="25" s="1"/>
  <c r="G69" i="55"/>
  <c r="G6" i="25" s="1"/>
  <c r="G58" i="55"/>
  <c r="V87" i="55"/>
  <c r="V11" i="24" s="1"/>
  <c r="D44" i="55"/>
  <c r="D7" i="26" s="1"/>
  <c r="L83" i="55"/>
  <c r="L7" i="24" s="1"/>
  <c r="L87" i="55"/>
  <c r="L11" i="24" s="1"/>
  <c r="L2" i="24"/>
  <c r="L84" i="55"/>
  <c r="L8" i="24" s="1"/>
  <c r="L86" i="55"/>
  <c r="L10" i="24" s="1"/>
  <c r="L85" i="55"/>
  <c r="L9" i="24" s="1"/>
  <c r="L79" i="55"/>
  <c r="L3" i="24" s="1"/>
  <c r="L80" i="55"/>
  <c r="L4" i="24" s="1"/>
  <c r="L81" i="55"/>
  <c r="L5" i="24" s="1"/>
  <c r="L82" i="55"/>
  <c r="L6" i="24" s="1"/>
  <c r="V55" i="55"/>
  <c r="V60" i="55"/>
  <c r="V58" i="55"/>
  <c r="AE84" i="55"/>
  <c r="AE8" i="24" s="1"/>
  <c r="AE86" i="55"/>
  <c r="AE10" i="24" s="1"/>
  <c r="AE81" i="55"/>
  <c r="AE5" i="24" s="1"/>
  <c r="V45" i="55"/>
  <c r="V8" i="26" s="1"/>
  <c r="V43" i="55"/>
  <c r="V6" i="26" s="1"/>
  <c r="V48" i="55"/>
  <c r="V11" i="26" s="1"/>
  <c r="V52" i="55"/>
  <c r="V59" i="55"/>
  <c r="V56" i="55"/>
  <c r="AE45" i="55"/>
  <c r="AE8" i="26" s="1"/>
  <c r="AE40" i="55"/>
  <c r="AE3" i="26" s="1"/>
  <c r="AE44" i="55"/>
  <c r="AE7" i="26" s="1"/>
  <c r="AN80" i="55"/>
  <c r="AN4" i="24" s="1"/>
  <c r="AN85" i="55"/>
  <c r="AN9" i="24" s="1"/>
  <c r="AN79" i="55"/>
  <c r="AN3" i="24" s="1"/>
  <c r="V44" i="55"/>
  <c r="V7" i="26" s="1"/>
  <c r="AN71" i="55"/>
  <c r="AN8" i="25" s="1"/>
  <c r="AN74" i="55"/>
  <c r="AN11" i="25" s="1"/>
  <c r="AN70" i="55"/>
  <c r="AN7" i="25" s="1"/>
  <c r="AN2" i="25"/>
  <c r="AN72" i="55"/>
  <c r="AN9" i="25" s="1"/>
  <c r="AN66" i="55"/>
  <c r="AN3" i="25" s="1"/>
  <c r="AN68" i="55"/>
  <c r="AN5" i="25" s="1"/>
  <c r="AN69" i="55"/>
  <c r="AN6" i="25" s="1"/>
  <c r="AN67" i="55"/>
  <c r="AN4" i="25" s="1"/>
  <c r="AN73" i="55"/>
  <c r="AN10" i="25" s="1"/>
  <c r="AE96" i="55"/>
  <c r="AE7" i="23" s="1"/>
  <c r="AE97" i="55"/>
  <c r="AE8" i="23" s="1"/>
  <c r="AE98" i="55"/>
  <c r="AE9" i="23" s="1"/>
  <c r="AE92" i="55"/>
  <c r="AE3" i="23" s="1"/>
  <c r="AE100" i="55"/>
  <c r="AE11" i="23" s="1"/>
  <c r="AE95" i="55"/>
  <c r="AE6" i="23" s="1"/>
  <c r="AE2" i="23"/>
  <c r="AE99" i="55"/>
  <c r="AE10" i="23" s="1"/>
  <c r="AE93" i="55"/>
  <c r="AE4" i="23" s="1"/>
  <c r="AE94" i="55"/>
  <c r="AE5" i="23" s="1"/>
  <c r="V47" i="55"/>
  <c r="V10" i="26" s="1"/>
  <c r="V54" i="55"/>
  <c r="W58" i="55"/>
  <c r="W53" i="55"/>
  <c r="W2" i="23"/>
  <c r="W100" i="55"/>
  <c r="W11" i="23" s="1"/>
  <c r="W94" i="55"/>
  <c r="W5" i="23" s="1"/>
  <c r="W95" i="55"/>
  <c r="W6" i="23" s="1"/>
  <c r="AA96" i="55"/>
  <c r="AA7" i="23" s="1"/>
  <c r="AE55" i="55"/>
  <c r="M70" i="55"/>
  <c r="M7" i="25" s="1"/>
  <c r="M68" i="55"/>
  <c r="M5" i="25" s="1"/>
  <c r="AE59" i="55"/>
  <c r="AA99" i="55"/>
  <c r="AA10" i="23" s="1"/>
  <c r="AA97" i="55"/>
  <c r="AA8" i="23" s="1"/>
  <c r="R27" i="55"/>
  <c r="R3" i="4" s="1"/>
  <c r="AA100" i="55"/>
  <c r="AA11" i="23" s="1"/>
  <c r="AA93" i="55"/>
  <c r="AA4" i="23" s="1"/>
  <c r="AA94" i="55"/>
  <c r="AA5" i="23" s="1"/>
  <c r="AD35" i="55"/>
  <c r="AD11" i="4" s="1"/>
  <c r="AD28" i="55"/>
  <c r="AD4" i="4" s="1"/>
  <c r="AH33" i="55"/>
  <c r="AH9" i="4" s="1"/>
  <c r="AH28" i="55"/>
  <c r="AH4" i="4" s="1"/>
  <c r="AD29" i="55"/>
  <c r="AD5" i="4" s="1"/>
  <c r="M27" i="55"/>
  <c r="M3" i="4" s="1"/>
  <c r="AN94" i="55"/>
  <c r="AN5" i="23" s="1"/>
  <c r="V42" i="55"/>
  <c r="V5" i="26" s="1"/>
  <c r="V46" i="55"/>
  <c r="V9" i="26" s="1"/>
  <c r="V40" i="55"/>
  <c r="V3" i="26" s="1"/>
  <c r="V61" i="55"/>
  <c r="V57" i="55"/>
  <c r="M61" i="55"/>
  <c r="M54" i="55"/>
  <c r="M57" i="55"/>
  <c r="AN99" i="55"/>
  <c r="AN10" i="23" s="1"/>
  <c r="AN96" i="55"/>
  <c r="AN7" i="23" s="1"/>
  <c r="AN100" i="55"/>
  <c r="AN11" i="23" s="1"/>
  <c r="M34" i="55"/>
  <c r="M10" i="4" s="1"/>
  <c r="M2" i="4"/>
  <c r="AH32" i="55"/>
  <c r="AH8" i="4" s="1"/>
  <c r="M55" i="55"/>
  <c r="M33" i="55"/>
  <c r="M9" i="4" s="1"/>
  <c r="AH29" i="55"/>
  <c r="AH5" i="4" s="1"/>
  <c r="AH31" i="55"/>
  <c r="AH7" i="4" s="1"/>
  <c r="M58" i="55"/>
  <c r="M53" i="55"/>
  <c r="AN98" i="55"/>
  <c r="AN9" i="23" s="1"/>
  <c r="AN93" i="55"/>
  <c r="AN4" i="23" s="1"/>
  <c r="M30" i="55"/>
  <c r="M6" i="4" s="1"/>
  <c r="M28" i="55"/>
  <c r="M4" i="4" s="1"/>
  <c r="M31" i="55"/>
  <c r="M7" i="4" s="1"/>
  <c r="AN2" i="23"/>
  <c r="M66" i="55"/>
  <c r="M3" i="25" s="1"/>
  <c r="AH34" i="55"/>
  <c r="AH10" i="4" s="1"/>
  <c r="M60" i="55"/>
  <c r="L114" i="55"/>
  <c r="F28" i="55"/>
  <c r="F4" i="4" s="1"/>
  <c r="F34" i="55"/>
  <c r="F10" i="4" s="1"/>
  <c r="O159" i="55"/>
  <c r="O5" i="44" s="1"/>
  <c r="AG12" i="36"/>
  <c r="O148" i="55"/>
  <c r="O7" i="43" s="1"/>
  <c r="C3" i="4"/>
  <c r="C12" i="4" s="1"/>
  <c r="G34" i="55"/>
  <c r="O151" i="55"/>
  <c r="O10" i="43" s="1"/>
  <c r="I8" i="37"/>
  <c r="AJ166" i="55"/>
  <c r="L153" i="55"/>
  <c r="L149" i="55" s="1"/>
  <c r="L8" i="43" s="1"/>
  <c r="L140" i="55"/>
  <c r="L137" i="55" s="1"/>
  <c r="G27" i="55"/>
  <c r="G3" i="4" s="1"/>
  <c r="G33" i="55"/>
  <c r="G9" i="4" s="1"/>
  <c r="O145" i="55"/>
  <c r="O4" i="43" s="1"/>
  <c r="G28" i="55"/>
  <c r="B125" i="55"/>
  <c r="B10" i="42" s="1"/>
  <c r="G32" i="55"/>
  <c r="G8" i="4" s="1"/>
  <c r="B118" i="55"/>
  <c r="B3" i="42" s="1"/>
  <c r="B122" i="55"/>
  <c r="B7" i="42" s="1"/>
  <c r="O146" i="55"/>
  <c r="O5" i="43" s="1"/>
  <c r="O152" i="55"/>
  <c r="O11" i="43" s="1"/>
  <c r="AJ153" i="55"/>
  <c r="AE12" i="36"/>
  <c r="L127" i="55"/>
  <c r="O149" i="55"/>
  <c r="O8" i="43" s="1"/>
  <c r="B119" i="55"/>
  <c r="B4" i="42" s="1"/>
  <c r="B126" i="55"/>
  <c r="B11" i="42" s="1"/>
  <c r="B124" i="55"/>
  <c r="B9" i="42" s="1"/>
  <c r="O147" i="55"/>
  <c r="O6" i="43" s="1"/>
  <c r="B8" i="4"/>
  <c r="AD165" i="55"/>
  <c r="AD11" i="44" s="1"/>
  <c r="L179" i="55"/>
  <c r="L169" i="55" s="1"/>
  <c r="AJ140" i="55"/>
  <c r="AJ130" i="55" s="1"/>
  <c r="B123" i="55"/>
  <c r="B8" i="42" s="1"/>
  <c r="O150" i="55"/>
  <c r="O9" i="43" s="1"/>
  <c r="AD157" i="55"/>
  <c r="AD3" i="44" s="1"/>
  <c r="G29" i="55"/>
  <c r="G30" i="55"/>
  <c r="AD159" i="55"/>
  <c r="AD5" i="44" s="1"/>
  <c r="V12" i="36"/>
  <c r="AH12" i="36"/>
  <c r="AE53" i="55"/>
  <c r="AE54" i="55"/>
  <c r="AE57" i="55"/>
  <c r="AA29" i="55"/>
  <c r="AE58" i="55"/>
  <c r="AB12" i="36"/>
  <c r="I7" i="37"/>
  <c r="AH8" i="37"/>
  <c r="I12" i="36"/>
  <c r="AE5" i="40"/>
  <c r="AH11" i="37"/>
  <c r="R12" i="36"/>
  <c r="AE7" i="40"/>
  <c r="N12" i="36"/>
  <c r="AD27" i="55"/>
  <c r="AD3" i="4" s="1"/>
  <c r="AD32" i="55"/>
  <c r="AD8" i="4" s="1"/>
  <c r="AK30" i="55"/>
  <c r="AK28" i="55"/>
  <c r="AE60" i="55"/>
  <c r="AE56" i="55"/>
  <c r="AE52" i="55"/>
  <c r="AD30" i="55"/>
  <c r="AK34" i="55"/>
  <c r="P10" i="23"/>
  <c r="P12" i="23" s="1"/>
  <c r="AK29" i="55"/>
  <c r="AD33" i="55"/>
  <c r="AD9" i="4" s="1"/>
  <c r="AK31" i="55"/>
  <c r="V7" i="23"/>
  <c r="AD31" i="55"/>
  <c r="AD7" i="4" s="1"/>
  <c r="AK32" i="55"/>
  <c r="C171" i="55"/>
  <c r="C4" i="45" s="1"/>
  <c r="F125" i="55"/>
  <c r="F10" i="42" s="1"/>
  <c r="G121" i="55"/>
  <c r="G6" i="42" s="1"/>
  <c r="N27" i="55"/>
  <c r="N3" i="4" s="1"/>
  <c r="G144" i="55"/>
  <c r="G3" i="43" s="1"/>
  <c r="N31" i="55"/>
  <c r="N7" i="4" s="1"/>
  <c r="AG6" i="37"/>
  <c r="G149" i="55"/>
  <c r="G8" i="43" s="1"/>
  <c r="G146" i="55"/>
  <c r="G5" i="43" s="1"/>
  <c r="N29" i="55"/>
  <c r="P35" i="55"/>
  <c r="P29" i="55"/>
  <c r="P28" i="55"/>
  <c r="Y6" i="23"/>
  <c r="N35" i="55"/>
  <c r="N11" i="4" s="1"/>
  <c r="N33" i="55"/>
  <c r="N9" i="4" s="1"/>
  <c r="F35" i="55"/>
  <c r="F31" i="55"/>
  <c r="F29" i="55"/>
  <c r="F32" i="55"/>
  <c r="F30" i="55"/>
  <c r="N28" i="55"/>
  <c r="N4" i="4" s="1"/>
  <c r="N34" i="55"/>
  <c r="Q140" i="55"/>
  <c r="Q137" i="55" s="1"/>
  <c r="T27" i="55"/>
  <c r="T3" i="4" s="1"/>
  <c r="T29" i="55"/>
  <c r="T5" i="4" s="1"/>
  <c r="T30" i="55"/>
  <c r="AK33" i="55"/>
  <c r="T31" i="55"/>
  <c r="T7" i="4" s="1"/>
  <c r="T28" i="55"/>
  <c r="T4" i="4" s="1"/>
  <c r="AK35" i="55"/>
  <c r="B137" i="55"/>
  <c r="B134" i="55"/>
  <c r="AD160" i="55"/>
  <c r="AD6" i="44" s="1"/>
  <c r="Q114" i="55"/>
  <c r="T35" i="55"/>
  <c r="L34" i="55"/>
  <c r="L30" i="55"/>
  <c r="L28" i="55"/>
  <c r="L27" i="55"/>
  <c r="L31" i="55"/>
  <c r="L33" i="55"/>
  <c r="L29" i="55"/>
  <c r="L32" i="55"/>
  <c r="L35" i="55"/>
  <c r="K35" i="55"/>
  <c r="K33" i="55"/>
  <c r="K30" i="55"/>
  <c r="X33" i="55"/>
  <c r="X29" i="55"/>
  <c r="X30" i="55"/>
  <c r="X27" i="55"/>
  <c r="X34" i="55"/>
  <c r="X35" i="55"/>
  <c r="X28" i="55"/>
  <c r="X32" i="55"/>
  <c r="X31" i="55"/>
  <c r="V34" i="55"/>
  <c r="V33" i="55"/>
  <c r="V32" i="55"/>
  <c r="V29" i="55"/>
  <c r="V35" i="55"/>
  <c r="V31" i="55"/>
  <c r="V28" i="55"/>
  <c r="V30" i="55"/>
  <c r="V27" i="55"/>
  <c r="K32" i="55"/>
  <c r="K8" i="4" s="1"/>
  <c r="K29" i="55"/>
  <c r="K5" i="4" s="1"/>
  <c r="AM35" i="55"/>
  <c r="AM31" i="55"/>
  <c r="AM34" i="55"/>
  <c r="AM28" i="55"/>
  <c r="AM27" i="55"/>
  <c r="AM29" i="55"/>
  <c r="AM30" i="55"/>
  <c r="AM33" i="55"/>
  <c r="AM32" i="55"/>
  <c r="K28" i="55"/>
  <c r="K31" i="55"/>
  <c r="K34" i="55"/>
  <c r="K10" i="4" s="1"/>
  <c r="AN30" i="55"/>
  <c r="AN28" i="55"/>
  <c r="AN32" i="55"/>
  <c r="AN34" i="55"/>
  <c r="AN35" i="55"/>
  <c r="AN29" i="55"/>
  <c r="AN27" i="55"/>
  <c r="AN33" i="55"/>
  <c r="AN31" i="55"/>
  <c r="B162" i="55"/>
  <c r="B8" i="44" s="1"/>
  <c r="K27" i="55"/>
  <c r="K3" i="4" s="1"/>
  <c r="R33" i="55"/>
  <c r="R29" i="55"/>
  <c r="B163" i="55"/>
  <c r="B9" i="44" s="1"/>
  <c r="AE32" i="55"/>
  <c r="AE34" i="55"/>
  <c r="AE31" i="55"/>
  <c r="AE35" i="55"/>
  <c r="AE27" i="55"/>
  <c r="AE29" i="55"/>
  <c r="AE33" i="55"/>
  <c r="AE30" i="55"/>
  <c r="AE28" i="55"/>
  <c r="AG11" i="37"/>
  <c r="B7" i="4"/>
  <c r="AE4" i="37"/>
  <c r="AF11" i="23"/>
  <c r="Y7" i="23"/>
  <c r="AG8" i="23"/>
  <c r="Q9" i="23"/>
  <c r="G176" i="55"/>
  <c r="G9" i="45" s="1"/>
  <c r="C161" i="55"/>
  <c r="C7" i="44" s="1"/>
  <c r="G171" i="55"/>
  <c r="G4" i="45" s="1"/>
  <c r="C163" i="55"/>
  <c r="C9" i="44" s="1"/>
  <c r="C157" i="55"/>
  <c r="C3" i="44" s="1"/>
  <c r="G109" i="55"/>
  <c r="G7" i="41" s="1"/>
  <c r="G177" i="55"/>
  <c r="G10" i="45" s="1"/>
  <c r="C159" i="55"/>
  <c r="C5" i="44" s="1"/>
  <c r="G172" i="55"/>
  <c r="G5" i="45" s="1"/>
  <c r="C165" i="55"/>
  <c r="C11" i="44" s="1"/>
  <c r="G174" i="55"/>
  <c r="G7" i="45" s="1"/>
  <c r="C164" i="55"/>
  <c r="C10" i="44" s="1"/>
  <c r="G170" i="55"/>
  <c r="G3" i="45" s="1"/>
  <c r="C158" i="55"/>
  <c r="C4" i="44" s="1"/>
  <c r="G175" i="55"/>
  <c r="G8" i="45" s="1"/>
  <c r="G173" i="55"/>
  <c r="AI10" i="23"/>
  <c r="AA2" i="23"/>
  <c r="T2" i="23"/>
  <c r="F176" i="55"/>
  <c r="B164" i="55"/>
  <c r="B10" i="44" s="1"/>
  <c r="O9" i="40"/>
  <c r="B161" i="55"/>
  <c r="B7" i="44" s="1"/>
  <c r="R8" i="40"/>
  <c r="B157" i="55"/>
  <c r="B3" i="44" s="1"/>
  <c r="B160" i="55"/>
  <c r="B6" i="44" s="1"/>
  <c r="AE11" i="37"/>
  <c r="B158" i="55"/>
  <c r="B4" i="44" s="1"/>
  <c r="F160" i="55"/>
  <c r="F6" i="44" s="1"/>
  <c r="B165" i="55"/>
  <c r="B11" i="44" s="1"/>
  <c r="V4" i="37"/>
  <c r="B159" i="55"/>
  <c r="B5" i="44" s="1"/>
  <c r="F164" i="55"/>
  <c r="F10" i="44" s="1"/>
  <c r="F159" i="55"/>
  <c r="F5" i="44" s="1"/>
  <c r="E3" i="23"/>
  <c r="E12" i="23" s="1"/>
  <c r="F157" i="55"/>
  <c r="F3" i="44" s="1"/>
  <c r="E132" i="55"/>
  <c r="F158" i="55"/>
  <c r="F4" i="44" s="1"/>
  <c r="F161" i="55"/>
  <c r="F7" i="44" s="1"/>
  <c r="F162" i="55"/>
  <c r="F8" i="44" s="1"/>
  <c r="F165" i="55"/>
  <c r="F11" i="44" s="1"/>
  <c r="O157" i="55"/>
  <c r="O3" i="44" s="1"/>
  <c r="O6" i="4"/>
  <c r="O12" i="4" s="1"/>
  <c r="B108" i="55"/>
  <c r="B6" i="41" s="1"/>
  <c r="O165" i="55"/>
  <c r="O11" i="44" s="1"/>
  <c r="O6" i="40"/>
  <c r="B109" i="55"/>
  <c r="B7" i="41" s="1"/>
  <c r="O160" i="55"/>
  <c r="O6" i="44" s="1"/>
  <c r="B105" i="55"/>
  <c r="B3" i="41" s="1"/>
  <c r="B113" i="55"/>
  <c r="O164" i="55"/>
  <c r="O10" i="44" s="1"/>
  <c r="B112" i="55"/>
  <c r="J122" i="55"/>
  <c r="J7" i="42" s="1"/>
  <c r="V8" i="40"/>
  <c r="O158" i="55"/>
  <c r="O4" i="44" s="1"/>
  <c r="B106" i="55"/>
  <c r="B4" i="41" s="1"/>
  <c r="AB6" i="40"/>
  <c r="O162" i="55"/>
  <c r="O8" i="44" s="1"/>
  <c r="B111" i="55"/>
  <c r="Y2" i="23"/>
  <c r="O163" i="55"/>
  <c r="O9" i="44" s="1"/>
  <c r="B110" i="55"/>
  <c r="B8" i="41" s="1"/>
  <c r="Z7" i="23"/>
  <c r="Z9" i="23"/>
  <c r="G124" i="55"/>
  <c r="G9" i="42" s="1"/>
  <c r="O2" i="40"/>
  <c r="G151" i="55"/>
  <c r="G10" i="43" s="1"/>
  <c r="AD164" i="55"/>
  <c r="AD10" i="44" s="1"/>
  <c r="G123" i="55"/>
  <c r="G8" i="42" s="1"/>
  <c r="G147" i="55"/>
  <c r="G6" i="43" s="1"/>
  <c r="AD2" i="44"/>
  <c r="G145" i="55"/>
  <c r="G4" i="43" s="1"/>
  <c r="AD161" i="55"/>
  <c r="AD7" i="44" s="1"/>
  <c r="G150" i="55"/>
  <c r="G9" i="43" s="1"/>
  <c r="AD163" i="55"/>
  <c r="AD9" i="44" s="1"/>
  <c r="AD158" i="55"/>
  <c r="AD4" i="44" s="1"/>
  <c r="G152" i="55"/>
  <c r="G11" i="43" s="1"/>
  <c r="O130" i="55"/>
  <c r="D7" i="23"/>
  <c r="AD148" i="55"/>
  <c r="AD7" i="43" s="1"/>
  <c r="B136" i="55"/>
  <c r="Y3" i="23"/>
  <c r="B139" i="55"/>
  <c r="B130" i="55"/>
  <c r="B10" i="4"/>
  <c r="B133" i="55"/>
  <c r="O5" i="40"/>
  <c r="B138" i="55"/>
  <c r="B131" i="55"/>
  <c r="C177" i="55"/>
  <c r="C10" i="45" s="1"/>
  <c r="B135" i="55"/>
  <c r="C178" i="55"/>
  <c r="Q8" i="23"/>
  <c r="R7" i="40"/>
  <c r="O7" i="40"/>
  <c r="AE10" i="37"/>
  <c r="R9" i="40"/>
  <c r="I9" i="37"/>
  <c r="AB4" i="40"/>
  <c r="AE5" i="37"/>
  <c r="J125" i="55"/>
  <c r="J10" i="42" s="1"/>
  <c r="C139" i="55"/>
  <c r="C146" i="55"/>
  <c r="C5" i="43" s="1"/>
  <c r="J123" i="55"/>
  <c r="J8" i="42" s="1"/>
  <c r="G119" i="55"/>
  <c r="G4" i="42" s="1"/>
  <c r="C138" i="55"/>
  <c r="O105" i="55"/>
  <c r="C151" i="55"/>
  <c r="C10" i="43" s="1"/>
  <c r="J119" i="55"/>
  <c r="J4" i="42" s="1"/>
  <c r="G122" i="55"/>
  <c r="G7" i="42" s="1"/>
  <c r="C136" i="55"/>
  <c r="C131" i="55"/>
  <c r="O108" i="55"/>
  <c r="O6" i="41" s="1"/>
  <c r="AD132" i="55"/>
  <c r="C147" i="55"/>
  <c r="C6" i="43" s="1"/>
  <c r="C132" i="55"/>
  <c r="J126" i="55"/>
  <c r="J11" i="42" s="1"/>
  <c r="C135" i="55"/>
  <c r="O111" i="55"/>
  <c r="O9" i="41" s="1"/>
  <c r="G118" i="55"/>
  <c r="G3" i="42" s="1"/>
  <c r="C133" i="55"/>
  <c r="G126" i="55"/>
  <c r="G11" i="42" s="1"/>
  <c r="C130" i="55"/>
  <c r="O109" i="55"/>
  <c r="O7" i="41" s="1"/>
  <c r="C149" i="55"/>
  <c r="C8" i="43" s="1"/>
  <c r="J121" i="55"/>
  <c r="J6" i="42" s="1"/>
  <c r="C134" i="55"/>
  <c r="O107" i="55"/>
  <c r="O5" i="41" s="1"/>
  <c r="C144" i="55"/>
  <c r="C3" i="43" s="1"/>
  <c r="J118" i="55"/>
  <c r="J3" i="42" s="1"/>
  <c r="O110" i="55"/>
  <c r="O8" i="41" s="1"/>
  <c r="C145" i="55"/>
  <c r="C4" i="43" s="1"/>
  <c r="J124" i="55"/>
  <c r="J9" i="42" s="1"/>
  <c r="G120" i="55"/>
  <c r="G5" i="42" s="1"/>
  <c r="AI2" i="23"/>
  <c r="Y4" i="23"/>
  <c r="V4" i="40"/>
  <c r="AE9" i="37"/>
  <c r="I6" i="37"/>
  <c r="N2" i="37"/>
  <c r="AJ6" i="4"/>
  <c r="AG6" i="40"/>
  <c r="AG12" i="40" s="1"/>
  <c r="AI3" i="23"/>
  <c r="O173" i="55"/>
  <c r="N8" i="37"/>
  <c r="O176" i="55"/>
  <c r="O9" i="45" s="1"/>
  <c r="N9" i="37"/>
  <c r="O178" i="55"/>
  <c r="O11" i="45" s="1"/>
  <c r="O9" i="37"/>
  <c r="O12" i="37" s="1"/>
  <c r="V9" i="37"/>
  <c r="V160" i="55"/>
  <c r="V6" i="44" s="1"/>
  <c r="G105" i="55"/>
  <c r="G3" i="41" s="1"/>
  <c r="AI9" i="23"/>
  <c r="V157" i="55"/>
  <c r="V3" i="44" s="1"/>
  <c r="G113" i="55"/>
  <c r="G11" i="41" s="1"/>
  <c r="AD146" i="55"/>
  <c r="AD5" i="43" s="1"/>
  <c r="V162" i="55"/>
  <c r="V8" i="44" s="1"/>
  <c r="AD149" i="55"/>
  <c r="AD8" i="43" s="1"/>
  <c r="V165" i="55"/>
  <c r="V11" i="44" s="1"/>
  <c r="G111" i="55"/>
  <c r="G9" i="41" s="1"/>
  <c r="AD145" i="55"/>
  <c r="AD4" i="43" s="1"/>
  <c r="V163" i="55"/>
  <c r="V9" i="44" s="1"/>
  <c r="G106" i="55"/>
  <c r="AD150" i="55"/>
  <c r="AD9" i="43" s="1"/>
  <c r="V161" i="55"/>
  <c r="V7" i="44" s="1"/>
  <c r="G110" i="55"/>
  <c r="G8" i="41" s="1"/>
  <c r="AB6" i="37"/>
  <c r="V159" i="55"/>
  <c r="V5" i="44" s="1"/>
  <c r="G107" i="55"/>
  <c r="V3" i="40"/>
  <c r="R10" i="40"/>
  <c r="AD144" i="55"/>
  <c r="AD3" i="43" s="1"/>
  <c r="AD151" i="55"/>
  <c r="AD10" i="43" s="1"/>
  <c r="V158" i="55"/>
  <c r="V4" i="44" s="1"/>
  <c r="G108" i="55"/>
  <c r="AD152" i="55"/>
  <c r="AD11" i="43" s="1"/>
  <c r="R6" i="4"/>
  <c r="V6" i="37"/>
  <c r="C112" i="55"/>
  <c r="C10" i="41" s="1"/>
  <c r="C110" i="55"/>
  <c r="C8" i="41" s="1"/>
  <c r="C105" i="55"/>
  <c r="C3" i="41" s="1"/>
  <c r="AE136" i="55"/>
  <c r="Y125" i="55"/>
  <c r="Y10" i="42" s="1"/>
  <c r="O137" i="55"/>
  <c r="G134" i="55"/>
  <c r="O172" i="55"/>
  <c r="O5" i="45" s="1"/>
  <c r="AE133" i="55"/>
  <c r="U135" i="55"/>
  <c r="C176" i="55"/>
  <c r="U138" i="55"/>
  <c r="C174" i="55"/>
  <c r="C7" i="45" s="1"/>
  <c r="G139" i="55"/>
  <c r="AE134" i="55"/>
  <c r="C108" i="55"/>
  <c r="AE130" i="55"/>
  <c r="U132" i="55"/>
  <c r="O139" i="55"/>
  <c r="G137" i="55"/>
  <c r="O170" i="55"/>
  <c r="O3" i="45" s="1"/>
  <c r="AE132" i="55"/>
  <c r="C173" i="55"/>
  <c r="C6" i="45" s="1"/>
  <c r="C111" i="55"/>
  <c r="C9" i="41" s="1"/>
  <c r="O136" i="55"/>
  <c r="O138" i="55"/>
  <c r="O133" i="55"/>
  <c r="AE138" i="55"/>
  <c r="O131" i="55"/>
  <c r="G138" i="55"/>
  <c r="O174" i="55"/>
  <c r="O7" i="45" s="1"/>
  <c r="AE131" i="55"/>
  <c r="AD109" i="55"/>
  <c r="AD7" i="41" s="1"/>
  <c r="C107" i="55"/>
  <c r="C5" i="41" s="1"/>
  <c r="O132" i="55"/>
  <c r="O175" i="55"/>
  <c r="O8" i="45" s="1"/>
  <c r="AE137" i="55"/>
  <c r="V172" i="55"/>
  <c r="C109" i="55"/>
  <c r="O135" i="55"/>
  <c r="O177" i="55"/>
  <c r="O10" i="45" s="1"/>
  <c r="AE135" i="55"/>
  <c r="C172" i="55"/>
  <c r="C106" i="55"/>
  <c r="C4" i="41" s="1"/>
  <c r="AD119" i="55"/>
  <c r="AD4" i="42" s="1"/>
  <c r="AD138" i="55"/>
  <c r="AD137" i="55"/>
  <c r="AD136" i="55"/>
  <c r="AD133" i="55"/>
  <c r="AD134" i="55"/>
  <c r="AD135" i="55"/>
  <c r="AD139" i="55"/>
  <c r="AD131" i="55"/>
  <c r="B12" i="36"/>
  <c r="C12" i="23"/>
  <c r="AM178" i="55"/>
  <c r="V171" i="55"/>
  <c r="V4" i="45" s="1"/>
  <c r="V175" i="55"/>
  <c r="V8" i="45" s="1"/>
  <c r="AF8" i="23"/>
  <c r="AG4" i="23"/>
  <c r="AH6" i="4"/>
  <c r="AD120" i="55"/>
  <c r="AD5" i="42" s="1"/>
  <c r="AD122" i="55"/>
  <c r="AD7" i="42" s="1"/>
  <c r="AD123" i="55"/>
  <c r="AD8" i="42" s="1"/>
  <c r="AD125" i="55"/>
  <c r="AD10" i="42" s="1"/>
  <c r="AF9" i="23"/>
  <c r="AD121" i="55"/>
  <c r="AD6" i="42" s="1"/>
  <c r="AD124" i="55"/>
  <c r="AD9" i="42" s="1"/>
  <c r="AD118" i="55"/>
  <c r="AD3" i="42" s="1"/>
  <c r="AM2" i="45"/>
  <c r="AB7" i="37"/>
  <c r="AM175" i="55"/>
  <c r="AM8" i="45" s="1"/>
  <c r="AM176" i="55"/>
  <c r="AM9" i="45" s="1"/>
  <c r="AM170" i="55"/>
  <c r="AM3" i="45" s="1"/>
  <c r="AM172" i="55"/>
  <c r="AM5" i="45" s="1"/>
  <c r="AM171" i="55"/>
  <c r="AM4" i="45" s="1"/>
  <c r="AM173" i="55"/>
  <c r="AM177" i="55"/>
  <c r="AB10" i="40"/>
  <c r="AD112" i="55"/>
  <c r="AD108" i="55"/>
  <c r="AD6" i="41" s="1"/>
  <c r="AD113" i="55"/>
  <c r="AD11" i="41" s="1"/>
  <c r="AD107" i="55"/>
  <c r="AD111" i="55"/>
  <c r="AD9" i="41" s="1"/>
  <c r="AD110" i="55"/>
  <c r="AD105" i="55"/>
  <c r="AD3" i="41" s="1"/>
  <c r="AD2" i="41"/>
  <c r="AL9" i="23"/>
  <c r="Q10" i="23"/>
  <c r="AL7" i="23"/>
  <c r="U131" i="55"/>
  <c r="U133" i="55"/>
  <c r="U130" i="55"/>
  <c r="U136" i="55"/>
  <c r="U137" i="55"/>
  <c r="U139" i="55"/>
  <c r="AH12" i="40"/>
  <c r="T12" i="36"/>
  <c r="F12" i="36"/>
  <c r="P2" i="37"/>
  <c r="H7" i="37"/>
  <c r="F10" i="37"/>
  <c r="B3" i="40"/>
  <c r="AA5" i="40"/>
  <c r="E10" i="40"/>
  <c r="K10" i="40"/>
  <c r="B2" i="37"/>
  <c r="Q9" i="37"/>
  <c r="AK3" i="37"/>
  <c r="AJ10" i="40"/>
  <c r="X11" i="37"/>
  <c r="AM3" i="37"/>
  <c r="Y7" i="40"/>
  <c r="E6" i="37"/>
  <c r="T10" i="37"/>
  <c r="AF11" i="37"/>
  <c r="AK5" i="40"/>
  <c r="P9" i="37"/>
  <c r="M4" i="40"/>
  <c r="H5" i="37"/>
  <c r="AD2" i="40"/>
  <c r="D2" i="40"/>
  <c r="F5" i="37"/>
  <c r="AN7" i="40"/>
  <c r="Z2" i="40"/>
  <c r="Y5" i="37"/>
  <c r="B8" i="40"/>
  <c r="AI10" i="40"/>
  <c r="U2" i="37"/>
  <c r="AC7" i="37"/>
  <c r="W7" i="40"/>
  <c r="L2" i="40"/>
  <c r="AL4" i="37"/>
  <c r="AH108" i="55"/>
  <c r="AH106" i="55"/>
  <c r="AH112" i="55"/>
  <c r="C4" i="40"/>
  <c r="Q2" i="40"/>
  <c r="G7" i="37"/>
  <c r="AD5" i="45"/>
  <c r="AM10" i="40"/>
  <c r="AA3" i="40"/>
  <c r="X125" i="55"/>
  <c r="X10" i="42" s="1"/>
  <c r="E11" i="40"/>
  <c r="K9" i="40"/>
  <c r="Z4" i="37"/>
  <c r="J6" i="37"/>
  <c r="AF2" i="40"/>
  <c r="U3" i="4"/>
  <c r="B2" i="45"/>
  <c r="D10" i="37"/>
  <c r="B5" i="37"/>
  <c r="AI11" i="37"/>
  <c r="T130" i="55"/>
  <c r="T133" i="55"/>
  <c r="T136" i="55"/>
  <c r="T138" i="55"/>
  <c r="T134" i="55"/>
  <c r="T135" i="55"/>
  <c r="T137" i="55"/>
  <c r="T131" i="55"/>
  <c r="K12" i="36"/>
  <c r="P2" i="40"/>
  <c r="L5" i="37"/>
  <c r="H4" i="40"/>
  <c r="X12" i="36"/>
  <c r="AD11" i="37"/>
  <c r="C10" i="37"/>
  <c r="Q2" i="37"/>
  <c r="AK8" i="37"/>
  <c r="T6" i="37"/>
  <c r="AL9" i="37"/>
  <c r="U8" i="4"/>
  <c r="AD9" i="37"/>
  <c r="AA9" i="37"/>
  <c r="K5" i="37"/>
  <c r="AJ9" i="40"/>
  <c r="X9" i="37"/>
  <c r="AM8" i="37"/>
  <c r="AA10" i="37"/>
  <c r="G4" i="40"/>
  <c r="Y6" i="40"/>
  <c r="AL5" i="40"/>
  <c r="E10" i="37"/>
  <c r="F8" i="40"/>
  <c r="T9" i="37"/>
  <c r="AF6" i="37"/>
  <c r="AK3" i="40"/>
  <c r="P5" i="37"/>
  <c r="M3" i="40"/>
  <c r="H3" i="37"/>
  <c r="D8" i="40"/>
  <c r="AN5" i="40"/>
  <c r="J8" i="40"/>
  <c r="Y8" i="37"/>
  <c r="U8" i="23"/>
  <c r="M161" i="55"/>
  <c r="M7" i="44" s="1"/>
  <c r="B11" i="40"/>
  <c r="AI5" i="40"/>
  <c r="AJ10" i="37"/>
  <c r="AC4" i="37"/>
  <c r="W6" i="40"/>
  <c r="AL10" i="37"/>
  <c r="AH2" i="42"/>
  <c r="AH120" i="55"/>
  <c r="AH5" i="42" s="1"/>
  <c r="C5" i="40"/>
  <c r="Q7" i="40"/>
  <c r="G2" i="37"/>
  <c r="L12" i="36"/>
  <c r="C12" i="36"/>
  <c r="Q12" i="36"/>
  <c r="AM11" i="40"/>
  <c r="AA4" i="40"/>
  <c r="X109" i="55"/>
  <c r="X112" i="55"/>
  <c r="E5" i="40"/>
  <c r="K3" i="40"/>
  <c r="Z8" i="37"/>
  <c r="J2" i="37"/>
  <c r="AF7" i="40"/>
  <c r="U7" i="4"/>
  <c r="D2" i="37"/>
  <c r="B6" i="37"/>
  <c r="AI9" i="37"/>
  <c r="W9" i="37"/>
  <c r="L10" i="37"/>
  <c r="H11" i="40"/>
  <c r="AD3" i="37"/>
  <c r="S6" i="37"/>
  <c r="AK11" i="37"/>
  <c r="AJ5" i="40"/>
  <c r="U7" i="37"/>
  <c r="L8" i="40"/>
  <c r="S2" i="40"/>
  <c r="C7" i="40"/>
  <c r="G9" i="37"/>
  <c r="AN8" i="37"/>
  <c r="P11" i="40"/>
  <c r="L8" i="37"/>
  <c r="AJ4" i="40"/>
  <c r="U6" i="40"/>
  <c r="AC5" i="40"/>
  <c r="X4" i="37"/>
  <c r="AM2" i="37"/>
  <c r="AJ12" i="36"/>
  <c r="AA8" i="37"/>
  <c r="G9" i="40"/>
  <c r="Y2" i="40"/>
  <c r="AL10" i="40"/>
  <c r="E8" i="37"/>
  <c r="H12" i="36"/>
  <c r="F11" i="40"/>
  <c r="T8" i="37"/>
  <c r="AF7" i="37"/>
  <c r="AK8" i="40"/>
  <c r="P7" i="37"/>
  <c r="R12" i="37"/>
  <c r="G12" i="36"/>
  <c r="M9" i="40"/>
  <c r="H8" i="37"/>
  <c r="D11" i="40"/>
  <c r="AN3" i="40"/>
  <c r="J3" i="40"/>
  <c r="Y9" i="37"/>
  <c r="U6" i="23"/>
  <c r="AL12" i="36"/>
  <c r="B10" i="40"/>
  <c r="AI7" i="40"/>
  <c r="AJ11" i="37"/>
  <c r="AC6" i="37"/>
  <c r="W10" i="40"/>
  <c r="AL11" i="37"/>
  <c r="S4" i="40"/>
  <c r="C10" i="40"/>
  <c r="Q8" i="40"/>
  <c r="G11" i="37"/>
  <c r="M2" i="37"/>
  <c r="AD3" i="45"/>
  <c r="X8" i="40"/>
  <c r="AM6" i="40"/>
  <c r="AA11" i="40"/>
  <c r="E9" i="40"/>
  <c r="K11" i="40"/>
  <c r="AN10" i="37"/>
  <c r="Z6" i="37"/>
  <c r="J10" i="37"/>
  <c r="T7" i="40"/>
  <c r="U9" i="4"/>
  <c r="D8" i="37"/>
  <c r="B9" i="37"/>
  <c r="AI6" i="37"/>
  <c r="W4" i="37"/>
  <c r="L4" i="37"/>
  <c r="H7" i="40"/>
  <c r="AC12" i="23"/>
  <c r="AD7" i="37"/>
  <c r="S11" i="37"/>
  <c r="AK5" i="37"/>
  <c r="U11" i="40"/>
  <c r="X8" i="37"/>
  <c r="Y3" i="40"/>
  <c r="AD6" i="40"/>
  <c r="AI11" i="40"/>
  <c r="Q11" i="40"/>
  <c r="M7" i="37"/>
  <c r="X11" i="40"/>
  <c r="AL6" i="40"/>
  <c r="AK4" i="40"/>
  <c r="P10" i="37"/>
  <c r="M8" i="40"/>
  <c r="H9" i="37"/>
  <c r="AD5" i="40"/>
  <c r="D5" i="40"/>
  <c r="F6" i="37"/>
  <c r="AN4" i="40"/>
  <c r="Z6" i="40"/>
  <c r="J4" i="40"/>
  <c r="U10" i="23"/>
  <c r="B5" i="40"/>
  <c r="AI3" i="40"/>
  <c r="AJ7" i="37"/>
  <c r="U6" i="37"/>
  <c r="AC2" i="37"/>
  <c r="W5" i="40"/>
  <c r="L7" i="40"/>
  <c r="AL2" i="37"/>
  <c r="AH137" i="55"/>
  <c r="AH133" i="55"/>
  <c r="AH131" i="55"/>
  <c r="AH136" i="55"/>
  <c r="AH130" i="55"/>
  <c r="AH134" i="55"/>
  <c r="AH135" i="55"/>
  <c r="AH139" i="55"/>
  <c r="AH138" i="55"/>
  <c r="AH132" i="55"/>
  <c r="S3" i="40"/>
  <c r="C2" i="40"/>
  <c r="AN12" i="36"/>
  <c r="Q4" i="40"/>
  <c r="G3" i="37"/>
  <c r="Y12" i="36"/>
  <c r="M6" i="37"/>
  <c r="X5" i="40"/>
  <c r="AM8" i="40"/>
  <c r="AA7" i="40"/>
  <c r="X176" i="55"/>
  <c r="X171" i="55"/>
  <c r="X178" i="55"/>
  <c r="X175" i="55"/>
  <c r="X177" i="55"/>
  <c r="X174" i="55"/>
  <c r="X172" i="55"/>
  <c r="X173" i="55"/>
  <c r="X170" i="55"/>
  <c r="E3" i="40"/>
  <c r="K4" i="40"/>
  <c r="AN7" i="37"/>
  <c r="Z7" i="37"/>
  <c r="J8" i="37"/>
  <c r="T4" i="40"/>
  <c r="U11" i="4"/>
  <c r="D7" i="37"/>
  <c r="B7" i="37"/>
  <c r="AI8" i="37"/>
  <c r="P7" i="40"/>
  <c r="W5" i="37"/>
  <c r="L11" i="37"/>
  <c r="H9" i="40"/>
  <c r="AD5" i="37"/>
  <c r="S8" i="37"/>
  <c r="Q6" i="37"/>
  <c r="AK7" i="37"/>
  <c r="AJ6" i="40"/>
  <c r="AF3" i="37"/>
  <c r="B10" i="45"/>
  <c r="D3" i="37"/>
  <c r="AI5" i="37"/>
  <c r="H10" i="40"/>
  <c r="AJ3" i="40"/>
  <c r="U7" i="40"/>
  <c r="AC7" i="40"/>
  <c r="AA3" i="37"/>
  <c r="G10" i="40"/>
  <c r="AF8" i="37"/>
  <c r="AJ8" i="40"/>
  <c r="U4" i="40"/>
  <c r="AC9" i="40"/>
  <c r="AA4" i="37"/>
  <c r="G8" i="40"/>
  <c r="AL7" i="40"/>
  <c r="E5" i="37"/>
  <c r="F6" i="40"/>
  <c r="K11" i="37"/>
  <c r="T7" i="37"/>
  <c r="AF10" i="37"/>
  <c r="I12" i="40"/>
  <c r="AK6" i="40"/>
  <c r="P4" i="37"/>
  <c r="M2" i="40"/>
  <c r="H6" i="37"/>
  <c r="AD8" i="40"/>
  <c r="D10" i="40"/>
  <c r="F11" i="37"/>
  <c r="U12" i="36"/>
  <c r="AN6" i="40"/>
  <c r="Z7" i="40"/>
  <c r="J5" i="40"/>
  <c r="U3" i="23"/>
  <c r="B6" i="40"/>
  <c r="AI2" i="40"/>
  <c r="AJ3" i="37"/>
  <c r="U11" i="37"/>
  <c r="AC11" i="37"/>
  <c r="W2" i="40"/>
  <c r="L9" i="40"/>
  <c r="AL6" i="37"/>
  <c r="S11" i="40"/>
  <c r="G6" i="37"/>
  <c r="M4" i="37"/>
  <c r="X4" i="40"/>
  <c r="AM7" i="40"/>
  <c r="AA8" i="40"/>
  <c r="X158" i="55"/>
  <c r="X4" i="44" s="1"/>
  <c r="X163" i="55"/>
  <c r="X9" i="44" s="1"/>
  <c r="X2" i="44"/>
  <c r="X161" i="55"/>
  <c r="X7" i="44" s="1"/>
  <c r="X164" i="55"/>
  <c r="X10" i="44" s="1"/>
  <c r="X160" i="55"/>
  <c r="X6" i="44" s="1"/>
  <c r="X157" i="55"/>
  <c r="X3" i="44" s="1"/>
  <c r="X162" i="55"/>
  <c r="X8" i="44" s="1"/>
  <c r="X159" i="55"/>
  <c r="X5" i="44" s="1"/>
  <c r="X165" i="55"/>
  <c r="X11" i="44" s="1"/>
  <c r="E4" i="40"/>
  <c r="K7" i="40"/>
  <c r="AN11" i="37"/>
  <c r="Z5" i="37"/>
  <c r="J7" i="37"/>
  <c r="T8" i="40"/>
  <c r="AF8" i="40"/>
  <c r="U4" i="4"/>
  <c r="B11" i="45"/>
  <c r="D9" i="37"/>
  <c r="B3" i="37"/>
  <c r="AI10" i="37"/>
  <c r="AM12" i="36"/>
  <c r="T110" i="55"/>
  <c r="T109" i="55"/>
  <c r="T105" i="55"/>
  <c r="T113" i="55"/>
  <c r="T111" i="55"/>
  <c r="T107" i="55"/>
  <c r="T106" i="55"/>
  <c r="T108" i="55"/>
  <c r="T112" i="55"/>
  <c r="P5" i="40"/>
  <c r="W8" i="37"/>
  <c r="L7" i="37"/>
  <c r="E12" i="36"/>
  <c r="H6" i="40"/>
  <c r="AK12" i="36"/>
  <c r="AD2" i="37"/>
  <c r="S4" i="37"/>
  <c r="Q8" i="37"/>
  <c r="AK2" i="37"/>
  <c r="G2" i="40"/>
  <c r="AA7" i="37"/>
  <c r="Z8" i="40"/>
  <c r="W3" i="40"/>
  <c r="AF3" i="40"/>
  <c r="T122" i="55"/>
  <c r="T7" i="42" s="1"/>
  <c r="F7" i="40"/>
  <c r="K6" i="37"/>
  <c r="T4" i="37"/>
  <c r="U10" i="40"/>
  <c r="AC4" i="40"/>
  <c r="AA5" i="37"/>
  <c r="G3" i="40"/>
  <c r="Y9" i="40"/>
  <c r="AL3" i="40"/>
  <c r="K10" i="37"/>
  <c r="T3" i="37"/>
  <c r="AF5" i="37"/>
  <c r="AK9" i="40"/>
  <c r="P3" i="37"/>
  <c r="H2" i="37"/>
  <c r="AD11" i="40"/>
  <c r="F3" i="37"/>
  <c r="AN8" i="40"/>
  <c r="Z9" i="40"/>
  <c r="J6" i="40"/>
  <c r="Y6" i="37"/>
  <c r="U4" i="23"/>
  <c r="B4" i="40"/>
  <c r="AJ5" i="37"/>
  <c r="U9" i="37"/>
  <c r="L4" i="40"/>
  <c r="AL8" i="37"/>
  <c r="AH158" i="55"/>
  <c r="AH4" i="44" s="1"/>
  <c r="AH2" i="44"/>
  <c r="AH165" i="55"/>
  <c r="AH11" i="44" s="1"/>
  <c r="AH157" i="55"/>
  <c r="AH3" i="44" s="1"/>
  <c r="AH162" i="55"/>
  <c r="AH8" i="44" s="1"/>
  <c r="AH163" i="55"/>
  <c r="AH9" i="44" s="1"/>
  <c r="AH164" i="55"/>
  <c r="AH10" i="44" s="1"/>
  <c r="AH161" i="55"/>
  <c r="AH7" i="44" s="1"/>
  <c r="AH159" i="55"/>
  <c r="AH5" i="44" s="1"/>
  <c r="AH160" i="55"/>
  <c r="AH6" i="44" s="1"/>
  <c r="S5" i="40"/>
  <c r="G10" i="37"/>
  <c r="M11" i="37"/>
  <c r="X7" i="40"/>
  <c r="AM5" i="40"/>
  <c r="AA10" i="40"/>
  <c r="J12" i="36"/>
  <c r="X148" i="55"/>
  <c r="X7" i="43" s="1"/>
  <c r="X149" i="55"/>
  <c r="X8" i="43" s="1"/>
  <c r="X144" i="55"/>
  <c r="X3" i="43" s="1"/>
  <c r="X147" i="55"/>
  <c r="X6" i="43" s="1"/>
  <c r="X152" i="55"/>
  <c r="X11" i="43" s="1"/>
  <c r="X146" i="55"/>
  <c r="X5" i="43" s="1"/>
  <c r="X150" i="55"/>
  <c r="X9" i="43" s="1"/>
  <c r="X2" i="43"/>
  <c r="X151" i="55"/>
  <c r="X10" i="43" s="1"/>
  <c r="X145" i="55"/>
  <c r="X4" i="43" s="1"/>
  <c r="E7" i="40"/>
  <c r="K6" i="40"/>
  <c r="AN9" i="37"/>
  <c r="Z10" i="37"/>
  <c r="J9" i="37"/>
  <c r="T9" i="40"/>
  <c r="W12" i="36"/>
  <c r="AF11" i="40"/>
  <c r="U10" i="4"/>
  <c r="B9" i="45"/>
  <c r="B10" i="37"/>
  <c r="AI2" i="37"/>
  <c r="P3" i="40"/>
  <c r="W6" i="37"/>
  <c r="L3" i="37"/>
  <c r="H3" i="40"/>
  <c r="S3" i="37"/>
  <c r="Q4" i="37"/>
  <c r="U2" i="40"/>
  <c r="X6" i="37"/>
  <c r="T2" i="40"/>
  <c r="O12" i="23"/>
  <c r="X10" i="37"/>
  <c r="E4" i="37"/>
  <c r="X2" i="37"/>
  <c r="AJ7" i="40"/>
  <c r="AM7" i="37"/>
  <c r="E3" i="37"/>
  <c r="N12" i="40"/>
  <c r="F10" i="40"/>
  <c r="AJ11" i="40"/>
  <c r="U3" i="40"/>
  <c r="AC8" i="40"/>
  <c r="AM6" i="37"/>
  <c r="AA2" i="37"/>
  <c r="G11" i="40"/>
  <c r="Y10" i="40"/>
  <c r="AL8" i="40"/>
  <c r="E9" i="37"/>
  <c r="F3" i="40"/>
  <c r="K4" i="37"/>
  <c r="T2" i="37"/>
  <c r="AF4" i="37"/>
  <c r="B12" i="23"/>
  <c r="AK2" i="40"/>
  <c r="AC12" i="36"/>
  <c r="P8" i="37"/>
  <c r="H4" i="37"/>
  <c r="AD7" i="40"/>
  <c r="F9" i="37"/>
  <c r="AN10" i="40"/>
  <c r="Z5" i="40"/>
  <c r="J9" i="40"/>
  <c r="Y10" i="37"/>
  <c r="U7" i="23"/>
  <c r="B2" i="40"/>
  <c r="AJ6" i="37"/>
  <c r="U8" i="37"/>
  <c r="Z12" i="36"/>
  <c r="L5" i="40"/>
  <c r="S7" i="40"/>
  <c r="C6" i="40"/>
  <c r="Q10" i="40"/>
  <c r="M5" i="37"/>
  <c r="X6" i="40"/>
  <c r="AM3" i="40"/>
  <c r="AA6" i="40"/>
  <c r="E6" i="40"/>
  <c r="K8" i="40"/>
  <c r="AN5" i="37"/>
  <c r="Z9" i="37"/>
  <c r="J11" i="37"/>
  <c r="T3" i="40"/>
  <c r="AF5" i="40"/>
  <c r="U2" i="4"/>
  <c r="B8" i="37"/>
  <c r="AI3" i="37"/>
  <c r="G2" i="45"/>
  <c r="P6" i="40"/>
  <c r="W7" i="37"/>
  <c r="L2" i="37"/>
  <c r="AF12" i="36"/>
  <c r="H5" i="40"/>
  <c r="S9" i="37"/>
  <c r="Q11" i="37"/>
  <c r="D12" i="36"/>
  <c r="AM11" i="37"/>
  <c r="AA6" i="37"/>
  <c r="K8" i="37"/>
  <c r="AK11" i="40"/>
  <c r="AN9" i="40"/>
  <c r="Y2" i="37"/>
  <c r="M11" i="40"/>
  <c r="AD9" i="40"/>
  <c r="D4" i="40"/>
  <c r="F4" i="37"/>
  <c r="AN2" i="40"/>
  <c r="Z4" i="40"/>
  <c r="J11" i="40"/>
  <c r="Y7" i="37"/>
  <c r="U9" i="23"/>
  <c r="AI8" i="40"/>
  <c r="AJ4" i="37"/>
  <c r="U5" i="37"/>
  <c r="AC5" i="37"/>
  <c r="W11" i="40"/>
  <c r="L6" i="40"/>
  <c r="S6" i="40"/>
  <c r="C3" i="40"/>
  <c r="Q3" i="40"/>
  <c r="M9" i="37"/>
  <c r="X9" i="40"/>
  <c r="AM9" i="40"/>
  <c r="AA2" i="40"/>
  <c r="E2" i="40"/>
  <c r="K135" i="55"/>
  <c r="K138" i="55"/>
  <c r="K134" i="55"/>
  <c r="K2" i="40"/>
  <c r="S12" i="36"/>
  <c r="AN4" i="37"/>
  <c r="Z3" i="37"/>
  <c r="J5" i="37"/>
  <c r="T10" i="40"/>
  <c r="AF4" i="40"/>
  <c r="D6" i="37"/>
  <c r="B11" i="37"/>
  <c r="P10" i="40"/>
  <c r="W10" i="37"/>
  <c r="H2" i="40"/>
  <c r="AD10" i="37"/>
  <c r="S10" i="37"/>
  <c r="Q10" i="37"/>
  <c r="AK9" i="37"/>
  <c r="AC2" i="40"/>
  <c r="E7" i="37"/>
  <c r="M10" i="40"/>
  <c r="AJ2" i="40"/>
  <c r="U5" i="40"/>
  <c r="AC6" i="40"/>
  <c r="X3" i="37"/>
  <c r="AM5" i="37"/>
  <c r="G6" i="40"/>
  <c r="Y11" i="40"/>
  <c r="AL11" i="40"/>
  <c r="E11" i="37"/>
  <c r="F9" i="40"/>
  <c r="K7" i="37"/>
  <c r="AF9" i="37"/>
  <c r="U9" i="40"/>
  <c r="AC10" i="40"/>
  <c r="X7" i="37"/>
  <c r="AM9" i="37"/>
  <c r="E2" i="37"/>
  <c r="F5" i="40"/>
  <c r="T11" i="37"/>
  <c r="AF2" i="37"/>
  <c r="N12" i="23"/>
  <c r="M7" i="40"/>
  <c r="AD10" i="40"/>
  <c r="D6" i="40"/>
  <c r="F8" i="37"/>
  <c r="AN11" i="40"/>
  <c r="Z10" i="40"/>
  <c r="J2" i="40"/>
  <c r="Y11" i="37"/>
  <c r="M12" i="36"/>
  <c r="U5" i="23"/>
  <c r="AI9" i="40"/>
  <c r="AJ8" i="37"/>
  <c r="U4" i="37"/>
  <c r="AC10" i="37"/>
  <c r="W9" i="40"/>
  <c r="L11" i="40"/>
  <c r="AL3" i="37"/>
  <c r="S8" i="40"/>
  <c r="C11" i="40"/>
  <c r="Q9" i="40"/>
  <c r="G4" i="37"/>
  <c r="M10" i="37"/>
  <c r="X10" i="40"/>
  <c r="AM4" i="40"/>
  <c r="I12" i="23"/>
  <c r="AN2" i="37"/>
  <c r="Z11" i="37"/>
  <c r="J3" i="37"/>
  <c r="T6" i="40"/>
  <c r="AF6" i="40"/>
  <c r="B4" i="45"/>
  <c r="D11" i="37"/>
  <c r="B4" i="37"/>
  <c r="P9" i="40"/>
  <c r="W3" i="37"/>
  <c r="S12" i="23"/>
  <c r="H8" i="40"/>
  <c r="AD6" i="37"/>
  <c r="S2" i="37"/>
  <c r="Q7" i="37"/>
  <c r="AK6" i="37"/>
  <c r="AC11" i="40"/>
  <c r="AM10" i="37"/>
  <c r="D9" i="40"/>
  <c r="AC8" i="37"/>
  <c r="AB12" i="23"/>
  <c r="T5" i="37"/>
  <c r="G7" i="40"/>
  <c r="Y5" i="40"/>
  <c r="AL4" i="40"/>
  <c r="K9" i="37"/>
  <c r="U8" i="40"/>
  <c r="AC3" i="40"/>
  <c r="X5" i="37"/>
  <c r="AM4" i="37"/>
  <c r="AA11" i="37"/>
  <c r="G5" i="40"/>
  <c r="Y8" i="40"/>
  <c r="AL9" i="40"/>
  <c r="F2" i="40"/>
  <c r="K2" i="37"/>
  <c r="H12" i="23"/>
  <c r="AK7" i="40"/>
  <c r="P6" i="37"/>
  <c r="M5" i="40"/>
  <c r="H10" i="37"/>
  <c r="AD4" i="40"/>
  <c r="D3" i="40"/>
  <c r="F2" i="37"/>
  <c r="Z3" i="40"/>
  <c r="J7" i="40"/>
  <c r="Y4" i="37"/>
  <c r="U2" i="23"/>
  <c r="B9" i="40"/>
  <c r="AI4" i="40"/>
  <c r="AJ2" i="37"/>
  <c r="U3" i="37"/>
  <c r="AC3" i="37"/>
  <c r="W8" i="40"/>
  <c r="L10" i="40"/>
  <c r="AL5" i="37"/>
  <c r="S9" i="40"/>
  <c r="C8" i="40"/>
  <c r="Q5" i="40"/>
  <c r="G5" i="37"/>
  <c r="M8" i="37"/>
  <c r="AD2" i="45"/>
  <c r="X3" i="40"/>
  <c r="AM2" i="40"/>
  <c r="AI12" i="36"/>
  <c r="AA12" i="36"/>
  <c r="AN3" i="37"/>
  <c r="Z2" i="37"/>
  <c r="J4" i="37"/>
  <c r="T11" i="40"/>
  <c r="AF10" i="40"/>
  <c r="U5" i="4"/>
  <c r="B8" i="45"/>
  <c r="D4" i="37"/>
  <c r="AI4" i="37"/>
  <c r="P8" i="40"/>
  <c r="W11" i="37"/>
  <c r="L6" i="37"/>
  <c r="AD8" i="37"/>
  <c r="S7" i="37"/>
  <c r="Q3" i="37"/>
  <c r="AK4" i="37"/>
  <c r="Y4" i="40"/>
  <c r="AL2" i="40"/>
  <c r="F4" i="40"/>
  <c r="K3" i="37"/>
  <c r="O2" i="45"/>
  <c r="AD12" i="36"/>
  <c r="AK10" i="40"/>
  <c r="P11" i="37"/>
  <c r="M6" i="40"/>
  <c r="H11" i="37"/>
  <c r="AD3" i="40"/>
  <c r="D7" i="40"/>
  <c r="F7" i="37"/>
  <c r="Z11" i="40"/>
  <c r="J10" i="40"/>
  <c r="Y3" i="37"/>
  <c r="U11" i="23"/>
  <c r="B7" i="40"/>
  <c r="AI6" i="40"/>
  <c r="AJ9" i="37"/>
  <c r="U10" i="37"/>
  <c r="AC9" i="37"/>
  <c r="W4" i="40"/>
  <c r="L3" i="40"/>
  <c r="AL7" i="37"/>
  <c r="S10" i="40"/>
  <c r="C9" i="40"/>
  <c r="Q6" i="40"/>
  <c r="G8" i="37"/>
  <c r="M3" i="37"/>
  <c r="X2" i="40"/>
  <c r="AA9" i="40"/>
  <c r="E8" i="40"/>
  <c r="K2" i="44"/>
  <c r="K164" i="55"/>
  <c r="K10" i="44" s="1"/>
  <c r="K160" i="55"/>
  <c r="K6" i="44" s="1"/>
  <c r="K162" i="55"/>
  <c r="K8" i="44" s="1"/>
  <c r="K161" i="55"/>
  <c r="K7" i="44" s="1"/>
  <c r="K159" i="55"/>
  <c r="K5" i="44" s="1"/>
  <c r="K163" i="55"/>
  <c r="K9" i="44" s="1"/>
  <c r="K157" i="55"/>
  <c r="K3" i="44" s="1"/>
  <c r="K165" i="55"/>
  <c r="K11" i="44" s="1"/>
  <c r="K158" i="55"/>
  <c r="K4" i="44" s="1"/>
  <c r="K5" i="40"/>
  <c r="AN6" i="37"/>
  <c r="T5" i="40"/>
  <c r="AF9" i="40"/>
  <c r="U6" i="4"/>
  <c r="B5" i="45"/>
  <c r="D5" i="37"/>
  <c r="AI7" i="37"/>
  <c r="P4" i="40"/>
  <c r="W2" i="37"/>
  <c r="L9" i="37"/>
  <c r="AD4" i="37"/>
  <c r="S5" i="37"/>
  <c r="P12" i="36"/>
  <c r="Q5" i="37"/>
  <c r="AK10" i="37"/>
  <c r="C21" i="105" l="1"/>
  <c r="K178" i="55"/>
  <c r="K174" i="55"/>
  <c r="AH172" i="55"/>
  <c r="K147" i="55"/>
  <c r="K6" i="43" s="1"/>
  <c r="AH178" i="55"/>
  <c r="K171" i="55"/>
  <c r="AH177" i="55"/>
  <c r="AH126" i="55"/>
  <c r="AH11" i="42" s="1"/>
  <c r="D124" i="55"/>
  <c r="D9" i="42" s="1"/>
  <c r="D125" i="55"/>
  <c r="D10" i="42" s="1"/>
  <c r="K144" i="55"/>
  <c r="K3" i="43" s="1"/>
  <c r="AH171" i="55"/>
  <c r="AH118" i="55"/>
  <c r="AH3" i="42" s="1"/>
  <c r="K173" i="55"/>
  <c r="K170" i="55"/>
  <c r="K151" i="55"/>
  <c r="K10" i="43" s="1"/>
  <c r="AH125" i="55"/>
  <c r="AH10" i="42" s="1"/>
  <c r="AH121" i="55"/>
  <c r="AH6" i="42" s="1"/>
  <c r="K172" i="55"/>
  <c r="K149" i="55"/>
  <c r="K8" i="43" s="1"/>
  <c r="K175" i="55"/>
  <c r="K145" i="55"/>
  <c r="K4" i="43" s="1"/>
  <c r="AH122" i="55"/>
  <c r="AH7" i="42" s="1"/>
  <c r="AH176" i="55"/>
  <c r="AH119" i="55"/>
  <c r="AH4" i="42" s="1"/>
  <c r="AH174" i="55"/>
  <c r="AH124" i="55"/>
  <c r="AH9" i="42" s="1"/>
  <c r="K152" i="55"/>
  <c r="K11" i="43" s="1"/>
  <c r="K146" i="55"/>
  <c r="K5" i="43" s="1"/>
  <c r="AH170" i="55"/>
  <c r="K148" i="55"/>
  <c r="K7" i="43" s="1"/>
  <c r="AH175" i="55"/>
  <c r="K176" i="55"/>
  <c r="K177" i="55"/>
  <c r="K150" i="55"/>
  <c r="K9" i="43" s="1"/>
  <c r="AH173" i="55"/>
  <c r="AH123" i="55"/>
  <c r="AH8" i="42" s="1"/>
  <c r="T22" i="55"/>
  <c r="R2" i="4"/>
  <c r="AH2" i="4"/>
  <c r="AH12" i="4" s="1"/>
  <c r="AH22" i="55"/>
  <c r="AG2" i="4"/>
  <c r="AI2" i="4"/>
  <c r="C22" i="55"/>
  <c r="J2" i="4"/>
  <c r="O22" i="55"/>
  <c r="N2" i="4"/>
  <c r="G2" i="4"/>
  <c r="G22" i="55"/>
  <c r="K2" i="4"/>
  <c r="E2" i="4"/>
  <c r="B22" i="55"/>
  <c r="F2" i="4"/>
  <c r="D2" i="4"/>
  <c r="AD2" i="4"/>
  <c r="AD22" i="55"/>
  <c r="X105" i="55"/>
  <c r="X106" i="55"/>
  <c r="X4" i="41" s="1"/>
  <c r="X110" i="55"/>
  <c r="X108" i="55"/>
  <c r="X6" i="41" s="1"/>
  <c r="X113" i="55"/>
  <c r="X107" i="55"/>
  <c r="X111" i="55"/>
  <c r="P30" i="55"/>
  <c r="P6" i="4" s="1"/>
  <c r="Z13" i="55"/>
  <c r="Z14" i="55" s="1"/>
  <c r="AH109" i="55"/>
  <c r="AH113" i="55"/>
  <c r="T178" i="55"/>
  <c r="AH107" i="55"/>
  <c r="AH5" i="41" s="1"/>
  <c r="AL177" i="55"/>
  <c r="AL10" i="45" s="1"/>
  <c r="T174" i="55"/>
  <c r="T7" i="45" s="1"/>
  <c r="AH110" i="55"/>
  <c r="AH8" i="41" s="1"/>
  <c r="AL123" i="55"/>
  <c r="AL8" i="42" s="1"/>
  <c r="AH111" i="55"/>
  <c r="X137" i="55"/>
  <c r="AH105" i="55"/>
  <c r="AH3" i="41" s="1"/>
  <c r="E169" i="55"/>
  <c r="E2" i="45" s="1"/>
  <c r="X126" i="55"/>
  <c r="X11" i="42" s="1"/>
  <c r="AL122" i="55"/>
  <c r="AL7" i="42" s="1"/>
  <c r="J169" i="55"/>
  <c r="J2" i="45" s="1"/>
  <c r="X123" i="55"/>
  <c r="X8" i="42" s="1"/>
  <c r="AL152" i="55"/>
  <c r="AL11" i="43" s="1"/>
  <c r="X133" i="55"/>
  <c r="X122" i="55"/>
  <c r="X7" i="42" s="1"/>
  <c r="Q29" i="55"/>
  <c r="Q5" i="4" s="1"/>
  <c r="X121" i="55"/>
  <c r="X6" i="42" s="1"/>
  <c r="T2" i="4"/>
  <c r="V16" i="55"/>
  <c r="V17" i="55" s="1"/>
  <c r="F169" i="55"/>
  <c r="F2" i="45" s="1"/>
  <c r="X118" i="55"/>
  <c r="X3" i="42" s="1"/>
  <c r="X124" i="55"/>
  <c r="X9" i="42" s="1"/>
  <c r="U178" i="55"/>
  <c r="U11" i="45" s="1"/>
  <c r="U169" i="55"/>
  <c r="U2" i="45" s="1"/>
  <c r="X120" i="55"/>
  <c r="X5" i="42" s="1"/>
  <c r="X119" i="55"/>
  <c r="X4" i="42" s="1"/>
  <c r="AL176" i="55"/>
  <c r="AL9" i="45" s="1"/>
  <c r="AB169" i="55"/>
  <c r="AB2" i="45" s="1"/>
  <c r="X138" i="55"/>
  <c r="AN122" i="55"/>
  <c r="AN7" i="42" s="1"/>
  <c r="S112" i="55"/>
  <c r="S10" i="41" s="1"/>
  <c r="X132" i="55"/>
  <c r="AN119" i="55"/>
  <c r="AN4" i="42" s="1"/>
  <c r="X139" i="55"/>
  <c r="L161" i="55"/>
  <c r="L7" i="44" s="1"/>
  <c r="E175" i="55"/>
  <c r="E8" i="45" s="1"/>
  <c r="X136" i="55"/>
  <c r="X130" i="55"/>
  <c r="X22" i="55" s="1"/>
  <c r="X135" i="55"/>
  <c r="S108" i="55"/>
  <c r="S6" i="41" s="1"/>
  <c r="AG165" i="55"/>
  <c r="AG11" i="44" s="1"/>
  <c r="X131" i="55"/>
  <c r="AI145" i="55"/>
  <c r="AI4" i="43" s="1"/>
  <c r="S107" i="55"/>
  <c r="S5" i="41" s="1"/>
  <c r="AB27" i="55"/>
  <c r="V6" i="55"/>
  <c r="AC29" i="55"/>
  <c r="AB32" i="55"/>
  <c r="AB8" i="4" s="1"/>
  <c r="Q30" i="55"/>
  <c r="Q6" i="4" s="1"/>
  <c r="Q32" i="55"/>
  <c r="Q8" i="4" s="1"/>
  <c r="AC27" i="55"/>
  <c r="AC3" i="4" s="1"/>
  <c r="AC35" i="55"/>
  <c r="AC11" i="4" s="1"/>
  <c r="Q31" i="55"/>
  <c r="Q7" i="4" s="1"/>
  <c r="AC28" i="55"/>
  <c r="AC4" i="4" s="1"/>
  <c r="Q28" i="55"/>
  <c r="Q4" i="4" s="1"/>
  <c r="AC32" i="55"/>
  <c r="AC8" i="4" s="1"/>
  <c r="P34" i="55"/>
  <c r="P27" i="55"/>
  <c r="P3" i="4" s="1"/>
  <c r="P31" i="55"/>
  <c r="P32" i="55"/>
  <c r="P8" i="4" s="1"/>
  <c r="P33" i="55"/>
  <c r="P9" i="4" s="1"/>
  <c r="S12" i="4"/>
  <c r="AE160" i="55"/>
  <c r="AE6" i="44" s="1"/>
  <c r="D119" i="55"/>
  <c r="D4" i="42" s="1"/>
  <c r="AF125" i="55"/>
  <c r="AF10" i="42" s="1"/>
  <c r="Y106" i="55"/>
  <c r="Y4" i="41" s="1"/>
  <c r="Y174" i="55"/>
  <c r="Y7" i="45" s="1"/>
  <c r="AH146" i="55"/>
  <c r="AH5" i="43" s="1"/>
  <c r="Y175" i="55"/>
  <c r="AF148" i="55"/>
  <c r="AF7" i="43" s="1"/>
  <c r="D121" i="55"/>
  <c r="D6" i="42" s="1"/>
  <c r="AF123" i="55"/>
  <c r="AF8" i="42" s="1"/>
  <c r="J109" i="55"/>
  <c r="J7" i="41" s="1"/>
  <c r="P178" i="55"/>
  <c r="P11" i="45" s="1"/>
  <c r="P175" i="55"/>
  <c r="P8" i="45" s="1"/>
  <c r="AH151" i="55"/>
  <c r="AH10" i="43" s="1"/>
  <c r="Y177" i="55"/>
  <c r="Y10" i="45" s="1"/>
  <c r="P174" i="55"/>
  <c r="P7" i="45" s="1"/>
  <c r="P171" i="55"/>
  <c r="P4" i="45" s="1"/>
  <c r="AH144" i="55"/>
  <c r="AH3" i="43" s="1"/>
  <c r="AH152" i="55"/>
  <c r="AH11" i="43" s="1"/>
  <c r="K113" i="55"/>
  <c r="F136" i="55"/>
  <c r="AH149" i="55"/>
  <c r="AH8" i="43" s="1"/>
  <c r="K106" i="55"/>
  <c r="K4" i="41" s="1"/>
  <c r="D122" i="55"/>
  <c r="D7" i="42" s="1"/>
  <c r="P176" i="55"/>
  <c r="P9" i="45" s="1"/>
  <c r="P172" i="55"/>
  <c r="P5" i="45" s="1"/>
  <c r="AH147" i="55"/>
  <c r="AH6" i="43" s="1"/>
  <c r="K109" i="55"/>
  <c r="Y170" i="55"/>
  <c r="Y3" i="45" s="1"/>
  <c r="D120" i="55"/>
  <c r="D5" i="42" s="1"/>
  <c r="P177" i="55"/>
  <c r="P10" i="45" s="1"/>
  <c r="T163" i="55"/>
  <c r="T9" i="44" s="1"/>
  <c r="Y173" i="55"/>
  <c r="P170" i="55"/>
  <c r="P3" i="45" s="1"/>
  <c r="M138" i="55"/>
  <c r="T164" i="55"/>
  <c r="T10" i="44" s="1"/>
  <c r="Y171" i="55"/>
  <c r="Y4" i="45" s="1"/>
  <c r="D126" i="55"/>
  <c r="D11" i="42" s="1"/>
  <c r="AH145" i="55"/>
  <c r="AH4" i="43" s="1"/>
  <c r="T162" i="55"/>
  <c r="T8" i="44" s="1"/>
  <c r="Y176" i="55"/>
  <c r="Y9" i="45" s="1"/>
  <c r="AH148" i="55"/>
  <c r="AH7" i="43" s="1"/>
  <c r="AH150" i="55"/>
  <c r="AH9" i="43" s="1"/>
  <c r="Y172" i="55"/>
  <c r="AE165" i="55"/>
  <c r="AE11" i="44" s="1"/>
  <c r="AF32" i="55"/>
  <c r="AF8" i="4" s="1"/>
  <c r="AJ32" i="105"/>
  <c r="Q27" i="55"/>
  <c r="Q3" i="4" s="1"/>
  <c r="Q34" i="55"/>
  <c r="Q10" i="4" s="1"/>
  <c r="W135" i="55"/>
  <c r="W133" i="55"/>
  <c r="AF118" i="55"/>
  <c r="AF3" i="42" s="1"/>
  <c r="W137" i="55"/>
  <c r="AF122" i="55"/>
  <c r="AF7" i="42" s="1"/>
  <c r="H165" i="55"/>
  <c r="H11" i="44" s="1"/>
  <c r="F121" i="55"/>
  <c r="F6" i="42" s="1"/>
  <c r="V123" i="55"/>
  <c r="V8" i="42" s="1"/>
  <c r="V118" i="55"/>
  <c r="V3" i="42" s="1"/>
  <c r="F118" i="55"/>
  <c r="F3" i="42" s="1"/>
  <c r="E177" i="55"/>
  <c r="E10" i="45" s="1"/>
  <c r="E170" i="55"/>
  <c r="E3" i="45" s="1"/>
  <c r="V121" i="55"/>
  <c r="V6" i="42" s="1"/>
  <c r="E171" i="55"/>
  <c r="E4" i="45" s="1"/>
  <c r="E172" i="55"/>
  <c r="E5" i="45" s="1"/>
  <c r="F124" i="55"/>
  <c r="F9" i="42" s="1"/>
  <c r="E178" i="55"/>
  <c r="E11" i="45" s="1"/>
  <c r="J177" i="55"/>
  <c r="J10" i="45" s="1"/>
  <c r="J172" i="55"/>
  <c r="J5" i="45" s="1"/>
  <c r="V125" i="55"/>
  <c r="V10" i="42" s="1"/>
  <c r="V119" i="55"/>
  <c r="V4" i="42" s="1"/>
  <c r="F126" i="55"/>
  <c r="F11" i="42" s="1"/>
  <c r="F119" i="55"/>
  <c r="F4" i="42" s="1"/>
  <c r="V120" i="55"/>
  <c r="V5" i="42" s="1"/>
  <c r="V124" i="55"/>
  <c r="V9" i="42" s="1"/>
  <c r="F123" i="55"/>
  <c r="F8" i="42" s="1"/>
  <c r="E174" i="55"/>
  <c r="E7" i="45" s="1"/>
  <c r="J175" i="55"/>
  <c r="J8" i="45" s="1"/>
  <c r="J178" i="55"/>
  <c r="J11" i="45" s="1"/>
  <c r="M113" i="55"/>
  <c r="M11" i="41" s="1"/>
  <c r="E176" i="55"/>
  <c r="E9" i="45" s="1"/>
  <c r="AB138" i="55"/>
  <c r="V130" i="55"/>
  <c r="Q175" i="55"/>
  <c r="Q8" i="45" s="1"/>
  <c r="AB30" i="55"/>
  <c r="AB6" i="4" s="1"/>
  <c r="N118" i="55"/>
  <c r="N3" i="42" s="1"/>
  <c r="Y113" i="55"/>
  <c r="Y11" i="41" s="1"/>
  <c r="Y108" i="55"/>
  <c r="Y6" i="41" s="1"/>
  <c r="AB31" i="55"/>
  <c r="AB7" i="4" s="1"/>
  <c r="AC34" i="55"/>
  <c r="AC10" i="4" s="1"/>
  <c r="N123" i="55"/>
  <c r="N8" i="42" s="1"/>
  <c r="AB35" i="55"/>
  <c r="AB11" i="4" s="1"/>
  <c r="Y105" i="55"/>
  <c r="Y3" i="41" s="1"/>
  <c r="AB123" i="55"/>
  <c r="AB8" i="42" s="1"/>
  <c r="AB34" i="55"/>
  <c r="AB10" i="4" s="1"/>
  <c r="N121" i="55"/>
  <c r="N6" i="42" s="1"/>
  <c r="AB33" i="55"/>
  <c r="AB9" i="4" s="1"/>
  <c r="Y107" i="55"/>
  <c r="Y5" i="41" s="1"/>
  <c r="Q172" i="55"/>
  <c r="Q5" i="45" s="1"/>
  <c r="AB29" i="55"/>
  <c r="AB5" i="4" s="1"/>
  <c r="N119" i="55"/>
  <c r="N4" i="42" s="1"/>
  <c r="AB119" i="55"/>
  <c r="AB4" i="42" s="1"/>
  <c r="T149" i="55"/>
  <c r="T8" i="43" s="1"/>
  <c r="Y109" i="55"/>
  <c r="Y7" i="41" s="1"/>
  <c r="Y111" i="55"/>
  <c r="Y9" i="41" s="1"/>
  <c r="K125" i="55"/>
  <c r="K10" i="42" s="1"/>
  <c r="K118" i="55"/>
  <c r="K3" i="42" s="1"/>
  <c r="AC30" i="55"/>
  <c r="AC6" i="4" s="1"/>
  <c r="H161" i="55"/>
  <c r="H7" i="44" s="1"/>
  <c r="K124" i="55"/>
  <c r="K9" i="42" s="1"/>
  <c r="Y110" i="55"/>
  <c r="Y8" i="41" s="1"/>
  <c r="Y112" i="55"/>
  <c r="Y10" i="41" s="1"/>
  <c r="AB28" i="55"/>
  <c r="AB4" i="4" s="1"/>
  <c r="AL149" i="55"/>
  <c r="AL8" i="43" s="1"/>
  <c r="AF34" i="55"/>
  <c r="AF10" i="4" s="1"/>
  <c r="T132" i="55"/>
  <c r="F174" i="55"/>
  <c r="F7" i="45" s="1"/>
  <c r="J176" i="55"/>
  <c r="J9" i="45" s="1"/>
  <c r="J174" i="55"/>
  <c r="J7" i="45" s="1"/>
  <c r="AN152" i="55"/>
  <c r="AN11" i="43" s="1"/>
  <c r="F178" i="55"/>
  <c r="F11" i="45" s="1"/>
  <c r="AF31" i="55"/>
  <c r="AF7" i="4" s="1"/>
  <c r="AL151" i="55"/>
  <c r="AL10" i="43" s="1"/>
  <c r="AL148" i="55"/>
  <c r="AL7" i="43" s="1"/>
  <c r="AF27" i="55"/>
  <c r="AF3" i="4" s="1"/>
  <c r="F172" i="55"/>
  <c r="F5" i="45" s="1"/>
  <c r="AF35" i="55"/>
  <c r="AF11" i="4" s="1"/>
  <c r="AF33" i="55"/>
  <c r="AF9" i="4" s="1"/>
  <c r="AL144" i="55"/>
  <c r="AL3" i="43" s="1"/>
  <c r="AF29" i="55"/>
  <c r="AF5" i="4" s="1"/>
  <c r="F175" i="55"/>
  <c r="F8" i="45" s="1"/>
  <c r="AF30" i="55"/>
  <c r="AF6" i="4" s="1"/>
  <c r="AL147" i="55"/>
  <c r="AL6" i="43" s="1"/>
  <c r="F171" i="55"/>
  <c r="F4" i="45" s="1"/>
  <c r="AL150" i="55"/>
  <c r="AL9" i="43" s="1"/>
  <c r="E160" i="55"/>
  <c r="E6" i="44" s="1"/>
  <c r="F170" i="55"/>
  <c r="F3" i="45" s="1"/>
  <c r="H34" i="55"/>
  <c r="H10" i="4" s="1"/>
  <c r="Z31" i="55"/>
  <c r="Z7" i="4" s="1"/>
  <c r="H30" i="55"/>
  <c r="H6" i="4" s="1"/>
  <c r="K122" i="55"/>
  <c r="K7" i="42" s="1"/>
  <c r="K108" i="55"/>
  <c r="K6" i="41" s="1"/>
  <c r="T159" i="55"/>
  <c r="T5" i="44" s="1"/>
  <c r="AL118" i="55"/>
  <c r="AL3" i="42" s="1"/>
  <c r="AL125" i="55"/>
  <c r="AL10" i="42" s="1"/>
  <c r="AI146" i="55"/>
  <c r="AI5" i="43" s="1"/>
  <c r="Y121" i="55"/>
  <c r="Y6" i="42" s="1"/>
  <c r="E145" i="55"/>
  <c r="E4" i="43" s="1"/>
  <c r="F106" i="55"/>
  <c r="F4" i="41" s="1"/>
  <c r="AI113" i="55"/>
  <c r="AI11" i="41" s="1"/>
  <c r="J105" i="55"/>
  <c r="J3" i="41" s="1"/>
  <c r="E152" i="55"/>
  <c r="E11" i="43" s="1"/>
  <c r="W126" i="55"/>
  <c r="W11" i="42" s="1"/>
  <c r="T158" i="55"/>
  <c r="T4" i="44" s="1"/>
  <c r="K110" i="55"/>
  <c r="K8" i="41" s="1"/>
  <c r="T160" i="55"/>
  <c r="T6" i="44" s="1"/>
  <c r="AL126" i="55"/>
  <c r="AL11" i="42" s="1"/>
  <c r="AI151" i="55"/>
  <c r="AI10" i="43" s="1"/>
  <c r="J113" i="55"/>
  <c r="J11" i="41" s="1"/>
  <c r="F112" i="55"/>
  <c r="F10" i="41" s="1"/>
  <c r="J110" i="55"/>
  <c r="J8" i="41" s="1"/>
  <c r="E146" i="55"/>
  <c r="E5" i="43" s="1"/>
  <c r="F110" i="55"/>
  <c r="F8" i="41" s="1"/>
  <c r="W124" i="55"/>
  <c r="W9" i="42" s="1"/>
  <c r="K121" i="55"/>
  <c r="K6" i="42" s="1"/>
  <c r="K105" i="55"/>
  <c r="K3" i="41" s="1"/>
  <c r="T161" i="55"/>
  <c r="T7" i="44" s="1"/>
  <c r="AL121" i="55"/>
  <c r="AL6" i="42" s="1"/>
  <c r="J111" i="55"/>
  <c r="J9" i="41" s="1"/>
  <c r="E150" i="55"/>
  <c r="E9" i="43" s="1"/>
  <c r="Y120" i="55"/>
  <c r="Y5" i="42" s="1"/>
  <c r="E143" i="55"/>
  <c r="E2" i="43" s="1"/>
  <c r="AI137" i="55"/>
  <c r="Y124" i="55"/>
  <c r="Y9" i="42" s="1"/>
  <c r="J106" i="55"/>
  <c r="J4" i="41" s="1"/>
  <c r="K111" i="55"/>
  <c r="K9" i="41" s="1"/>
  <c r="AI152" i="55"/>
  <c r="AI11" i="43" s="1"/>
  <c r="L151" i="55"/>
  <c r="L10" i="43" s="1"/>
  <c r="E147" i="55"/>
  <c r="E6" i="43" s="1"/>
  <c r="F107" i="55"/>
  <c r="F5" i="41" s="1"/>
  <c r="F109" i="55"/>
  <c r="F7" i="41" s="1"/>
  <c r="W119" i="55"/>
  <c r="W4" i="42" s="1"/>
  <c r="E148" i="55"/>
  <c r="E7" i="43" s="1"/>
  <c r="K112" i="55"/>
  <c r="K10" i="41" s="1"/>
  <c r="AL120" i="55"/>
  <c r="AL5" i="42" s="1"/>
  <c r="AI149" i="55"/>
  <c r="AI8" i="43" s="1"/>
  <c r="J108" i="55"/>
  <c r="J6" i="41" s="1"/>
  <c r="E151" i="55"/>
  <c r="E10" i="43" s="1"/>
  <c r="K120" i="55"/>
  <c r="K5" i="42" s="1"/>
  <c r="AI148" i="55"/>
  <c r="AI7" i="43" s="1"/>
  <c r="Y123" i="55"/>
  <c r="Y8" i="42" s="1"/>
  <c r="J112" i="55"/>
  <c r="J10" i="41" s="1"/>
  <c r="E144" i="55"/>
  <c r="E3" i="43" s="1"/>
  <c r="F105" i="55"/>
  <c r="F3" i="41" s="1"/>
  <c r="AI105" i="55"/>
  <c r="AI3" i="41" s="1"/>
  <c r="K126" i="55"/>
  <c r="K11" i="42" s="1"/>
  <c r="K119" i="55"/>
  <c r="K4" i="42" s="1"/>
  <c r="T165" i="55"/>
  <c r="T11" i="44" s="1"/>
  <c r="AL119" i="55"/>
  <c r="AL4" i="42" s="1"/>
  <c r="AI144" i="55"/>
  <c r="AI3" i="43" s="1"/>
  <c r="F111" i="55"/>
  <c r="F9" i="41" s="1"/>
  <c r="Y122" i="55"/>
  <c r="Y7" i="42" s="1"/>
  <c r="J107" i="55"/>
  <c r="J5" i="41" s="1"/>
  <c r="K107" i="55"/>
  <c r="K5" i="41" s="1"/>
  <c r="K123" i="55"/>
  <c r="K8" i="42" s="1"/>
  <c r="T157" i="55"/>
  <c r="T3" i="44" s="1"/>
  <c r="Y119" i="55"/>
  <c r="Y4" i="42" s="1"/>
  <c r="T121" i="55"/>
  <c r="T6" i="42" s="1"/>
  <c r="K132" i="55"/>
  <c r="T171" i="55"/>
  <c r="T4" i="45" s="1"/>
  <c r="AE161" i="55"/>
  <c r="AE7" i="44" s="1"/>
  <c r="P119" i="55"/>
  <c r="P4" i="42" s="1"/>
  <c r="F151" i="55"/>
  <c r="F10" i="43" s="1"/>
  <c r="F143" i="55"/>
  <c r="F2" i="43" s="1"/>
  <c r="T125" i="55"/>
  <c r="T10" i="42" s="1"/>
  <c r="T172" i="55"/>
  <c r="T5" i="45" s="1"/>
  <c r="AE157" i="55"/>
  <c r="AE3" i="44" s="1"/>
  <c r="E162" i="55"/>
  <c r="E8" i="44" s="1"/>
  <c r="E161" i="55"/>
  <c r="E7" i="44" s="1"/>
  <c r="F144" i="55"/>
  <c r="F3" i="43" s="1"/>
  <c r="AI162" i="55"/>
  <c r="AI8" i="44" s="1"/>
  <c r="E165" i="55"/>
  <c r="E11" i="44" s="1"/>
  <c r="F146" i="55"/>
  <c r="F5" i="43" s="1"/>
  <c r="K136" i="55"/>
  <c r="T175" i="55"/>
  <c r="T8" i="45" s="1"/>
  <c r="AE162" i="55"/>
  <c r="AE8" i="44" s="1"/>
  <c r="AE158" i="55"/>
  <c r="AE4" i="44" s="1"/>
  <c r="E137" i="55"/>
  <c r="AI112" i="55"/>
  <c r="AI10" i="41" s="1"/>
  <c r="AI110" i="55"/>
  <c r="AI8" i="41" s="1"/>
  <c r="F149" i="55"/>
  <c r="F8" i="43" s="1"/>
  <c r="E156" i="55"/>
  <c r="E2" i="44" s="1"/>
  <c r="T120" i="55"/>
  <c r="T5" i="42" s="1"/>
  <c r="T124" i="55"/>
  <c r="T9" i="42" s="1"/>
  <c r="T170" i="55"/>
  <c r="T3" i="45" s="1"/>
  <c r="E134" i="55"/>
  <c r="E157" i="55"/>
  <c r="E3" i="44" s="1"/>
  <c r="E158" i="55"/>
  <c r="E4" i="44" s="1"/>
  <c r="F147" i="55"/>
  <c r="F6" i="43" s="1"/>
  <c r="E163" i="55"/>
  <c r="E9" i="44" s="1"/>
  <c r="AI111" i="55"/>
  <c r="AI9" i="41" s="1"/>
  <c r="K137" i="55"/>
  <c r="K131" i="55"/>
  <c r="T119" i="55"/>
  <c r="T4" i="42" s="1"/>
  <c r="M148" i="55"/>
  <c r="M7" i="43" s="1"/>
  <c r="T118" i="55"/>
  <c r="T3" i="42" s="1"/>
  <c r="T176" i="55"/>
  <c r="M171" i="55"/>
  <c r="M4" i="45" s="1"/>
  <c r="AE159" i="55"/>
  <c r="AE5" i="44" s="1"/>
  <c r="E133" i="55"/>
  <c r="E159" i="55"/>
  <c r="E5" i="44" s="1"/>
  <c r="F150" i="55"/>
  <c r="F9" i="43" s="1"/>
  <c r="T177" i="55"/>
  <c r="T10" i="45" s="1"/>
  <c r="K130" i="55"/>
  <c r="K22" i="55" s="1"/>
  <c r="M178" i="55"/>
  <c r="M11" i="45" s="1"/>
  <c r="E135" i="55"/>
  <c r="E136" i="55"/>
  <c r="AI106" i="55"/>
  <c r="AI4" i="41" s="1"/>
  <c r="AI108" i="55"/>
  <c r="AI6" i="41" s="1"/>
  <c r="D149" i="55"/>
  <c r="D8" i="43" s="1"/>
  <c r="T173" i="55"/>
  <c r="T6" i="45" s="1"/>
  <c r="T123" i="55"/>
  <c r="T8" i="42" s="1"/>
  <c r="K139" i="55"/>
  <c r="AI171" i="55"/>
  <c r="AI4" i="45" s="1"/>
  <c r="AE119" i="55"/>
  <c r="AE4" i="42" s="1"/>
  <c r="E130" i="55"/>
  <c r="E139" i="55"/>
  <c r="E131" i="55"/>
  <c r="F148" i="55"/>
  <c r="F7" i="43" s="1"/>
  <c r="P126" i="55"/>
  <c r="P11" i="42" s="1"/>
  <c r="F145" i="55"/>
  <c r="F4" i="43" s="1"/>
  <c r="T126" i="55"/>
  <c r="T11" i="42" s="1"/>
  <c r="T151" i="55"/>
  <c r="T10" i="43" s="1"/>
  <c r="Y134" i="55"/>
  <c r="H138" i="55"/>
  <c r="AE150" i="55"/>
  <c r="AE9" i="43" s="1"/>
  <c r="AE151" i="55"/>
  <c r="AE10" i="43" s="1"/>
  <c r="AN123" i="55"/>
  <c r="AN8" i="42" s="1"/>
  <c r="AM119" i="55"/>
  <c r="AM4" i="42" s="1"/>
  <c r="AA174" i="55"/>
  <c r="AA7" i="45" s="1"/>
  <c r="AE149" i="55"/>
  <c r="AE8" i="43" s="1"/>
  <c r="AB126" i="55"/>
  <c r="AB11" i="42" s="1"/>
  <c r="S110" i="55"/>
  <c r="S8" i="41" s="1"/>
  <c r="AA170" i="55"/>
  <c r="AA3" i="45" s="1"/>
  <c r="AA171" i="55"/>
  <c r="AA4" i="45" s="1"/>
  <c r="T150" i="55"/>
  <c r="T9" i="43" s="1"/>
  <c r="T148" i="55"/>
  <c r="T7" i="43" s="1"/>
  <c r="L165" i="55"/>
  <c r="L11" i="44" s="1"/>
  <c r="AN124" i="55"/>
  <c r="AN9" i="42" s="1"/>
  <c r="AM125" i="55"/>
  <c r="AM10" i="42" s="1"/>
  <c r="AM123" i="55"/>
  <c r="AM8" i="42" s="1"/>
  <c r="AB176" i="55"/>
  <c r="AB9" i="45" s="1"/>
  <c r="AG163" i="55"/>
  <c r="AG9" i="44" s="1"/>
  <c r="M121" i="55"/>
  <c r="M6" i="42" s="1"/>
  <c r="T145" i="55"/>
  <c r="T4" i="43" s="1"/>
  <c r="AN148" i="55"/>
  <c r="AN7" i="43" s="1"/>
  <c r="H135" i="55"/>
  <c r="H139" i="55"/>
  <c r="L160" i="55"/>
  <c r="L6" i="44" s="1"/>
  <c r="AN121" i="55"/>
  <c r="AN6" i="42" s="1"/>
  <c r="AM118" i="55"/>
  <c r="AM3" i="42" s="1"/>
  <c r="L131" i="55"/>
  <c r="AB121" i="55"/>
  <c r="AB6" i="42" s="1"/>
  <c r="H137" i="55"/>
  <c r="AB125" i="55"/>
  <c r="AB10" i="42" s="1"/>
  <c r="L162" i="55"/>
  <c r="L8" i="44" s="1"/>
  <c r="L158" i="55"/>
  <c r="L4" i="44" s="1"/>
  <c r="AN125" i="55"/>
  <c r="AN10" i="42" s="1"/>
  <c r="AA172" i="55"/>
  <c r="AA5" i="45" s="1"/>
  <c r="AK105" i="55"/>
  <c r="AK3" i="41" s="1"/>
  <c r="AK110" i="55"/>
  <c r="AK8" i="41" s="1"/>
  <c r="T152" i="55"/>
  <c r="T11" i="43" s="1"/>
  <c r="AE145" i="55"/>
  <c r="AE4" i="43" s="1"/>
  <c r="AB118" i="55"/>
  <c r="AB3" i="42" s="1"/>
  <c r="L164" i="55"/>
  <c r="L10" i="44" s="1"/>
  <c r="L159" i="55"/>
  <c r="L5" i="44" s="1"/>
  <c r="AN120" i="55"/>
  <c r="AN5" i="42" s="1"/>
  <c r="T146" i="55"/>
  <c r="T5" i="43" s="1"/>
  <c r="AE144" i="55"/>
  <c r="AE3" i="43" s="1"/>
  <c r="AN118" i="55"/>
  <c r="AN3" i="42" s="1"/>
  <c r="S106" i="55"/>
  <c r="S4" i="41" s="1"/>
  <c r="AB171" i="55"/>
  <c r="AB4" i="45" s="1"/>
  <c r="AB178" i="55"/>
  <c r="AB11" i="45" s="1"/>
  <c r="S105" i="55"/>
  <c r="S3" i="41" s="1"/>
  <c r="T144" i="55"/>
  <c r="T3" i="43" s="1"/>
  <c r="T147" i="55"/>
  <c r="T6" i="43" s="1"/>
  <c r="AE148" i="55"/>
  <c r="AE7" i="43" s="1"/>
  <c r="AB120" i="55"/>
  <c r="AB5" i="42" s="1"/>
  <c r="AE146" i="55"/>
  <c r="AE5" i="43" s="1"/>
  <c r="AN126" i="55"/>
  <c r="AN11" i="42" s="1"/>
  <c r="AB174" i="55"/>
  <c r="AB7" i="45" s="1"/>
  <c r="AB175" i="55"/>
  <c r="AB8" i="45" s="1"/>
  <c r="AK106" i="55"/>
  <c r="AK4" i="41" s="1"/>
  <c r="AK108" i="55"/>
  <c r="AK6" i="41" s="1"/>
  <c r="L150" i="55"/>
  <c r="L9" i="43" s="1"/>
  <c r="S113" i="55"/>
  <c r="S11" i="41" s="1"/>
  <c r="AB172" i="55"/>
  <c r="AB5" i="45" s="1"/>
  <c r="AG158" i="55"/>
  <c r="AG4" i="44" s="1"/>
  <c r="AK109" i="55"/>
  <c r="AK7" i="41" s="1"/>
  <c r="AM122" i="55"/>
  <c r="AM7" i="42" s="1"/>
  <c r="AB177" i="55"/>
  <c r="AB10" i="45" s="1"/>
  <c r="I27" i="55"/>
  <c r="I3" i="4" s="1"/>
  <c r="J31" i="105"/>
  <c r="J26" i="105"/>
  <c r="M12" i="23"/>
  <c r="H32" i="55"/>
  <c r="H8" i="4" s="1"/>
  <c r="H31" i="55"/>
  <c r="H7" i="4" s="1"/>
  <c r="AJ29" i="105"/>
  <c r="Z30" i="55"/>
  <c r="Z6" i="4" s="1"/>
  <c r="AJ27" i="105"/>
  <c r="H29" i="55"/>
  <c r="H5" i="4" s="1"/>
  <c r="AJ30" i="105"/>
  <c r="AJ31" i="105"/>
  <c r="AJ33" i="105"/>
  <c r="AJ34" i="105"/>
  <c r="AJ35" i="105"/>
  <c r="H33" i="55"/>
  <c r="H9" i="4" s="1"/>
  <c r="AJ28" i="105"/>
  <c r="H27" i="55"/>
  <c r="H3" i="4" s="1"/>
  <c r="Z29" i="55"/>
  <c r="Z5" i="4" s="1"/>
  <c r="I35" i="55"/>
  <c r="I11" i="4" s="1"/>
  <c r="Z33" i="55"/>
  <c r="Z9" i="4" s="1"/>
  <c r="I33" i="55"/>
  <c r="I9" i="4" s="1"/>
  <c r="Z27" i="55"/>
  <c r="Z3" i="4" s="1"/>
  <c r="J32" i="105"/>
  <c r="J29" i="105"/>
  <c r="I28" i="55"/>
  <c r="I4" i="4" s="1"/>
  <c r="Z32" i="55"/>
  <c r="Z8" i="4" s="1"/>
  <c r="J33" i="105"/>
  <c r="J30" i="105"/>
  <c r="J34" i="105"/>
  <c r="J35" i="105"/>
  <c r="I30" i="55"/>
  <c r="I6" i="4" s="1"/>
  <c r="I34" i="55"/>
  <c r="I10" i="4" s="1"/>
  <c r="I31" i="55"/>
  <c r="I7" i="4" s="1"/>
  <c r="Z28" i="55"/>
  <c r="Z4" i="4" s="1"/>
  <c r="J28" i="105"/>
  <c r="I29" i="55"/>
  <c r="I5" i="4" s="1"/>
  <c r="M131" i="55"/>
  <c r="Y34" i="55"/>
  <c r="Y10" i="4" s="1"/>
  <c r="AL162" i="55"/>
  <c r="AL8" i="44" s="1"/>
  <c r="F34" i="105"/>
  <c r="F31" i="105"/>
  <c r="M137" i="55"/>
  <c r="AL164" i="55"/>
  <c r="AL10" i="44" s="1"/>
  <c r="F35" i="105"/>
  <c r="M130" i="55"/>
  <c r="M135" i="55"/>
  <c r="H131" i="55"/>
  <c r="Y35" i="55"/>
  <c r="Y11" i="4" s="1"/>
  <c r="H134" i="55"/>
  <c r="F26" i="105"/>
  <c r="AF131" i="55"/>
  <c r="M139" i="55"/>
  <c r="M136" i="55"/>
  <c r="H132" i="55"/>
  <c r="AC172" i="55"/>
  <c r="AC5" i="45" s="1"/>
  <c r="M134" i="55"/>
  <c r="Y33" i="55"/>
  <c r="Y9" i="4" s="1"/>
  <c r="F27" i="105"/>
  <c r="M132" i="55"/>
  <c r="Y29" i="55"/>
  <c r="Y5" i="4" s="1"/>
  <c r="H130" i="55"/>
  <c r="F33" i="105"/>
  <c r="H133" i="55"/>
  <c r="AL160" i="55"/>
  <c r="AL6" i="44" s="1"/>
  <c r="F29" i="105"/>
  <c r="F32" i="105"/>
  <c r="AF172" i="55"/>
  <c r="AF5" i="45" s="1"/>
  <c r="AE120" i="55"/>
  <c r="AE5" i="42" s="1"/>
  <c r="Z144" i="55"/>
  <c r="Z3" i="43" s="1"/>
  <c r="Z150" i="55"/>
  <c r="Z9" i="43" s="1"/>
  <c r="AE118" i="55"/>
  <c r="AE3" i="42" s="1"/>
  <c r="AE126" i="55"/>
  <c r="AE11" i="42" s="1"/>
  <c r="Z147" i="55"/>
  <c r="Z6" i="43" s="1"/>
  <c r="AA135" i="55"/>
  <c r="H112" i="55"/>
  <c r="H113" i="55"/>
  <c r="H11" i="41" s="1"/>
  <c r="H157" i="55"/>
  <c r="H3" i="44" s="1"/>
  <c r="V149" i="55"/>
  <c r="V8" i="43" s="1"/>
  <c r="AG160" i="55"/>
  <c r="AG6" i="44" s="1"/>
  <c r="W125" i="55"/>
  <c r="W10" i="42" s="1"/>
  <c r="Z148" i="55"/>
  <c r="Z7" i="43" s="1"/>
  <c r="AE124" i="55"/>
  <c r="AE9" i="42" s="1"/>
  <c r="H110" i="55"/>
  <c r="H8" i="41" s="1"/>
  <c r="Z151" i="55"/>
  <c r="Z10" i="43" s="1"/>
  <c r="H111" i="55"/>
  <c r="H9" i="41" s="1"/>
  <c r="H158" i="55"/>
  <c r="H4" i="44" s="1"/>
  <c r="H159" i="55"/>
  <c r="H5" i="44" s="1"/>
  <c r="E173" i="55"/>
  <c r="E6" i="45" s="1"/>
  <c r="AE123" i="55"/>
  <c r="AE8" i="42" s="1"/>
  <c r="V151" i="55"/>
  <c r="V10" i="43" s="1"/>
  <c r="W118" i="55"/>
  <c r="W3" i="42" s="1"/>
  <c r="V152" i="55"/>
  <c r="V11" i="43" s="1"/>
  <c r="AK107" i="55"/>
  <c r="AK5" i="41" s="1"/>
  <c r="AF178" i="55"/>
  <c r="AF11" i="45" s="1"/>
  <c r="AF171" i="55"/>
  <c r="AF4" i="45" s="1"/>
  <c r="W120" i="55"/>
  <c r="W5" i="42" s="1"/>
  <c r="Z152" i="55"/>
  <c r="Z11" i="43" s="1"/>
  <c r="S171" i="55"/>
  <c r="S4" i="45" s="1"/>
  <c r="W122" i="55"/>
  <c r="W7" i="42" s="1"/>
  <c r="W123" i="55"/>
  <c r="W8" i="42" s="1"/>
  <c r="AE122" i="55"/>
  <c r="AE7" i="42" s="1"/>
  <c r="V145" i="55"/>
  <c r="V4" i="43" s="1"/>
  <c r="AF137" i="55"/>
  <c r="AC137" i="55"/>
  <c r="D165" i="55"/>
  <c r="D11" i="44" s="1"/>
  <c r="AF138" i="55"/>
  <c r="AI138" i="55"/>
  <c r="N164" i="55"/>
  <c r="N10" i="44" s="1"/>
  <c r="D163" i="55"/>
  <c r="D9" i="44" s="1"/>
  <c r="AL32" i="55"/>
  <c r="AL8" i="4" s="1"/>
  <c r="AF134" i="55"/>
  <c r="AI131" i="55"/>
  <c r="AC138" i="55"/>
  <c r="AC139" i="55"/>
  <c r="D159" i="55"/>
  <c r="D5" i="44" s="1"/>
  <c r="AI136" i="55"/>
  <c r="D157" i="55"/>
  <c r="D3" i="44" s="1"/>
  <c r="D161" i="55"/>
  <c r="D7" i="44" s="1"/>
  <c r="D160" i="55"/>
  <c r="D6" i="44" s="1"/>
  <c r="G12" i="23"/>
  <c r="AF136" i="55"/>
  <c r="AF139" i="55"/>
  <c r="AI132" i="55"/>
  <c r="AI130" i="55"/>
  <c r="W157" i="55"/>
  <c r="W3" i="44" s="1"/>
  <c r="AC136" i="55"/>
  <c r="D162" i="55"/>
  <c r="D8" i="44" s="1"/>
  <c r="AF135" i="55"/>
  <c r="AI134" i="55"/>
  <c r="AI135" i="55"/>
  <c r="AI133" i="55"/>
  <c r="AC130" i="55"/>
  <c r="AC135" i="55"/>
  <c r="N120" i="55"/>
  <c r="N5" i="42" s="1"/>
  <c r="AF132" i="55"/>
  <c r="AF133" i="55"/>
  <c r="AC132" i="55"/>
  <c r="N125" i="55"/>
  <c r="N10" i="42" s="1"/>
  <c r="AC133" i="55"/>
  <c r="AC131" i="55"/>
  <c r="N124" i="55"/>
  <c r="N9" i="42" s="1"/>
  <c r="AA149" i="55"/>
  <c r="AA8" i="43" s="1"/>
  <c r="AG122" i="55"/>
  <c r="AG7" i="42" s="1"/>
  <c r="AN105" i="55"/>
  <c r="AN3" i="41" s="1"/>
  <c r="AG121" i="55"/>
  <c r="AG6" i="42" s="1"/>
  <c r="AG161" i="55"/>
  <c r="AG7" i="44" s="1"/>
  <c r="AA177" i="55"/>
  <c r="AA10" i="45" s="1"/>
  <c r="AA176" i="55"/>
  <c r="AA9" i="45" s="1"/>
  <c r="AA151" i="55"/>
  <c r="AA10" i="43" s="1"/>
  <c r="AG119" i="55"/>
  <c r="AG4" i="42" s="1"/>
  <c r="AN109" i="55"/>
  <c r="AN7" i="41" s="1"/>
  <c r="AN108" i="55"/>
  <c r="AN6" i="41" s="1"/>
  <c r="AJ2" i="45"/>
  <c r="AF120" i="55"/>
  <c r="AF5" i="42" s="1"/>
  <c r="AF126" i="55"/>
  <c r="AF11" i="42" s="1"/>
  <c r="AA146" i="55"/>
  <c r="AA5" i="43" s="1"/>
  <c r="AA147" i="55"/>
  <c r="AA6" i="43" s="1"/>
  <c r="AG123" i="55"/>
  <c r="AG8" i="42" s="1"/>
  <c r="U177" i="55"/>
  <c r="U10" i="45" s="1"/>
  <c r="AA150" i="55"/>
  <c r="AA9" i="43" s="1"/>
  <c r="AG118" i="55"/>
  <c r="AG3" i="42" s="1"/>
  <c r="N159" i="55"/>
  <c r="N5" i="44" s="1"/>
  <c r="AG162" i="55"/>
  <c r="AG8" i="44" s="1"/>
  <c r="AA173" i="55"/>
  <c r="AA6" i="45" s="1"/>
  <c r="AA148" i="55"/>
  <c r="AA7" i="43" s="1"/>
  <c r="AF124" i="55"/>
  <c r="AF9" i="42" s="1"/>
  <c r="AA152" i="55"/>
  <c r="AA11" i="43" s="1"/>
  <c r="AG126" i="55"/>
  <c r="AG11" i="42" s="1"/>
  <c r="AN111" i="55"/>
  <c r="AN9" i="41" s="1"/>
  <c r="AG120" i="55"/>
  <c r="AG5" i="42" s="1"/>
  <c r="AN110" i="55"/>
  <c r="AN8" i="41" s="1"/>
  <c r="AN106" i="55"/>
  <c r="AN4" i="41" s="1"/>
  <c r="AM124" i="55"/>
  <c r="AM9" i="42" s="1"/>
  <c r="AA178" i="55"/>
  <c r="AA11" i="45" s="1"/>
  <c r="AF121" i="55"/>
  <c r="AF6" i="42" s="1"/>
  <c r="AF119" i="55"/>
  <c r="AF4" i="42" s="1"/>
  <c r="AJ173" i="55"/>
  <c r="AJ6" i="45" s="1"/>
  <c r="AJ131" i="55"/>
  <c r="AG159" i="55"/>
  <c r="AG5" i="44" s="1"/>
  <c r="J12" i="23"/>
  <c r="AM12" i="23"/>
  <c r="AJ157" i="55"/>
  <c r="AJ3" i="44" s="1"/>
  <c r="AJ156" i="55"/>
  <c r="AJ2" i="44" s="1"/>
  <c r="AM109" i="55"/>
  <c r="AM7" i="41" s="1"/>
  <c r="AM104" i="55"/>
  <c r="AM2" i="41" s="1"/>
  <c r="AI120" i="55"/>
  <c r="AI5" i="42" s="1"/>
  <c r="AI117" i="55"/>
  <c r="AI2" i="42" s="1"/>
  <c r="D147" i="55"/>
  <c r="D6" i="43" s="1"/>
  <c r="D143" i="55"/>
  <c r="D2" i="43" s="1"/>
  <c r="Y151" i="55"/>
  <c r="Y10" i="43" s="1"/>
  <c r="Y143" i="55"/>
  <c r="Y2" i="43" s="1"/>
  <c r="AJ112" i="55"/>
  <c r="AJ10" i="41" s="1"/>
  <c r="AJ104" i="55"/>
  <c r="AJ2" i="41" s="1"/>
  <c r="M126" i="55"/>
  <c r="M11" i="42" s="1"/>
  <c r="M175" i="55"/>
  <c r="M8" i="45" s="1"/>
  <c r="AJ164" i="55"/>
  <c r="AJ10" i="44" s="1"/>
  <c r="Y144" i="55"/>
  <c r="Y3" i="43" s="1"/>
  <c r="P125" i="55"/>
  <c r="P10" i="42" s="1"/>
  <c r="Q106" i="55"/>
  <c r="Q4" i="41" s="1"/>
  <c r="Q104" i="55"/>
  <c r="Q2" i="41" s="1"/>
  <c r="AJ106" i="55"/>
  <c r="AJ4" i="41" s="1"/>
  <c r="N113" i="55"/>
  <c r="N11" i="41" s="1"/>
  <c r="N104" i="55"/>
  <c r="N2" i="41" s="1"/>
  <c r="U172" i="55"/>
  <c r="U5" i="45" s="1"/>
  <c r="W158" i="55"/>
  <c r="W4" i="44" s="1"/>
  <c r="W156" i="55"/>
  <c r="W2" i="44" s="1"/>
  <c r="AG124" i="55"/>
  <c r="AG9" i="42" s="1"/>
  <c r="AG117" i="55"/>
  <c r="AG2" i="42" s="1"/>
  <c r="D164" i="55"/>
  <c r="D10" i="44" s="1"/>
  <c r="D156" i="55"/>
  <c r="D2" i="44" s="1"/>
  <c r="AE121" i="55"/>
  <c r="AE6" i="42" s="1"/>
  <c r="AE117" i="55"/>
  <c r="AE2" i="42" s="1"/>
  <c r="R108" i="55"/>
  <c r="R6" i="41" s="1"/>
  <c r="R104" i="55"/>
  <c r="R2" i="41" s="1"/>
  <c r="AM144" i="55"/>
  <c r="AM3" i="43" s="1"/>
  <c r="AM143" i="55"/>
  <c r="AM2" i="43" s="1"/>
  <c r="AL35" i="55"/>
  <c r="AL11" i="4" s="1"/>
  <c r="AL26" i="55"/>
  <c r="M122" i="55"/>
  <c r="M7" i="42" s="1"/>
  <c r="Y149" i="55"/>
  <c r="Y8" i="43" s="1"/>
  <c r="D145" i="55"/>
  <c r="D4" i="43" s="1"/>
  <c r="AK135" i="55"/>
  <c r="AL34" i="55"/>
  <c r="AL10" i="4" s="1"/>
  <c r="AL29" i="55"/>
  <c r="AL5" i="4" s="1"/>
  <c r="AF160" i="55"/>
  <c r="AF6" i="44" s="1"/>
  <c r="AF156" i="55"/>
  <c r="AF2" i="44" s="1"/>
  <c r="AF173" i="55"/>
  <c r="AF6" i="45" s="1"/>
  <c r="N165" i="55"/>
  <c r="N11" i="44" s="1"/>
  <c r="N156" i="55"/>
  <c r="N2" i="44" s="1"/>
  <c r="S119" i="55"/>
  <c r="S4" i="42" s="1"/>
  <c r="S117" i="55"/>
  <c r="S2" i="42" s="1"/>
  <c r="AG109" i="55"/>
  <c r="AG7" i="41" s="1"/>
  <c r="AG104" i="55"/>
  <c r="AG2" i="41" s="1"/>
  <c r="AC151" i="55"/>
  <c r="AC10" i="43" s="1"/>
  <c r="AC143" i="55"/>
  <c r="AC2" i="43" s="1"/>
  <c r="V122" i="55"/>
  <c r="V7" i="42" s="1"/>
  <c r="V117" i="55"/>
  <c r="V2" i="42" s="1"/>
  <c r="AK171" i="55"/>
  <c r="AK4" i="45" s="1"/>
  <c r="F108" i="55"/>
  <c r="F6" i="41" s="1"/>
  <c r="F104" i="55"/>
  <c r="F2" i="41" s="1"/>
  <c r="Y126" i="55"/>
  <c r="Y11" i="42" s="1"/>
  <c r="Y117" i="55"/>
  <c r="Y2" i="42" s="1"/>
  <c r="Z35" i="55"/>
  <c r="Z11" i="4" s="1"/>
  <c r="Z26" i="55"/>
  <c r="H105" i="55"/>
  <c r="H3" i="41" s="1"/>
  <c r="H104" i="55"/>
  <c r="H2" i="41" s="1"/>
  <c r="U171" i="55"/>
  <c r="U4" i="45" s="1"/>
  <c r="AF146" i="55"/>
  <c r="AF5" i="43" s="1"/>
  <c r="Y150" i="55"/>
  <c r="Y9" i="43" s="1"/>
  <c r="AJ172" i="55"/>
  <c r="AJ5" i="45" s="1"/>
  <c r="AM110" i="55"/>
  <c r="AM8" i="41" s="1"/>
  <c r="D148" i="55"/>
  <c r="D7" i="43" s="1"/>
  <c r="P123" i="55"/>
  <c r="P8" i="42" s="1"/>
  <c r="AL33" i="55"/>
  <c r="AL9" i="4" s="1"/>
  <c r="AL28" i="55"/>
  <c r="AL4" i="4" s="1"/>
  <c r="L120" i="55"/>
  <c r="L5" i="42" s="1"/>
  <c r="L117" i="55"/>
  <c r="L2" i="42" s="1"/>
  <c r="AM163" i="55"/>
  <c r="AM9" i="44" s="1"/>
  <c r="AM156" i="55"/>
  <c r="AM2" i="44" s="1"/>
  <c r="Z112" i="55"/>
  <c r="Z10" i="41" s="1"/>
  <c r="Z104" i="55"/>
  <c r="Z2" i="41" s="1"/>
  <c r="U173" i="55"/>
  <c r="U6" i="45" s="1"/>
  <c r="AC105" i="55"/>
  <c r="AC3" i="41" s="1"/>
  <c r="AC104" i="55"/>
  <c r="AC2" i="41" s="1"/>
  <c r="AG151" i="55"/>
  <c r="AG10" i="43" s="1"/>
  <c r="AG143" i="55"/>
  <c r="AG2" i="43" s="1"/>
  <c r="I105" i="55"/>
  <c r="I3" i="41" s="1"/>
  <c r="AE147" i="55"/>
  <c r="AE6" i="43" s="1"/>
  <c r="AE143" i="55"/>
  <c r="AE2" i="43" s="1"/>
  <c r="S109" i="55"/>
  <c r="S7" i="41" s="1"/>
  <c r="S104" i="55"/>
  <c r="P173" i="55"/>
  <c r="P6" i="45" s="1"/>
  <c r="P2" i="45"/>
  <c r="AC157" i="55"/>
  <c r="AC3" i="44" s="1"/>
  <c r="AC156" i="55"/>
  <c r="AC2" i="44" s="1"/>
  <c r="M125" i="55"/>
  <c r="M10" i="42" s="1"/>
  <c r="M120" i="55"/>
  <c r="M5" i="42" s="1"/>
  <c r="AF147" i="55"/>
  <c r="AF6" i="43" s="1"/>
  <c r="H106" i="55"/>
  <c r="H4" i="41" s="1"/>
  <c r="AL170" i="55"/>
  <c r="AL3" i="45" s="1"/>
  <c r="AJ113" i="55"/>
  <c r="AJ11" i="41" s="1"/>
  <c r="AN107" i="55"/>
  <c r="AN5" i="41" s="1"/>
  <c r="AN104" i="55"/>
  <c r="AN2" i="41" s="1"/>
  <c r="P151" i="55"/>
  <c r="P10" i="43" s="1"/>
  <c r="P143" i="55"/>
  <c r="P2" i="43" s="1"/>
  <c r="U174" i="55"/>
  <c r="U7" i="45" s="1"/>
  <c r="U170" i="55"/>
  <c r="U3" i="45" s="1"/>
  <c r="U123" i="55"/>
  <c r="U8" i="42" s="1"/>
  <c r="U117" i="55"/>
  <c r="U2" i="42" s="1"/>
  <c r="I113" i="55"/>
  <c r="I11" i="41" s="1"/>
  <c r="P160" i="55"/>
  <c r="P6" i="44" s="1"/>
  <c r="P156" i="55"/>
  <c r="P2" i="44" s="1"/>
  <c r="W147" i="55"/>
  <c r="W6" i="43" s="1"/>
  <c r="W143" i="55"/>
  <c r="W2" i="43" s="1"/>
  <c r="AA175" i="55"/>
  <c r="AA8" i="45" s="1"/>
  <c r="AA2" i="45"/>
  <c r="F120" i="55"/>
  <c r="F5" i="42" s="1"/>
  <c r="F117" i="55"/>
  <c r="F2" i="42" s="1"/>
  <c r="AE163" i="55"/>
  <c r="AE9" i="44" s="1"/>
  <c r="AE156" i="55"/>
  <c r="AE2" i="44" s="1"/>
  <c r="AB106" i="55"/>
  <c r="AB4" i="41" s="1"/>
  <c r="AB104" i="55"/>
  <c r="AB2" i="41" s="1"/>
  <c r="Y146" i="55"/>
  <c r="Y5" i="43" s="1"/>
  <c r="AJ110" i="55"/>
  <c r="AJ8" i="41" s="1"/>
  <c r="AF149" i="55"/>
  <c r="AF8" i="43" s="1"/>
  <c r="M177" i="55"/>
  <c r="M10" i="45" s="1"/>
  <c r="D150" i="55"/>
  <c r="D9" i="43" s="1"/>
  <c r="P118" i="55"/>
  <c r="P3" i="42" s="1"/>
  <c r="D146" i="55"/>
  <c r="D5" i="43" s="1"/>
  <c r="R177" i="55"/>
  <c r="R10" i="45" s="1"/>
  <c r="AN158" i="55"/>
  <c r="AN4" i="44" s="1"/>
  <c r="AN156" i="55"/>
  <c r="AN2" i="44" s="1"/>
  <c r="J147" i="55"/>
  <c r="J6" i="43" s="1"/>
  <c r="J143" i="55"/>
  <c r="J2" i="43" s="1"/>
  <c r="S151" i="55"/>
  <c r="S10" i="43" s="1"/>
  <c r="S143" i="55"/>
  <c r="S2" i="43" s="1"/>
  <c r="U151" i="55"/>
  <c r="U10" i="43" s="1"/>
  <c r="U143" i="55"/>
  <c r="U2" i="43" s="1"/>
  <c r="I159" i="55"/>
  <c r="I5" i="44" s="1"/>
  <c r="I156" i="55"/>
  <c r="I2" i="44" s="1"/>
  <c r="V105" i="55"/>
  <c r="V3" i="41" s="1"/>
  <c r="V104" i="55"/>
  <c r="V2" i="41" s="1"/>
  <c r="AG172" i="55"/>
  <c r="AG5" i="45" s="1"/>
  <c r="AL145" i="55"/>
  <c r="AL4" i="43" s="1"/>
  <c r="AL143" i="55"/>
  <c r="AL2" i="43" s="1"/>
  <c r="I109" i="55"/>
  <c r="I7" i="41" s="1"/>
  <c r="AK160" i="55"/>
  <c r="AK6" i="44" s="1"/>
  <c r="AK156" i="55"/>
  <c r="AK2" i="44" s="1"/>
  <c r="W178" i="55"/>
  <c r="W11" i="45" s="1"/>
  <c r="N126" i="55"/>
  <c r="N11" i="42" s="1"/>
  <c r="N117" i="55"/>
  <c r="N2" i="42" s="1"/>
  <c r="M118" i="55"/>
  <c r="M3" i="42" s="1"/>
  <c r="AF150" i="55"/>
  <c r="AF9" i="43" s="1"/>
  <c r="M174" i="55"/>
  <c r="M7" i="45" s="1"/>
  <c r="AJ171" i="55"/>
  <c r="AJ4" i="45" s="1"/>
  <c r="D151" i="55"/>
  <c r="D10" i="43" s="1"/>
  <c r="AJ175" i="55"/>
  <c r="AJ8" i="45" s="1"/>
  <c r="D144" i="55"/>
  <c r="D3" i="43" s="1"/>
  <c r="AF111" i="55"/>
  <c r="AF9" i="41" s="1"/>
  <c r="AF104" i="55"/>
  <c r="AF2" i="41" s="1"/>
  <c r="AN147" i="55"/>
  <c r="AN6" i="43" s="1"/>
  <c r="AN143" i="55"/>
  <c r="AN2" i="43" s="1"/>
  <c r="Z161" i="55"/>
  <c r="Z7" i="44" s="1"/>
  <c r="Z156" i="55"/>
  <c r="Z2" i="44" s="1"/>
  <c r="S156" i="55"/>
  <c r="S2" i="44" s="1"/>
  <c r="P106" i="55"/>
  <c r="P4" i="41" s="1"/>
  <c r="P104" i="55"/>
  <c r="P2" i="41" s="1"/>
  <c r="I2" i="45"/>
  <c r="I152" i="55"/>
  <c r="I11" i="43" s="1"/>
  <c r="I143" i="55"/>
  <c r="I2" i="43" s="1"/>
  <c r="V176" i="55"/>
  <c r="V9" i="45" s="1"/>
  <c r="Z171" i="55"/>
  <c r="Z4" i="45" s="1"/>
  <c r="L163" i="55"/>
  <c r="L9" i="44" s="1"/>
  <c r="L156" i="55"/>
  <c r="L2" i="44" s="1"/>
  <c r="H28" i="55"/>
  <c r="H4" i="4" s="1"/>
  <c r="H26" i="55"/>
  <c r="AC31" i="55"/>
  <c r="AC7" i="4" s="1"/>
  <c r="AC26" i="55"/>
  <c r="AF26" i="55"/>
  <c r="M124" i="55"/>
  <c r="M9" i="42" s="1"/>
  <c r="AF152" i="55"/>
  <c r="AF11" i="43" s="1"/>
  <c r="M173" i="55"/>
  <c r="M6" i="45" s="1"/>
  <c r="AM149" i="55"/>
  <c r="AM8" i="43" s="1"/>
  <c r="P121" i="55"/>
  <c r="P6" i="42" s="1"/>
  <c r="P122" i="55"/>
  <c r="P7" i="42" s="1"/>
  <c r="R158" i="55"/>
  <c r="R4" i="44" s="1"/>
  <c r="R156" i="55"/>
  <c r="R2" i="44" s="1"/>
  <c r="AJ108" i="55"/>
  <c r="AJ6" i="41" s="1"/>
  <c r="S2" i="45"/>
  <c r="J162" i="55"/>
  <c r="J8" i="44" s="1"/>
  <c r="J156" i="55"/>
  <c r="J2" i="44" s="1"/>
  <c r="Q144" i="55"/>
  <c r="Q3" i="43" s="1"/>
  <c r="Q143" i="55"/>
  <c r="Q2" i="43" s="1"/>
  <c r="W113" i="55"/>
  <c r="W11" i="41" s="1"/>
  <c r="W104" i="55"/>
  <c r="W2" i="41" s="1"/>
  <c r="AA162" i="55"/>
  <c r="AA8" i="44" s="1"/>
  <c r="AA156" i="55"/>
  <c r="AA2" i="44" s="1"/>
  <c r="I107" i="55"/>
  <c r="I5" i="41" s="1"/>
  <c r="I110" i="55"/>
  <c r="I8" i="41" s="1"/>
  <c r="AK152" i="55"/>
  <c r="AK11" i="43" s="1"/>
  <c r="AK143" i="55"/>
  <c r="AK2" i="43" s="1"/>
  <c r="U158" i="55"/>
  <c r="U4" i="44" s="1"/>
  <c r="U156" i="55"/>
  <c r="U2" i="44" s="1"/>
  <c r="AL31" i="55"/>
  <c r="AL7" i="4" s="1"/>
  <c r="Q156" i="55"/>
  <c r="Q2" i="44" s="1"/>
  <c r="AI165" i="55"/>
  <c r="AI11" i="44" s="1"/>
  <c r="AI156" i="55"/>
  <c r="AI2" i="44" s="1"/>
  <c r="AE170" i="55"/>
  <c r="AE3" i="45" s="1"/>
  <c r="AH12" i="23"/>
  <c r="Y158" i="55"/>
  <c r="Y4" i="44" s="1"/>
  <c r="Y156" i="55"/>
  <c r="Y2" i="44" s="1"/>
  <c r="AK12" i="23"/>
  <c r="Q123" i="55"/>
  <c r="Q8" i="42" s="1"/>
  <c r="Q117" i="55"/>
  <c r="Q2" i="42" s="1"/>
  <c r="AJ12" i="23"/>
  <c r="M123" i="55"/>
  <c r="M8" i="42" s="1"/>
  <c r="AF151" i="55"/>
  <c r="AF10" i="43" s="1"/>
  <c r="M170" i="55"/>
  <c r="M3" i="45" s="1"/>
  <c r="AI122" i="55"/>
  <c r="AI7" i="42" s="1"/>
  <c r="AJ170" i="55"/>
  <c r="AJ3" i="45" s="1"/>
  <c r="H107" i="55"/>
  <c r="H5" i="41" s="1"/>
  <c r="AL30" i="55"/>
  <c r="AL6" i="4" s="1"/>
  <c r="AJ111" i="55"/>
  <c r="AJ9" i="41" s="1"/>
  <c r="AJ149" i="55"/>
  <c r="AJ8" i="43" s="1"/>
  <c r="AJ143" i="55"/>
  <c r="AJ2" i="43" s="1"/>
  <c r="AJ109" i="55"/>
  <c r="AJ7" i="41" s="1"/>
  <c r="AJ120" i="55"/>
  <c r="AJ5" i="42" s="1"/>
  <c r="AJ117" i="55"/>
  <c r="AJ2" i="42" s="1"/>
  <c r="U110" i="55"/>
  <c r="U8" i="41" s="1"/>
  <c r="U104" i="55"/>
  <c r="N176" i="55"/>
  <c r="N9" i="45" s="1"/>
  <c r="U175" i="55"/>
  <c r="U8" i="45" s="1"/>
  <c r="AB150" i="55"/>
  <c r="AB9" i="43" s="1"/>
  <c r="AB143" i="55"/>
  <c r="AB2" i="43" s="1"/>
  <c r="AA119" i="55"/>
  <c r="AA4" i="42" s="1"/>
  <c r="AA117" i="55"/>
  <c r="AA2" i="42" s="1"/>
  <c r="AA144" i="55"/>
  <c r="AA3" i="43" s="1"/>
  <c r="AA143" i="55"/>
  <c r="AA2" i="43" s="1"/>
  <c r="I106" i="55"/>
  <c r="I4" i="41" s="1"/>
  <c r="AA108" i="55"/>
  <c r="AA6" i="41" s="1"/>
  <c r="AA104" i="55"/>
  <c r="AA2" i="41" s="1"/>
  <c r="Q177" i="55"/>
  <c r="Q10" i="45" s="1"/>
  <c r="Y32" i="55"/>
  <c r="Y8" i="4" s="1"/>
  <c r="Y26" i="55"/>
  <c r="AC177" i="55"/>
  <c r="AC10" i="45" s="1"/>
  <c r="AC2" i="45"/>
  <c r="R146" i="55"/>
  <c r="R5" i="43" s="1"/>
  <c r="R143" i="55"/>
  <c r="R2" i="43" s="1"/>
  <c r="AJ107" i="55"/>
  <c r="AJ5" i="41" s="1"/>
  <c r="L108" i="55"/>
  <c r="L6" i="41" s="1"/>
  <c r="L104" i="55"/>
  <c r="L2" i="41" s="1"/>
  <c r="R124" i="55"/>
  <c r="R9" i="42" s="1"/>
  <c r="R117" i="55"/>
  <c r="R2" i="42" s="1"/>
  <c r="M119" i="55"/>
  <c r="M4" i="42" s="1"/>
  <c r="AF145" i="55"/>
  <c r="AF4" i="43" s="1"/>
  <c r="M172" i="55"/>
  <c r="M5" i="45" s="1"/>
  <c r="Y147" i="55"/>
  <c r="Y6" i="43" s="1"/>
  <c r="Y152" i="55"/>
  <c r="Y11" i="43" s="1"/>
  <c r="AJ176" i="55"/>
  <c r="AJ9" i="45" s="1"/>
  <c r="H109" i="55"/>
  <c r="H7" i="41" s="1"/>
  <c r="L177" i="55"/>
  <c r="L10" i="45" s="1"/>
  <c r="AJ105" i="55"/>
  <c r="AJ3" i="41" s="1"/>
  <c r="AL112" i="55"/>
  <c r="AL10" i="41" s="1"/>
  <c r="AL104" i="55"/>
  <c r="AL2" i="41" s="1"/>
  <c r="AL117" i="55"/>
  <c r="AL2" i="42" s="1"/>
  <c r="AN178" i="55"/>
  <c r="AN11" i="45" s="1"/>
  <c r="H147" i="55"/>
  <c r="H6" i="43" s="1"/>
  <c r="H143" i="55"/>
  <c r="H2" i="43" s="1"/>
  <c r="U176" i="55"/>
  <c r="U9" i="45" s="1"/>
  <c r="AI178" i="55"/>
  <c r="AI11" i="45" s="1"/>
  <c r="H164" i="55"/>
  <c r="H10" i="44" s="1"/>
  <c r="H156" i="55"/>
  <c r="H2" i="44" s="1"/>
  <c r="AJ177" i="55"/>
  <c r="AJ10" i="45" s="1"/>
  <c r="AF144" i="55"/>
  <c r="AF3" i="43" s="1"/>
  <c r="M176" i="55"/>
  <c r="M9" i="45" s="1"/>
  <c r="Y148" i="55"/>
  <c r="Y7" i="43" s="1"/>
  <c r="AJ174" i="55"/>
  <c r="AJ7" i="45" s="1"/>
  <c r="L147" i="55"/>
  <c r="L6" i="43" s="1"/>
  <c r="L143" i="55"/>
  <c r="L2" i="43" s="1"/>
  <c r="Z119" i="55"/>
  <c r="Z4" i="42" s="1"/>
  <c r="Z117" i="55"/>
  <c r="Z2" i="42" s="1"/>
  <c r="AB124" i="55"/>
  <c r="AB9" i="42" s="1"/>
  <c r="AB117" i="55"/>
  <c r="AB2" i="42" s="1"/>
  <c r="I108" i="55"/>
  <c r="I6" i="41" s="1"/>
  <c r="I112" i="55"/>
  <c r="I10" i="41" s="1"/>
  <c r="I120" i="55"/>
  <c r="I5" i="42" s="1"/>
  <c r="I117" i="55"/>
  <c r="I2" i="42" s="1"/>
  <c r="AI150" i="55"/>
  <c r="AI9" i="43" s="1"/>
  <c r="AI143" i="55"/>
  <c r="AI2" i="43" s="1"/>
  <c r="M164" i="55"/>
  <c r="M10" i="44" s="1"/>
  <c r="M156" i="55"/>
  <c r="M2" i="44" s="1"/>
  <c r="M143" i="55"/>
  <c r="M2" i="43" s="1"/>
  <c r="D123" i="55"/>
  <c r="D8" i="42" s="1"/>
  <c r="D117" i="55"/>
  <c r="D2" i="42" s="1"/>
  <c r="Y178" i="55"/>
  <c r="Y11" i="45" s="1"/>
  <c r="Y2" i="45"/>
  <c r="Q33" i="55"/>
  <c r="Q9" i="4" s="1"/>
  <c r="Q26" i="55"/>
  <c r="AI109" i="55"/>
  <c r="AI7" i="41" s="1"/>
  <c r="AI104" i="55"/>
  <c r="AI2" i="41" s="1"/>
  <c r="H104" i="105"/>
  <c r="H108" i="105"/>
  <c r="H113" i="105"/>
  <c r="H105" i="105"/>
  <c r="H111" i="105"/>
  <c r="H107" i="105"/>
  <c r="H109" i="105"/>
  <c r="H112" i="105"/>
  <c r="H110" i="105"/>
  <c r="H106" i="105"/>
  <c r="Y26" i="105"/>
  <c r="Y32" i="105"/>
  <c r="Y28" i="105"/>
  <c r="Y35" i="105"/>
  <c r="Y29" i="105"/>
  <c r="Y31" i="105"/>
  <c r="Y27" i="105"/>
  <c r="Y34" i="105"/>
  <c r="Y30" i="105"/>
  <c r="Y33" i="105"/>
  <c r="AC104" i="105"/>
  <c r="AC108" i="105"/>
  <c r="AC107" i="105"/>
  <c r="AC110" i="105"/>
  <c r="AC106" i="105"/>
  <c r="AC113" i="105"/>
  <c r="AC109" i="105"/>
  <c r="AC105" i="105"/>
  <c r="AC112" i="105"/>
  <c r="AC111" i="105"/>
  <c r="AE173" i="55"/>
  <c r="AE6" i="45" s="1"/>
  <c r="F137" i="55"/>
  <c r="Y165" i="55"/>
  <c r="Y11" i="44" s="1"/>
  <c r="H143" i="105"/>
  <c r="H146" i="105"/>
  <c r="H149" i="105"/>
  <c r="H145" i="105"/>
  <c r="H152" i="105"/>
  <c r="H147" i="105"/>
  <c r="H150" i="105"/>
  <c r="H148" i="105"/>
  <c r="H144" i="105"/>
  <c r="H151" i="105"/>
  <c r="AJ117" i="105"/>
  <c r="AJ126" i="105"/>
  <c r="AJ122" i="105"/>
  <c r="AJ118" i="105"/>
  <c r="AJ121" i="105"/>
  <c r="AJ124" i="105"/>
  <c r="AJ120" i="105"/>
  <c r="AJ119" i="105"/>
  <c r="AJ125" i="105"/>
  <c r="AJ123" i="105"/>
  <c r="V104" i="105"/>
  <c r="V111" i="105"/>
  <c r="V107" i="105"/>
  <c r="V113" i="105"/>
  <c r="V110" i="105"/>
  <c r="V106" i="105"/>
  <c r="V112" i="105"/>
  <c r="V109" i="105"/>
  <c r="V105" i="105"/>
  <c r="V108" i="105"/>
  <c r="I104" i="105"/>
  <c r="I107" i="105"/>
  <c r="I112" i="105"/>
  <c r="I105" i="105"/>
  <c r="I113" i="105"/>
  <c r="I108" i="105"/>
  <c r="I111" i="105"/>
  <c r="I110" i="105"/>
  <c r="I106" i="105"/>
  <c r="I109" i="105"/>
  <c r="E156" i="105"/>
  <c r="E165" i="105"/>
  <c r="E160" i="105"/>
  <c r="E164" i="105"/>
  <c r="E163" i="105"/>
  <c r="E159" i="105"/>
  <c r="E158" i="105"/>
  <c r="E161" i="105"/>
  <c r="E157" i="105"/>
  <c r="E162" i="105"/>
  <c r="AF117" i="105"/>
  <c r="AF121" i="105"/>
  <c r="AF124" i="105"/>
  <c r="AF120" i="105"/>
  <c r="AF126" i="105"/>
  <c r="AF119" i="105"/>
  <c r="AF122" i="105"/>
  <c r="AF118" i="105"/>
  <c r="AF125" i="105"/>
  <c r="AF123" i="105"/>
  <c r="AH156" i="105"/>
  <c r="AH162" i="105"/>
  <c r="AH164" i="105"/>
  <c r="AH163" i="105"/>
  <c r="AH159" i="105"/>
  <c r="AH158" i="105"/>
  <c r="AH165" i="105"/>
  <c r="AH161" i="105"/>
  <c r="AH157" i="105"/>
  <c r="AH160" i="105"/>
  <c r="AK156" i="105"/>
  <c r="AK164" i="105"/>
  <c r="AK163" i="105"/>
  <c r="AK162" i="105"/>
  <c r="AK158" i="105"/>
  <c r="AK165" i="105"/>
  <c r="AK161" i="105"/>
  <c r="AK157" i="105"/>
  <c r="AK160" i="105"/>
  <c r="AK159" i="105"/>
  <c r="W26" i="105"/>
  <c r="W30" i="105"/>
  <c r="W34" i="105"/>
  <c r="W27" i="105"/>
  <c r="W33" i="105"/>
  <c r="W32" i="105"/>
  <c r="W35" i="105"/>
  <c r="W29" i="105"/>
  <c r="W28" i="105"/>
  <c r="W31" i="105"/>
  <c r="D104" i="105"/>
  <c r="D21" i="105" s="1"/>
  <c r="D113" i="105"/>
  <c r="D108" i="105"/>
  <c r="D111" i="105"/>
  <c r="D107" i="105"/>
  <c r="D112" i="105"/>
  <c r="D110" i="105"/>
  <c r="D106" i="105"/>
  <c r="D109" i="105"/>
  <c r="D105" i="105"/>
  <c r="K26" i="105"/>
  <c r="K33" i="105"/>
  <c r="K32" i="105"/>
  <c r="K35" i="105"/>
  <c r="K31" i="105"/>
  <c r="K27" i="105"/>
  <c r="K34" i="105"/>
  <c r="K29" i="105"/>
  <c r="K30" i="105"/>
  <c r="K28" i="105"/>
  <c r="AB156" i="105"/>
  <c r="AB165" i="105"/>
  <c r="AB161" i="105"/>
  <c r="AB157" i="105"/>
  <c r="AB164" i="105"/>
  <c r="AB163" i="105"/>
  <c r="AB160" i="105"/>
  <c r="AB162" i="105"/>
  <c r="AB159" i="105"/>
  <c r="AB158" i="105"/>
  <c r="W143" i="105"/>
  <c r="W146" i="105"/>
  <c r="W149" i="105"/>
  <c r="W145" i="105"/>
  <c r="W152" i="105"/>
  <c r="W148" i="105"/>
  <c r="W144" i="105"/>
  <c r="W151" i="105"/>
  <c r="W147" i="105"/>
  <c r="W150" i="105"/>
  <c r="AI169" i="105"/>
  <c r="AI170" i="105"/>
  <c r="AI173" i="105"/>
  <c r="AI177" i="105"/>
  <c r="AI176" i="105"/>
  <c r="AI172" i="105"/>
  <c r="AI175" i="105"/>
  <c r="AI171" i="105"/>
  <c r="AI178" i="105"/>
  <c r="AI174" i="105"/>
  <c r="T104" i="105"/>
  <c r="T109" i="105"/>
  <c r="T110" i="105"/>
  <c r="T105" i="105"/>
  <c r="T108" i="105"/>
  <c r="T111" i="105"/>
  <c r="T107" i="105"/>
  <c r="T112" i="105"/>
  <c r="T113" i="105"/>
  <c r="T106" i="105"/>
  <c r="X134" i="105"/>
  <c r="X130" i="105"/>
  <c r="X133" i="105"/>
  <c r="X132" i="105"/>
  <c r="X136" i="105"/>
  <c r="X135" i="105"/>
  <c r="X131" i="105"/>
  <c r="X139" i="105"/>
  <c r="X138" i="105"/>
  <c r="X137" i="105"/>
  <c r="Z104" i="105"/>
  <c r="Z112" i="105"/>
  <c r="Z109" i="105"/>
  <c r="Z105" i="105"/>
  <c r="Z108" i="105"/>
  <c r="Z111" i="105"/>
  <c r="Z107" i="105"/>
  <c r="Z113" i="105"/>
  <c r="Z110" i="105"/>
  <c r="Z106" i="105"/>
  <c r="U104" i="105"/>
  <c r="U21" i="105" s="1"/>
  <c r="U111" i="105"/>
  <c r="U107" i="105"/>
  <c r="U113" i="105"/>
  <c r="U110" i="105"/>
  <c r="U106" i="105"/>
  <c r="U112" i="105"/>
  <c r="U109" i="105"/>
  <c r="U105" i="105"/>
  <c r="U108" i="105"/>
  <c r="AL2" i="44"/>
  <c r="AL163" i="55"/>
  <c r="AL9" i="44" s="1"/>
  <c r="D135" i="105"/>
  <c r="D131" i="105"/>
  <c r="D134" i="105"/>
  <c r="D130" i="105"/>
  <c r="D133" i="105"/>
  <c r="D137" i="105"/>
  <c r="D139" i="105"/>
  <c r="D136" i="105"/>
  <c r="D132" i="105"/>
  <c r="D138" i="105"/>
  <c r="Y138" i="55"/>
  <c r="Y133" i="55"/>
  <c r="I132" i="55"/>
  <c r="AE174" i="55"/>
  <c r="AE7" i="45" s="1"/>
  <c r="R149" i="55"/>
  <c r="R8" i="43" s="1"/>
  <c r="F139" i="55"/>
  <c r="AC171" i="55"/>
  <c r="AC4" i="45" s="1"/>
  <c r="Y164" i="55"/>
  <c r="Y10" i="44" s="1"/>
  <c r="AJ138" i="105"/>
  <c r="AJ134" i="105"/>
  <c r="AJ130" i="105"/>
  <c r="AJ133" i="105"/>
  <c r="AJ139" i="105"/>
  <c r="AJ132" i="105"/>
  <c r="AJ136" i="105"/>
  <c r="AJ135" i="105"/>
  <c r="AJ131" i="105"/>
  <c r="AJ137" i="105"/>
  <c r="V150" i="55"/>
  <c r="V9" i="43" s="1"/>
  <c r="V144" i="55"/>
  <c r="V3" i="43" s="1"/>
  <c r="V148" i="55"/>
  <c r="V7" i="43" s="1"/>
  <c r="I143" i="105"/>
  <c r="I145" i="105"/>
  <c r="I152" i="105"/>
  <c r="I148" i="105"/>
  <c r="I144" i="105"/>
  <c r="I151" i="105"/>
  <c r="I147" i="105"/>
  <c r="I146" i="105"/>
  <c r="I150" i="105"/>
  <c r="I149" i="105"/>
  <c r="E139" i="105"/>
  <c r="E136" i="105"/>
  <c r="E132" i="105"/>
  <c r="E137" i="105"/>
  <c r="E135" i="105"/>
  <c r="E131" i="105"/>
  <c r="E134" i="105"/>
  <c r="E130" i="105"/>
  <c r="E138" i="105"/>
  <c r="E133" i="105"/>
  <c r="Q26" i="105"/>
  <c r="Q29" i="105"/>
  <c r="Q33" i="105"/>
  <c r="Q30" i="105"/>
  <c r="Q28" i="105"/>
  <c r="Q32" i="105"/>
  <c r="Q27" i="105"/>
  <c r="Q35" i="105"/>
  <c r="Q31" i="105"/>
  <c r="Q34" i="105"/>
  <c r="K156" i="105"/>
  <c r="K158" i="105"/>
  <c r="K165" i="105"/>
  <c r="K162" i="105"/>
  <c r="K161" i="105"/>
  <c r="K157" i="105"/>
  <c r="K160" i="105"/>
  <c r="K159" i="105"/>
  <c r="K164" i="105"/>
  <c r="K163" i="105"/>
  <c r="AF104" i="105"/>
  <c r="AF110" i="105"/>
  <c r="AF106" i="105"/>
  <c r="AF113" i="105"/>
  <c r="AF109" i="105"/>
  <c r="AF105" i="105"/>
  <c r="AF112" i="105"/>
  <c r="AF108" i="105"/>
  <c r="AF111" i="105"/>
  <c r="AF107" i="105"/>
  <c r="R26" i="105"/>
  <c r="R35" i="105"/>
  <c r="R27" i="105"/>
  <c r="R31" i="105"/>
  <c r="R34" i="105"/>
  <c r="R30" i="105"/>
  <c r="R29" i="105"/>
  <c r="R33" i="105"/>
  <c r="R28" i="105"/>
  <c r="R32" i="105"/>
  <c r="AH104" i="105"/>
  <c r="AH112" i="105"/>
  <c r="AH108" i="105"/>
  <c r="AH107" i="105"/>
  <c r="AH113" i="105"/>
  <c r="AH111" i="105"/>
  <c r="AH110" i="105"/>
  <c r="AH106" i="105"/>
  <c r="AH109" i="105"/>
  <c r="AH105" i="105"/>
  <c r="AN156" i="105"/>
  <c r="AN157" i="105"/>
  <c r="AN160" i="105"/>
  <c r="AN159" i="105"/>
  <c r="AN164" i="105"/>
  <c r="AN163" i="105"/>
  <c r="AN162" i="105"/>
  <c r="AN158" i="105"/>
  <c r="AN165" i="105"/>
  <c r="AN161" i="105"/>
  <c r="AK143" i="105"/>
  <c r="AK148" i="105"/>
  <c r="AK144" i="105"/>
  <c r="AK151" i="105"/>
  <c r="AK147" i="105"/>
  <c r="AK146" i="105"/>
  <c r="AK149" i="105"/>
  <c r="AK145" i="105"/>
  <c r="AK152" i="105"/>
  <c r="AK150" i="105"/>
  <c r="X26" i="105"/>
  <c r="X29" i="105"/>
  <c r="X32" i="105"/>
  <c r="X28" i="105"/>
  <c r="X35" i="105"/>
  <c r="X30" i="105"/>
  <c r="X34" i="105"/>
  <c r="X27" i="105"/>
  <c r="X31" i="105"/>
  <c r="X33" i="105"/>
  <c r="D117" i="105"/>
  <c r="D126" i="105"/>
  <c r="D122" i="105"/>
  <c r="D118" i="105"/>
  <c r="D125" i="105"/>
  <c r="D121" i="105"/>
  <c r="D124" i="105"/>
  <c r="D123" i="105"/>
  <c r="D120" i="105"/>
  <c r="D119" i="105"/>
  <c r="AB130" i="105"/>
  <c r="AB133" i="105"/>
  <c r="AB137" i="105"/>
  <c r="AB139" i="105"/>
  <c r="AB132" i="105"/>
  <c r="AB136" i="105"/>
  <c r="AB138" i="105"/>
  <c r="AB135" i="105"/>
  <c r="AB131" i="105"/>
  <c r="AB134" i="105"/>
  <c r="W133" i="105"/>
  <c r="W132" i="105"/>
  <c r="W138" i="105"/>
  <c r="W136" i="105"/>
  <c r="W131" i="105"/>
  <c r="W139" i="105"/>
  <c r="W137" i="105"/>
  <c r="W130" i="105"/>
  <c r="W134" i="105"/>
  <c r="W135" i="105"/>
  <c r="S156" i="105"/>
  <c r="S158" i="105"/>
  <c r="S161" i="105"/>
  <c r="S157" i="105"/>
  <c r="S162" i="105"/>
  <c r="S165" i="105"/>
  <c r="S164" i="105"/>
  <c r="S160" i="105"/>
  <c r="S159" i="105"/>
  <c r="S163" i="105"/>
  <c r="AI117" i="105"/>
  <c r="AI119" i="105"/>
  <c r="AI124" i="105"/>
  <c r="AI126" i="105"/>
  <c r="AI122" i="105"/>
  <c r="AI118" i="105"/>
  <c r="AI125" i="105"/>
  <c r="AI121" i="105"/>
  <c r="AI120" i="105"/>
  <c r="AI123" i="105"/>
  <c r="O156" i="105"/>
  <c r="O164" i="105"/>
  <c r="O165" i="105"/>
  <c r="O161" i="105"/>
  <c r="O157" i="105"/>
  <c r="O162" i="105"/>
  <c r="O160" i="105"/>
  <c r="O159" i="105"/>
  <c r="O163" i="105"/>
  <c r="O158" i="105"/>
  <c r="X117" i="105"/>
  <c r="X120" i="105"/>
  <c r="X123" i="105"/>
  <c r="X119" i="105"/>
  <c r="X126" i="105"/>
  <c r="X122" i="105"/>
  <c r="X118" i="105"/>
  <c r="X125" i="105"/>
  <c r="X121" i="105"/>
  <c r="X124" i="105"/>
  <c r="Z138" i="105"/>
  <c r="Z135" i="105"/>
  <c r="Z131" i="105"/>
  <c r="Z139" i="105"/>
  <c r="Z130" i="105"/>
  <c r="Z137" i="105"/>
  <c r="Z134" i="105"/>
  <c r="Z133" i="105"/>
  <c r="Z132" i="105"/>
  <c r="Z136" i="105"/>
  <c r="U143" i="105"/>
  <c r="U144" i="105"/>
  <c r="U151" i="105"/>
  <c r="U147" i="105"/>
  <c r="U150" i="105"/>
  <c r="U146" i="105"/>
  <c r="U149" i="105"/>
  <c r="U145" i="105"/>
  <c r="U152" i="105"/>
  <c r="U148" i="105"/>
  <c r="P156" i="105"/>
  <c r="P165" i="105"/>
  <c r="P160" i="105"/>
  <c r="P161" i="105"/>
  <c r="P157" i="105"/>
  <c r="P162" i="105"/>
  <c r="P159" i="105"/>
  <c r="P164" i="105"/>
  <c r="P163" i="105"/>
  <c r="P158" i="105"/>
  <c r="AF143" i="105"/>
  <c r="AF146" i="105"/>
  <c r="AF150" i="105"/>
  <c r="AF149" i="105"/>
  <c r="AF145" i="105"/>
  <c r="AF152" i="105"/>
  <c r="AF148" i="105"/>
  <c r="AF147" i="105"/>
  <c r="AF144" i="105"/>
  <c r="AF151" i="105"/>
  <c r="Y162" i="55"/>
  <c r="Y8" i="44" s="1"/>
  <c r="M143" i="105"/>
  <c r="M151" i="105"/>
  <c r="M147" i="105"/>
  <c r="M150" i="105"/>
  <c r="M146" i="105"/>
  <c r="M149" i="105"/>
  <c r="M145" i="105"/>
  <c r="M152" i="105"/>
  <c r="M144" i="105"/>
  <c r="M148" i="105"/>
  <c r="T143" i="105"/>
  <c r="T149" i="105"/>
  <c r="T145" i="105"/>
  <c r="T152" i="105"/>
  <c r="T148" i="105"/>
  <c r="T144" i="105"/>
  <c r="T151" i="105"/>
  <c r="T147" i="105"/>
  <c r="T146" i="105"/>
  <c r="T150" i="105"/>
  <c r="AF174" i="55"/>
  <c r="AF7" i="45" s="1"/>
  <c r="AF170" i="55"/>
  <c r="AF3" i="45" s="1"/>
  <c r="Y135" i="55"/>
  <c r="L152" i="55"/>
  <c r="L11" i="43" s="1"/>
  <c r="Z170" i="55"/>
  <c r="Z3" i="45" s="1"/>
  <c r="Y30" i="55"/>
  <c r="Y6" i="4" s="1"/>
  <c r="R148" i="55"/>
  <c r="R7" i="43" s="1"/>
  <c r="V147" i="55"/>
  <c r="V6" i="43" s="1"/>
  <c r="AC176" i="55"/>
  <c r="AC9" i="45" s="1"/>
  <c r="Y160" i="55"/>
  <c r="Y6" i="44" s="1"/>
  <c r="AM156" i="105"/>
  <c r="AM165" i="105"/>
  <c r="AM161" i="105"/>
  <c r="AM157" i="105"/>
  <c r="AM160" i="105"/>
  <c r="AM159" i="105"/>
  <c r="AM164" i="105"/>
  <c r="AM163" i="105"/>
  <c r="AM162" i="105"/>
  <c r="AM158" i="105"/>
  <c r="AJ104" i="105"/>
  <c r="AJ21" i="105" s="1"/>
  <c r="AJ113" i="105"/>
  <c r="AJ110" i="105"/>
  <c r="AJ106" i="105"/>
  <c r="AJ109" i="105"/>
  <c r="AJ105" i="105"/>
  <c r="AJ112" i="105"/>
  <c r="AJ111" i="105"/>
  <c r="AJ108" i="105"/>
  <c r="AJ107" i="105"/>
  <c r="AA156" i="105"/>
  <c r="AA165" i="105"/>
  <c r="AA161" i="105"/>
  <c r="AA157" i="105"/>
  <c r="AA164" i="105"/>
  <c r="AA163" i="105"/>
  <c r="AA160" i="105"/>
  <c r="AA162" i="105"/>
  <c r="AA159" i="105"/>
  <c r="AA158" i="105"/>
  <c r="I137" i="105"/>
  <c r="I138" i="105"/>
  <c r="I133" i="105"/>
  <c r="I139" i="105"/>
  <c r="I135" i="105"/>
  <c r="I131" i="105"/>
  <c r="I136" i="105"/>
  <c r="I132" i="105"/>
  <c r="I134" i="105"/>
  <c r="I130" i="105"/>
  <c r="E169" i="105"/>
  <c r="E176" i="105"/>
  <c r="E172" i="105"/>
  <c r="E175" i="105"/>
  <c r="E171" i="105"/>
  <c r="E178" i="105"/>
  <c r="E174" i="105"/>
  <c r="E170" i="105"/>
  <c r="E177" i="105"/>
  <c r="E173" i="105"/>
  <c r="K133" i="105"/>
  <c r="K139" i="105"/>
  <c r="K136" i="105"/>
  <c r="K132" i="105"/>
  <c r="K135" i="105"/>
  <c r="K131" i="105"/>
  <c r="K137" i="105"/>
  <c r="K134" i="105"/>
  <c r="K130" i="105"/>
  <c r="K138" i="105"/>
  <c r="AF135" i="105"/>
  <c r="AF131" i="105"/>
  <c r="AF134" i="105"/>
  <c r="AF130" i="105"/>
  <c r="AF137" i="105"/>
  <c r="AF139" i="105"/>
  <c r="AF136" i="105"/>
  <c r="AF133" i="105"/>
  <c r="AF138" i="105"/>
  <c r="AF132" i="105"/>
  <c r="AH143" i="105"/>
  <c r="AH145" i="105"/>
  <c r="AH152" i="105"/>
  <c r="AH148" i="105"/>
  <c r="AH144" i="105"/>
  <c r="AH151" i="105"/>
  <c r="AH147" i="105"/>
  <c r="AH150" i="105"/>
  <c r="AH146" i="105"/>
  <c r="AH149" i="105"/>
  <c r="AN139" i="105"/>
  <c r="AN132" i="105"/>
  <c r="AN136" i="105"/>
  <c r="AN135" i="105"/>
  <c r="AN131" i="105"/>
  <c r="AN134" i="105"/>
  <c r="AN130" i="105"/>
  <c r="AN138" i="105"/>
  <c r="AN133" i="105"/>
  <c r="AN137" i="105"/>
  <c r="AK138" i="105"/>
  <c r="AK137" i="105"/>
  <c r="AK133" i="105"/>
  <c r="AK139" i="105"/>
  <c r="AK132" i="105"/>
  <c r="AK136" i="105"/>
  <c r="AK135" i="105"/>
  <c r="AK131" i="105"/>
  <c r="AK130" i="105"/>
  <c r="AK134" i="105"/>
  <c r="AH26" i="105"/>
  <c r="AH34" i="105"/>
  <c r="AH30" i="105"/>
  <c r="AH33" i="105"/>
  <c r="AH29" i="105"/>
  <c r="AH32" i="105"/>
  <c r="AH28" i="105"/>
  <c r="AH35" i="105"/>
  <c r="AH31" i="105"/>
  <c r="AH27" i="105"/>
  <c r="D169" i="105"/>
  <c r="D176" i="105"/>
  <c r="D172" i="105"/>
  <c r="D175" i="105"/>
  <c r="D171" i="105"/>
  <c r="D178" i="105"/>
  <c r="D174" i="105"/>
  <c r="D177" i="105"/>
  <c r="D173" i="105"/>
  <c r="D170" i="105"/>
  <c r="AB169" i="105"/>
  <c r="AB170" i="105"/>
  <c r="AB177" i="105"/>
  <c r="AB173" i="105"/>
  <c r="AB176" i="105"/>
  <c r="AB172" i="105"/>
  <c r="AB175" i="105"/>
  <c r="AB171" i="105"/>
  <c r="AB178" i="105"/>
  <c r="AB174" i="105"/>
  <c r="W169" i="105"/>
  <c r="W176" i="105"/>
  <c r="W177" i="105"/>
  <c r="W172" i="105"/>
  <c r="W175" i="105"/>
  <c r="W171" i="105"/>
  <c r="W170" i="105"/>
  <c r="W178" i="105"/>
  <c r="W173" i="105"/>
  <c r="W174" i="105"/>
  <c r="AD26" i="105"/>
  <c r="AD21" i="105" s="1"/>
  <c r="AD35" i="105"/>
  <c r="AD34" i="105"/>
  <c r="AD30" i="105"/>
  <c r="AD33" i="105"/>
  <c r="AD27" i="105"/>
  <c r="AD32" i="105"/>
  <c r="AD31" i="105"/>
  <c r="AD28" i="105"/>
  <c r="AD29" i="105"/>
  <c r="S169" i="105"/>
  <c r="S173" i="105"/>
  <c r="S172" i="105"/>
  <c r="S176" i="105"/>
  <c r="S175" i="105"/>
  <c r="S171" i="105"/>
  <c r="S178" i="105"/>
  <c r="S174" i="105"/>
  <c r="S170" i="105"/>
  <c r="S177" i="105"/>
  <c r="O104" i="105"/>
  <c r="O21" i="105" s="1"/>
  <c r="O107" i="105"/>
  <c r="O110" i="105"/>
  <c r="O106" i="105"/>
  <c r="O113" i="105"/>
  <c r="O112" i="105"/>
  <c r="O109" i="105"/>
  <c r="O105" i="105"/>
  <c r="O108" i="105"/>
  <c r="O111" i="105"/>
  <c r="J156" i="105"/>
  <c r="J157" i="105"/>
  <c r="J160" i="105"/>
  <c r="J164" i="105"/>
  <c r="J163" i="105"/>
  <c r="J159" i="105"/>
  <c r="J158" i="105"/>
  <c r="J165" i="105"/>
  <c r="J162" i="105"/>
  <c r="J161" i="105"/>
  <c r="Z169" i="105"/>
  <c r="Z177" i="105"/>
  <c r="Z176" i="105"/>
  <c r="Z172" i="105"/>
  <c r="Z175" i="105"/>
  <c r="Z171" i="105"/>
  <c r="Z178" i="105"/>
  <c r="Z173" i="105"/>
  <c r="Z174" i="105"/>
  <c r="Z170" i="105"/>
  <c r="U117" i="105"/>
  <c r="U120" i="105"/>
  <c r="U123" i="105"/>
  <c r="U119" i="105"/>
  <c r="U126" i="105"/>
  <c r="U122" i="105"/>
  <c r="U118" i="105"/>
  <c r="U125" i="105"/>
  <c r="U121" i="105"/>
  <c r="U124" i="105"/>
  <c r="P117" i="105"/>
  <c r="P124" i="105"/>
  <c r="P123" i="105"/>
  <c r="P120" i="105"/>
  <c r="P119" i="105"/>
  <c r="P126" i="105"/>
  <c r="P122" i="105"/>
  <c r="P118" i="105"/>
  <c r="P125" i="105"/>
  <c r="P121" i="105"/>
  <c r="G26" i="105"/>
  <c r="G21" i="105" s="1"/>
  <c r="G29" i="105"/>
  <c r="G28" i="105"/>
  <c r="G32" i="105"/>
  <c r="G35" i="105"/>
  <c r="G31" i="105"/>
  <c r="G27" i="105"/>
  <c r="G34" i="105"/>
  <c r="G30" i="105"/>
  <c r="G33" i="105"/>
  <c r="AF177" i="55"/>
  <c r="AF10" i="45" s="1"/>
  <c r="L144" i="55"/>
  <c r="L3" i="43" s="1"/>
  <c r="L132" i="55"/>
  <c r="AE176" i="55"/>
  <c r="AE9" i="45" s="1"/>
  <c r="AE175" i="55"/>
  <c r="AE8" i="45" s="1"/>
  <c r="R152" i="55"/>
  <c r="R11" i="43" s="1"/>
  <c r="Q120" i="55"/>
  <c r="Q5" i="42" s="1"/>
  <c r="Q122" i="55"/>
  <c r="Q7" i="42" s="1"/>
  <c r="AL161" i="55"/>
  <c r="AL7" i="44" s="1"/>
  <c r="Y163" i="55"/>
  <c r="Y9" i="44" s="1"/>
  <c r="AM130" i="105"/>
  <c r="AM138" i="105"/>
  <c r="AM136" i="105"/>
  <c r="AM137" i="105"/>
  <c r="AM133" i="105"/>
  <c r="AM139" i="105"/>
  <c r="AM132" i="105"/>
  <c r="AM135" i="105"/>
  <c r="AM131" i="105"/>
  <c r="AM134" i="105"/>
  <c r="AA117" i="105"/>
  <c r="AA123" i="105"/>
  <c r="AA119" i="105"/>
  <c r="AA126" i="105"/>
  <c r="AA122" i="105"/>
  <c r="AA118" i="105"/>
  <c r="AA125" i="105"/>
  <c r="AA121" i="105"/>
  <c r="AA124" i="105"/>
  <c r="AA120" i="105"/>
  <c r="I111" i="55"/>
  <c r="I9" i="41" s="1"/>
  <c r="I2" i="41"/>
  <c r="E143" i="105"/>
  <c r="E150" i="105"/>
  <c r="E146" i="105"/>
  <c r="E149" i="105"/>
  <c r="E145" i="105"/>
  <c r="E152" i="105"/>
  <c r="E148" i="105"/>
  <c r="E144" i="105"/>
  <c r="E151" i="105"/>
  <c r="E147" i="105"/>
  <c r="K104" i="105"/>
  <c r="K109" i="105"/>
  <c r="K105" i="105"/>
  <c r="K108" i="105"/>
  <c r="K111" i="105"/>
  <c r="K107" i="105"/>
  <c r="K112" i="105"/>
  <c r="K113" i="105"/>
  <c r="K110" i="105"/>
  <c r="K106" i="105"/>
  <c r="AH169" i="105"/>
  <c r="AH172" i="105"/>
  <c r="AH175" i="105"/>
  <c r="AH171" i="105"/>
  <c r="AH178" i="105"/>
  <c r="AH174" i="105"/>
  <c r="AH170" i="105"/>
  <c r="AH177" i="105"/>
  <c r="AH176" i="105"/>
  <c r="AH173" i="105"/>
  <c r="AN117" i="105"/>
  <c r="AN126" i="105"/>
  <c r="AN122" i="105"/>
  <c r="AN118" i="105"/>
  <c r="AN125" i="105"/>
  <c r="AN121" i="105"/>
  <c r="AN124" i="105"/>
  <c r="AN119" i="105"/>
  <c r="AN123" i="105"/>
  <c r="AN120" i="105"/>
  <c r="AK169" i="105"/>
  <c r="AK177" i="105"/>
  <c r="AK173" i="105"/>
  <c r="AK176" i="105"/>
  <c r="AK172" i="105"/>
  <c r="AK175" i="105"/>
  <c r="AK171" i="105"/>
  <c r="AK170" i="105"/>
  <c r="AK178" i="105"/>
  <c r="AK174" i="105"/>
  <c r="N156" i="105"/>
  <c r="N162" i="105"/>
  <c r="N160" i="105"/>
  <c r="N159" i="105"/>
  <c r="N158" i="105"/>
  <c r="N164" i="105"/>
  <c r="N163" i="105"/>
  <c r="N165" i="105"/>
  <c r="N161" i="105"/>
  <c r="N157" i="105"/>
  <c r="D143" i="105"/>
  <c r="D144" i="105"/>
  <c r="D145" i="105"/>
  <c r="D152" i="105"/>
  <c r="D151" i="105"/>
  <c r="D147" i="105"/>
  <c r="D150" i="105"/>
  <c r="D148" i="105"/>
  <c r="D146" i="105"/>
  <c r="D149" i="105"/>
  <c r="AB104" i="105"/>
  <c r="AB107" i="105"/>
  <c r="AB110" i="105"/>
  <c r="AB106" i="105"/>
  <c r="AB109" i="105"/>
  <c r="AB105" i="105"/>
  <c r="AB111" i="105"/>
  <c r="AB108" i="105"/>
  <c r="AB113" i="105"/>
  <c r="AB112" i="105"/>
  <c r="AE156" i="105"/>
  <c r="AE162" i="105"/>
  <c r="AE159" i="105"/>
  <c r="AE158" i="105"/>
  <c r="AE161" i="105"/>
  <c r="AE157" i="105"/>
  <c r="AE163" i="105"/>
  <c r="AE165" i="105"/>
  <c r="AE164" i="105"/>
  <c r="AE160" i="105"/>
  <c r="W117" i="105"/>
  <c r="W118" i="105"/>
  <c r="W124" i="105"/>
  <c r="W121" i="105"/>
  <c r="W125" i="105"/>
  <c r="W120" i="105"/>
  <c r="W122" i="105"/>
  <c r="W123" i="105"/>
  <c r="W119" i="105"/>
  <c r="W126" i="105"/>
  <c r="S104" i="105"/>
  <c r="S21" i="105" s="1"/>
  <c r="S111" i="105"/>
  <c r="S113" i="105"/>
  <c r="S110" i="105"/>
  <c r="S106" i="105"/>
  <c r="S112" i="105"/>
  <c r="S109" i="105"/>
  <c r="S107" i="105"/>
  <c r="S105" i="105"/>
  <c r="S108" i="105"/>
  <c r="O143" i="105"/>
  <c r="O145" i="105"/>
  <c r="O148" i="105"/>
  <c r="O151" i="105"/>
  <c r="O147" i="105"/>
  <c r="O150" i="105"/>
  <c r="O146" i="105"/>
  <c r="O149" i="105"/>
  <c r="O152" i="105"/>
  <c r="O144" i="105"/>
  <c r="J169" i="105"/>
  <c r="J178" i="105"/>
  <c r="J174" i="105"/>
  <c r="J170" i="105"/>
  <c r="J177" i="105"/>
  <c r="J173" i="105"/>
  <c r="J176" i="105"/>
  <c r="J172" i="105"/>
  <c r="J175" i="105"/>
  <c r="J171" i="105"/>
  <c r="Z117" i="105"/>
  <c r="Z119" i="105"/>
  <c r="Z126" i="105"/>
  <c r="Z122" i="105"/>
  <c r="Z118" i="105"/>
  <c r="Z124" i="105"/>
  <c r="Z121" i="105"/>
  <c r="Z125" i="105"/>
  <c r="Z123" i="105"/>
  <c r="Z120" i="105"/>
  <c r="U169" i="105"/>
  <c r="U178" i="105"/>
  <c r="U174" i="105"/>
  <c r="U170" i="105"/>
  <c r="U177" i="105"/>
  <c r="U173" i="105"/>
  <c r="U176" i="105"/>
  <c r="U172" i="105"/>
  <c r="U175" i="105"/>
  <c r="U171" i="105"/>
  <c r="P135" i="105"/>
  <c r="P131" i="105"/>
  <c r="P134" i="105"/>
  <c r="P130" i="105"/>
  <c r="P133" i="105"/>
  <c r="P137" i="105"/>
  <c r="P139" i="105"/>
  <c r="P138" i="105"/>
  <c r="P136" i="105"/>
  <c r="P132" i="105"/>
  <c r="I117" i="105"/>
  <c r="I126" i="105"/>
  <c r="I122" i="105"/>
  <c r="I118" i="105"/>
  <c r="I125" i="105"/>
  <c r="I121" i="105"/>
  <c r="I124" i="105"/>
  <c r="I120" i="105"/>
  <c r="I123" i="105"/>
  <c r="I119" i="105"/>
  <c r="R169" i="105"/>
  <c r="R175" i="105"/>
  <c r="R171" i="105"/>
  <c r="R178" i="105"/>
  <c r="R174" i="105"/>
  <c r="R170" i="105"/>
  <c r="R177" i="105"/>
  <c r="R173" i="105"/>
  <c r="R176" i="105"/>
  <c r="R172" i="105"/>
  <c r="W104" i="105"/>
  <c r="W113" i="105"/>
  <c r="W110" i="105"/>
  <c r="W106" i="105"/>
  <c r="W112" i="105"/>
  <c r="W109" i="105"/>
  <c r="W105" i="105"/>
  <c r="W108" i="105"/>
  <c r="W111" i="105"/>
  <c r="W107" i="105"/>
  <c r="AA26" i="105"/>
  <c r="AA34" i="105"/>
  <c r="AA30" i="105"/>
  <c r="AA28" i="105"/>
  <c r="AA32" i="105"/>
  <c r="AA35" i="105"/>
  <c r="AA31" i="105"/>
  <c r="AA27" i="105"/>
  <c r="AA33" i="105"/>
  <c r="AA29" i="105"/>
  <c r="AI143" i="105"/>
  <c r="AI150" i="105"/>
  <c r="AI146" i="105"/>
  <c r="AI149" i="105"/>
  <c r="AI145" i="105"/>
  <c r="AI147" i="105"/>
  <c r="AI144" i="105"/>
  <c r="AI152" i="105"/>
  <c r="AI151" i="105"/>
  <c r="AI148" i="105"/>
  <c r="X104" i="105"/>
  <c r="X113" i="105"/>
  <c r="X110" i="105"/>
  <c r="X112" i="105"/>
  <c r="X109" i="105"/>
  <c r="X105" i="105"/>
  <c r="X108" i="105"/>
  <c r="X111" i="105"/>
  <c r="X106" i="105"/>
  <c r="X107" i="105"/>
  <c r="Z143" i="105"/>
  <c r="Z146" i="105"/>
  <c r="Z149" i="105"/>
  <c r="Z145" i="105"/>
  <c r="Z152" i="105"/>
  <c r="Z144" i="105"/>
  <c r="Z148" i="105"/>
  <c r="Z151" i="105"/>
  <c r="Z147" i="105"/>
  <c r="Z150" i="105"/>
  <c r="AF175" i="55"/>
  <c r="AF8" i="45" s="1"/>
  <c r="Y139" i="55"/>
  <c r="Z176" i="55"/>
  <c r="Z9" i="45" s="1"/>
  <c r="AE171" i="55"/>
  <c r="AE4" i="45" s="1"/>
  <c r="R147" i="55"/>
  <c r="R6" i="43" s="1"/>
  <c r="F132" i="55"/>
  <c r="V146" i="55"/>
  <c r="V5" i="43" s="1"/>
  <c r="H160" i="55"/>
  <c r="H6" i="44" s="1"/>
  <c r="AM117" i="105"/>
  <c r="AM118" i="105"/>
  <c r="AM125" i="105"/>
  <c r="AM121" i="105"/>
  <c r="AM124" i="105"/>
  <c r="AM120" i="105"/>
  <c r="AM123" i="105"/>
  <c r="AM119" i="105"/>
  <c r="AM126" i="105"/>
  <c r="AM122" i="105"/>
  <c r="L156" i="105"/>
  <c r="L157" i="105"/>
  <c r="L160" i="105"/>
  <c r="L159" i="105"/>
  <c r="L162" i="105"/>
  <c r="L163" i="105"/>
  <c r="L164" i="105"/>
  <c r="L158" i="105"/>
  <c r="L165" i="105"/>
  <c r="L161" i="105"/>
  <c r="AA143" i="105"/>
  <c r="AA151" i="105"/>
  <c r="AA150" i="105"/>
  <c r="AA146" i="105"/>
  <c r="AA149" i="105"/>
  <c r="AA145" i="105"/>
  <c r="AA152" i="105"/>
  <c r="AA148" i="105"/>
  <c r="AA147" i="105"/>
  <c r="AA144" i="105"/>
  <c r="AG156" i="105"/>
  <c r="AG163" i="105"/>
  <c r="AG164" i="105"/>
  <c r="AG159" i="105"/>
  <c r="AG158" i="105"/>
  <c r="AG165" i="105"/>
  <c r="AG161" i="105"/>
  <c r="AG157" i="105"/>
  <c r="AG162" i="105"/>
  <c r="AG160" i="105"/>
  <c r="E104" i="105"/>
  <c r="E108" i="105"/>
  <c r="E111" i="105"/>
  <c r="E107" i="105"/>
  <c r="E112" i="105"/>
  <c r="E106" i="105"/>
  <c r="E109" i="105"/>
  <c r="E105" i="105"/>
  <c r="E113" i="105"/>
  <c r="E110" i="105"/>
  <c r="K143" i="105"/>
  <c r="K146" i="105"/>
  <c r="K145" i="105"/>
  <c r="K149" i="105"/>
  <c r="K152" i="105"/>
  <c r="K148" i="105"/>
  <c r="K144" i="105"/>
  <c r="K151" i="105"/>
  <c r="K147" i="105"/>
  <c r="K150" i="105"/>
  <c r="AL26" i="105"/>
  <c r="AL32" i="105"/>
  <c r="AL35" i="105"/>
  <c r="AL31" i="105"/>
  <c r="AL34" i="105"/>
  <c r="AL29" i="105"/>
  <c r="AL28" i="105"/>
  <c r="AL33" i="105"/>
  <c r="AL30" i="105"/>
  <c r="AL27" i="105"/>
  <c r="AH117" i="105"/>
  <c r="AH124" i="105"/>
  <c r="AH120" i="105"/>
  <c r="AH126" i="105"/>
  <c r="AH122" i="105"/>
  <c r="AH118" i="105"/>
  <c r="AH125" i="105"/>
  <c r="AH121" i="105"/>
  <c r="AH123" i="105"/>
  <c r="AH119" i="105"/>
  <c r="AN169" i="105"/>
  <c r="AN171" i="105"/>
  <c r="AN178" i="105"/>
  <c r="AN174" i="105"/>
  <c r="AN177" i="105"/>
  <c r="AN173" i="105"/>
  <c r="AN170" i="105"/>
  <c r="AN176" i="105"/>
  <c r="AN172" i="105"/>
  <c r="AN175" i="105"/>
  <c r="AK104" i="105"/>
  <c r="AK112" i="105"/>
  <c r="AK109" i="105"/>
  <c r="AK105" i="105"/>
  <c r="AK113" i="105"/>
  <c r="AK108" i="105"/>
  <c r="AK107" i="105"/>
  <c r="AK110" i="105"/>
  <c r="AK106" i="105"/>
  <c r="AK111" i="105"/>
  <c r="N143" i="105"/>
  <c r="N151" i="105"/>
  <c r="N147" i="105"/>
  <c r="N150" i="105"/>
  <c r="N146" i="105"/>
  <c r="N149" i="105"/>
  <c r="N148" i="105"/>
  <c r="N144" i="105"/>
  <c r="N152" i="105"/>
  <c r="N145" i="105"/>
  <c r="D176" i="55"/>
  <c r="D9" i="45" s="1"/>
  <c r="D170" i="55"/>
  <c r="D3" i="45" s="1"/>
  <c r="D2" i="45"/>
  <c r="D175" i="55"/>
  <c r="D8" i="45" s="1"/>
  <c r="D174" i="55"/>
  <c r="D7" i="45" s="1"/>
  <c r="D178" i="55"/>
  <c r="D11" i="45" s="1"/>
  <c r="D171" i="55"/>
  <c r="D4" i="45" s="1"/>
  <c r="D173" i="55"/>
  <c r="D6" i="45" s="1"/>
  <c r="D172" i="55"/>
  <c r="D5" i="45" s="1"/>
  <c r="D177" i="55"/>
  <c r="D10" i="45" s="1"/>
  <c r="AB143" i="105"/>
  <c r="AB146" i="105"/>
  <c r="AB149" i="105"/>
  <c r="AB145" i="105"/>
  <c r="AB152" i="105"/>
  <c r="AB151" i="105"/>
  <c r="AB147" i="105"/>
  <c r="AB150" i="105"/>
  <c r="AB148" i="105"/>
  <c r="AB144" i="105"/>
  <c r="AE139" i="105"/>
  <c r="AE138" i="105"/>
  <c r="AE135" i="105"/>
  <c r="AE131" i="105"/>
  <c r="AE134" i="105"/>
  <c r="AE130" i="105"/>
  <c r="AE137" i="105"/>
  <c r="AE133" i="105"/>
  <c r="AE132" i="105"/>
  <c r="AE136" i="105"/>
  <c r="W2" i="42"/>
  <c r="W121" i="55"/>
  <c r="W6" i="42" s="1"/>
  <c r="S143" i="105"/>
  <c r="S150" i="105"/>
  <c r="S146" i="105"/>
  <c r="S145" i="105"/>
  <c r="S152" i="105"/>
  <c r="S148" i="105"/>
  <c r="S144" i="105"/>
  <c r="S151" i="105"/>
  <c r="S147" i="105"/>
  <c r="S149" i="105"/>
  <c r="O132" i="105"/>
  <c r="O137" i="105"/>
  <c r="O135" i="105"/>
  <c r="O136" i="105"/>
  <c r="O131" i="105"/>
  <c r="O134" i="105"/>
  <c r="O130" i="105"/>
  <c r="O139" i="105"/>
  <c r="O138" i="105"/>
  <c r="O133" i="105"/>
  <c r="J132" i="105"/>
  <c r="J137" i="105"/>
  <c r="J135" i="105"/>
  <c r="J131" i="105"/>
  <c r="J139" i="105"/>
  <c r="J134" i="105"/>
  <c r="J130" i="105"/>
  <c r="J138" i="105"/>
  <c r="J133" i="105"/>
  <c r="J136" i="105"/>
  <c r="Z149" i="55"/>
  <c r="Z8" i="43" s="1"/>
  <c r="Z146" i="55"/>
  <c r="Z5" i="43" s="1"/>
  <c r="Z145" i="55"/>
  <c r="Z4" i="43" s="1"/>
  <c r="U131" i="105"/>
  <c r="U137" i="105"/>
  <c r="U134" i="105"/>
  <c r="U130" i="105"/>
  <c r="U133" i="105"/>
  <c r="U132" i="105"/>
  <c r="U136" i="105"/>
  <c r="U139" i="105"/>
  <c r="U138" i="105"/>
  <c r="U135" i="105"/>
  <c r="P104" i="105"/>
  <c r="P112" i="105"/>
  <c r="P109" i="105"/>
  <c r="P105" i="105"/>
  <c r="P108" i="105"/>
  <c r="P111" i="105"/>
  <c r="P107" i="105"/>
  <c r="P113" i="105"/>
  <c r="P110" i="105"/>
  <c r="P106" i="105"/>
  <c r="U156" i="105"/>
  <c r="U163" i="105"/>
  <c r="U159" i="105"/>
  <c r="U158" i="105"/>
  <c r="U164" i="105"/>
  <c r="U161" i="105"/>
  <c r="U157" i="105"/>
  <c r="U162" i="105"/>
  <c r="U160" i="105"/>
  <c r="U165" i="105"/>
  <c r="AE2" i="45"/>
  <c r="Q126" i="55"/>
  <c r="Q11" i="42" s="1"/>
  <c r="Q118" i="55"/>
  <c r="Q3" i="42" s="1"/>
  <c r="F135" i="55"/>
  <c r="AL157" i="55"/>
  <c r="AL3" i="44" s="1"/>
  <c r="AC178" i="55"/>
  <c r="AC11" i="45" s="1"/>
  <c r="AM143" i="105"/>
  <c r="AM152" i="105"/>
  <c r="AM148" i="105"/>
  <c r="AM151" i="105"/>
  <c r="AM147" i="105"/>
  <c r="AM150" i="105"/>
  <c r="AM146" i="105"/>
  <c r="AM149" i="105"/>
  <c r="AM144" i="105"/>
  <c r="AM145" i="105"/>
  <c r="L131" i="105"/>
  <c r="L137" i="105"/>
  <c r="L134" i="105"/>
  <c r="L130" i="105"/>
  <c r="L138" i="105"/>
  <c r="L133" i="105"/>
  <c r="L139" i="105"/>
  <c r="L136" i="105"/>
  <c r="L132" i="105"/>
  <c r="L135" i="105"/>
  <c r="AA104" i="105"/>
  <c r="AA113" i="105"/>
  <c r="AA112" i="105"/>
  <c r="AA109" i="105"/>
  <c r="AA105" i="105"/>
  <c r="AA108" i="105"/>
  <c r="AA111" i="105"/>
  <c r="AA107" i="105"/>
  <c r="AA110" i="105"/>
  <c r="AA106" i="105"/>
  <c r="AG104" i="105"/>
  <c r="AG111" i="105"/>
  <c r="AG110" i="105"/>
  <c r="AG106" i="105"/>
  <c r="AG113" i="105"/>
  <c r="AG109" i="105"/>
  <c r="AG105" i="105"/>
  <c r="AG112" i="105"/>
  <c r="AG108" i="105"/>
  <c r="AG107" i="105"/>
  <c r="E117" i="105"/>
  <c r="E126" i="105"/>
  <c r="E122" i="105"/>
  <c r="E118" i="105"/>
  <c r="E125" i="105"/>
  <c r="E121" i="105"/>
  <c r="E124" i="105"/>
  <c r="E123" i="105"/>
  <c r="E119" i="105"/>
  <c r="E120" i="105"/>
  <c r="K169" i="105"/>
  <c r="K173" i="105"/>
  <c r="K176" i="105"/>
  <c r="K172" i="105"/>
  <c r="K175" i="105"/>
  <c r="K178" i="105"/>
  <c r="K174" i="105"/>
  <c r="K170" i="105"/>
  <c r="K177" i="105"/>
  <c r="K171" i="105"/>
  <c r="AH137" i="105"/>
  <c r="AH133" i="105"/>
  <c r="AH132" i="105"/>
  <c r="AH135" i="105"/>
  <c r="AH131" i="105"/>
  <c r="AH136" i="105"/>
  <c r="AH139" i="105"/>
  <c r="AH138" i="105"/>
  <c r="AH130" i="105"/>
  <c r="AH134" i="105"/>
  <c r="AN143" i="105"/>
  <c r="AN150" i="105"/>
  <c r="AN146" i="105"/>
  <c r="AN149" i="105"/>
  <c r="AN145" i="105"/>
  <c r="AN152" i="105"/>
  <c r="AN148" i="105"/>
  <c r="AN144" i="105"/>
  <c r="AN151" i="105"/>
  <c r="AN147" i="105"/>
  <c r="AK117" i="105"/>
  <c r="AK122" i="105"/>
  <c r="AK118" i="105"/>
  <c r="AK125" i="105"/>
  <c r="AK121" i="105"/>
  <c r="AK124" i="105"/>
  <c r="AK120" i="105"/>
  <c r="AK123" i="105"/>
  <c r="AK119" i="105"/>
  <c r="AK126" i="105"/>
  <c r="N104" i="105"/>
  <c r="N112" i="105"/>
  <c r="N109" i="105"/>
  <c r="N105" i="105"/>
  <c r="N108" i="105"/>
  <c r="N113" i="105"/>
  <c r="N111" i="105"/>
  <c r="N107" i="105"/>
  <c r="N110" i="105"/>
  <c r="N106" i="105"/>
  <c r="Z26" i="105"/>
  <c r="Z35" i="105"/>
  <c r="Z31" i="105"/>
  <c r="Z34" i="105"/>
  <c r="Z28" i="105"/>
  <c r="Z33" i="105"/>
  <c r="Z29" i="105"/>
  <c r="Z27" i="105"/>
  <c r="Z30" i="105"/>
  <c r="Z32" i="105"/>
  <c r="Y156" i="105"/>
  <c r="Y161" i="105"/>
  <c r="Y157" i="105"/>
  <c r="Y164" i="105"/>
  <c r="Y160" i="105"/>
  <c r="Y165" i="105"/>
  <c r="Y159" i="105"/>
  <c r="Y163" i="105"/>
  <c r="Y162" i="105"/>
  <c r="Y158" i="105"/>
  <c r="AB117" i="105"/>
  <c r="AB126" i="105"/>
  <c r="AB118" i="105"/>
  <c r="AB125" i="105"/>
  <c r="AB121" i="105"/>
  <c r="AB124" i="105"/>
  <c r="AB120" i="105"/>
  <c r="AB119" i="105"/>
  <c r="AB122" i="105"/>
  <c r="AB123" i="105"/>
  <c r="AE104" i="105"/>
  <c r="AE112" i="105"/>
  <c r="AE108" i="105"/>
  <c r="AE107" i="105"/>
  <c r="AE111" i="105"/>
  <c r="AE110" i="105"/>
  <c r="AE106" i="105"/>
  <c r="AE113" i="105"/>
  <c r="AE109" i="105"/>
  <c r="AE105" i="105"/>
  <c r="Q156" i="105"/>
  <c r="Q164" i="105"/>
  <c r="Q163" i="105"/>
  <c r="Q158" i="105"/>
  <c r="Q161" i="105"/>
  <c r="Q157" i="105"/>
  <c r="Q165" i="105"/>
  <c r="Q162" i="105"/>
  <c r="Q160" i="105"/>
  <c r="Q159" i="105"/>
  <c r="S135" i="105"/>
  <c r="S131" i="105"/>
  <c r="S137" i="105"/>
  <c r="S134" i="105"/>
  <c r="S133" i="105"/>
  <c r="S138" i="105"/>
  <c r="S132" i="105"/>
  <c r="S136" i="105"/>
  <c r="S139" i="105"/>
  <c r="S130" i="105"/>
  <c r="O169" i="105"/>
  <c r="O174" i="105"/>
  <c r="O173" i="105"/>
  <c r="O177" i="105"/>
  <c r="O170" i="105"/>
  <c r="O176" i="105"/>
  <c r="O172" i="105"/>
  <c r="O175" i="105"/>
  <c r="O171" i="105"/>
  <c r="O178" i="105"/>
  <c r="J143" i="105"/>
  <c r="J147" i="105"/>
  <c r="J150" i="105"/>
  <c r="J146" i="105"/>
  <c r="J149" i="105"/>
  <c r="J145" i="105"/>
  <c r="J152" i="105"/>
  <c r="J148" i="105"/>
  <c r="J144" i="105"/>
  <c r="J151" i="105"/>
  <c r="F156" i="105"/>
  <c r="F158" i="105"/>
  <c r="F162" i="105"/>
  <c r="F161" i="105"/>
  <c r="F157" i="105"/>
  <c r="F164" i="105"/>
  <c r="F160" i="105"/>
  <c r="F159" i="105"/>
  <c r="F165" i="105"/>
  <c r="F163" i="105"/>
  <c r="P169" i="105"/>
  <c r="P172" i="105"/>
  <c r="P175" i="105"/>
  <c r="P171" i="105"/>
  <c r="P174" i="105"/>
  <c r="P177" i="105"/>
  <c r="P170" i="105"/>
  <c r="P173" i="105"/>
  <c r="P176" i="105"/>
  <c r="P178" i="105"/>
  <c r="Y132" i="55"/>
  <c r="R121" i="55"/>
  <c r="R6" i="42" s="1"/>
  <c r="Q125" i="55"/>
  <c r="Q10" i="42" s="1"/>
  <c r="F134" i="55"/>
  <c r="AC175" i="55"/>
  <c r="AC8" i="45" s="1"/>
  <c r="Q124" i="55"/>
  <c r="Q9" i="42" s="1"/>
  <c r="Y161" i="55"/>
  <c r="Y7" i="44" s="1"/>
  <c r="AM104" i="105"/>
  <c r="AM108" i="105"/>
  <c r="AM107" i="105"/>
  <c r="AM111" i="105"/>
  <c r="AM110" i="105"/>
  <c r="AM113" i="105"/>
  <c r="AM112" i="105"/>
  <c r="AM109" i="105"/>
  <c r="AM105" i="105"/>
  <c r="AM106" i="105"/>
  <c r="L143" i="105"/>
  <c r="L147" i="105"/>
  <c r="L150" i="105"/>
  <c r="L146" i="105"/>
  <c r="L149" i="105"/>
  <c r="L145" i="105"/>
  <c r="L152" i="105"/>
  <c r="L148" i="105"/>
  <c r="L151" i="105"/>
  <c r="L144" i="105"/>
  <c r="AA132" i="105"/>
  <c r="AA131" i="105"/>
  <c r="AA136" i="105"/>
  <c r="AA135" i="105"/>
  <c r="AA138" i="105"/>
  <c r="AA133" i="105"/>
  <c r="AA139" i="105"/>
  <c r="AA137" i="105"/>
  <c r="AA134" i="105"/>
  <c r="AA130" i="105"/>
  <c r="AG143" i="105"/>
  <c r="AG149" i="105"/>
  <c r="AG145" i="105"/>
  <c r="AG152" i="105"/>
  <c r="AG148" i="105"/>
  <c r="AG144" i="105"/>
  <c r="AG151" i="105"/>
  <c r="AG147" i="105"/>
  <c r="AG150" i="105"/>
  <c r="AG146" i="105"/>
  <c r="E108" i="55"/>
  <c r="E6" i="41" s="1"/>
  <c r="E111" i="55"/>
  <c r="E9" i="41" s="1"/>
  <c r="E113" i="55"/>
  <c r="E11" i="41" s="1"/>
  <c r="E105" i="55"/>
  <c r="E3" i="41" s="1"/>
  <c r="E107" i="55"/>
  <c r="E5" i="41" s="1"/>
  <c r="E2" i="41"/>
  <c r="E106" i="55"/>
  <c r="E4" i="41" s="1"/>
  <c r="E110" i="55"/>
  <c r="E8" i="41" s="1"/>
  <c r="E109" i="55"/>
  <c r="E7" i="41" s="1"/>
  <c r="E112" i="55"/>
  <c r="E10" i="41" s="1"/>
  <c r="AC156" i="105"/>
  <c r="AC157" i="105"/>
  <c r="AC161" i="105"/>
  <c r="AC165" i="105"/>
  <c r="AC164" i="105"/>
  <c r="AC163" i="105"/>
  <c r="AC160" i="105"/>
  <c r="AC162" i="105"/>
  <c r="AC158" i="105"/>
  <c r="AC159" i="105"/>
  <c r="K117" i="105"/>
  <c r="K124" i="105"/>
  <c r="K125" i="105"/>
  <c r="K120" i="105"/>
  <c r="K123" i="105"/>
  <c r="K119" i="105"/>
  <c r="K126" i="105"/>
  <c r="K122" i="105"/>
  <c r="K118" i="105"/>
  <c r="K121" i="105"/>
  <c r="R156" i="105"/>
  <c r="R164" i="105"/>
  <c r="R165" i="105"/>
  <c r="R160" i="105"/>
  <c r="R159" i="105"/>
  <c r="R163" i="105"/>
  <c r="R158" i="105"/>
  <c r="R157" i="105"/>
  <c r="R162" i="105"/>
  <c r="R161" i="105"/>
  <c r="AN104" i="105"/>
  <c r="AN112" i="105"/>
  <c r="AN107" i="105"/>
  <c r="AN108" i="105"/>
  <c r="AN110" i="105"/>
  <c r="AN106" i="105"/>
  <c r="AN109" i="105"/>
  <c r="AN105" i="105"/>
  <c r="AN111" i="105"/>
  <c r="AN113" i="105"/>
  <c r="AK2" i="41"/>
  <c r="AK111" i="55"/>
  <c r="AK9" i="41" s="1"/>
  <c r="AK112" i="55"/>
  <c r="AK10" i="41" s="1"/>
  <c r="N137" i="105"/>
  <c r="N135" i="105"/>
  <c r="N131" i="105"/>
  <c r="N134" i="105"/>
  <c r="N130" i="105"/>
  <c r="N133" i="105"/>
  <c r="N139" i="105"/>
  <c r="N138" i="105"/>
  <c r="N136" i="105"/>
  <c r="N132" i="105"/>
  <c r="Y139" i="105"/>
  <c r="Y134" i="105"/>
  <c r="Y130" i="105"/>
  <c r="Y138" i="105"/>
  <c r="Y133" i="105"/>
  <c r="Y132" i="105"/>
  <c r="Y136" i="105"/>
  <c r="Y135" i="105"/>
  <c r="Y131" i="105"/>
  <c r="Y137" i="105"/>
  <c r="AE143" i="105"/>
  <c r="AE150" i="105"/>
  <c r="AE146" i="105"/>
  <c r="AE149" i="105"/>
  <c r="AE145" i="105"/>
  <c r="AE152" i="105"/>
  <c r="AE148" i="105"/>
  <c r="AE144" i="105"/>
  <c r="AE147" i="105"/>
  <c r="AE151" i="105"/>
  <c r="Q117" i="105"/>
  <c r="Q119" i="105"/>
  <c r="Q123" i="105"/>
  <c r="Q126" i="105"/>
  <c r="Q122" i="105"/>
  <c r="Q118" i="105"/>
  <c r="Q125" i="105"/>
  <c r="Q121" i="105"/>
  <c r="Q124" i="105"/>
  <c r="Q120" i="105"/>
  <c r="M156" i="105"/>
  <c r="M162" i="105"/>
  <c r="M164" i="105"/>
  <c r="M158" i="105"/>
  <c r="M165" i="105"/>
  <c r="M161" i="105"/>
  <c r="M157" i="105"/>
  <c r="M160" i="105"/>
  <c r="M159" i="105"/>
  <c r="M163" i="105"/>
  <c r="S117" i="105"/>
  <c r="S118" i="105"/>
  <c r="S126" i="105"/>
  <c r="S122" i="105"/>
  <c r="S119" i="105"/>
  <c r="S123" i="105"/>
  <c r="S125" i="105"/>
  <c r="S121" i="105"/>
  <c r="S124" i="105"/>
  <c r="S120" i="105"/>
  <c r="O117" i="105"/>
  <c r="O119" i="105"/>
  <c r="O126" i="105"/>
  <c r="O122" i="105"/>
  <c r="O118" i="105"/>
  <c r="O125" i="105"/>
  <c r="O121" i="105"/>
  <c r="O124" i="105"/>
  <c r="O120" i="105"/>
  <c r="O123" i="105"/>
  <c r="J117" i="105"/>
  <c r="J124" i="105"/>
  <c r="J120" i="105"/>
  <c r="J123" i="105"/>
  <c r="J119" i="105"/>
  <c r="J126" i="105"/>
  <c r="J122" i="105"/>
  <c r="J125" i="105"/>
  <c r="J118" i="105"/>
  <c r="J121" i="105"/>
  <c r="M26" i="105"/>
  <c r="M21" i="105" s="1"/>
  <c r="M33" i="105"/>
  <c r="M29" i="105"/>
  <c r="M32" i="105"/>
  <c r="M28" i="105"/>
  <c r="M31" i="105"/>
  <c r="M34" i="105"/>
  <c r="M27" i="105"/>
  <c r="M30" i="105"/>
  <c r="M35" i="105"/>
  <c r="F143" i="105"/>
  <c r="F145" i="105"/>
  <c r="F152" i="105"/>
  <c r="F148" i="105"/>
  <c r="F144" i="105"/>
  <c r="F151" i="105"/>
  <c r="F147" i="105"/>
  <c r="F150" i="105"/>
  <c r="F146" i="105"/>
  <c r="F149" i="105"/>
  <c r="N26" i="105"/>
  <c r="N29" i="105"/>
  <c r="N28" i="105"/>
  <c r="N32" i="105"/>
  <c r="N35" i="105"/>
  <c r="N31" i="105"/>
  <c r="N34" i="105"/>
  <c r="N27" i="105"/>
  <c r="N33" i="105"/>
  <c r="N30" i="105"/>
  <c r="AL156" i="105"/>
  <c r="AL160" i="105"/>
  <c r="AL159" i="105"/>
  <c r="AL164" i="105"/>
  <c r="AL158" i="105"/>
  <c r="AL163" i="105"/>
  <c r="AL162" i="105"/>
  <c r="AL165" i="105"/>
  <c r="AL161" i="105"/>
  <c r="AL157" i="105"/>
  <c r="P143" i="105"/>
  <c r="P152" i="105"/>
  <c r="P149" i="105"/>
  <c r="P148" i="105"/>
  <c r="P144" i="105"/>
  <c r="P145" i="105"/>
  <c r="P151" i="105"/>
  <c r="P147" i="105"/>
  <c r="P146" i="105"/>
  <c r="P150" i="105"/>
  <c r="E26" i="105"/>
  <c r="E21" i="105" s="1"/>
  <c r="E27" i="105"/>
  <c r="E29" i="105"/>
  <c r="E35" i="105"/>
  <c r="E31" i="105"/>
  <c r="E34" i="105"/>
  <c r="E32" i="105"/>
  <c r="E28" i="105"/>
  <c r="E30" i="105"/>
  <c r="E33" i="105"/>
  <c r="AM26" i="105"/>
  <c r="AM21" i="105" s="1"/>
  <c r="AM34" i="105"/>
  <c r="AM29" i="105"/>
  <c r="AM28" i="105"/>
  <c r="AM30" i="105"/>
  <c r="AM33" i="105"/>
  <c r="AM32" i="105"/>
  <c r="AM35" i="105"/>
  <c r="AM31" i="105"/>
  <c r="AM27" i="105"/>
  <c r="Y137" i="55"/>
  <c r="Z174" i="55"/>
  <c r="Z7" i="45" s="1"/>
  <c r="AE178" i="55"/>
  <c r="AE11" i="45" s="1"/>
  <c r="R144" i="55"/>
  <c r="R3" i="43" s="1"/>
  <c r="F131" i="55"/>
  <c r="AC170" i="55"/>
  <c r="AC3" i="45" s="1"/>
  <c r="Y159" i="55"/>
  <c r="Y5" i="44" s="1"/>
  <c r="H156" i="105"/>
  <c r="H165" i="105"/>
  <c r="H164" i="105"/>
  <c r="H163" i="105"/>
  <c r="H159" i="105"/>
  <c r="H158" i="105"/>
  <c r="H162" i="105"/>
  <c r="H161" i="105"/>
  <c r="H157" i="105"/>
  <c r="H160" i="105"/>
  <c r="AM169" i="105"/>
  <c r="AM176" i="105"/>
  <c r="AM172" i="105"/>
  <c r="AM175" i="105"/>
  <c r="AM171" i="105"/>
  <c r="AM178" i="105"/>
  <c r="AM174" i="105"/>
  <c r="AM170" i="105"/>
  <c r="AM177" i="105"/>
  <c r="AM173" i="105"/>
  <c r="V156" i="105"/>
  <c r="V159" i="105"/>
  <c r="V158" i="105"/>
  <c r="V161" i="105"/>
  <c r="V157" i="105"/>
  <c r="V162" i="105"/>
  <c r="V160" i="105"/>
  <c r="V165" i="105"/>
  <c r="V164" i="105"/>
  <c r="V163" i="105"/>
  <c r="L104" i="105"/>
  <c r="L113" i="105"/>
  <c r="L110" i="105"/>
  <c r="L106" i="105"/>
  <c r="L109" i="105"/>
  <c r="L108" i="105"/>
  <c r="L111" i="105"/>
  <c r="L107" i="105"/>
  <c r="L112" i="105"/>
  <c r="L105" i="105"/>
  <c r="AA169" i="105"/>
  <c r="AA176" i="105"/>
  <c r="AA172" i="105"/>
  <c r="AA175" i="105"/>
  <c r="AA171" i="105"/>
  <c r="AA178" i="105"/>
  <c r="AA174" i="105"/>
  <c r="AA170" i="105"/>
  <c r="AA177" i="105"/>
  <c r="AA173" i="105"/>
  <c r="AG117" i="105"/>
  <c r="AG125" i="105"/>
  <c r="AG121" i="105"/>
  <c r="AG124" i="105"/>
  <c r="AG120" i="105"/>
  <c r="AG123" i="105"/>
  <c r="AG119" i="105"/>
  <c r="AG126" i="105"/>
  <c r="AG122" i="105"/>
  <c r="AG118" i="105"/>
  <c r="I26" i="105"/>
  <c r="I34" i="105"/>
  <c r="I33" i="105"/>
  <c r="I29" i="105"/>
  <c r="I31" i="105"/>
  <c r="I28" i="105"/>
  <c r="I27" i="105"/>
  <c r="I30" i="105"/>
  <c r="I32" i="105"/>
  <c r="I35" i="105"/>
  <c r="AC117" i="105"/>
  <c r="AC125" i="105"/>
  <c r="AC121" i="105"/>
  <c r="AC124" i="105"/>
  <c r="AC119" i="105"/>
  <c r="AC123" i="105"/>
  <c r="AC120" i="105"/>
  <c r="AC126" i="105"/>
  <c r="AC118" i="105"/>
  <c r="AC122" i="105"/>
  <c r="R143" i="105"/>
  <c r="R150" i="105"/>
  <c r="R146" i="105"/>
  <c r="R149" i="105"/>
  <c r="R145" i="105"/>
  <c r="R152" i="105"/>
  <c r="R148" i="105"/>
  <c r="R151" i="105"/>
  <c r="R147" i="105"/>
  <c r="R144" i="105"/>
  <c r="N169" i="105"/>
  <c r="N174" i="105"/>
  <c r="N170" i="105"/>
  <c r="N177" i="105"/>
  <c r="N173" i="105"/>
  <c r="N176" i="105"/>
  <c r="N172" i="105"/>
  <c r="N175" i="105"/>
  <c r="N171" i="105"/>
  <c r="N178" i="105"/>
  <c r="P26" i="105"/>
  <c r="P31" i="105"/>
  <c r="P34" i="105"/>
  <c r="P30" i="105"/>
  <c r="P33" i="105"/>
  <c r="P29" i="105"/>
  <c r="P32" i="105"/>
  <c r="P28" i="105"/>
  <c r="P35" i="105"/>
  <c r="P27" i="105"/>
  <c r="Y169" i="105"/>
  <c r="Y172" i="105"/>
  <c r="Y175" i="105"/>
  <c r="Y171" i="105"/>
  <c r="Y170" i="105"/>
  <c r="Y178" i="105"/>
  <c r="Y174" i="105"/>
  <c r="Y177" i="105"/>
  <c r="Y173" i="105"/>
  <c r="Y176" i="105"/>
  <c r="AE169" i="105"/>
  <c r="AE171" i="105"/>
  <c r="AE178" i="105"/>
  <c r="AE174" i="105"/>
  <c r="AE170" i="105"/>
  <c r="AE177" i="105"/>
  <c r="AE173" i="105"/>
  <c r="AE176" i="105"/>
  <c r="AE172" i="105"/>
  <c r="AE175" i="105"/>
  <c r="Q143" i="105"/>
  <c r="Q146" i="105"/>
  <c r="Q149" i="105"/>
  <c r="Q145" i="105"/>
  <c r="Q152" i="105"/>
  <c r="Q148" i="105"/>
  <c r="Q151" i="105"/>
  <c r="Q147" i="105"/>
  <c r="Q144" i="105"/>
  <c r="Q150" i="105"/>
  <c r="M117" i="105"/>
  <c r="M123" i="105"/>
  <c r="M119" i="105"/>
  <c r="M126" i="105"/>
  <c r="M122" i="105"/>
  <c r="M118" i="105"/>
  <c r="M125" i="105"/>
  <c r="M121" i="105"/>
  <c r="M124" i="105"/>
  <c r="M120" i="105"/>
  <c r="T156" i="105"/>
  <c r="T164" i="105"/>
  <c r="T159" i="105"/>
  <c r="T163" i="105"/>
  <c r="T158" i="105"/>
  <c r="T161" i="105"/>
  <c r="T157" i="105"/>
  <c r="T162" i="105"/>
  <c r="T160" i="105"/>
  <c r="T165" i="105"/>
  <c r="O121" i="55"/>
  <c r="O6" i="42" s="1"/>
  <c r="O126" i="55"/>
  <c r="O11" i="42" s="1"/>
  <c r="O2" i="42"/>
  <c r="O125" i="55"/>
  <c r="O10" i="42" s="1"/>
  <c r="O122" i="55"/>
  <c r="O7" i="42" s="1"/>
  <c r="O120" i="55"/>
  <c r="O5" i="42" s="1"/>
  <c r="O119" i="55"/>
  <c r="O4" i="42" s="1"/>
  <c r="O123" i="55"/>
  <c r="O8" i="42" s="1"/>
  <c r="O118" i="55"/>
  <c r="O3" i="42" s="1"/>
  <c r="O124" i="55"/>
  <c r="O9" i="42" s="1"/>
  <c r="J104" i="105"/>
  <c r="J112" i="105"/>
  <c r="J110" i="105"/>
  <c r="J106" i="105"/>
  <c r="J105" i="105"/>
  <c r="J108" i="105"/>
  <c r="J111" i="105"/>
  <c r="J107" i="105"/>
  <c r="J113" i="105"/>
  <c r="J109" i="105"/>
  <c r="V26" i="105"/>
  <c r="V32" i="105"/>
  <c r="V28" i="105"/>
  <c r="V35" i="105"/>
  <c r="V27" i="105"/>
  <c r="V31" i="105"/>
  <c r="V34" i="105"/>
  <c r="V30" i="105"/>
  <c r="V33" i="105"/>
  <c r="V29" i="105"/>
  <c r="F117" i="105"/>
  <c r="F123" i="105"/>
  <c r="F119" i="105"/>
  <c r="F126" i="105"/>
  <c r="F122" i="105"/>
  <c r="F118" i="105"/>
  <c r="F125" i="105"/>
  <c r="F121" i="105"/>
  <c r="F124" i="105"/>
  <c r="F120" i="105"/>
  <c r="AL143" i="105"/>
  <c r="AL151" i="105"/>
  <c r="AL147" i="105"/>
  <c r="AL150" i="105"/>
  <c r="AL146" i="105"/>
  <c r="AL149" i="105"/>
  <c r="AL145" i="105"/>
  <c r="AL144" i="105"/>
  <c r="AL152" i="105"/>
  <c r="AL148" i="105"/>
  <c r="V117" i="105"/>
  <c r="V124" i="105"/>
  <c r="V120" i="105"/>
  <c r="V123" i="105"/>
  <c r="V119" i="105"/>
  <c r="V122" i="105"/>
  <c r="V121" i="105"/>
  <c r="V125" i="105"/>
  <c r="V118" i="105"/>
  <c r="V126" i="105"/>
  <c r="Q119" i="55"/>
  <c r="Q4" i="42" s="1"/>
  <c r="Q121" i="55"/>
  <c r="Q6" i="42" s="1"/>
  <c r="AF176" i="55"/>
  <c r="AF9" i="45" s="1"/>
  <c r="R136" i="55"/>
  <c r="AE172" i="55"/>
  <c r="AE5" i="45" s="1"/>
  <c r="R145" i="55"/>
  <c r="R4" i="43" s="1"/>
  <c r="F130" i="55"/>
  <c r="AC173" i="55"/>
  <c r="AC6" i="45" s="1"/>
  <c r="H135" i="105"/>
  <c r="H131" i="105"/>
  <c r="H134" i="105"/>
  <c r="H130" i="105"/>
  <c r="H139" i="105"/>
  <c r="H133" i="105"/>
  <c r="H136" i="105"/>
  <c r="H132" i="105"/>
  <c r="H137" i="105"/>
  <c r="H138" i="105"/>
  <c r="AM120" i="55"/>
  <c r="AM5" i="42" s="1"/>
  <c r="AM126" i="55"/>
  <c r="AM11" i="42" s="1"/>
  <c r="AM2" i="42"/>
  <c r="AM121" i="55"/>
  <c r="AM6" i="42" s="1"/>
  <c r="T26" i="105"/>
  <c r="T34" i="105"/>
  <c r="T33" i="105"/>
  <c r="T29" i="105"/>
  <c r="T30" i="105"/>
  <c r="T28" i="105"/>
  <c r="T32" i="105"/>
  <c r="T31" i="105"/>
  <c r="T27" i="105"/>
  <c r="T35" i="105"/>
  <c r="V169" i="105"/>
  <c r="V172" i="105"/>
  <c r="V175" i="105"/>
  <c r="V171" i="105"/>
  <c r="V178" i="105"/>
  <c r="V174" i="105"/>
  <c r="V170" i="105"/>
  <c r="V177" i="105"/>
  <c r="V173" i="105"/>
  <c r="V176" i="105"/>
  <c r="L117" i="105"/>
  <c r="L119" i="105"/>
  <c r="L126" i="105"/>
  <c r="L122" i="105"/>
  <c r="L118" i="105"/>
  <c r="L125" i="105"/>
  <c r="L121" i="105"/>
  <c r="L124" i="105"/>
  <c r="L120" i="105"/>
  <c r="L123" i="105"/>
  <c r="AG169" i="105"/>
  <c r="AG173" i="105"/>
  <c r="AG176" i="105"/>
  <c r="AG172" i="105"/>
  <c r="AG175" i="105"/>
  <c r="AG171" i="105"/>
  <c r="AG178" i="105"/>
  <c r="AG174" i="105"/>
  <c r="AG170" i="105"/>
  <c r="AG177" i="105"/>
  <c r="I32" i="55"/>
  <c r="I8" i="4" s="1"/>
  <c r="I2" i="4"/>
  <c r="AC143" i="105"/>
  <c r="AC151" i="105"/>
  <c r="AC147" i="105"/>
  <c r="AC144" i="105"/>
  <c r="AC150" i="105"/>
  <c r="AC146" i="105"/>
  <c r="AC149" i="105"/>
  <c r="AC145" i="105"/>
  <c r="AC152" i="105"/>
  <c r="AC148" i="105"/>
  <c r="L26" i="105"/>
  <c r="L35" i="105"/>
  <c r="L31" i="105"/>
  <c r="L27" i="105"/>
  <c r="L34" i="105"/>
  <c r="L29" i="105"/>
  <c r="L30" i="105"/>
  <c r="L33" i="105"/>
  <c r="L32" i="105"/>
  <c r="L28" i="105"/>
  <c r="R104" i="105"/>
  <c r="R108" i="105"/>
  <c r="R111" i="105"/>
  <c r="R107" i="105"/>
  <c r="R113" i="105"/>
  <c r="R110" i="105"/>
  <c r="R106" i="105"/>
  <c r="R112" i="105"/>
  <c r="R109" i="105"/>
  <c r="R105" i="105"/>
  <c r="N117" i="105"/>
  <c r="N122" i="105"/>
  <c r="N118" i="105"/>
  <c r="N125" i="105"/>
  <c r="N121" i="105"/>
  <c r="N120" i="105"/>
  <c r="N123" i="105"/>
  <c r="N124" i="105"/>
  <c r="N119" i="105"/>
  <c r="N126" i="105"/>
  <c r="Y104" i="105"/>
  <c r="Y105" i="105"/>
  <c r="Y108" i="105"/>
  <c r="Y111" i="105"/>
  <c r="Y107" i="105"/>
  <c r="Y110" i="105"/>
  <c r="Y106" i="105"/>
  <c r="Y112" i="105"/>
  <c r="Y113" i="105"/>
  <c r="Y109" i="105"/>
  <c r="AE117" i="105"/>
  <c r="AE121" i="105"/>
  <c r="AE124" i="105"/>
  <c r="AE119" i="105"/>
  <c r="AE122" i="105"/>
  <c r="AE118" i="105"/>
  <c r="AE126" i="105"/>
  <c r="AE125" i="105"/>
  <c r="AE120" i="105"/>
  <c r="AE123" i="105"/>
  <c r="Q130" i="105"/>
  <c r="Q138" i="105"/>
  <c r="Q133" i="105"/>
  <c r="Q139" i="105"/>
  <c r="Q136" i="105"/>
  <c r="Q132" i="105"/>
  <c r="Q135" i="105"/>
  <c r="Q131" i="105"/>
  <c r="Q134" i="105"/>
  <c r="Q137" i="105"/>
  <c r="M136" i="105"/>
  <c r="M132" i="105"/>
  <c r="M137" i="105"/>
  <c r="M135" i="105"/>
  <c r="M131" i="105"/>
  <c r="M134" i="105"/>
  <c r="M130" i="105"/>
  <c r="M138" i="105"/>
  <c r="M133" i="105"/>
  <c r="M139" i="105"/>
  <c r="AI156" i="105"/>
  <c r="AI162" i="105"/>
  <c r="AI159" i="105"/>
  <c r="AI164" i="105"/>
  <c r="AI163" i="105"/>
  <c r="AI165" i="105"/>
  <c r="AI158" i="105"/>
  <c r="AI161" i="105"/>
  <c r="AI157" i="105"/>
  <c r="AI160" i="105"/>
  <c r="T169" i="105"/>
  <c r="T175" i="105"/>
  <c r="T171" i="105"/>
  <c r="T178" i="105"/>
  <c r="T174" i="105"/>
  <c r="T170" i="105"/>
  <c r="T177" i="105"/>
  <c r="T173" i="105"/>
  <c r="T176" i="105"/>
  <c r="T172" i="105"/>
  <c r="X156" i="105"/>
  <c r="X158" i="105"/>
  <c r="X163" i="105"/>
  <c r="X161" i="105"/>
  <c r="X157" i="105"/>
  <c r="X164" i="105"/>
  <c r="X160" i="105"/>
  <c r="X165" i="105"/>
  <c r="X159" i="105"/>
  <c r="X162" i="105"/>
  <c r="J170" i="55"/>
  <c r="J3" i="45" s="1"/>
  <c r="J173" i="55"/>
  <c r="J6" i="45" s="1"/>
  <c r="J171" i="55"/>
  <c r="J4" i="45" s="1"/>
  <c r="F130" i="105"/>
  <c r="F138" i="105"/>
  <c r="F133" i="105"/>
  <c r="F139" i="105"/>
  <c r="F136" i="105"/>
  <c r="F132" i="105"/>
  <c r="F137" i="105"/>
  <c r="F135" i="105"/>
  <c r="F131" i="105"/>
  <c r="F134" i="105"/>
  <c r="AL104" i="105"/>
  <c r="AL108" i="105"/>
  <c r="AL107" i="105"/>
  <c r="AL111" i="105"/>
  <c r="AL110" i="105"/>
  <c r="AL106" i="105"/>
  <c r="AL113" i="105"/>
  <c r="AL112" i="105"/>
  <c r="AL109" i="105"/>
  <c r="AL105" i="105"/>
  <c r="AJ169" i="105"/>
  <c r="AJ178" i="105"/>
  <c r="AJ174" i="105"/>
  <c r="AJ177" i="105"/>
  <c r="AJ173" i="105"/>
  <c r="AJ176" i="105"/>
  <c r="AJ172" i="105"/>
  <c r="AJ175" i="105"/>
  <c r="AJ171" i="105"/>
  <c r="AJ170" i="105"/>
  <c r="R150" i="55"/>
  <c r="R9" i="43" s="1"/>
  <c r="F138" i="55"/>
  <c r="AL159" i="55"/>
  <c r="AL5" i="44" s="1"/>
  <c r="AL165" i="55"/>
  <c r="AL11" i="44" s="1"/>
  <c r="H162" i="55"/>
  <c r="H8" i="44" s="1"/>
  <c r="AC174" i="55"/>
  <c r="AC7" i="45" s="1"/>
  <c r="H117" i="105"/>
  <c r="H126" i="105"/>
  <c r="H118" i="105"/>
  <c r="H122" i="105"/>
  <c r="H125" i="105"/>
  <c r="H121" i="105"/>
  <c r="H124" i="105"/>
  <c r="H120" i="105"/>
  <c r="H119" i="105"/>
  <c r="H123" i="105"/>
  <c r="AJ156" i="105"/>
  <c r="AJ158" i="105"/>
  <c r="AJ159" i="105"/>
  <c r="AJ162" i="105"/>
  <c r="AJ165" i="105"/>
  <c r="AJ161" i="105"/>
  <c r="AJ157" i="105"/>
  <c r="AJ160" i="105"/>
  <c r="AJ164" i="105"/>
  <c r="AJ163" i="105"/>
  <c r="AE26" i="105"/>
  <c r="AE34" i="105"/>
  <c r="AE30" i="105"/>
  <c r="AE33" i="105"/>
  <c r="AE29" i="105"/>
  <c r="AE32" i="105"/>
  <c r="AE28" i="105"/>
  <c r="AE35" i="105"/>
  <c r="AE31" i="105"/>
  <c r="AE27" i="105"/>
  <c r="V143" i="105"/>
  <c r="V148" i="105"/>
  <c r="V144" i="105"/>
  <c r="V151" i="105"/>
  <c r="V147" i="105"/>
  <c r="V150" i="105"/>
  <c r="V146" i="105"/>
  <c r="V149" i="105"/>
  <c r="V152" i="105"/>
  <c r="V145" i="105"/>
  <c r="L169" i="105"/>
  <c r="L175" i="105"/>
  <c r="L171" i="105"/>
  <c r="L178" i="105"/>
  <c r="L170" i="105"/>
  <c r="L177" i="105"/>
  <c r="L173" i="105"/>
  <c r="L176" i="105"/>
  <c r="L172" i="105"/>
  <c r="L174" i="105"/>
  <c r="I156" i="105"/>
  <c r="I164" i="105"/>
  <c r="I158" i="105"/>
  <c r="I165" i="105"/>
  <c r="I162" i="105"/>
  <c r="I161" i="105"/>
  <c r="I157" i="105"/>
  <c r="I160" i="105"/>
  <c r="I163" i="105"/>
  <c r="I159" i="105"/>
  <c r="AG138" i="105"/>
  <c r="AG139" i="105"/>
  <c r="AG131" i="105"/>
  <c r="AG136" i="105"/>
  <c r="AG135" i="105"/>
  <c r="AG134" i="105"/>
  <c r="AG130" i="105"/>
  <c r="AG137" i="105"/>
  <c r="AG132" i="105"/>
  <c r="AG133" i="105"/>
  <c r="H26" i="105"/>
  <c r="H21" i="105" s="1"/>
  <c r="H34" i="105"/>
  <c r="H33" i="105"/>
  <c r="H35" i="105"/>
  <c r="H31" i="105"/>
  <c r="H27" i="105"/>
  <c r="H30" i="105"/>
  <c r="H28" i="105"/>
  <c r="H32" i="105"/>
  <c r="H29" i="105"/>
  <c r="AC131" i="105"/>
  <c r="AC134" i="105"/>
  <c r="AC130" i="105"/>
  <c r="AC137" i="105"/>
  <c r="AC133" i="105"/>
  <c r="AC139" i="105"/>
  <c r="AC132" i="105"/>
  <c r="AC136" i="105"/>
  <c r="AC135" i="105"/>
  <c r="AC138" i="105"/>
  <c r="AF156" i="105"/>
  <c r="AF163" i="105"/>
  <c r="AF165" i="105"/>
  <c r="AF164" i="105"/>
  <c r="AF162" i="105"/>
  <c r="AF159" i="105"/>
  <c r="AF158" i="105"/>
  <c r="AF161" i="105"/>
  <c r="AF157" i="105"/>
  <c r="AF160" i="105"/>
  <c r="R117" i="105"/>
  <c r="R126" i="105"/>
  <c r="R118" i="105"/>
  <c r="R125" i="105"/>
  <c r="R121" i="105"/>
  <c r="R124" i="105"/>
  <c r="R120" i="105"/>
  <c r="R122" i="105"/>
  <c r="R123" i="105"/>
  <c r="R119" i="105"/>
  <c r="AB26" i="105"/>
  <c r="AB30" i="105"/>
  <c r="AB35" i="105"/>
  <c r="AB33" i="105"/>
  <c r="AB34" i="105"/>
  <c r="AB27" i="105"/>
  <c r="AB29" i="105"/>
  <c r="AB31" i="105"/>
  <c r="AB32" i="105"/>
  <c r="AB28" i="105"/>
  <c r="AC26" i="105"/>
  <c r="AC32" i="105"/>
  <c r="AC29" i="105"/>
  <c r="AC35" i="105"/>
  <c r="AC31" i="105"/>
  <c r="AC34" i="105"/>
  <c r="AC30" i="105"/>
  <c r="AC33" i="105"/>
  <c r="AC28" i="105"/>
  <c r="AC27" i="105"/>
  <c r="Y117" i="105"/>
  <c r="Y121" i="105"/>
  <c r="Y120" i="105"/>
  <c r="Y124" i="105"/>
  <c r="Y123" i="105"/>
  <c r="Y119" i="105"/>
  <c r="Y126" i="105"/>
  <c r="Y122" i="105"/>
  <c r="Y118" i="105"/>
  <c r="Y125" i="105"/>
  <c r="AE105" i="55"/>
  <c r="AE3" i="41" s="1"/>
  <c r="AE106" i="55"/>
  <c r="AE4" i="41" s="1"/>
  <c r="AE110" i="55"/>
  <c r="AE8" i="41" s="1"/>
  <c r="AE107" i="55"/>
  <c r="AE5" i="41" s="1"/>
  <c r="AE113" i="55"/>
  <c r="AE11" i="41" s="1"/>
  <c r="AE108" i="55"/>
  <c r="AE6" i="41" s="1"/>
  <c r="AE111" i="55"/>
  <c r="AE9" i="41" s="1"/>
  <c r="AE109" i="55"/>
  <c r="AE7" i="41" s="1"/>
  <c r="AE2" i="41"/>
  <c r="AE112" i="55"/>
  <c r="AE10" i="41" s="1"/>
  <c r="Q169" i="105"/>
  <c r="Q176" i="105"/>
  <c r="Q172" i="105"/>
  <c r="Q175" i="105"/>
  <c r="Q171" i="105"/>
  <c r="Q178" i="105"/>
  <c r="Q174" i="105"/>
  <c r="Q170" i="105"/>
  <c r="Q177" i="105"/>
  <c r="Q173" i="105"/>
  <c r="M104" i="105"/>
  <c r="M113" i="105"/>
  <c r="M111" i="105"/>
  <c r="M107" i="105"/>
  <c r="M106" i="105"/>
  <c r="M110" i="105"/>
  <c r="M112" i="105"/>
  <c r="M109" i="105"/>
  <c r="M105" i="105"/>
  <c r="M108" i="105"/>
  <c r="AI137" i="105"/>
  <c r="AI138" i="105"/>
  <c r="AI134" i="105"/>
  <c r="AI133" i="105"/>
  <c r="AI139" i="105"/>
  <c r="AI132" i="105"/>
  <c r="AI136" i="105"/>
  <c r="AI135" i="105"/>
  <c r="AI131" i="105"/>
  <c r="AI130" i="105"/>
  <c r="T117" i="105"/>
  <c r="T125" i="105"/>
  <c r="T121" i="105"/>
  <c r="T124" i="105"/>
  <c r="T120" i="105"/>
  <c r="T123" i="105"/>
  <c r="T118" i="105"/>
  <c r="T126" i="105"/>
  <c r="T122" i="105"/>
  <c r="T119" i="105"/>
  <c r="X169" i="105"/>
  <c r="X177" i="105"/>
  <c r="X173" i="105"/>
  <c r="X176" i="105"/>
  <c r="X172" i="105"/>
  <c r="X175" i="105"/>
  <c r="X171" i="105"/>
  <c r="X174" i="105"/>
  <c r="X170" i="105"/>
  <c r="X178" i="105"/>
  <c r="F169" i="105"/>
  <c r="F175" i="105"/>
  <c r="F171" i="105"/>
  <c r="F170" i="105"/>
  <c r="F177" i="105"/>
  <c r="F173" i="105"/>
  <c r="F176" i="105"/>
  <c r="F174" i="105"/>
  <c r="F172" i="105"/>
  <c r="F178" i="105"/>
  <c r="AL135" i="105"/>
  <c r="AL131" i="105"/>
  <c r="AL138" i="105"/>
  <c r="AL134" i="105"/>
  <c r="AL137" i="105"/>
  <c r="AL133" i="105"/>
  <c r="AL139" i="105"/>
  <c r="AL136" i="105"/>
  <c r="AL130" i="105"/>
  <c r="AL132" i="105"/>
  <c r="AF26" i="105"/>
  <c r="AF34" i="105"/>
  <c r="AF33" i="105"/>
  <c r="AF32" i="105"/>
  <c r="AF31" i="105"/>
  <c r="AF29" i="105"/>
  <c r="AF27" i="105"/>
  <c r="AF28" i="105"/>
  <c r="AF35" i="105"/>
  <c r="AF30" i="105"/>
  <c r="AL117" i="105"/>
  <c r="AL126" i="105"/>
  <c r="AL122" i="105"/>
  <c r="AL123" i="105"/>
  <c r="AL118" i="105"/>
  <c r="AL125" i="105"/>
  <c r="AL121" i="105"/>
  <c r="AL124" i="105"/>
  <c r="AL120" i="105"/>
  <c r="AL119" i="105"/>
  <c r="Y130" i="55"/>
  <c r="Y131" i="55"/>
  <c r="AE177" i="55"/>
  <c r="AE10" i="45" s="1"/>
  <c r="AN133" i="55"/>
  <c r="Y27" i="55"/>
  <c r="Y3" i="4" s="1"/>
  <c r="Y28" i="55"/>
  <c r="Y4" i="4" s="1"/>
  <c r="V139" i="55"/>
  <c r="AL158" i="55"/>
  <c r="AL4" i="44" s="1"/>
  <c r="Y157" i="55"/>
  <c r="Y3" i="44" s="1"/>
  <c r="AK26" i="105"/>
  <c r="AK27" i="105"/>
  <c r="AK30" i="105"/>
  <c r="AK34" i="105"/>
  <c r="AK31" i="105"/>
  <c r="AK35" i="105"/>
  <c r="AK33" i="105"/>
  <c r="AK29" i="105"/>
  <c r="AK28" i="105"/>
  <c r="AK32" i="105"/>
  <c r="H169" i="105"/>
  <c r="H170" i="105"/>
  <c r="H177" i="105"/>
  <c r="H173" i="105"/>
  <c r="H172" i="105"/>
  <c r="H175" i="105"/>
  <c r="H171" i="105"/>
  <c r="H178" i="105"/>
  <c r="H174" i="105"/>
  <c r="H176" i="105"/>
  <c r="AJ143" i="105"/>
  <c r="AJ152" i="105"/>
  <c r="AJ148" i="105"/>
  <c r="AJ144" i="105"/>
  <c r="AJ151" i="105"/>
  <c r="AJ147" i="105"/>
  <c r="AJ150" i="105"/>
  <c r="AJ146" i="105"/>
  <c r="AJ149" i="105"/>
  <c r="AJ145" i="105"/>
  <c r="AI26" i="105"/>
  <c r="AI28" i="105"/>
  <c r="AI30" i="105"/>
  <c r="AI27" i="105"/>
  <c r="AI33" i="105"/>
  <c r="AI32" i="105"/>
  <c r="AI35" i="105"/>
  <c r="AI34" i="105"/>
  <c r="AI31" i="105"/>
  <c r="AI29" i="105"/>
  <c r="V138" i="105"/>
  <c r="V137" i="105"/>
  <c r="V134" i="105"/>
  <c r="V130" i="105"/>
  <c r="V133" i="105"/>
  <c r="V132" i="105"/>
  <c r="V136" i="105"/>
  <c r="V135" i="105"/>
  <c r="V131" i="105"/>
  <c r="V139" i="105"/>
  <c r="AN26" i="105"/>
  <c r="AN21" i="105" s="1"/>
  <c r="AN33" i="105"/>
  <c r="AN29" i="105"/>
  <c r="AN32" i="105"/>
  <c r="AN28" i="105"/>
  <c r="AN35" i="105"/>
  <c r="AN31" i="105"/>
  <c r="AN34" i="105"/>
  <c r="AN27" i="105"/>
  <c r="AN30" i="105"/>
  <c r="I169" i="105"/>
  <c r="I175" i="105"/>
  <c r="I171" i="105"/>
  <c r="I178" i="105"/>
  <c r="I174" i="105"/>
  <c r="I170" i="105"/>
  <c r="I177" i="105"/>
  <c r="I173" i="105"/>
  <c r="I176" i="105"/>
  <c r="I172" i="105"/>
  <c r="AG157" i="55"/>
  <c r="AG3" i="44" s="1"/>
  <c r="AG164" i="55"/>
  <c r="AG10" i="44" s="1"/>
  <c r="AC169" i="105"/>
  <c r="AC176" i="105"/>
  <c r="AC172" i="105"/>
  <c r="AC175" i="105"/>
  <c r="AC171" i="105"/>
  <c r="AC174" i="105"/>
  <c r="AC170" i="105"/>
  <c r="AC177" i="105"/>
  <c r="AC173" i="105"/>
  <c r="AC178" i="105"/>
  <c r="AF169" i="105"/>
  <c r="AF173" i="105"/>
  <c r="AF176" i="105"/>
  <c r="AF172" i="105"/>
  <c r="AF175" i="105"/>
  <c r="AF171" i="105"/>
  <c r="AF178" i="105"/>
  <c r="AF174" i="105"/>
  <c r="AF170" i="105"/>
  <c r="AF177" i="105"/>
  <c r="R137" i="105"/>
  <c r="R134" i="105"/>
  <c r="R130" i="105"/>
  <c r="R133" i="105"/>
  <c r="R139" i="105"/>
  <c r="R136" i="105"/>
  <c r="R132" i="105"/>
  <c r="R135" i="105"/>
  <c r="R131" i="105"/>
  <c r="R138" i="105"/>
  <c r="D156" i="105"/>
  <c r="D164" i="105"/>
  <c r="D163" i="105"/>
  <c r="D159" i="105"/>
  <c r="D158" i="105"/>
  <c r="D162" i="105"/>
  <c r="D165" i="105"/>
  <c r="D161" i="105"/>
  <c r="D157" i="105"/>
  <c r="D160" i="105"/>
  <c r="Y143" i="105"/>
  <c r="Y146" i="105"/>
  <c r="Y149" i="105"/>
  <c r="Y145" i="105"/>
  <c r="Y152" i="105"/>
  <c r="Y148" i="105"/>
  <c r="Y144" i="105"/>
  <c r="Y151" i="105"/>
  <c r="Y147" i="105"/>
  <c r="Y150" i="105"/>
  <c r="W156" i="105"/>
  <c r="W157" i="105"/>
  <c r="W162" i="105"/>
  <c r="W160" i="105"/>
  <c r="W159" i="105"/>
  <c r="W164" i="105"/>
  <c r="W163" i="105"/>
  <c r="W165" i="105"/>
  <c r="W161" i="105"/>
  <c r="W158" i="105"/>
  <c r="Q104" i="105"/>
  <c r="Q106" i="105"/>
  <c r="Q112" i="105"/>
  <c r="Q109" i="105"/>
  <c r="Q105" i="105"/>
  <c r="Q108" i="105"/>
  <c r="Q110" i="105"/>
  <c r="Q111" i="105"/>
  <c r="Q107" i="105"/>
  <c r="Q113" i="105"/>
  <c r="M169" i="105"/>
  <c r="M177" i="105"/>
  <c r="M176" i="105"/>
  <c r="M172" i="105"/>
  <c r="M175" i="105"/>
  <c r="M171" i="105"/>
  <c r="M174" i="105"/>
  <c r="M170" i="105"/>
  <c r="M173" i="105"/>
  <c r="M178" i="105"/>
  <c r="AI104" i="105"/>
  <c r="AI113" i="105"/>
  <c r="AI111" i="105"/>
  <c r="AI110" i="105"/>
  <c r="AI106" i="105"/>
  <c r="AI109" i="105"/>
  <c r="AI105" i="105"/>
  <c r="AI112" i="105"/>
  <c r="AI108" i="105"/>
  <c r="AI107" i="105"/>
  <c r="AG26" i="105"/>
  <c r="AG29" i="105"/>
  <c r="AG31" i="105"/>
  <c r="AG28" i="105"/>
  <c r="AG34" i="105"/>
  <c r="AG35" i="105"/>
  <c r="AG32" i="105"/>
  <c r="AG27" i="105"/>
  <c r="AG30" i="105"/>
  <c r="AG33" i="105"/>
  <c r="T130" i="105"/>
  <c r="T133" i="105"/>
  <c r="T136" i="105"/>
  <c r="T132" i="105"/>
  <c r="T138" i="105"/>
  <c r="T139" i="105"/>
  <c r="T135" i="105"/>
  <c r="T131" i="105"/>
  <c r="T137" i="105"/>
  <c r="T134" i="105"/>
  <c r="X143" i="105"/>
  <c r="X147" i="105"/>
  <c r="X150" i="105"/>
  <c r="X146" i="105"/>
  <c r="X149" i="105"/>
  <c r="X152" i="105"/>
  <c r="X148" i="105"/>
  <c r="X144" i="105"/>
  <c r="X151" i="105"/>
  <c r="X145" i="105"/>
  <c r="Z156" i="105"/>
  <c r="Z163" i="105"/>
  <c r="Z162" i="105"/>
  <c r="Z165" i="105"/>
  <c r="Z161" i="105"/>
  <c r="Z157" i="105"/>
  <c r="Z164" i="105"/>
  <c r="Z160" i="105"/>
  <c r="Z159" i="105"/>
  <c r="Z158" i="105"/>
  <c r="F104" i="105"/>
  <c r="F111" i="105"/>
  <c r="F113" i="105"/>
  <c r="F107" i="105"/>
  <c r="F112" i="105"/>
  <c r="F110" i="105"/>
  <c r="F106" i="105"/>
  <c r="F109" i="105"/>
  <c r="F105" i="105"/>
  <c r="F108" i="105"/>
  <c r="AL169" i="105"/>
  <c r="AL174" i="105"/>
  <c r="AL170" i="105"/>
  <c r="AL173" i="105"/>
  <c r="AL176" i="105"/>
  <c r="AL172" i="105"/>
  <c r="AL175" i="105"/>
  <c r="AL177" i="105"/>
  <c r="AL171" i="105"/>
  <c r="AL178" i="105"/>
  <c r="U147" i="55"/>
  <c r="U6" i="43" s="1"/>
  <c r="AI2" i="45"/>
  <c r="L139" i="55"/>
  <c r="H145" i="55"/>
  <c r="H4" i="43" s="1"/>
  <c r="AI172" i="55"/>
  <c r="AI5" i="45" s="1"/>
  <c r="I165" i="55"/>
  <c r="I11" i="44" s="1"/>
  <c r="I162" i="55"/>
  <c r="I8" i="44" s="1"/>
  <c r="AJ133" i="55"/>
  <c r="L138" i="55"/>
  <c r="AC107" i="55"/>
  <c r="AC5" i="41" s="1"/>
  <c r="AI175" i="55"/>
  <c r="AI8" i="45" s="1"/>
  <c r="AI176" i="55"/>
  <c r="AI9" i="45" s="1"/>
  <c r="I160" i="55"/>
  <c r="I6" i="44" s="1"/>
  <c r="I163" i="55"/>
  <c r="I9" i="44" s="1"/>
  <c r="AC111" i="55"/>
  <c r="AC9" i="41" s="1"/>
  <c r="AI177" i="55"/>
  <c r="AI10" i="45" s="1"/>
  <c r="I161" i="55"/>
  <c r="I7" i="44" s="1"/>
  <c r="I158" i="55"/>
  <c r="I4" i="44" s="1"/>
  <c r="I157" i="55"/>
  <c r="I3" i="44" s="1"/>
  <c r="L134" i="55"/>
  <c r="L135" i="55"/>
  <c r="AM137" i="55"/>
  <c r="AI173" i="55"/>
  <c r="AI6" i="45" s="1"/>
  <c r="L146" i="55"/>
  <c r="L5" i="43" s="1"/>
  <c r="AN146" i="55"/>
  <c r="AN5" i="43" s="1"/>
  <c r="U152" i="55"/>
  <c r="U11" i="43" s="1"/>
  <c r="AI174" i="55"/>
  <c r="AI7" i="45" s="1"/>
  <c r="H151" i="55"/>
  <c r="H10" i="43" s="1"/>
  <c r="AI170" i="55"/>
  <c r="AI3" i="45" s="1"/>
  <c r="H149" i="55"/>
  <c r="H8" i="43" s="1"/>
  <c r="L145" i="55"/>
  <c r="L4" i="43" s="1"/>
  <c r="L130" i="55"/>
  <c r="I164" i="55"/>
  <c r="I10" i="44" s="1"/>
  <c r="AN171" i="55"/>
  <c r="AN4" i="45" s="1"/>
  <c r="R2" i="45"/>
  <c r="AA134" i="55"/>
  <c r="AL137" i="55"/>
  <c r="AK170" i="55"/>
  <c r="AK3" i="45" s="1"/>
  <c r="AA132" i="55"/>
  <c r="AL135" i="55"/>
  <c r="AB134" i="55"/>
  <c r="AK172" i="55"/>
  <c r="AK5" i="45" s="1"/>
  <c r="AL131" i="55"/>
  <c r="L124" i="55"/>
  <c r="L9" i="42" s="1"/>
  <c r="AK176" i="55"/>
  <c r="AK9" i="45" s="1"/>
  <c r="AK177" i="55"/>
  <c r="AK10" i="45" s="1"/>
  <c r="AA133" i="55"/>
  <c r="AB137" i="55"/>
  <c r="AK174" i="55"/>
  <c r="AK7" i="45" s="1"/>
  <c r="AK2" i="45"/>
  <c r="AL139" i="55"/>
  <c r="AL136" i="55"/>
  <c r="L119" i="55"/>
  <c r="L4" i="42" s="1"/>
  <c r="AB152" i="55"/>
  <c r="AB11" i="43" s="1"/>
  <c r="AL134" i="55"/>
  <c r="AL130" i="55"/>
  <c r="Q113" i="55"/>
  <c r="Q11" i="41" s="1"/>
  <c r="L123" i="55"/>
  <c r="L8" i="42" s="1"/>
  <c r="AN112" i="55"/>
  <c r="AN10" i="41" s="1"/>
  <c r="AG110" i="55"/>
  <c r="AG8" i="41" s="1"/>
  <c r="AI160" i="55"/>
  <c r="AI6" i="44" s="1"/>
  <c r="V174" i="55"/>
  <c r="V7" i="45" s="1"/>
  <c r="AM136" i="55"/>
  <c r="L133" i="55"/>
  <c r="S126" i="55"/>
  <c r="S11" i="42" s="1"/>
  <c r="AI163" i="55"/>
  <c r="AI9" i="44" s="1"/>
  <c r="AG107" i="55"/>
  <c r="AG5" i="41" s="1"/>
  <c r="S123" i="55"/>
  <c r="S8" i="42" s="1"/>
  <c r="V170" i="55"/>
  <c r="V3" i="45" s="1"/>
  <c r="V177" i="55"/>
  <c r="V10" i="45" s="1"/>
  <c r="Q170" i="55"/>
  <c r="Q3" i="45" s="1"/>
  <c r="Q174" i="55"/>
  <c r="Q7" i="45" s="1"/>
  <c r="S170" i="55"/>
  <c r="S3" i="45" s="1"/>
  <c r="AM131" i="55"/>
  <c r="Q158" i="55"/>
  <c r="Q4" i="44" s="1"/>
  <c r="H152" i="55"/>
  <c r="H11" i="43" s="1"/>
  <c r="R175" i="55"/>
  <c r="R8" i="45" s="1"/>
  <c r="R174" i="55"/>
  <c r="R7" i="45" s="1"/>
  <c r="Q178" i="55"/>
  <c r="Q11" i="45" s="1"/>
  <c r="AG113" i="55"/>
  <c r="AG11" i="41" s="1"/>
  <c r="S136" i="55"/>
  <c r="M111" i="55"/>
  <c r="M9" i="41" s="1"/>
  <c r="M112" i="55"/>
  <c r="M10" i="41" s="1"/>
  <c r="U150" i="55"/>
  <c r="U9" i="43" s="1"/>
  <c r="AJ163" i="55"/>
  <c r="AJ9" i="44" s="1"/>
  <c r="V12" i="40"/>
  <c r="W160" i="55"/>
  <c r="W6" i="44" s="1"/>
  <c r="H144" i="55"/>
  <c r="H3" i="43" s="1"/>
  <c r="AC144" i="55"/>
  <c r="AC3" i="43" s="1"/>
  <c r="AJ160" i="55"/>
  <c r="AJ6" i="44" s="1"/>
  <c r="M110" i="55"/>
  <c r="M8" i="41" s="1"/>
  <c r="AG112" i="55"/>
  <c r="AG10" i="41" s="1"/>
  <c r="AJ165" i="55"/>
  <c r="AJ11" i="44" s="1"/>
  <c r="U144" i="55"/>
  <c r="U3" i="43" s="1"/>
  <c r="P112" i="55"/>
  <c r="P10" i="41" s="1"/>
  <c r="AM130" i="55"/>
  <c r="AM135" i="55"/>
  <c r="AM134" i="55"/>
  <c r="R178" i="55"/>
  <c r="R11" i="45" s="1"/>
  <c r="M106" i="55"/>
  <c r="M4" i="41" s="1"/>
  <c r="U148" i="55"/>
  <c r="U7" i="43" s="1"/>
  <c r="AJ158" i="55"/>
  <c r="AJ4" i="44" s="1"/>
  <c r="V2" i="45"/>
  <c r="P113" i="55"/>
  <c r="P11" i="41" s="1"/>
  <c r="Q160" i="55"/>
  <c r="Q6" i="44" s="1"/>
  <c r="AM132" i="55"/>
  <c r="L136" i="55"/>
  <c r="Q163" i="55"/>
  <c r="Q9" i="44" s="1"/>
  <c r="AN137" i="55"/>
  <c r="M109" i="55"/>
  <c r="M7" i="41" s="1"/>
  <c r="AI158" i="55"/>
  <c r="AI4" i="44" s="1"/>
  <c r="M108" i="55"/>
  <c r="M6" i="41" s="1"/>
  <c r="M107" i="55"/>
  <c r="M5" i="41" s="1"/>
  <c r="AG105" i="55"/>
  <c r="AG3" i="41" s="1"/>
  <c r="AJ159" i="55"/>
  <c r="AJ5" i="44" s="1"/>
  <c r="U146" i="55"/>
  <c r="U5" i="43" s="1"/>
  <c r="AI157" i="55"/>
  <c r="AI3" i="44" s="1"/>
  <c r="AJ161" i="55"/>
  <c r="AJ7" i="44" s="1"/>
  <c r="V178" i="55"/>
  <c r="V11" i="45" s="1"/>
  <c r="Q176" i="55"/>
  <c r="Q9" i="45" s="1"/>
  <c r="W165" i="55"/>
  <c r="W11" i="44" s="1"/>
  <c r="W164" i="55"/>
  <c r="W10" i="44" s="1"/>
  <c r="AM133" i="55"/>
  <c r="W163" i="55"/>
  <c r="W9" i="44" s="1"/>
  <c r="AM139" i="55"/>
  <c r="Q157" i="55"/>
  <c r="Q3" i="44" s="1"/>
  <c r="H146" i="55"/>
  <c r="H5" i="43" s="1"/>
  <c r="H150" i="55"/>
  <c r="H9" i="43" s="1"/>
  <c r="S174" i="55"/>
  <c r="S7" i="45" s="1"/>
  <c r="R170" i="55"/>
  <c r="R3" i="45" s="1"/>
  <c r="M105" i="55"/>
  <c r="M3" i="41" s="1"/>
  <c r="U149" i="55"/>
  <c r="U8" i="43" s="1"/>
  <c r="AG106" i="55"/>
  <c r="AG4" i="41" s="1"/>
  <c r="AI159" i="55"/>
  <c r="AI5" i="44" s="1"/>
  <c r="S177" i="55"/>
  <c r="S10" i="45" s="1"/>
  <c r="W162" i="55"/>
  <c r="W8" i="44" s="1"/>
  <c r="R172" i="55"/>
  <c r="R5" i="45" s="1"/>
  <c r="R173" i="55"/>
  <c r="R6" i="45" s="1"/>
  <c r="AC147" i="55"/>
  <c r="AC6" i="43" s="1"/>
  <c r="D112" i="55"/>
  <c r="D10" i="41" s="1"/>
  <c r="D113" i="55"/>
  <c r="D11" i="41" s="1"/>
  <c r="D106" i="55"/>
  <c r="D4" i="41" s="1"/>
  <c r="D110" i="55"/>
  <c r="D8" i="41" s="1"/>
  <c r="D2" i="41"/>
  <c r="D105" i="55"/>
  <c r="D3" i="41" s="1"/>
  <c r="D108" i="55"/>
  <c r="D6" i="41" s="1"/>
  <c r="D111" i="55"/>
  <c r="D9" i="41" s="1"/>
  <c r="D107" i="55"/>
  <c r="D5" i="41" s="1"/>
  <c r="D109" i="55"/>
  <c r="D7" i="41" s="1"/>
  <c r="AJ162" i="55"/>
  <c r="AJ8" i="44" s="1"/>
  <c r="U145" i="55"/>
  <c r="U4" i="43" s="1"/>
  <c r="AG111" i="55"/>
  <c r="AG9" i="41" s="1"/>
  <c r="AI161" i="55"/>
  <c r="AI7" i="44" s="1"/>
  <c r="V173" i="55"/>
  <c r="V6" i="45" s="1"/>
  <c r="S178" i="55"/>
  <c r="S11" i="45" s="1"/>
  <c r="Q165" i="55"/>
  <c r="Q11" i="44" s="1"/>
  <c r="Q162" i="55"/>
  <c r="Q8" i="44" s="1"/>
  <c r="D130" i="55"/>
  <c r="D137" i="55"/>
  <c r="D139" i="55"/>
  <c r="D138" i="55"/>
  <c r="D131" i="55"/>
  <c r="D136" i="55"/>
  <c r="D135" i="55"/>
  <c r="D133" i="55"/>
  <c r="D134" i="55"/>
  <c r="D132" i="55"/>
  <c r="M146" i="55"/>
  <c r="M5" i="43" s="1"/>
  <c r="M165" i="55"/>
  <c r="M11" i="44" s="1"/>
  <c r="AG171" i="55"/>
  <c r="AG4" i="45" s="1"/>
  <c r="AG130" i="55"/>
  <c r="AI119" i="55"/>
  <c r="AI4" i="42" s="1"/>
  <c r="AN144" i="55"/>
  <c r="AN3" i="43" s="1"/>
  <c r="W107" i="55"/>
  <c r="W5" i="41" s="1"/>
  <c r="M163" i="55"/>
  <c r="M9" i="44" s="1"/>
  <c r="AI125" i="55"/>
  <c r="AI10" i="42" s="1"/>
  <c r="AK132" i="55"/>
  <c r="W110" i="55"/>
  <c r="W8" i="41" s="1"/>
  <c r="AK139" i="55"/>
  <c r="AK137" i="55"/>
  <c r="M147" i="55"/>
  <c r="M6" i="43" s="1"/>
  <c r="M151" i="55"/>
  <c r="M10" i="43" s="1"/>
  <c r="M157" i="55"/>
  <c r="M3" i="44" s="1"/>
  <c r="AG137" i="55"/>
  <c r="AG2" i="45"/>
  <c r="AG174" i="55"/>
  <c r="AG7" i="45" s="1"/>
  <c r="V137" i="55"/>
  <c r="W138" i="55"/>
  <c r="N110" i="55"/>
  <c r="N8" i="41" s="1"/>
  <c r="R125" i="55"/>
  <c r="R10" i="42" s="1"/>
  <c r="W161" i="55"/>
  <c r="W7" i="44" s="1"/>
  <c r="V135" i="55"/>
  <c r="M145" i="55"/>
  <c r="M4" i="43" s="1"/>
  <c r="M159" i="55"/>
  <c r="M5" i="44" s="1"/>
  <c r="AG136" i="55"/>
  <c r="AG176" i="55"/>
  <c r="AG9" i="45" s="1"/>
  <c r="V134" i="55"/>
  <c r="AK131" i="55"/>
  <c r="AK138" i="55"/>
  <c r="AK133" i="55"/>
  <c r="W109" i="55"/>
  <c r="W7" i="41" s="1"/>
  <c r="N111" i="55"/>
  <c r="N9" i="41" s="1"/>
  <c r="W131" i="55"/>
  <c r="W132" i="55"/>
  <c r="V131" i="55"/>
  <c r="V133" i="55"/>
  <c r="W105" i="55"/>
  <c r="W3" i="41" s="1"/>
  <c r="AK136" i="55"/>
  <c r="AG135" i="55"/>
  <c r="AG175" i="55"/>
  <c r="AG8" i="45" s="1"/>
  <c r="AG170" i="55"/>
  <c r="AG3" i="45" s="1"/>
  <c r="V132" i="55"/>
  <c r="AI124" i="55"/>
  <c r="AI9" i="42" s="1"/>
  <c r="M152" i="55"/>
  <c r="M11" i="43" s="1"/>
  <c r="M160" i="55"/>
  <c r="M6" i="44" s="1"/>
  <c r="AG133" i="55"/>
  <c r="AG139" i="55"/>
  <c r="AI126" i="55"/>
  <c r="AI11" i="42" s="1"/>
  <c r="AI121" i="55"/>
  <c r="AI6" i="42" s="1"/>
  <c r="L122" i="55"/>
  <c r="L7" i="42" s="1"/>
  <c r="W139" i="55"/>
  <c r="AG173" i="55"/>
  <c r="AG6" i="45" s="1"/>
  <c r="W108" i="55"/>
  <c r="W6" i="41" s="1"/>
  <c r="M162" i="55"/>
  <c r="M8" i="44" s="1"/>
  <c r="AG131" i="55"/>
  <c r="AG178" i="55"/>
  <c r="AG11" i="45" s="1"/>
  <c r="AI123" i="55"/>
  <c r="AI8" i="42" s="1"/>
  <c r="W111" i="55"/>
  <c r="W9" i="41" s="1"/>
  <c r="W130" i="55"/>
  <c r="M144" i="55"/>
  <c r="M3" i="43" s="1"/>
  <c r="M158" i="55"/>
  <c r="M4" i="44" s="1"/>
  <c r="AG134" i="55"/>
  <c r="AG177" i="55"/>
  <c r="AG10" i="45" s="1"/>
  <c r="V136" i="55"/>
  <c r="W134" i="55"/>
  <c r="N112" i="55"/>
  <c r="N10" i="41" s="1"/>
  <c r="M150" i="55"/>
  <c r="M9" i="43" s="1"/>
  <c r="AG138" i="55"/>
  <c r="AI118" i="55"/>
  <c r="AI3" i="42" s="1"/>
  <c r="W106" i="55"/>
  <c r="W4" i="41" s="1"/>
  <c r="AK134" i="55"/>
  <c r="L172" i="55"/>
  <c r="L5" i="45" s="1"/>
  <c r="S176" i="55"/>
  <c r="S9" i="45" s="1"/>
  <c r="Q159" i="55"/>
  <c r="Q5" i="44" s="1"/>
  <c r="AN175" i="55"/>
  <c r="AN8" i="45" s="1"/>
  <c r="AN177" i="55"/>
  <c r="AN10" i="45" s="1"/>
  <c r="L175" i="55"/>
  <c r="L8" i="45" s="1"/>
  <c r="L170" i="55"/>
  <c r="L3" i="45" s="1"/>
  <c r="S125" i="55"/>
  <c r="S10" i="42" s="1"/>
  <c r="S172" i="55"/>
  <c r="S5" i="45" s="1"/>
  <c r="AN150" i="55"/>
  <c r="AN9" i="43" s="1"/>
  <c r="AN135" i="55"/>
  <c r="Z137" i="55"/>
  <c r="S124" i="55"/>
  <c r="S9" i="42" s="1"/>
  <c r="S118" i="55"/>
  <c r="S3" i="42" s="1"/>
  <c r="S175" i="55"/>
  <c r="S8" i="45" s="1"/>
  <c r="P111" i="55"/>
  <c r="P9" i="41" s="1"/>
  <c r="AN151" i="55"/>
  <c r="AN10" i="43" s="1"/>
  <c r="AN170" i="55"/>
  <c r="AN3" i="45" s="1"/>
  <c r="AN130" i="55"/>
  <c r="L178" i="55"/>
  <c r="L11" i="45" s="1"/>
  <c r="L176" i="55"/>
  <c r="L9" i="45" s="1"/>
  <c r="AK162" i="55"/>
  <c r="AK8" i="44" s="1"/>
  <c r="P107" i="55"/>
  <c r="P5" i="41" s="1"/>
  <c r="AJ135" i="55"/>
  <c r="AN131" i="55"/>
  <c r="R171" i="55"/>
  <c r="R4" i="45" s="1"/>
  <c r="J158" i="55"/>
  <c r="J4" i="44" s="1"/>
  <c r="AD12" i="23"/>
  <c r="L173" i="55"/>
  <c r="L6" i="45" s="1"/>
  <c r="AN174" i="55"/>
  <c r="AN7" i="45" s="1"/>
  <c r="AN172" i="55"/>
  <c r="AN5" i="45" s="1"/>
  <c r="S173" i="55"/>
  <c r="S6" i="45" s="1"/>
  <c r="Q161" i="55"/>
  <c r="Q7" i="44" s="1"/>
  <c r="L171" i="55"/>
  <c r="L4" i="45" s="1"/>
  <c r="S121" i="55"/>
  <c r="S6" i="42" s="1"/>
  <c r="P110" i="55"/>
  <c r="P8" i="41" s="1"/>
  <c r="P109" i="55"/>
  <c r="P7" i="41" s="1"/>
  <c r="AN149" i="55"/>
  <c r="AN8" i="43" s="1"/>
  <c r="Q164" i="55"/>
  <c r="Q10" i="44" s="1"/>
  <c r="AN132" i="55"/>
  <c r="R176" i="55"/>
  <c r="R9" i="45" s="1"/>
  <c r="L174" i="55"/>
  <c r="L7" i="45" s="1"/>
  <c r="S122" i="55"/>
  <c r="S7" i="42" s="1"/>
  <c r="AK161" i="55"/>
  <c r="AK7" i="44" s="1"/>
  <c r="P105" i="55"/>
  <c r="P3" i="41" s="1"/>
  <c r="S120" i="55"/>
  <c r="S5" i="42" s="1"/>
  <c r="AM159" i="55"/>
  <c r="AM5" i="44" s="1"/>
  <c r="P108" i="55"/>
  <c r="P6" i="41" s="1"/>
  <c r="AA163" i="55"/>
  <c r="AA9" i="44" s="1"/>
  <c r="AM165" i="55"/>
  <c r="AM11" i="44" s="1"/>
  <c r="Z162" i="55"/>
  <c r="Z8" i="44" s="1"/>
  <c r="AN160" i="55"/>
  <c r="AN6" i="44" s="1"/>
  <c r="I133" i="55"/>
  <c r="AL110" i="55"/>
  <c r="AL8" i="41" s="1"/>
  <c r="AK158" i="55"/>
  <c r="AK4" i="44" s="1"/>
  <c r="AM158" i="55"/>
  <c r="AM4" i="44" s="1"/>
  <c r="AK163" i="55"/>
  <c r="AK9" i="44" s="1"/>
  <c r="W175" i="55"/>
  <c r="W8" i="45" s="1"/>
  <c r="I134" i="55"/>
  <c r="S144" i="55"/>
  <c r="S3" i="43" s="1"/>
  <c r="AJ126" i="55"/>
  <c r="AJ11" i="42" s="1"/>
  <c r="Z173" i="55"/>
  <c r="Z6" i="45" s="1"/>
  <c r="Z108" i="55"/>
  <c r="Z6" i="41" s="1"/>
  <c r="W177" i="55"/>
  <c r="W10" i="45" s="1"/>
  <c r="E12" i="4"/>
  <c r="Q173" i="55"/>
  <c r="Q6" i="45" s="1"/>
  <c r="Q171" i="55"/>
  <c r="Q4" i="45" s="1"/>
  <c r="AA165" i="55"/>
  <c r="AA11" i="44" s="1"/>
  <c r="I135" i="55"/>
  <c r="S147" i="55"/>
  <c r="S6" i="43" s="1"/>
  <c r="AJ124" i="55"/>
  <c r="AJ9" i="42" s="1"/>
  <c r="AN165" i="55"/>
  <c r="AN11" i="44" s="1"/>
  <c r="W174" i="55"/>
  <c r="W7" i="45" s="1"/>
  <c r="Z130" i="55"/>
  <c r="Z139" i="55"/>
  <c r="AM157" i="55"/>
  <c r="AM3" i="44" s="1"/>
  <c r="S148" i="55"/>
  <c r="S7" i="43" s="1"/>
  <c r="AA160" i="55"/>
  <c r="AA6" i="44" s="1"/>
  <c r="AL107" i="55"/>
  <c r="AL5" i="41" s="1"/>
  <c r="AN157" i="55"/>
  <c r="AN3" i="44" s="1"/>
  <c r="Z138" i="55"/>
  <c r="I136" i="55"/>
  <c r="I130" i="55"/>
  <c r="AM150" i="55"/>
  <c r="AM9" i="43" s="1"/>
  <c r="S152" i="55"/>
  <c r="S11" i="43" s="1"/>
  <c r="S145" i="55"/>
  <c r="S4" i="43" s="1"/>
  <c r="AA161" i="55"/>
  <c r="AA7" i="44" s="1"/>
  <c r="AK165" i="55"/>
  <c r="AK11" i="44" s="1"/>
  <c r="W171" i="55"/>
  <c r="W4" i="45" s="1"/>
  <c r="W2" i="45"/>
  <c r="Z172" i="55"/>
  <c r="Z5" i="45" s="1"/>
  <c r="Z159" i="55"/>
  <c r="Z5" i="44" s="1"/>
  <c r="AK159" i="55"/>
  <c r="AK5" i="44" s="1"/>
  <c r="AK164" i="55"/>
  <c r="AK10" i="44" s="1"/>
  <c r="Z124" i="55"/>
  <c r="Z9" i="42" s="1"/>
  <c r="S146" i="55"/>
  <c r="S5" i="43" s="1"/>
  <c r="U162" i="55"/>
  <c r="U8" i="44" s="1"/>
  <c r="AJ122" i="55"/>
  <c r="AJ7" i="42" s="1"/>
  <c r="AM160" i="55"/>
  <c r="AM6" i="44" s="1"/>
  <c r="AN162" i="55"/>
  <c r="AN8" i="44" s="1"/>
  <c r="W170" i="55"/>
  <c r="W3" i="45" s="1"/>
  <c r="W176" i="55"/>
  <c r="W9" i="45" s="1"/>
  <c r="AL111" i="55"/>
  <c r="AL9" i="41" s="1"/>
  <c r="W172" i="55"/>
  <c r="W5" i="45" s="1"/>
  <c r="AA157" i="55"/>
  <c r="AA3" i="44" s="1"/>
  <c r="AA159" i="55"/>
  <c r="AA5" i="44" s="1"/>
  <c r="AM161" i="55"/>
  <c r="AM7" i="44" s="1"/>
  <c r="AL106" i="55"/>
  <c r="AL4" i="41" s="1"/>
  <c r="AM164" i="55"/>
  <c r="AM10" i="44" s="1"/>
  <c r="AM162" i="55"/>
  <c r="AM8" i="44" s="1"/>
  <c r="S165" i="55"/>
  <c r="S11" i="44" s="1"/>
  <c r="S160" i="55"/>
  <c r="S6" i="44" s="1"/>
  <c r="Z136" i="55"/>
  <c r="AA158" i="55"/>
  <c r="AA4" i="44" s="1"/>
  <c r="AL105" i="55"/>
  <c r="AL3" i="41" s="1"/>
  <c r="AN164" i="55"/>
  <c r="AN10" i="44" s="1"/>
  <c r="Z2" i="45"/>
  <c r="AK145" i="55"/>
  <c r="AK4" i="43" s="1"/>
  <c r="Z133" i="55"/>
  <c r="Z135" i="55"/>
  <c r="I139" i="55"/>
  <c r="I131" i="55"/>
  <c r="S150" i="55"/>
  <c r="S9" i="43" s="1"/>
  <c r="AJ121" i="55"/>
  <c r="AJ6" i="42" s="1"/>
  <c r="AN163" i="55"/>
  <c r="AN9" i="44" s="1"/>
  <c r="W173" i="55"/>
  <c r="W6" i="45" s="1"/>
  <c r="S161" i="55"/>
  <c r="S7" i="44" s="1"/>
  <c r="Z118" i="55"/>
  <c r="Z3" i="42" s="1"/>
  <c r="Z175" i="55"/>
  <c r="Z8" i="45" s="1"/>
  <c r="Z177" i="55"/>
  <c r="Z10" i="45" s="1"/>
  <c r="I138" i="55"/>
  <c r="S149" i="55"/>
  <c r="S8" i="43" s="1"/>
  <c r="AA164" i="55"/>
  <c r="AA10" i="44" s="1"/>
  <c r="AA105" i="55"/>
  <c r="AA3" i="41" s="1"/>
  <c r="AJ123" i="55"/>
  <c r="AJ8" i="42" s="1"/>
  <c r="AK157" i="55"/>
  <c r="AK3" i="44" s="1"/>
  <c r="AN159" i="55"/>
  <c r="AN5" i="44" s="1"/>
  <c r="S157" i="55"/>
  <c r="S3" i="44" s="1"/>
  <c r="Z178" i="55"/>
  <c r="Z11" i="45" s="1"/>
  <c r="J132" i="55"/>
  <c r="AL173" i="55"/>
  <c r="AL6" i="45" s="1"/>
  <c r="AL174" i="55"/>
  <c r="AL7" i="45" s="1"/>
  <c r="AL2" i="45"/>
  <c r="V108" i="55"/>
  <c r="V6" i="41" s="1"/>
  <c r="AB139" i="55"/>
  <c r="AK178" i="55"/>
  <c r="AK11" i="45" s="1"/>
  <c r="J139" i="55"/>
  <c r="P165" i="55"/>
  <c r="P11" i="44" s="1"/>
  <c r="AA136" i="55"/>
  <c r="AM108" i="55"/>
  <c r="AM6" i="41" s="1"/>
  <c r="I125" i="55"/>
  <c r="I10" i="42" s="1"/>
  <c r="AJ136" i="55"/>
  <c r="AB146" i="55"/>
  <c r="AB5" i="43" s="1"/>
  <c r="AJ134" i="55"/>
  <c r="AJ137" i="55"/>
  <c r="J131" i="55"/>
  <c r="V106" i="55"/>
  <c r="V4" i="41" s="1"/>
  <c r="I170" i="55"/>
  <c r="I3" i="45" s="1"/>
  <c r="I172" i="55"/>
  <c r="I5" i="45" s="1"/>
  <c r="AB131" i="55"/>
  <c r="I126" i="55"/>
  <c r="I11" i="42" s="1"/>
  <c r="AK173" i="55"/>
  <c r="AK6" i="45" s="1"/>
  <c r="Z125" i="55"/>
  <c r="Z10" i="42" s="1"/>
  <c r="Z122" i="55"/>
  <c r="Z7" i="42" s="1"/>
  <c r="R137" i="55"/>
  <c r="I124" i="55"/>
  <c r="I9" i="42" s="1"/>
  <c r="I121" i="55"/>
  <c r="I6" i="42" s="1"/>
  <c r="AJ139" i="55"/>
  <c r="AJ138" i="55"/>
  <c r="Z164" i="55"/>
  <c r="Z10" i="44" s="1"/>
  <c r="Z157" i="55"/>
  <c r="Z3" i="44" s="1"/>
  <c r="AA123" i="55"/>
  <c r="AA8" i="42" s="1"/>
  <c r="R135" i="55"/>
  <c r="P159" i="55"/>
  <c r="P5" i="44" s="1"/>
  <c r="P161" i="55"/>
  <c r="P7" i="44" s="1"/>
  <c r="V110" i="55"/>
  <c r="V8" i="41" s="1"/>
  <c r="AL171" i="55"/>
  <c r="AL4" i="45" s="1"/>
  <c r="AL175" i="55"/>
  <c r="AL8" i="45" s="1"/>
  <c r="AA139" i="55"/>
  <c r="AJ125" i="55"/>
  <c r="AJ10" i="42" s="1"/>
  <c r="AK175" i="55"/>
  <c r="AK8" i="45" s="1"/>
  <c r="AB147" i="55"/>
  <c r="AB6" i="43" s="1"/>
  <c r="Z121" i="55"/>
  <c r="Z6" i="42" s="1"/>
  <c r="AL172" i="55"/>
  <c r="AL5" i="45" s="1"/>
  <c r="V113" i="55"/>
  <c r="V11" i="41" s="1"/>
  <c r="AA131" i="55"/>
  <c r="AL178" i="55"/>
  <c r="AL11" i="45" s="1"/>
  <c r="AL133" i="55"/>
  <c r="I173" i="55"/>
  <c r="I6" i="45" s="1"/>
  <c r="I119" i="55"/>
  <c r="I4" i="42" s="1"/>
  <c r="AJ132" i="55"/>
  <c r="AB148" i="55"/>
  <c r="AB7" i="43" s="1"/>
  <c r="Z123" i="55"/>
  <c r="Z8" i="42" s="1"/>
  <c r="AG12" i="23"/>
  <c r="V112" i="55"/>
  <c r="V10" i="41" s="1"/>
  <c r="V111" i="55"/>
  <c r="V9" i="41" s="1"/>
  <c r="I178" i="55"/>
  <c r="I11" i="45" s="1"/>
  <c r="I174" i="55"/>
  <c r="I7" i="45" s="1"/>
  <c r="P164" i="55"/>
  <c r="P10" i="44" s="1"/>
  <c r="Z131" i="55"/>
  <c r="Z132" i="55"/>
  <c r="I176" i="55"/>
  <c r="I9" i="45" s="1"/>
  <c r="AB132" i="55"/>
  <c r="I118" i="55"/>
  <c r="I3" i="42" s="1"/>
  <c r="AB133" i="55"/>
  <c r="I122" i="55"/>
  <c r="I7" i="42" s="1"/>
  <c r="V109" i="55"/>
  <c r="V7" i="41" s="1"/>
  <c r="I177" i="55"/>
  <c r="I10" i="45" s="1"/>
  <c r="I123" i="55"/>
  <c r="I8" i="42" s="1"/>
  <c r="Q132" i="55"/>
  <c r="AB136" i="55"/>
  <c r="AA130" i="55"/>
  <c r="AA138" i="55"/>
  <c r="AL132" i="55"/>
  <c r="AJ119" i="55"/>
  <c r="AJ4" i="42" s="1"/>
  <c r="AJ118" i="55"/>
  <c r="AJ3" i="42" s="1"/>
  <c r="I175" i="55"/>
  <c r="I8" i="45" s="1"/>
  <c r="I171" i="55"/>
  <c r="I4" i="45" s="1"/>
  <c r="AB135" i="55"/>
  <c r="AC165" i="55"/>
  <c r="AC11" i="44" s="1"/>
  <c r="AG149" i="55"/>
  <c r="AG8" i="43" s="1"/>
  <c r="AM147" i="55"/>
  <c r="AM6" i="43" s="1"/>
  <c r="U157" i="55"/>
  <c r="U3" i="44" s="1"/>
  <c r="AA113" i="55"/>
  <c r="AA11" i="41" s="1"/>
  <c r="AA112" i="55"/>
  <c r="AA10" i="41" s="1"/>
  <c r="AG146" i="55"/>
  <c r="AG5" i="43" s="1"/>
  <c r="U121" i="55"/>
  <c r="U6" i="42" s="1"/>
  <c r="AB105" i="55"/>
  <c r="AB3" i="41" s="1"/>
  <c r="R123" i="55"/>
  <c r="R8" i="42" s="1"/>
  <c r="P149" i="55"/>
  <c r="P8" i="43" s="1"/>
  <c r="P145" i="55"/>
  <c r="P4" i="43" s="1"/>
  <c r="P147" i="55"/>
  <c r="P6" i="43" s="1"/>
  <c r="J145" i="55"/>
  <c r="J4" i="43" s="1"/>
  <c r="Z105" i="55"/>
  <c r="Z3" i="41" s="1"/>
  <c r="X12" i="23"/>
  <c r="W12" i="23"/>
  <c r="AK119" i="55"/>
  <c r="AK4" i="42" s="1"/>
  <c r="AK126" i="55"/>
  <c r="AK11" i="42" s="1"/>
  <c r="AK120" i="55"/>
  <c r="AK5" i="42" s="1"/>
  <c r="AK118" i="55"/>
  <c r="AK3" i="42" s="1"/>
  <c r="AK122" i="55"/>
  <c r="AK7" i="42" s="1"/>
  <c r="AK123" i="55"/>
  <c r="AK8" i="42" s="1"/>
  <c r="AK125" i="55"/>
  <c r="AK10" i="42" s="1"/>
  <c r="AK2" i="42"/>
  <c r="AK121" i="55"/>
  <c r="AK6" i="42" s="1"/>
  <c r="AK124" i="55"/>
  <c r="AK9" i="42" s="1"/>
  <c r="U126" i="55"/>
  <c r="U11" i="42" s="1"/>
  <c r="AB109" i="55"/>
  <c r="AB7" i="41" s="1"/>
  <c r="Z111" i="55"/>
  <c r="Z9" i="41" s="1"/>
  <c r="R119" i="55"/>
  <c r="R4" i="42" s="1"/>
  <c r="W149" i="55"/>
  <c r="W8" i="43" s="1"/>
  <c r="J151" i="55"/>
  <c r="J10" i="43" s="1"/>
  <c r="AK150" i="55"/>
  <c r="AK9" i="43" s="1"/>
  <c r="Z163" i="55"/>
  <c r="Z9" i="44" s="1"/>
  <c r="AF163" i="55"/>
  <c r="AF9" i="44" s="1"/>
  <c r="I146" i="55"/>
  <c r="I5" i="43" s="1"/>
  <c r="AG144" i="55"/>
  <c r="AG3" i="43" s="1"/>
  <c r="AM146" i="55"/>
  <c r="AM5" i="43" s="1"/>
  <c r="U159" i="55"/>
  <c r="U5" i="44" s="1"/>
  <c r="AA110" i="55"/>
  <c r="AA8" i="41" s="1"/>
  <c r="U122" i="55"/>
  <c r="U7" i="42" s="1"/>
  <c r="S159" i="55"/>
  <c r="S5" i="44" s="1"/>
  <c r="R120" i="55"/>
  <c r="R5" i="42" s="1"/>
  <c r="W151" i="55"/>
  <c r="W10" i="43" s="1"/>
  <c r="W152" i="55"/>
  <c r="W11" i="43" s="1"/>
  <c r="T12" i="23"/>
  <c r="P148" i="55"/>
  <c r="P7" i="43" s="1"/>
  <c r="AK151" i="55"/>
  <c r="AK10" i="43" s="1"/>
  <c r="AF161" i="55"/>
  <c r="AF7" i="44" s="1"/>
  <c r="I148" i="55"/>
  <c r="I7" i="43" s="1"/>
  <c r="AG150" i="55"/>
  <c r="AG9" i="43" s="1"/>
  <c r="S162" i="55"/>
  <c r="S8" i="44" s="1"/>
  <c r="J144" i="55"/>
  <c r="J3" i="43" s="1"/>
  <c r="J150" i="55"/>
  <c r="J9" i="43" s="1"/>
  <c r="J133" i="55"/>
  <c r="AF158" i="55"/>
  <c r="AF4" i="44" s="1"/>
  <c r="AG147" i="55"/>
  <c r="AG6" i="43" s="1"/>
  <c r="AA109" i="55"/>
  <c r="AA7" i="41" s="1"/>
  <c r="AA107" i="55"/>
  <c r="AA5" i="41" s="1"/>
  <c r="AB112" i="55"/>
  <c r="AB10" i="41" s="1"/>
  <c r="Z113" i="55"/>
  <c r="Z11" i="41" s="1"/>
  <c r="R126" i="55"/>
  <c r="R11" i="42" s="1"/>
  <c r="Z160" i="55"/>
  <c r="Z6" i="44" s="1"/>
  <c r="J138" i="55"/>
  <c r="AK146" i="55"/>
  <c r="AK5" i="43" s="1"/>
  <c r="AF164" i="55"/>
  <c r="AF10" i="44" s="1"/>
  <c r="I147" i="55"/>
  <c r="I6" i="43" s="1"/>
  <c r="AM151" i="55"/>
  <c r="AM10" i="43" s="1"/>
  <c r="U160" i="55"/>
  <c r="U6" i="44" s="1"/>
  <c r="U164" i="55"/>
  <c r="U10" i="44" s="1"/>
  <c r="U124" i="55"/>
  <c r="U9" i="42" s="1"/>
  <c r="U125" i="55"/>
  <c r="U10" i="42" s="1"/>
  <c r="S158" i="55"/>
  <c r="S4" i="44" s="1"/>
  <c r="S163" i="55"/>
  <c r="S9" i="44" s="1"/>
  <c r="Z107" i="55"/>
  <c r="Z5" i="41" s="1"/>
  <c r="R118" i="55"/>
  <c r="R3" i="42" s="1"/>
  <c r="Z126" i="55"/>
  <c r="Z11" i="42" s="1"/>
  <c r="AK148" i="55"/>
  <c r="AK7" i="43" s="1"/>
  <c r="Z165" i="55"/>
  <c r="Z11" i="44" s="1"/>
  <c r="AF162" i="55"/>
  <c r="AF8" i="44" s="1"/>
  <c r="I144" i="55"/>
  <c r="I3" i="43" s="1"/>
  <c r="AA106" i="55"/>
  <c r="AA4" i="41" s="1"/>
  <c r="Z109" i="55"/>
  <c r="Z7" i="41" s="1"/>
  <c r="W144" i="55"/>
  <c r="W3" i="43" s="1"/>
  <c r="P144" i="55"/>
  <c r="P3" i="43" s="1"/>
  <c r="J152" i="55"/>
  <c r="J11" i="43" s="1"/>
  <c r="J136" i="55"/>
  <c r="J135" i="55"/>
  <c r="AK144" i="55"/>
  <c r="AK3" i="43" s="1"/>
  <c r="J130" i="55"/>
  <c r="J22" i="55" s="1"/>
  <c r="Z158" i="55"/>
  <c r="Z4" i="44" s="1"/>
  <c r="AF159" i="55"/>
  <c r="AF5" i="44" s="1"/>
  <c r="AG148" i="55"/>
  <c r="AG7" i="43" s="1"/>
  <c r="AM152" i="55"/>
  <c r="AM11" i="43" s="1"/>
  <c r="AM148" i="55"/>
  <c r="AM7" i="43" s="1"/>
  <c r="U161" i="55"/>
  <c r="U7" i="44" s="1"/>
  <c r="U163" i="55"/>
  <c r="U9" i="44" s="1"/>
  <c r="U118" i="55"/>
  <c r="U3" i="42" s="1"/>
  <c r="R122" i="55"/>
  <c r="R7" i="42" s="1"/>
  <c r="W148" i="55"/>
  <c r="W7" i="43" s="1"/>
  <c r="Z110" i="55"/>
  <c r="Z8" i="41" s="1"/>
  <c r="AK147" i="55"/>
  <c r="AK6" i="43" s="1"/>
  <c r="Z120" i="55"/>
  <c r="Z5" i="42" s="1"/>
  <c r="AF165" i="55"/>
  <c r="AF11" i="44" s="1"/>
  <c r="I151" i="55"/>
  <c r="I10" i="43" s="1"/>
  <c r="I150" i="55"/>
  <c r="I9" i="43" s="1"/>
  <c r="AM145" i="55"/>
  <c r="AM4" i="43" s="1"/>
  <c r="U119" i="55"/>
  <c r="U4" i="42" s="1"/>
  <c r="S164" i="55"/>
  <c r="S10" i="44" s="1"/>
  <c r="Z106" i="55"/>
  <c r="Z4" i="41" s="1"/>
  <c r="W150" i="55"/>
  <c r="W9" i="43" s="1"/>
  <c r="P150" i="55"/>
  <c r="P9" i="43" s="1"/>
  <c r="AK149" i="55"/>
  <c r="AK8" i="43" s="1"/>
  <c r="AA12" i="23"/>
  <c r="I149" i="55"/>
  <c r="I8" i="43" s="1"/>
  <c r="AG145" i="55"/>
  <c r="AG4" i="43" s="1"/>
  <c r="U165" i="55"/>
  <c r="U11" i="44" s="1"/>
  <c r="AA111" i="55"/>
  <c r="AA9" i="41" s="1"/>
  <c r="U120" i="55"/>
  <c r="U5" i="42" s="1"/>
  <c r="AB110" i="55"/>
  <c r="AB8" i="41" s="1"/>
  <c r="J134" i="55"/>
  <c r="W12" i="4"/>
  <c r="Z12" i="23"/>
  <c r="F12" i="23"/>
  <c r="R12" i="23"/>
  <c r="B12" i="4"/>
  <c r="AN12" i="23"/>
  <c r="AI12" i="23"/>
  <c r="AE12" i="23"/>
  <c r="AI12" i="4"/>
  <c r="L12" i="23"/>
  <c r="K12" i="23"/>
  <c r="AB149" i="55"/>
  <c r="AB8" i="43" s="1"/>
  <c r="AC158" i="55"/>
  <c r="AC4" i="44" s="1"/>
  <c r="AC106" i="55"/>
  <c r="AC4" i="41" s="1"/>
  <c r="AC109" i="55"/>
  <c r="AC7" i="41" s="1"/>
  <c r="AA122" i="55"/>
  <c r="AA7" i="42" s="1"/>
  <c r="N107" i="55"/>
  <c r="N5" i="41" s="1"/>
  <c r="N109" i="55"/>
  <c r="N7" i="41" s="1"/>
  <c r="AC163" i="55"/>
  <c r="AC9" i="44" s="1"/>
  <c r="AA125" i="55"/>
  <c r="AA10" i="42" s="1"/>
  <c r="R139" i="55"/>
  <c r="AA118" i="55"/>
  <c r="AA3" i="42" s="1"/>
  <c r="AA124" i="55"/>
  <c r="AA9" i="42" s="1"/>
  <c r="AC110" i="55"/>
  <c r="AC8" i="41" s="1"/>
  <c r="AA126" i="55"/>
  <c r="AA11" i="42" s="1"/>
  <c r="R134" i="55"/>
  <c r="N106" i="55"/>
  <c r="N4" i="41" s="1"/>
  <c r="AC146" i="55"/>
  <c r="AC5" i="43" s="1"/>
  <c r="AB145" i="55"/>
  <c r="AB4" i="43" s="1"/>
  <c r="AC162" i="55"/>
  <c r="AC8" i="44" s="1"/>
  <c r="AC164" i="55"/>
  <c r="AC10" i="44" s="1"/>
  <c r="AA120" i="55"/>
  <c r="AA5" i="42" s="1"/>
  <c r="N163" i="55"/>
  <c r="N9" i="44" s="1"/>
  <c r="P162" i="55"/>
  <c r="P8" i="44" s="1"/>
  <c r="AC149" i="55"/>
  <c r="AC8" i="43" s="1"/>
  <c r="W146" i="55"/>
  <c r="W5" i="43" s="1"/>
  <c r="W145" i="55"/>
  <c r="W4" i="43" s="1"/>
  <c r="N157" i="55"/>
  <c r="N3" i="44" s="1"/>
  <c r="AA121" i="55"/>
  <c r="AA6" i="42" s="1"/>
  <c r="AC145" i="55"/>
  <c r="AC4" i="43" s="1"/>
  <c r="AB151" i="55"/>
  <c r="AB10" i="43" s="1"/>
  <c r="AB144" i="55"/>
  <c r="AB3" i="43" s="1"/>
  <c r="N158" i="55"/>
  <c r="N4" i="44" s="1"/>
  <c r="R132" i="55"/>
  <c r="R130" i="55"/>
  <c r="N162" i="55"/>
  <c r="N8" i="44" s="1"/>
  <c r="N108" i="55"/>
  <c r="N6" i="41" s="1"/>
  <c r="P163" i="55"/>
  <c r="P9" i="44" s="1"/>
  <c r="L148" i="55"/>
  <c r="L7" i="43" s="1"/>
  <c r="R131" i="55"/>
  <c r="AC112" i="55"/>
  <c r="AC10" i="41" s="1"/>
  <c r="N105" i="55"/>
  <c r="N3" i="41" s="1"/>
  <c r="P157" i="55"/>
  <c r="P3" i="44" s="1"/>
  <c r="AC160" i="55"/>
  <c r="AC6" i="44" s="1"/>
  <c r="AC148" i="55"/>
  <c r="AC7" i="43" s="1"/>
  <c r="AC152" i="55"/>
  <c r="AC11" i="43" s="1"/>
  <c r="AC161" i="55"/>
  <c r="AC7" i="44" s="1"/>
  <c r="N161" i="55"/>
  <c r="N7" i="44" s="1"/>
  <c r="R133" i="55"/>
  <c r="AC108" i="55"/>
  <c r="AC6" i="41" s="1"/>
  <c r="AC159" i="55"/>
  <c r="AC5" i="44" s="1"/>
  <c r="AC150" i="55"/>
  <c r="AC9" i="43" s="1"/>
  <c r="Q148" i="55"/>
  <c r="Q7" i="43" s="1"/>
  <c r="Q149" i="55"/>
  <c r="Q8" i="43" s="1"/>
  <c r="J146" i="55"/>
  <c r="J5" i="43" s="1"/>
  <c r="J161" i="55"/>
  <c r="J7" i="44" s="1"/>
  <c r="Q150" i="55"/>
  <c r="Q9" i="43" s="1"/>
  <c r="Q147" i="55"/>
  <c r="Q6" i="43" s="1"/>
  <c r="S135" i="55"/>
  <c r="Q152" i="55"/>
  <c r="Q11" i="43" s="1"/>
  <c r="S138" i="55"/>
  <c r="P133" i="55"/>
  <c r="U107" i="55"/>
  <c r="U5" i="41" s="1"/>
  <c r="S137" i="55"/>
  <c r="S134" i="55"/>
  <c r="S139" i="55"/>
  <c r="P137" i="55"/>
  <c r="Q145" i="55"/>
  <c r="Q4" i="43" s="1"/>
  <c r="P146" i="55"/>
  <c r="P5" i="43" s="1"/>
  <c r="J160" i="55"/>
  <c r="J6" i="44" s="1"/>
  <c r="U108" i="55"/>
  <c r="U6" i="41" s="1"/>
  <c r="S130" i="55"/>
  <c r="P132" i="55"/>
  <c r="P136" i="55"/>
  <c r="J164" i="55"/>
  <c r="J10" i="44" s="1"/>
  <c r="U113" i="55"/>
  <c r="U11" i="41" s="1"/>
  <c r="Q146" i="55"/>
  <c r="Q5" i="43" s="1"/>
  <c r="Q112" i="55"/>
  <c r="Q10" i="41" s="1"/>
  <c r="U112" i="55"/>
  <c r="U10" i="41" s="1"/>
  <c r="P138" i="55"/>
  <c r="N137" i="55"/>
  <c r="AB160" i="55"/>
  <c r="AB6" i="44" s="1"/>
  <c r="AB161" i="55"/>
  <c r="AB7" i="44" s="1"/>
  <c r="AB159" i="55"/>
  <c r="AB5" i="44" s="1"/>
  <c r="AB157" i="55"/>
  <c r="AB3" i="44" s="1"/>
  <c r="AB164" i="55"/>
  <c r="AB10" i="44" s="1"/>
  <c r="AB162" i="55"/>
  <c r="AB8" i="44" s="1"/>
  <c r="AB158" i="55"/>
  <c r="AB4" i="44" s="1"/>
  <c r="AB165" i="55"/>
  <c r="AB11" i="44" s="1"/>
  <c r="AB163" i="55"/>
  <c r="AB9" i="44" s="1"/>
  <c r="AB2" i="44"/>
  <c r="Q151" i="55"/>
  <c r="Q10" i="43" s="1"/>
  <c r="S133" i="55"/>
  <c r="P131" i="55"/>
  <c r="P139" i="55"/>
  <c r="J165" i="55"/>
  <c r="J11" i="44" s="1"/>
  <c r="U105" i="55"/>
  <c r="U3" i="41" s="1"/>
  <c r="S131" i="55"/>
  <c r="N136" i="55"/>
  <c r="U109" i="55"/>
  <c r="U7" i="41" s="1"/>
  <c r="U106" i="55"/>
  <c r="U4" i="41" s="1"/>
  <c r="P134" i="55"/>
  <c r="N132" i="55"/>
  <c r="N172" i="55"/>
  <c r="N5" i="45" s="1"/>
  <c r="AB113" i="55"/>
  <c r="AB11" i="41" s="1"/>
  <c r="AB107" i="55"/>
  <c r="AB5" i="41" s="1"/>
  <c r="AB108" i="55"/>
  <c r="AB6" i="41" s="1"/>
  <c r="AB111" i="55"/>
  <c r="AB9" i="41" s="1"/>
  <c r="U111" i="55"/>
  <c r="U9" i="41" s="1"/>
  <c r="P130" i="55"/>
  <c r="P152" i="55"/>
  <c r="P11" i="43" s="1"/>
  <c r="AF106" i="55"/>
  <c r="AF4" i="41" s="1"/>
  <c r="R163" i="55"/>
  <c r="R9" i="44" s="1"/>
  <c r="L113" i="55"/>
  <c r="L11" i="41" s="1"/>
  <c r="N173" i="55"/>
  <c r="N6" i="45" s="1"/>
  <c r="N2" i="45"/>
  <c r="R165" i="55"/>
  <c r="R11" i="44" s="1"/>
  <c r="N178" i="55"/>
  <c r="N11" i="45" s="1"/>
  <c r="N177" i="55"/>
  <c r="N10" i="45" s="1"/>
  <c r="N174" i="55"/>
  <c r="N7" i="45" s="1"/>
  <c r="AF107" i="55"/>
  <c r="AF5" i="41" s="1"/>
  <c r="R109" i="55"/>
  <c r="R7" i="41" s="1"/>
  <c r="R111" i="55"/>
  <c r="R9" i="41" s="1"/>
  <c r="L111" i="55"/>
  <c r="L9" i="41" s="1"/>
  <c r="AM105" i="55"/>
  <c r="AM3" i="41" s="1"/>
  <c r="AM107" i="55"/>
  <c r="AM5" i="41" s="1"/>
  <c r="AF105" i="55"/>
  <c r="AF3" i="41" s="1"/>
  <c r="N131" i="55"/>
  <c r="H177" i="55"/>
  <c r="H10" i="45" s="1"/>
  <c r="H178" i="55"/>
  <c r="H11" i="45" s="1"/>
  <c r="H170" i="55"/>
  <c r="H3" i="45" s="1"/>
  <c r="H174" i="55"/>
  <c r="H7" i="45" s="1"/>
  <c r="H176" i="55"/>
  <c r="H9" i="45" s="1"/>
  <c r="H173" i="55"/>
  <c r="H6" i="45" s="1"/>
  <c r="H171" i="55"/>
  <c r="H4" i="45" s="1"/>
  <c r="H175" i="55"/>
  <c r="H8" i="45" s="1"/>
  <c r="H2" i="45"/>
  <c r="H172" i="55"/>
  <c r="H5" i="45" s="1"/>
  <c r="AF108" i="55"/>
  <c r="AF6" i="41" s="1"/>
  <c r="AJ151" i="55"/>
  <c r="AJ10" i="43" s="1"/>
  <c r="R161" i="55"/>
  <c r="R7" i="44" s="1"/>
  <c r="R159" i="55"/>
  <c r="R5" i="44" s="1"/>
  <c r="N133" i="55"/>
  <c r="N138" i="55"/>
  <c r="AM106" i="55"/>
  <c r="AM4" i="41" s="1"/>
  <c r="H148" i="55"/>
  <c r="H7" i="43" s="1"/>
  <c r="AF109" i="55"/>
  <c r="AF7" i="41" s="1"/>
  <c r="AM112" i="55"/>
  <c r="AM10" i="41" s="1"/>
  <c r="L105" i="55"/>
  <c r="L3" i="41" s="1"/>
  <c r="N175" i="55"/>
  <c r="N8" i="45" s="1"/>
  <c r="P2" i="42"/>
  <c r="P120" i="55"/>
  <c r="P5" i="42" s="1"/>
  <c r="P124" i="55"/>
  <c r="P9" i="42" s="1"/>
  <c r="AF110" i="55"/>
  <c r="AF8" i="41" s="1"/>
  <c r="AM111" i="55"/>
  <c r="AM9" i="41" s="1"/>
  <c r="AM113" i="55"/>
  <c r="AM11" i="41" s="1"/>
  <c r="N170" i="55"/>
  <c r="N3" i="45" s="1"/>
  <c r="J148" i="55"/>
  <c r="J7" i="43" s="1"/>
  <c r="J149" i="55"/>
  <c r="J8" i="43" s="1"/>
  <c r="AF112" i="55"/>
  <c r="AF10" i="41" s="1"/>
  <c r="R162" i="55"/>
  <c r="R8" i="44" s="1"/>
  <c r="AF113" i="55"/>
  <c r="AF11" i="41" s="1"/>
  <c r="N130" i="55"/>
  <c r="N171" i="55"/>
  <c r="N4" i="45" s="1"/>
  <c r="H121" i="55"/>
  <c r="H6" i="42" s="1"/>
  <c r="H123" i="55"/>
  <c r="H8" i="42" s="1"/>
  <c r="H118" i="55"/>
  <c r="H3" i="42" s="1"/>
  <c r="H124" i="55"/>
  <c r="H9" i="42" s="1"/>
  <c r="H2" i="42"/>
  <c r="H122" i="55"/>
  <c r="H7" i="42" s="1"/>
  <c r="H120" i="55"/>
  <c r="H5" i="42" s="1"/>
  <c r="H126" i="55"/>
  <c r="H11" i="42" s="1"/>
  <c r="H119" i="55"/>
  <c r="H4" i="42" s="1"/>
  <c r="H125" i="55"/>
  <c r="H10" i="42" s="1"/>
  <c r="AJ145" i="55"/>
  <c r="AJ4" i="43" s="1"/>
  <c r="AJ146" i="55"/>
  <c r="AJ5" i="43" s="1"/>
  <c r="R157" i="55"/>
  <c r="R3" i="44" s="1"/>
  <c r="N135" i="55"/>
  <c r="N139" i="55"/>
  <c r="N146" i="55"/>
  <c r="N5" i="43" s="1"/>
  <c r="N2" i="43"/>
  <c r="N144" i="55"/>
  <c r="N3" i="43" s="1"/>
  <c r="N152" i="55"/>
  <c r="N11" i="43" s="1"/>
  <c r="N151" i="55"/>
  <c r="N10" i="43" s="1"/>
  <c r="N147" i="55"/>
  <c r="N6" i="43" s="1"/>
  <c r="N150" i="55"/>
  <c r="N9" i="43" s="1"/>
  <c r="N149" i="55"/>
  <c r="N8" i="43" s="1"/>
  <c r="N148" i="55"/>
  <c r="N7" i="43" s="1"/>
  <c r="N145" i="55"/>
  <c r="N4" i="43" s="1"/>
  <c r="J159" i="55"/>
  <c r="J5" i="44" s="1"/>
  <c r="J157" i="55"/>
  <c r="J3" i="44" s="1"/>
  <c r="J163" i="55"/>
  <c r="J9" i="44" s="1"/>
  <c r="AN173" i="55"/>
  <c r="AN6" i="45" s="1"/>
  <c r="AN176" i="55"/>
  <c r="AN9" i="45" s="1"/>
  <c r="AN2" i="45"/>
  <c r="AJ178" i="55"/>
  <c r="AJ11" i="45" s="1"/>
  <c r="AN134" i="55"/>
  <c r="AN139" i="55"/>
  <c r="AN136" i="55"/>
  <c r="Q135" i="55"/>
  <c r="L121" i="55"/>
  <c r="L6" i="42" s="1"/>
  <c r="Q131" i="55"/>
  <c r="Q138" i="55"/>
  <c r="R113" i="55"/>
  <c r="R11" i="41" s="1"/>
  <c r="R112" i="55"/>
  <c r="R10" i="41" s="1"/>
  <c r="R106" i="55"/>
  <c r="R4" i="41" s="1"/>
  <c r="R107" i="55"/>
  <c r="R5" i="41" s="1"/>
  <c r="R110" i="55"/>
  <c r="R8" i="41" s="1"/>
  <c r="R105" i="55"/>
  <c r="R3" i="41" s="1"/>
  <c r="L118" i="55"/>
  <c r="L3" i="42" s="1"/>
  <c r="L126" i="55"/>
  <c r="L11" i="42" s="1"/>
  <c r="L125" i="55"/>
  <c r="L10" i="42" s="1"/>
  <c r="Q136" i="55"/>
  <c r="R160" i="55"/>
  <c r="R6" i="44" s="1"/>
  <c r="R164" i="55"/>
  <c r="R10" i="44" s="1"/>
  <c r="Q139" i="55"/>
  <c r="AL109" i="55"/>
  <c r="AL7" i="41" s="1"/>
  <c r="AL108" i="55"/>
  <c r="AL6" i="41" s="1"/>
  <c r="Q134" i="55"/>
  <c r="L107" i="55"/>
  <c r="L5" i="41" s="1"/>
  <c r="AJ144" i="55"/>
  <c r="AJ3" i="43" s="1"/>
  <c r="AJ147" i="55"/>
  <c r="AJ6" i="43" s="1"/>
  <c r="L106" i="55"/>
  <c r="L4" i="41" s="1"/>
  <c r="L110" i="55"/>
  <c r="L8" i="41" s="1"/>
  <c r="AG12" i="37"/>
  <c r="AJ148" i="55"/>
  <c r="AJ7" i="43" s="1"/>
  <c r="AJ150" i="55"/>
  <c r="AJ9" i="43" s="1"/>
  <c r="L112" i="55"/>
  <c r="L10" i="41" s="1"/>
  <c r="AJ152" i="55"/>
  <c r="AJ11" i="43" s="1"/>
  <c r="L109" i="55"/>
  <c r="L7" i="41" s="1"/>
  <c r="V12" i="37"/>
  <c r="AB12" i="40"/>
  <c r="I12" i="37"/>
  <c r="AJ12" i="4"/>
  <c r="M12" i="4"/>
  <c r="Q12" i="23"/>
  <c r="G6" i="4"/>
  <c r="R12" i="40"/>
  <c r="AE12" i="40"/>
  <c r="G5" i="4"/>
  <c r="G4" i="4"/>
  <c r="AB12" i="37"/>
  <c r="Q130" i="55"/>
  <c r="AF12" i="23"/>
  <c r="F9" i="45"/>
  <c r="D12" i="4"/>
  <c r="V12" i="23"/>
  <c r="AH12" i="37"/>
  <c r="Q133" i="55"/>
  <c r="G10" i="4"/>
  <c r="Q111" i="55"/>
  <c r="Q9" i="41" s="1"/>
  <c r="AA2" i="4"/>
  <c r="B9" i="41"/>
  <c r="Q109" i="55"/>
  <c r="AD6" i="4"/>
  <c r="AD12" i="4" s="1"/>
  <c r="AE12" i="37"/>
  <c r="O12" i="40"/>
  <c r="J12" i="4"/>
  <c r="Q110" i="55"/>
  <c r="Q8" i="41" s="1"/>
  <c r="Q105" i="55"/>
  <c r="Q3" i="41" s="1"/>
  <c r="D12" i="23"/>
  <c r="AG6" i="41"/>
  <c r="G4" i="41"/>
  <c r="Q108" i="55"/>
  <c r="Q6" i="41" s="1"/>
  <c r="AA5" i="4"/>
  <c r="G6" i="45"/>
  <c r="G12" i="45" s="1"/>
  <c r="Q107" i="55"/>
  <c r="Q5" i="41" s="1"/>
  <c r="N12" i="37"/>
  <c r="AK7" i="4"/>
  <c r="AK10" i="4"/>
  <c r="Y12" i="23"/>
  <c r="AK5" i="4"/>
  <c r="AK8" i="4"/>
  <c r="H11" i="4"/>
  <c r="AK4" i="4"/>
  <c r="AK6" i="4"/>
  <c r="T6" i="4"/>
  <c r="F7" i="4"/>
  <c r="F11" i="4"/>
  <c r="P11" i="4"/>
  <c r="P2" i="4"/>
  <c r="N10" i="4"/>
  <c r="P10" i="4"/>
  <c r="N5" i="4"/>
  <c r="P4" i="4"/>
  <c r="F6" i="4"/>
  <c r="P5" i="4"/>
  <c r="F8" i="4"/>
  <c r="F5" i="4"/>
  <c r="P7" i="4"/>
  <c r="AB2" i="4"/>
  <c r="AB3" i="4"/>
  <c r="AK11" i="4"/>
  <c r="AK2" i="4"/>
  <c r="AC5" i="4"/>
  <c r="AK9" i="4"/>
  <c r="T11" i="4"/>
  <c r="AN7" i="4"/>
  <c r="AM7" i="4"/>
  <c r="V4" i="4"/>
  <c r="X4" i="4"/>
  <c r="L11" i="4"/>
  <c r="AE4" i="4"/>
  <c r="AN9" i="4"/>
  <c r="K7" i="4"/>
  <c r="AM11" i="4"/>
  <c r="V7" i="4"/>
  <c r="X2" i="4"/>
  <c r="L8" i="4"/>
  <c r="AE6" i="4"/>
  <c r="R5" i="4"/>
  <c r="AN3" i="4"/>
  <c r="K4" i="4"/>
  <c r="V11" i="4"/>
  <c r="X11" i="4"/>
  <c r="L5" i="4"/>
  <c r="AE9" i="4"/>
  <c r="R9" i="4"/>
  <c r="AN2" i="4"/>
  <c r="V5" i="4"/>
  <c r="X10" i="4"/>
  <c r="L9" i="4"/>
  <c r="AE5" i="4"/>
  <c r="AN5" i="4"/>
  <c r="AM8" i="4"/>
  <c r="V8" i="4"/>
  <c r="X3" i="4"/>
  <c r="L7" i="4"/>
  <c r="AE3" i="4"/>
  <c r="AN11" i="4"/>
  <c r="AM9" i="4"/>
  <c r="V9" i="4"/>
  <c r="X6" i="4"/>
  <c r="L3" i="4"/>
  <c r="AE11" i="4"/>
  <c r="AN10" i="4"/>
  <c r="AM6" i="4"/>
  <c r="V10" i="4"/>
  <c r="X5" i="4"/>
  <c r="L4" i="4"/>
  <c r="AE7" i="4"/>
  <c r="AN8" i="4"/>
  <c r="AM5" i="4"/>
  <c r="X9" i="4"/>
  <c r="L6" i="4"/>
  <c r="AE10" i="4"/>
  <c r="AN4" i="4"/>
  <c r="AM3" i="4"/>
  <c r="L2" i="4"/>
  <c r="AE2" i="4"/>
  <c r="AN6" i="4"/>
  <c r="AM4" i="4"/>
  <c r="V2" i="4"/>
  <c r="K6" i="4"/>
  <c r="L10" i="4"/>
  <c r="AE8" i="4"/>
  <c r="AM10" i="4"/>
  <c r="V3" i="4"/>
  <c r="X7" i="4"/>
  <c r="K9" i="4"/>
  <c r="Y7" i="4"/>
  <c r="AM2" i="4"/>
  <c r="V6" i="4"/>
  <c r="X8" i="4"/>
  <c r="K11" i="4"/>
  <c r="C7" i="41"/>
  <c r="B10" i="41"/>
  <c r="H10" i="41"/>
  <c r="O3" i="41"/>
  <c r="O12" i="41" s="1"/>
  <c r="Q2" i="45"/>
  <c r="C2" i="45"/>
  <c r="V5" i="45"/>
  <c r="G6" i="41"/>
  <c r="G2" i="41"/>
  <c r="B11" i="41"/>
  <c r="O6" i="45"/>
  <c r="O12" i="45" s="1"/>
  <c r="C6" i="41"/>
  <c r="C11" i="45"/>
  <c r="G5" i="41"/>
  <c r="AD8" i="41"/>
  <c r="C5" i="45"/>
  <c r="AD10" i="41"/>
  <c r="L2" i="45"/>
  <c r="C9" i="45"/>
  <c r="AM11" i="45"/>
  <c r="Y5" i="45"/>
  <c r="AD5" i="41"/>
  <c r="Y8" i="45"/>
  <c r="AM10" i="45"/>
  <c r="E12" i="37"/>
  <c r="AG12" i="4"/>
  <c r="AM6" i="45"/>
  <c r="AL12" i="23"/>
  <c r="Y6" i="45"/>
  <c r="H12" i="40"/>
  <c r="G12" i="40"/>
  <c r="M12" i="37"/>
  <c r="Q12" i="40"/>
  <c r="X11" i="41"/>
  <c r="AH9" i="41"/>
  <c r="K12" i="37"/>
  <c r="E12" i="40"/>
  <c r="U12" i="40"/>
  <c r="T4" i="41"/>
  <c r="X5" i="45"/>
  <c r="J12" i="37"/>
  <c r="X5" i="41"/>
  <c r="T2" i="41"/>
  <c r="D12" i="37"/>
  <c r="Z12" i="37"/>
  <c r="AD12" i="45"/>
  <c r="U12" i="23"/>
  <c r="J12" i="40"/>
  <c r="Y12" i="37"/>
  <c r="AK12" i="40"/>
  <c r="AK12" i="37"/>
  <c r="T5" i="41"/>
  <c r="T9" i="45"/>
  <c r="X7" i="45"/>
  <c r="AH9" i="45"/>
  <c r="K2" i="41"/>
  <c r="X9" i="41"/>
  <c r="L12" i="40"/>
  <c r="M2" i="45"/>
  <c r="B12" i="40"/>
  <c r="T12" i="37"/>
  <c r="AA12" i="37"/>
  <c r="T9" i="41"/>
  <c r="T2" i="45"/>
  <c r="X10" i="45"/>
  <c r="AH7" i="45"/>
  <c r="K11" i="41"/>
  <c r="X10" i="41"/>
  <c r="B12" i="45"/>
  <c r="AH2" i="41"/>
  <c r="K11" i="45"/>
  <c r="F12" i="37"/>
  <c r="F12" i="40"/>
  <c r="AJ12" i="40"/>
  <c r="AF2" i="45"/>
  <c r="AD12" i="37"/>
  <c r="T11" i="41"/>
  <c r="X8" i="45"/>
  <c r="AC12" i="37"/>
  <c r="AH3" i="45"/>
  <c r="AM12" i="37"/>
  <c r="X3" i="41"/>
  <c r="Q12" i="37"/>
  <c r="K12" i="40"/>
  <c r="X12" i="37"/>
  <c r="T3" i="41"/>
  <c r="W12" i="40"/>
  <c r="X11" i="45"/>
  <c r="AH8" i="45"/>
  <c r="X7" i="41"/>
  <c r="AH10" i="41"/>
  <c r="D12" i="40"/>
  <c r="AI12" i="40"/>
  <c r="K7" i="45"/>
  <c r="S12" i="37"/>
  <c r="T7" i="41"/>
  <c r="T11" i="45"/>
  <c r="X4" i="45"/>
  <c r="AH6" i="45"/>
  <c r="K7" i="41"/>
  <c r="S12" i="40"/>
  <c r="AH7" i="41"/>
  <c r="AD12" i="40"/>
  <c r="K4" i="45"/>
  <c r="U12" i="4"/>
  <c r="H12" i="37"/>
  <c r="T8" i="41"/>
  <c r="X9" i="45"/>
  <c r="AH11" i="45"/>
  <c r="X2" i="41"/>
  <c r="P12" i="40"/>
  <c r="AH4" i="41"/>
  <c r="X6" i="45"/>
  <c r="AN12" i="37"/>
  <c r="X2" i="45"/>
  <c r="AH10" i="45"/>
  <c r="Y12" i="40"/>
  <c r="X8" i="41"/>
  <c r="AF12" i="40"/>
  <c r="AH11" i="41"/>
  <c r="B12" i="37"/>
  <c r="W12" i="37"/>
  <c r="K6" i="45"/>
  <c r="AC12" i="40"/>
  <c r="K3" i="45"/>
  <c r="X12" i="40"/>
  <c r="K5" i="45"/>
  <c r="AJ12" i="37"/>
  <c r="T12" i="40"/>
  <c r="AH5" i="45"/>
  <c r="G12" i="37"/>
  <c r="AH6" i="41"/>
  <c r="P12" i="37"/>
  <c r="K2" i="45"/>
  <c r="AL12" i="40"/>
  <c r="K8" i="45"/>
  <c r="AA12" i="40"/>
  <c r="L12" i="37"/>
  <c r="AI12" i="37"/>
  <c r="T10" i="41"/>
  <c r="M12" i="40"/>
  <c r="C12" i="40"/>
  <c r="AH4" i="45"/>
  <c r="U12" i="37"/>
  <c r="Z12" i="40"/>
  <c r="K10" i="45"/>
  <c r="K9" i="45"/>
  <c r="AM12" i="40"/>
  <c r="AF12" i="37"/>
  <c r="AN12" i="40"/>
  <c r="M2" i="41"/>
  <c r="C12" i="37"/>
  <c r="T6" i="41"/>
  <c r="X3" i="45"/>
  <c r="AL12" i="37"/>
  <c r="AH2" i="45"/>
  <c r="V21" i="105" l="1"/>
  <c r="I21" i="105"/>
  <c r="K21" i="105"/>
  <c r="F21" i="105"/>
  <c r="J21" i="105"/>
  <c r="X21" i="105"/>
  <c r="AK21" i="105"/>
  <c r="AH21" i="105"/>
  <c r="AE21" i="105"/>
  <c r="Y21" i="105"/>
  <c r="R21" i="105"/>
  <c r="L21" i="105"/>
  <c r="AF21" i="105"/>
  <c r="AG21" i="105"/>
  <c r="AI21" i="105"/>
  <c r="P21" i="105"/>
  <c r="AL21" i="105"/>
  <c r="AA21" i="105"/>
  <c r="W21" i="105"/>
  <c r="AB21" i="105"/>
  <c r="N21" i="105"/>
  <c r="Z21" i="105"/>
  <c r="T21" i="105"/>
  <c r="AC21" i="105"/>
  <c r="Q21" i="105"/>
  <c r="M22" i="55"/>
  <c r="E22" i="55"/>
  <c r="AN22" i="55"/>
  <c r="I22" i="55"/>
  <c r="Y2" i="4"/>
  <c r="Y22" i="55"/>
  <c r="H2" i="4"/>
  <c r="H22" i="55"/>
  <c r="AE22" i="55"/>
  <c r="N22" i="55"/>
  <c r="V22" i="55"/>
  <c r="S2" i="41"/>
  <c r="S12" i="41" s="1"/>
  <c r="S22" i="55"/>
  <c r="AA22" i="55"/>
  <c r="AG22" i="55"/>
  <c r="AK22" i="55"/>
  <c r="Z2" i="4"/>
  <c r="Z22" i="55"/>
  <c r="P22" i="55"/>
  <c r="AM22" i="55"/>
  <c r="U2" i="41"/>
  <c r="U22" i="55"/>
  <c r="AL2" i="4"/>
  <c r="AL12" i="4" s="1"/>
  <c r="AL22" i="55"/>
  <c r="R22" i="55"/>
  <c r="L22" i="55"/>
  <c r="D22" i="55"/>
  <c r="AB22" i="55"/>
  <c r="AF2" i="4"/>
  <c r="AF22" i="55"/>
  <c r="W22" i="55"/>
  <c r="AI22" i="55"/>
  <c r="Q2" i="4"/>
  <c r="Q12" i="4" s="1"/>
  <c r="Q22" i="55"/>
  <c r="AC2" i="4"/>
  <c r="AC12" i="4" s="1"/>
  <c r="AC22" i="55"/>
  <c r="F22" i="55"/>
  <c r="AJ22" i="55"/>
  <c r="V13" i="55"/>
  <c r="V14" i="55" s="1"/>
  <c r="V7" i="55"/>
  <c r="E12" i="45"/>
  <c r="J12" i="41"/>
  <c r="P12" i="45"/>
  <c r="J12" i="45"/>
  <c r="F12" i="45"/>
  <c r="AF12" i="4"/>
  <c r="AB12" i="45"/>
  <c r="AI12" i="41"/>
  <c r="F12" i="41"/>
  <c r="Z12" i="4"/>
  <c r="AC12" i="45"/>
  <c r="U12" i="45"/>
  <c r="AK12" i="41"/>
  <c r="I12" i="41"/>
  <c r="AJ12" i="41"/>
  <c r="AN12" i="41"/>
  <c r="AA12" i="45"/>
  <c r="AI12" i="45"/>
  <c r="I12" i="4"/>
  <c r="E12" i="41"/>
  <c r="D12" i="45"/>
  <c r="AE12" i="41"/>
  <c r="AK12" i="45"/>
  <c r="AE12" i="45"/>
  <c r="R12" i="45"/>
  <c r="D12" i="41"/>
  <c r="Z12" i="45"/>
  <c r="N12" i="41"/>
  <c r="AC12" i="41"/>
  <c r="H12" i="45"/>
  <c r="N12" i="45"/>
  <c r="C12" i="41"/>
  <c r="AN12" i="45"/>
  <c r="R12" i="4"/>
  <c r="R12" i="41"/>
  <c r="AA12" i="4"/>
  <c r="AJ12" i="45"/>
  <c r="AM12" i="41"/>
  <c r="AA12" i="41"/>
  <c r="I12" i="45"/>
  <c r="W12" i="41"/>
  <c r="H12" i="41"/>
  <c r="N12" i="4"/>
  <c r="V12" i="45"/>
  <c r="W12" i="45"/>
  <c r="B12" i="41"/>
  <c r="Z12" i="41"/>
  <c r="S12" i="45"/>
  <c r="AB12" i="41"/>
  <c r="G12" i="4"/>
  <c r="AM12" i="45"/>
  <c r="U12" i="41"/>
  <c r="Q7" i="41"/>
  <c r="Q12" i="41" s="1"/>
  <c r="AL12" i="41"/>
  <c r="L12" i="41"/>
  <c r="AK12" i="4"/>
  <c r="F12" i="4"/>
  <c r="L12" i="45"/>
  <c r="AD12" i="41"/>
  <c r="C12" i="45"/>
  <c r="Q12" i="45"/>
  <c r="AE12" i="4"/>
  <c r="G12" i="41"/>
  <c r="AM12" i="4"/>
  <c r="X12" i="4"/>
  <c r="AB12" i="4"/>
  <c r="V12" i="4"/>
  <c r="L12" i="4"/>
  <c r="H12" i="4"/>
  <c r="T12" i="4"/>
  <c r="Y12" i="4"/>
  <c r="K12" i="4"/>
  <c r="AN12" i="4"/>
  <c r="P12" i="4"/>
  <c r="P12" i="41"/>
  <c r="Y12" i="41"/>
  <c r="V12" i="41"/>
  <c r="AG12" i="41"/>
  <c r="AG12" i="45"/>
  <c r="AL12" i="45"/>
  <c r="Y12" i="45"/>
  <c r="X12" i="45"/>
  <c r="M12" i="41"/>
  <c r="K12" i="45"/>
  <c r="AH12" i="41"/>
  <c r="K12" i="41"/>
  <c r="AF12" i="41"/>
  <c r="X12" i="41"/>
  <c r="AF12" i="45"/>
  <c r="T12" i="45"/>
  <c r="T12" i="41"/>
  <c r="M12" i="45"/>
  <c r="AH12" i="45"/>
</calcChain>
</file>

<file path=xl/sharedStrings.xml><?xml version="1.0" encoding="utf-8"?>
<sst xmlns="http://schemas.openxmlformats.org/spreadsheetml/2006/main" count="1702" uniqueCount="551">
  <si>
    <t>electricity (BTU)</t>
  </si>
  <si>
    <t>coal (BTU)</t>
  </si>
  <si>
    <t>natural gas (BTU)</t>
  </si>
  <si>
    <t>petroleum diesel (BTU)</t>
  </si>
  <si>
    <t>heat (BTU)</t>
  </si>
  <si>
    <t>biomass (BTU)</t>
  </si>
  <si>
    <t>kerosene (BTU)</t>
  </si>
  <si>
    <t>heavy or residual fuel oil (BTU)</t>
  </si>
  <si>
    <t>LPG propane or butane (BTU)</t>
  </si>
  <si>
    <t>hydrogen(BTU)</t>
    <phoneticPr fontId="3" type="noConversion"/>
  </si>
  <si>
    <t>农村人口</t>
    <phoneticPr fontId="3" type="noConversion"/>
  </si>
  <si>
    <t>urban-residential-cooling</t>
    <phoneticPr fontId="3" type="noConversion"/>
  </si>
  <si>
    <t>urban-residential-heating</t>
  </si>
  <si>
    <t>urban-residential-lighting</t>
  </si>
  <si>
    <t>urban-residential-appl</t>
  </si>
  <si>
    <t>urban-residential-other</t>
  </si>
  <si>
    <t>rural-residential-heating</t>
  </si>
  <si>
    <t>rural-residential-cooling</t>
  </si>
  <si>
    <t>rural-residential-lighting</t>
  </si>
  <si>
    <t>rural-residential-appl</t>
  </si>
  <si>
    <t>rural-residential-other</t>
  </si>
  <si>
    <t>commercial-heating</t>
  </si>
  <si>
    <t>commercial-cooling</t>
  </si>
  <si>
    <t>commercial-lighting</t>
  </si>
  <si>
    <t>commercial-appl</t>
  </si>
  <si>
    <t>commercial-other</t>
  </si>
  <si>
    <t>Year</t>
  </si>
  <si>
    <t>hydrogen (BTU)</t>
  </si>
  <si>
    <t>urban-residential-envelope</t>
    <phoneticPr fontId="3" type="noConversion"/>
  </si>
  <si>
    <t>rural-residential-envelope</t>
    <phoneticPr fontId="3" type="noConversion"/>
  </si>
  <si>
    <t>commercial-envelope</t>
    <phoneticPr fontId="3" type="noConversion"/>
  </si>
  <si>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</si>
  <si>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</si>
  <si>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</si>
  <si>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</si>
  <si>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</si>
  <si>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</si>
  <si>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</si>
  <si>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</si>
  <si>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</si>
  <si>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</si>
  <si>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</si>
  <si>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</si>
  <si>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</si>
  <si>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</si>
  <si>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</si>
  <si>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</si>
  <si>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</si>
  <si>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</si>
  <si>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</si>
  <si>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</si>
  <si>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</si>
  <si>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</si>
  <si>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</si>
  <si>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</si>
  <si>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</si>
  <si>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</si>
  <si>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</si>
  <si>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</si>
  <si>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</si>
  <si>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</si>
  <si>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</si>
  <si>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是否采暖</t>
    <phoneticPr fontId="3" type="noConversion"/>
  </si>
  <si>
    <t>是</t>
    <phoneticPr fontId="3" type="noConversion"/>
  </si>
  <si>
    <t>采暖人口</t>
    <phoneticPr fontId="3" type="noConversion"/>
  </si>
  <si>
    <t>北京</t>
  </si>
  <si>
    <t>天津</t>
  </si>
  <si>
    <t>吉林</t>
  </si>
  <si>
    <t>上海</t>
  </si>
  <si>
    <t>重庆</t>
  </si>
  <si>
    <t>总人口</t>
    <phoneticPr fontId="3" type="noConversion"/>
  </si>
  <si>
    <t>城镇化率</t>
    <phoneticPr fontId="3" type="noConversion"/>
  </si>
  <si>
    <t>城市人口</t>
    <phoneticPr fontId="3" type="noConversion"/>
  </si>
  <si>
    <t>地区</t>
  </si>
  <si>
    <t>建筑面积</t>
  </si>
  <si>
    <t>合计</t>
  </si>
  <si>
    <t>城镇居住建筑</t>
  </si>
  <si>
    <t>村镇公建面积</t>
  </si>
  <si>
    <t>河北</t>
  </si>
  <si>
    <t>山西</t>
  </si>
  <si>
    <t>内蒙古</t>
  </si>
  <si>
    <t>辽宁</t>
  </si>
  <si>
    <t>黑龙江</t>
  </si>
  <si>
    <t>江苏</t>
  </si>
  <si>
    <t>浙江</t>
  </si>
  <si>
    <t>安徽</t>
  </si>
  <si>
    <t>福建</t>
  </si>
  <si>
    <t>江西</t>
  </si>
  <si>
    <t>山东</t>
  </si>
  <si>
    <t>河南</t>
  </si>
  <si>
    <t>湖北</t>
  </si>
  <si>
    <t>湖南</t>
  </si>
  <si>
    <t>广东</t>
  </si>
  <si>
    <t>广西</t>
  </si>
  <si>
    <t>海南</t>
  </si>
  <si>
    <t>其中:北方城镇采暖</t>
  </si>
  <si>
    <t>城镇建筑（kgce/m2)</t>
  </si>
  <si>
    <t>北方采暖能耗强度（kgce/ m2）</t>
  </si>
  <si>
    <t>（万m2）</t>
  </si>
  <si>
    <t>面积（万m2）</t>
  </si>
  <si>
    <t>四  川</t>
  </si>
  <si>
    <t>贵  州</t>
  </si>
  <si>
    <t>云  南</t>
  </si>
  <si>
    <t>陕  西</t>
  </si>
  <si>
    <t>甘  肃</t>
  </si>
  <si>
    <t>青  海</t>
  </si>
  <si>
    <t>宁  夏</t>
  </si>
  <si>
    <t>新  疆</t>
  </si>
  <si>
    <t>重庆大学报告附件：</t>
    <phoneticPr fontId="3" type="noConversion"/>
  </si>
  <si>
    <t>村镇住宅面积</t>
    <phoneticPr fontId="3" type="noConversion"/>
  </si>
  <si>
    <t>全国</t>
    <phoneticPr fontId="3" type="noConversion"/>
  </si>
  <si>
    <t>-</t>
    <phoneticPr fontId="3" type="noConversion"/>
  </si>
  <si>
    <t>公共建筑能耗强度(kgce/m2）</t>
    <phoneticPr fontId="3" type="noConversion"/>
  </si>
  <si>
    <t>公共建筑能耗(万kgce）</t>
    <phoneticPr fontId="3" type="noConversion"/>
  </si>
  <si>
    <t>城市公共建筑</t>
    <phoneticPr fontId="3" type="noConversion"/>
  </si>
  <si>
    <t>城市住宅能耗(万kgce）</t>
    <phoneticPr fontId="3" type="noConversion"/>
  </si>
  <si>
    <t>采暖省份人口</t>
    <phoneticPr fontId="3" type="noConversion"/>
  </si>
  <si>
    <t>人均建面年增长率</t>
    <phoneticPr fontId="3" type="noConversion"/>
  </si>
  <si>
    <t>城市住宅人均建面 ㎡</t>
    <phoneticPr fontId="3" type="noConversion"/>
  </si>
  <si>
    <t>农村住宅人均建面 ㎡</t>
    <phoneticPr fontId="3" type="noConversion"/>
  </si>
  <si>
    <t>公共建筑人均建面 ㎡</t>
    <phoneticPr fontId="3" type="noConversion"/>
  </si>
  <si>
    <t>城市住宅建面 万㎡</t>
    <phoneticPr fontId="3" type="noConversion"/>
  </si>
  <si>
    <t>农村住宅建面 万㎡</t>
    <phoneticPr fontId="3" type="noConversion"/>
  </si>
  <si>
    <t>公共建筑建面 万㎡</t>
    <phoneticPr fontId="3" type="noConversion"/>
  </si>
  <si>
    <t xml:space="preserve">       新建面积累计</t>
    <phoneticPr fontId="3" type="noConversion"/>
  </si>
  <si>
    <t xml:space="preserve">       起始年份留存</t>
    <phoneticPr fontId="3" type="noConversion"/>
  </si>
  <si>
    <t>能源名称</t>
  </si>
  <si>
    <t>实物量单位</t>
  </si>
  <si>
    <t>平均低位发热量</t>
  </si>
  <si>
    <t>平均低位发热量</t>
    <phoneticPr fontId="3" type="noConversion"/>
  </si>
  <si>
    <t>平均发热量</t>
    <phoneticPr fontId="3" type="noConversion"/>
  </si>
  <si>
    <t>BTU/万吨标煤</t>
    <phoneticPr fontId="3" type="noConversion"/>
  </si>
  <si>
    <t>TJ/单位</t>
  </si>
  <si>
    <t>万tce/单位</t>
    <phoneticPr fontId="3" type="noConversion"/>
  </si>
  <si>
    <t>BTU/单位</t>
    <phoneticPr fontId="3" type="noConversion"/>
  </si>
  <si>
    <t>煤合计</t>
    <phoneticPr fontId="3" type="noConversion"/>
  </si>
  <si>
    <t>原煤</t>
  </si>
  <si>
    <t>万吨</t>
  </si>
  <si>
    <t>洗精煤</t>
  </si>
  <si>
    <t>其他洗煤</t>
  </si>
  <si>
    <t>型煤</t>
  </si>
  <si>
    <t>煤矸石</t>
  </si>
  <si>
    <t>焦炭</t>
  </si>
  <si>
    <t>焦炉煤气</t>
  </si>
  <si>
    <t>亿立方米</t>
  </si>
  <si>
    <t>高炉煤气</t>
  </si>
  <si>
    <t>转炉煤气</t>
  </si>
  <si>
    <t>其他煤气</t>
  </si>
  <si>
    <t>其他焦化产品</t>
  </si>
  <si>
    <t>油品合计</t>
    <phoneticPr fontId="3" type="noConversion"/>
  </si>
  <si>
    <t>原油</t>
  </si>
  <si>
    <t>汽油</t>
  </si>
  <si>
    <t>煤油</t>
  </si>
  <si>
    <t>柴油</t>
  </si>
  <si>
    <t>燃料油</t>
  </si>
  <si>
    <t>石脑油</t>
  </si>
  <si>
    <t>润滑油</t>
  </si>
  <si>
    <t>石蜡</t>
  </si>
  <si>
    <t>溶剂油</t>
  </si>
  <si>
    <t>石油沥青</t>
  </si>
  <si>
    <t>石油焦</t>
  </si>
  <si>
    <t>液化石油气</t>
  </si>
  <si>
    <t>炼厂干气</t>
  </si>
  <si>
    <t>其他石油制品</t>
  </si>
  <si>
    <t>天然气</t>
  </si>
  <si>
    <t>液化天然气</t>
  </si>
  <si>
    <t>热力</t>
  </si>
  <si>
    <t>万百万千焦</t>
  </si>
  <si>
    <t>电力</t>
  </si>
  <si>
    <t>亿千瓦时</t>
  </si>
  <si>
    <t>其他能源</t>
  </si>
  <si>
    <t>万吨标准煤</t>
  </si>
  <si>
    <t>##氢能源被删掉，无效值</t>
    <phoneticPr fontId="3" type="noConversion"/>
  </si>
  <si>
    <t>农村住宅</t>
    <phoneticPr fontId="3" type="noConversion"/>
  </si>
  <si>
    <t>公共建筑</t>
    <phoneticPr fontId="3" type="noConversion"/>
  </si>
  <si>
    <t>总能耗 万tce</t>
    <phoneticPr fontId="3" type="noConversion"/>
  </si>
  <si>
    <t>城市住宅</t>
    <phoneticPr fontId="3" type="noConversion"/>
  </si>
  <si>
    <t>住宅采暖建面 万㎡</t>
    <phoneticPr fontId="3" type="noConversion"/>
  </si>
  <si>
    <t>公建采暖建面 万㎡</t>
    <phoneticPr fontId="3" type="noConversion"/>
  </si>
  <si>
    <t>住宅采暖</t>
    <phoneticPr fontId="3" type="noConversion"/>
  </si>
  <si>
    <t>公建采暖</t>
    <phoneticPr fontId="3" type="noConversion"/>
  </si>
  <si>
    <t xml:space="preserve">       当年新建</t>
    <phoneticPr fontId="3" type="noConversion"/>
  </si>
  <si>
    <t>十四五期间新建建面统计 万㎡</t>
    <phoneticPr fontId="3" type="noConversion"/>
  </si>
  <si>
    <t>城市住宅</t>
  </si>
  <si>
    <t>农村住宅</t>
  </si>
  <si>
    <t>公共建筑</t>
  </si>
  <si>
    <t>合计</t>
    <phoneticPr fontId="3" type="noConversion"/>
  </si>
  <si>
    <t>要求新增绿色建筑至少5万㎡，故十四五之后的新建建筑近似都按绿建三星处理，相较于现状能效提升20%</t>
    <phoneticPr fontId="3" type="noConversion"/>
  </si>
  <si>
    <t>建筑基线能耗强度 kgce/㎡ （重大报告）</t>
    <phoneticPr fontId="3" type="noConversion"/>
  </si>
  <si>
    <t>新建住宅节能率</t>
    <phoneticPr fontId="3" type="noConversion"/>
  </si>
  <si>
    <t>新建公建节能率</t>
    <phoneticPr fontId="3" type="noConversion"/>
  </si>
  <si>
    <t>2018-2023</t>
    <phoneticPr fontId="3" type="noConversion"/>
  </si>
  <si>
    <t>住宅采暖</t>
  </si>
  <si>
    <t>公建采暖</t>
  </si>
  <si>
    <t>新建建筑能耗强度 单位kgce/㎡</t>
    <phoneticPr fontId="3" type="noConversion"/>
  </si>
  <si>
    <t>2018-2025</t>
    <phoneticPr fontId="3" type="noConversion"/>
  </si>
  <si>
    <t>2024-2060</t>
    <phoneticPr fontId="3" type="noConversion"/>
  </si>
  <si>
    <t>2026-2060</t>
    <phoneticPr fontId="3" type="noConversion"/>
  </si>
  <si>
    <t>十四五验算</t>
    <phoneticPr fontId="3" type="noConversion"/>
  </si>
  <si>
    <t>既存建筑能耗 单位万tce</t>
    <phoneticPr fontId="3" type="noConversion"/>
  </si>
  <si>
    <t>新建建筑能耗 单位万tce</t>
    <phoneticPr fontId="3" type="noConversion"/>
  </si>
  <si>
    <t>建筑总能耗 单位万tce</t>
    <phoneticPr fontId="3" type="noConversion"/>
  </si>
  <si>
    <t>total</t>
    <phoneticPr fontId="3" type="noConversion"/>
  </si>
  <si>
    <t>electricity (万tce)</t>
    <phoneticPr fontId="3" type="noConversion"/>
  </si>
  <si>
    <t>coal (万tce)</t>
    <phoneticPr fontId="3" type="noConversion"/>
  </si>
  <si>
    <t>natural gas (万tce)</t>
    <phoneticPr fontId="3" type="noConversion"/>
  </si>
  <si>
    <t>petroleum diesel (万tce)</t>
    <phoneticPr fontId="3" type="noConversion"/>
  </si>
  <si>
    <t>heat (万tce)</t>
    <phoneticPr fontId="3" type="noConversion"/>
  </si>
  <si>
    <t>biomass (万tce)</t>
    <phoneticPr fontId="3" type="noConversion"/>
  </si>
  <si>
    <t>kerosene (万tce)</t>
    <phoneticPr fontId="3" type="noConversion"/>
  </si>
  <si>
    <t>heavy or residual fuel oil (万tce)</t>
    <phoneticPr fontId="3" type="noConversion"/>
  </si>
  <si>
    <t>LPG propane or butane (万tce)</t>
    <phoneticPr fontId="3" type="noConversion"/>
  </si>
  <si>
    <t>hydrogen(万tce)</t>
    <phoneticPr fontId="3" type="noConversion"/>
  </si>
  <si>
    <t>commercial-other</t>
    <phoneticPr fontId="3" type="noConversion"/>
  </si>
  <si>
    <t>Building Component</t>
    <phoneticPr fontId="8" type="noConversion"/>
  </si>
  <si>
    <t>commercial</t>
    <phoneticPr fontId="8" type="noConversion"/>
  </si>
  <si>
    <t>heating</t>
    <phoneticPr fontId="8" type="noConversion"/>
  </si>
  <si>
    <t>cooling and ventilation</t>
    <phoneticPr fontId="8" type="noConversion"/>
  </si>
  <si>
    <t>envelope</t>
    <phoneticPr fontId="8" type="noConversion"/>
  </si>
  <si>
    <t>lighting</t>
    <phoneticPr fontId="8" type="noConversion"/>
  </si>
  <si>
    <t>appliance</t>
    <phoneticPr fontId="8" type="noConversion"/>
  </si>
  <si>
    <t>other component</t>
    <phoneticPr fontId="8" type="noConversion"/>
  </si>
  <si>
    <t>下为各类建筑各组件照此比例拆分结果：</t>
    <phoneticPr fontId="3" type="noConversion"/>
  </si>
  <si>
    <t>一.建筑能耗的计算</t>
    <phoneticPr fontId="3" type="noConversion"/>
  </si>
  <si>
    <t>二.既存和新建建筑能耗强度的计算</t>
    <phoneticPr fontId="3" type="noConversion"/>
  </si>
  <si>
    <t>各类建筑既存和新建面积计算结果</t>
    <phoneticPr fontId="3" type="noConversion"/>
  </si>
  <si>
    <t>source:</t>
    <phoneticPr fontId="8" type="noConversion"/>
  </si>
  <si>
    <t>Chongqing University &amp; Energy Statistics Committee of China Building Energy Conservation Association</t>
    <phoneticPr fontId="8" type="noConversion"/>
  </si>
  <si>
    <t xml:space="preserve">2018 Annual Report  on China Building Energy Consumption </t>
    <phoneticPr fontId="8" type="noConversion"/>
  </si>
  <si>
    <t>https://kns.cnki.net/kcms2/article/abstract?v=3uoqIhG8C44YLTlOAiTRKibYlV5Vjs7iLik5jEcCI09uHa3oBxtWoLXBqMuT2L2CQ_SDgkvzeuyHBRpPejPl_DToiZ2ygw3-&amp;uniplatform=NZKPT</t>
    <phoneticPr fontId="8" type="noConversion"/>
  </si>
  <si>
    <t>note:</t>
    <phoneticPr fontId="8" type="noConversion"/>
  </si>
  <si>
    <t>人口计算</t>
    <phoneticPr fontId="8" type="noConversion"/>
  </si>
  <si>
    <t>Leslie人口模型</t>
    <phoneticPr fontId="3" type="noConversion"/>
  </si>
  <si>
    <t>建筑面积计算</t>
    <phoneticPr fontId="8" type="noConversion"/>
  </si>
  <si>
    <t>3.用人口乘以人均建面可获取未来城市住宅、农村住宅、公共建筑面积的变化趋势。建筑面积的变化量由新建量和拆除量构成，建筑的拆除量按住宅每年拆除1/70,公建每年拆除1/50考虑，然后用前后两年的总变化量加上上年拆除量即为上年新建量。由此可将每年的建筑面积分为起始年份留存面积和新建面积</t>
    <phoneticPr fontId="3" type="noConversion"/>
  </si>
  <si>
    <t>5.用既存建筑面积和新建建筑面积分别乘以各自对应的能耗强度，即可得到各类建筑未来的能耗变化趋势</t>
    <phoneticPr fontId="3" type="noConversion"/>
  </si>
  <si>
    <t>6.将建筑能耗按SYCEU的比例拆分</t>
    <phoneticPr fontId="3" type="noConversion"/>
  </si>
  <si>
    <t>BCEU BAU Components Energy Use</t>
    <phoneticPr fontId="3" type="noConversion"/>
  </si>
  <si>
    <t>1.根据Leslie人口模型的数据，预测中国城市人口，农村人口，采暖人口的变化</t>
    <phoneticPr fontId="3" type="noConversion"/>
  </si>
  <si>
    <t>2.从&lt;2018 Annual Report  on China Building Energy Consumption &gt;中获取起始年份中国的人均城市住宅面积、人均农村住宅面积、人均公建面积。咨询专家得知，未来中国人均建面年增长率为0.3%，据此预测未来中国人均建筑面积的变化</t>
    <phoneticPr fontId="3" type="noConversion"/>
  </si>
  <si>
    <t>4.从SYCEU中获取起始年份留存建筑的总能耗，除以建面即得留存建筑的能耗强度。 从&lt;2018 Annual Report  on China Building Energy Consumption &gt;获取各类建筑的基线能耗强度，从&lt;建筑节能与可再生能源利用通用规范&gt;中获取未来新建建筑的节能率，据此计算未来新建建筑的能耗强度</t>
    <phoneticPr fontId="3" type="noConversion"/>
  </si>
  <si>
    <t>城镇住宅+城镇公建</t>
    <phoneticPr fontId="3" type="noConversion"/>
  </si>
  <si>
    <t>全国</t>
    <phoneticPr fontId="3" type="noConversion"/>
  </si>
  <si>
    <t>https://www.chndaqi.com/news/328990.html</t>
    <phoneticPr fontId="3" type="noConversion"/>
  </si>
  <si>
    <t>22年之后 根据新规 住宅、公建能耗强度相较于BAU降低30% 20%</t>
    <phoneticPr fontId="3" type="noConversion"/>
  </si>
  <si>
    <t>30年之后，没有特别明确的数据，暂时按新建100%超低能耗计算，相较BAU能耗强度降低50%</t>
    <phoneticPr fontId="3" type="noConversion"/>
  </si>
  <si>
    <t xml:space="preserve"> 其中：拆除</t>
    <phoneticPr fontId="3" type="noConversion"/>
  </si>
  <si>
    <t xml:space="preserve">       改造</t>
    <phoneticPr fontId="3" type="noConversion"/>
  </si>
  <si>
    <t>各类建筑新建率</t>
    <phoneticPr fontId="3" type="noConversion"/>
  </si>
  <si>
    <t>平均值</t>
    <phoneticPr fontId="3" type="noConversion"/>
  </si>
  <si>
    <t>urban residential</t>
    <phoneticPr fontId="8" type="noConversion"/>
  </si>
  <si>
    <t>rural residential</t>
    <phoneticPr fontId="8" type="noConversion"/>
  </si>
  <si>
    <t xml:space="preserve">       拆除量修正值</t>
    <phoneticPr fontId="3" type="noConversion"/>
  </si>
  <si>
    <t>改造后能效</t>
    <phoneticPr fontId="3" type="noConversion"/>
  </si>
  <si>
    <t>22年新规</t>
  </si>
  <si>
    <t>22年新规</t>
    <phoneticPr fontId="3" type="noConversion"/>
  </si>
  <si>
    <t>绿建三星</t>
  </si>
  <si>
    <t>绿建三星</t>
    <phoneticPr fontId="3" type="noConversion"/>
  </si>
  <si>
    <t>超低能耗</t>
  </si>
  <si>
    <t>超低能耗</t>
    <phoneticPr fontId="3" type="noConversion"/>
  </si>
  <si>
    <t>近零能耗</t>
  </si>
  <si>
    <t>近零能耗</t>
    <phoneticPr fontId="3" type="noConversion"/>
  </si>
  <si>
    <t>零能耗</t>
    <phoneticPr fontId="3" type="noConversion"/>
  </si>
  <si>
    <t>城市住宅改造率</t>
    <phoneticPr fontId="3" type="noConversion"/>
  </si>
  <si>
    <t>城市住宅改造后能效提升</t>
    <phoneticPr fontId="3" type="noConversion"/>
  </si>
  <si>
    <t>农村住宅改造率</t>
    <phoneticPr fontId="3" type="noConversion"/>
  </si>
  <si>
    <t>公建改造率</t>
    <phoneticPr fontId="3" type="noConversion"/>
  </si>
  <si>
    <t>公建改造后能效提升</t>
    <phoneticPr fontId="3" type="noConversion"/>
  </si>
  <si>
    <t>住宅</t>
  </si>
  <si>
    <t>公建</t>
  </si>
  <si>
    <t>零碳建筑</t>
  </si>
  <si>
    <t>平均能效提升</t>
    <phoneticPr fontId="3" type="noConversion"/>
  </si>
  <si>
    <t>年均改造率</t>
    <phoneticPr fontId="3" type="noConversion"/>
  </si>
  <si>
    <t>Percent energy saving (dimensionless)</t>
  </si>
  <si>
    <t>urban residential</t>
  </si>
  <si>
    <t>rural residential</t>
  </si>
  <si>
    <t>commercial</t>
  </si>
  <si>
    <t>heating</t>
  </si>
  <si>
    <t>cooling and ventilation</t>
  </si>
  <si>
    <t>envelope</t>
  </si>
  <si>
    <t>lighting</t>
  </si>
  <si>
    <t>appliances</t>
  </si>
  <si>
    <t>other component</t>
  </si>
  <si>
    <t>公建</t>
    <phoneticPr fontId="3" type="noConversion"/>
  </si>
  <si>
    <t>改造总比例（vensim直接输入）</t>
    <phoneticPr fontId="3" type="noConversion"/>
  </si>
  <si>
    <t>新建建筑能效</t>
    <phoneticPr fontId="3" type="noConversion"/>
  </si>
  <si>
    <t>既存建筑改造</t>
    <phoneticPr fontId="3" type="noConversion"/>
  </si>
  <si>
    <t>分布式光伏</t>
    <phoneticPr fontId="3" type="noConversion"/>
  </si>
  <si>
    <t>集中供暖电气化</t>
    <phoneticPr fontId="3" type="noConversion"/>
  </si>
  <si>
    <t>家用设施电气化</t>
    <phoneticPr fontId="3" type="noConversion"/>
  </si>
  <si>
    <t>BAU情景</t>
    <phoneticPr fontId="3" type="noConversion"/>
  </si>
  <si>
    <t>附表1：新建建筑能效分布</t>
    <phoneticPr fontId="3" type="noConversion"/>
  </si>
  <si>
    <t>16年规定能耗建筑</t>
  </si>
  <si>
    <t>22年新规能耗建筑</t>
  </si>
  <si>
    <t>超低能耗建筑</t>
  </si>
  <si>
    <t>近零能耗建筑</t>
  </si>
  <si>
    <t>新建建筑能效逐步提升，到2060年新建建筑100%为零碳建筑。具体能效分布见附表1</t>
    <phoneticPr fontId="3" type="noConversion"/>
  </si>
  <si>
    <t>仅改造2020年之前建成的建筑，这部分建筑每年改造1%，改造后的能效从2022标准节能逐步提升至近零能耗，详见附表2。2020年后新建的建筑不改造</t>
    <phoneticPr fontId="3" type="noConversion"/>
  </si>
  <si>
    <t>不进行建筑节能改造。2020年之前建成的建筑，其能效水平一直保持不变。</t>
    <phoneticPr fontId="3" type="noConversion"/>
  </si>
  <si>
    <t>光伏装机量一直保持在2020年水平，不再增加</t>
    <phoneticPr fontId="3" type="noConversion"/>
  </si>
  <si>
    <t>集中供暖电气化率一直保持在2020年水平，不再增加</t>
    <phoneticPr fontId="3" type="noConversion"/>
  </si>
  <si>
    <t>家用设施电气化率一直保持在2020年水平，不再增加</t>
    <phoneticPr fontId="3" type="noConversion"/>
  </si>
  <si>
    <t>电力系统一直保持在2020年水平，不进行改造</t>
    <phoneticPr fontId="3" type="noConversion"/>
  </si>
  <si>
    <t>电力系统优化</t>
    <phoneticPr fontId="3" type="noConversion"/>
  </si>
  <si>
    <t>减排情景</t>
    <phoneticPr fontId="3" type="noConversion"/>
  </si>
  <si>
    <t>2020年后新建建筑全部进行电力系统优化，既存建筑的节能改造也全部进行电力系统优化</t>
    <phoneticPr fontId="3" type="noConversion"/>
  </si>
  <si>
    <t>集中供暖电气化率随时间线性增加，到2050年集中供暖全部电气化</t>
    <phoneticPr fontId="3" type="noConversion"/>
  </si>
  <si>
    <t>家用设施电气化率随时间线性增加，到2030年，公建设施100%电气化，住宅设施80%电气化</t>
    <phoneticPr fontId="3" type="noConversion"/>
  </si>
  <si>
    <t>屋顶光伏装机量随时间线性增加，到2050年，农村屋顶光伏装机20亿kW,城镇屋顶光伏装机8亿kW。</t>
    <phoneticPr fontId="3" type="noConversion"/>
  </si>
  <si>
    <t>2020-2029</t>
    <phoneticPr fontId="3" type="noConversion"/>
  </si>
  <si>
    <t>2030-2039</t>
    <phoneticPr fontId="3" type="noConversion"/>
  </si>
  <si>
    <t>2040-2049</t>
    <phoneticPr fontId="3" type="noConversion"/>
  </si>
  <si>
    <t>2050-2060</t>
    <phoneticPr fontId="3" type="noConversion"/>
  </si>
  <si>
    <t>新建建筑能效始终保持在2016标准节能水平</t>
    <phoneticPr fontId="3" type="noConversion"/>
  </si>
  <si>
    <t>附表2：既存建筑改造后能效水平分布</t>
    <phoneticPr fontId="3" type="noConversion"/>
  </si>
  <si>
    <t>附表3：各能效水平建筑相较于基线能效建筑的节能率</t>
    <phoneticPr fontId="3" type="noConversion"/>
  </si>
  <si>
    <t>注：附表3仅考虑围护结构热工性能提升带来的节能率，分布式光伏和电力系统优化的节能另行计算</t>
    <phoneticPr fontId="3" type="noConversion"/>
  </si>
  <si>
    <t>2020年建筑运行碳排放21,8亿吨co2</t>
    <phoneticPr fontId="3" type="noConversion"/>
  </si>
  <si>
    <t>另一个口径是21.6亿</t>
    <phoneticPr fontId="3" type="noConversion"/>
  </si>
  <si>
    <t>新建占比过大，不科学</t>
    <phoneticPr fontId="3" type="noConversion"/>
  </si>
  <si>
    <t>既改很激进，但减碳量低</t>
    <phoneticPr fontId="3" type="noConversion"/>
  </si>
  <si>
    <t>集中供暖有多少是换热源、有多少是转电，这个比例解释清楚</t>
    <phoneticPr fontId="3" type="noConversion"/>
  </si>
  <si>
    <t>吴博士说是20%的热泵</t>
    <phoneticPr fontId="3" type="noConversion"/>
  </si>
  <si>
    <t>电气化就只是本地化石能源电气化，不含别的</t>
    <phoneticPr fontId="3" type="noConversion"/>
  </si>
  <si>
    <t>家用设施稍小点，农村化石能源建筑排放应该是6亿吨co2，参考</t>
    <phoneticPr fontId="3" type="noConversion"/>
  </si>
  <si>
    <t>2040年住宅也要完全电气化，情景保守了</t>
    <phoneticPr fontId="3" type="noConversion"/>
  </si>
  <si>
    <t>电碳因子单独分出来</t>
    <phoneticPr fontId="3" type="noConversion"/>
  </si>
  <si>
    <t>电碳因子目前接近BAU,政策情景电碳因子用赵言冰发的，最终结果电碳因子加上</t>
    <phoneticPr fontId="3" type="noConversion"/>
  </si>
  <si>
    <t>写零碳政策情景</t>
    <phoneticPr fontId="3" type="noConversion"/>
  </si>
  <si>
    <t>建筑用电调峰，言冰老师认为直接说节能量不合适，建议不放了</t>
    <phoneticPr fontId="3" type="noConversion"/>
  </si>
  <si>
    <t>光伏有效日照小时数全国应为1200小时，现在可能偏低，需要核实</t>
    <phoneticPr fontId="3" type="noConversion"/>
  </si>
  <si>
    <t>2030年建筑碳排放峰值约为26亿吨</t>
    <phoneticPr fontId="3" type="noConversion"/>
  </si>
  <si>
    <t>确认下2060年为什么碳排放还有剩余？正常肯定没了</t>
    <phoneticPr fontId="3" type="noConversion"/>
  </si>
  <si>
    <t>2020-2060年新建总392亿㎡</t>
    <phoneticPr fontId="3" type="noConversion"/>
  </si>
  <si>
    <t>电力系统优化（柔性），去掉，不考虑了</t>
    <phoneticPr fontId="3" type="noConversion"/>
  </si>
  <si>
    <t>新建、既改一个柱子两个颜色</t>
    <phoneticPr fontId="3" type="noConversion"/>
  </si>
  <si>
    <t>建面到2060年调到2050年 2060年750亿，参考750亿情景</t>
    <phoneticPr fontId="3" type="noConversion"/>
  </si>
  <si>
    <t>绿建去掉</t>
    <phoneticPr fontId="3" type="noConversion"/>
  </si>
  <si>
    <t>住宅超低83% 公建78%</t>
    <phoneticPr fontId="3" type="noConversion"/>
  </si>
  <si>
    <t>2040年全部达到近零及以上</t>
    <phoneticPr fontId="3" type="noConversion"/>
  </si>
  <si>
    <t>2030年全部达到超低及以上</t>
    <phoneticPr fontId="3" type="noConversion"/>
  </si>
  <si>
    <t>最高近零能耗</t>
    <phoneticPr fontId="3" type="noConversion"/>
  </si>
  <si>
    <t>建筑2040年新建建筑全部电气化</t>
    <phoneticPr fontId="3" type="noConversion"/>
  </si>
  <si>
    <t xml:space="preserve">2040年住宅既存电气化80% </t>
    <phoneticPr fontId="3" type="noConversion"/>
  </si>
  <si>
    <t>按江亿的</t>
    <phoneticPr fontId="3" type="noConversion"/>
  </si>
  <si>
    <t>20-60年拆除量不能超过改造面积的20%，即起始年份的8%</t>
    <phoneticPr fontId="3" type="noConversion"/>
  </si>
  <si>
    <t>既存建筑有40%是不节能的（能效低于16年标准），只改造这一部分，改之前基线，改之后节能率65%</t>
    <phoneticPr fontId="3" type="noConversion"/>
  </si>
  <si>
    <t>-</t>
    <phoneticPr fontId="3" type="noConversion"/>
  </si>
  <si>
    <t>16年新规是</t>
    <phoneticPr fontId="3" type="noConversion"/>
  </si>
  <si>
    <t>严寒寒冷75% 其他65%</t>
    <phoneticPr fontId="3" type="noConversion"/>
  </si>
  <si>
    <t>2040以后</t>
    <phoneticPr fontId="3" type="noConversion"/>
  </si>
  <si>
    <t>严寒寒冷83% 其他75%</t>
    <phoneticPr fontId="3" type="noConversion"/>
  </si>
  <si>
    <t>建筑改造，改造到节能率75%</t>
    <phoneticPr fontId="3" type="noConversion"/>
  </si>
  <si>
    <t>2030年，燃煤锅炉全部取消</t>
    <phoneticPr fontId="3" type="noConversion"/>
  </si>
  <si>
    <t>2020集中供暖面积 156亿㎡</t>
    <phoneticPr fontId="3" type="noConversion"/>
  </si>
  <si>
    <t>2050年 集中供暖54亿GJ</t>
    <phoneticPr fontId="3" type="noConversion"/>
  </si>
  <si>
    <t>2050集中供暖面积 218亿㎡</t>
    <phoneticPr fontId="3" type="noConversion"/>
  </si>
  <si>
    <t>2020年建筑运行碳排放21.8亿吨co2</t>
    <phoneticPr fontId="3" type="noConversion"/>
  </si>
  <si>
    <t>改SYCEU</t>
    <phoneticPr fontId="3" type="noConversion"/>
  </si>
  <si>
    <t>2020年建筑运行碳排放</t>
    <phoneticPr fontId="3" type="noConversion"/>
  </si>
  <si>
    <t>21.8亿吨</t>
    <phoneticPr fontId="3" type="noConversion"/>
  </si>
  <si>
    <t>一、关键时间点参数（重点核对）</t>
    <phoneticPr fontId="3" type="noConversion"/>
  </si>
  <si>
    <t>2030年建筑运行碳排放（峰值）</t>
    <phoneticPr fontId="3" type="noConversion"/>
  </si>
  <si>
    <t>26亿吨</t>
    <phoneticPr fontId="3" type="noConversion"/>
  </si>
  <si>
    <t>2020-2060建筑新建面积总和</t>
    <phoneticPr fontId="3" type="noConversion"/>
  </si>
  <si>
    <t>392亿㎡</t>
    <phoneticPr fontId="3" type="noConversion"/>
  </si>
  <si>
    <t>建面2050 2060年建面</t>
    <phoneticPr fontId="3" type="noConversion"/>
  </si>
  <si>
    <t>约750亿㎡</t>
    <phoneticPr fontId="3" type="noConversion"/>
  </si>
  <si>
    <t>起始年份建面的40%</t>
    <phoneticPr fontId="3" type="noConversion"/>
  </si>
  <si>
    <t>建筑总改造量</t>
    <phoneticPr fontId="3" type="noConversion"/>
  </si>
  <si>
    <t>建筑总拆除量</t>
    <phoneticPr fontId="3" type="noConversion"/>
  </si>
  <si>
    <t>2020年集中供暖面积</t>
    <phoneticPr fontId="3" type="noConversion"/>
  </si>
  <si>
    <t>156亿㎡</t>
    <phoneticPr fontId="3" type="noConversion"/>
  </si>
  <si>
    <t>2050年集中供暖面积</t>
    <phoneticPr fontId="3" type="noConversion"/>
  </si>
  <si>
    <t>218亿㎡</t>
    <phoneticPr fontId="3" type="noConversion"/>
  </si>
  <si>
    <t>2050年集中供暖量</t>
    <phoneticPr fontId="3" type="noConversion"/>
  </si>
  <si>
    <t>54亿GJ</t>
    <phoneticPr fontId="3" type="noConversion"/>
  </si>
  <si>
    <t>是否核对</t>
    <phoneticPr fontId="3" type="noConversion"/>
  </si>
  <si>
    <t>是</t>
    <phoneticPr fontId="3" type="noConversion"/>
  </si>
  <si>
    <t>60年757.5 50年751.6</t>
    <phoneticPr fontId="3" type="noConversion"/>
  </si>
  <si>
    <t>350.3亿</t>
    <phoneticPr fontId="3" type="noConversion"/>
  </si>
  <si>
    <t>目前数值</t>
    <phoneticPr fontId="3" type="noConversion"/>
  </si>
  <si>
    <t>起始年份建面的20%</t>
    <phoneticPr fontId="3" type="noConversion"/>
  </si>
  <si>
    <t>目前存在问题</t>
    <phoneticPr fontId="3" type="noConversion"/>
  </si>
  <si>
    <t>若要满足750亿㎡，392亿新建，那拆除必须高。建议用：我国城镇住房拆除率及影响因素研究-黄禹 表4.10 中的0.71%每年</t>
    <phoneticPr fontId="3" type="noConversion"/>
  </si>
  <si>
    <t>255亿㎡</t>
    <phoneticPr fontId="3" type="noConversion"/>
  </si>
  <si>
    <t>BAU越高34% 这个数可能带了政策</t>
    <phoneticPr fontId="3" type="noConversion"/>
  </si>
  <si>
    <t>181.9亿㎡</t>
    <phoneticPr fontId="3" type="noConversion"/>
  </si>
  <si>
    <t>2016年节能</t>
    <phoneticPr fontId="3" type="noConversion"/>
  </si>
  <si>
    <t>2022年新规</t>
    <phoneticPr fontId="3" type="noConversion"/>
  </si>
  <si>
    <t>按南北方加权：</t>
    <phoneticPr fontId="3" type="noConversion"/>
  </si>
  <si>
    <t>注：此表仅考虑维护结构热工性能提升带来的节能率，可再生能源另行计算</t>
    <phoneticPr fontId="3" type="noConversion"/>
  </si>
  <si>
    <t>政策情景</t>
    <phoneticPr fontId="3" type="noConversion"/>
  </si>
  <si>
    <t>注：绿建三星在围护结构上与22年新规相同，零碳建筑在围护结构上与近零能耗相同，故去掉这两个能效等级</t>
    <phoneticPr fontId="3" type="noConversion"/>
  </si>
  <si>
    <t>2020-2060</t>
    <phoneticPr fontId="3" type="noConversion"/>
  </si>
  <si>
    <t>年改造率</t>
    <phoneticPr fontId="3" type="noConversion"/>
  </si>
  <si>
    <t>改造前能效水平</t>
    <phoneticPr fontId="3" type="noConversion"/>
  </si>
  <si>
    <t>基线</t>
    <phoneticPr fontId="3" type="noConversion"/>
  </si>
  <si>
    <t>注：2020年后建成的建筑不改造，2020年前建成的建筑，有40%处于基线能效，这部分建筑到2060年恰好改完</t>
    <phoneticPr fontId="3" type="noConversion"/>
  </si>
  <si>
    <t>20亿kW</t>
    <phoneticPr fontId="3" type="noConversion"/>
  </si>
  <si>
    <t>0.7亿kW</t>
    <phoneticPr fontId="3" type="noConversion"/>
  </si>
  <si>
    <t>全国年有效日照小时数</t>
    <phoneticPr fontId="3" type="noConversion"/>
  </si>
  <si>
    <t>电力供暖占比</t>
    <phoneticPr fontId="3" type="noConversion"/>
  </si>
  <si>
    <t>零碳热源（各类余热供暖）占比</t>
    <phoneticPr fontId="3" type="noConversion"/>
  </si>
  <si>
    <t>传统供暖占比</t>
    <phoneticPr fontId="3" type="noConversion"/>
  </si>
  <si>
    <t>到2030</t>
    <phoneticPr fontId="3" type="noConversion"/>
  </si>
  <si>
    <t>到2060</t>
    <phoneticPr fontId="3" type="noConversion"/>
  </si>
  <si>
    <t>住宅</t>
    <phoneticPr fontId="3" type="noConversion"/>
  </si>
  <si>
    <t>城市</t>
    <phoneticPr fontId="3" type="noConversion"/>
  </si>
  <si>
    <t>农村</t>
    <phoneticPr fontId="3" type="noConversion"/>
  </si>
  <si>
    <t>到2035</t>
    <phoneticPr fontId="3" type="noConversion"/>
  </si>
  <si>
    <t>到2040</t>
    <phoneticPr fontId="3" type="noConversion"/>
  </si>
  <si>
    <t>到2050</t>
    <phoneticPr fontId="3" type="noConversion"/>
  </si>
  <si>
    <t>电碳因子</t>
    <phoneticPr fontId="3" type="noConversion"/>
  </si>
  <si>
    <t>电碳因子 单位：万吨CO2/TWh</t>
    <phoneticPr fontId="3" type="noConversion"/>
  </si>
  <si>
    <t>九、输入参数表头名</t>
    <phoneticPr fontId="3" type="noConversion"/>
  </si>
  <si>
    <t>改造总比例（vensim直接输入）</t>
  </si>
  <si>
    <t>BRESaC</t>
  </si>
  <si>
    <t>SoCEUTiNTY</t>
    <phoneticPr fontId="3" type="noConversion"/>
  </si>
  <si>
    <t>urban-residential-cooling</t>
  </si>
  <si>
    <t>urban-residential-envelope</t>
  </si>
  <si>
    <t>rural-residential-envelope</t>
  </si>
  <si>
    <t>commercial-envelope</t>
  </si>
  <si>
    <t>urban-residential-heating 供暖清洁</t>
    <phoneticPr fontId="3" type="noConversion"/>
  </si>
  <si>
    <t>rural-residential-heating 供暖清洁</t>
    <phoneticPr fontId="3" type="noConversion"/>
  </si>
  <si>
    <t>commercial-heating 供暖清洁</t>
    <phoneticPr fontId="3" type="noConversion"/>
  </si>
  <si>
    <t>城市住宅装机容量</t>
    <phoneticPr fontId="3" type="noConversion"/>
  </si>
  <si>
    <t>农村住宅装机容量</t>
    <phoneticPr fontId="3" type="noConversion"/>
  </si>
  <si>
    <t>城市公建装机容量</t>
    <phoneticPr fontId="3" type="noConversion"/>
  </si>
  <si>
    <t>0.1亿kW</t>
    <phoneticPr fontId="3" type="noConversion"/>
  </si>
  <si>
    <t>0.2亿kW</t>
    <phoneticPr fontId="3" type="noConversion"/>
  </si>
  <si>
    <t>2亿kW</t>
    <phoneticPr fontId="3" type="noConversion"/>
  </si>
  <si>
    <t>6亿kW</t>
    <phoneticPr fontId="3" type="noConversion"/>
  </si>
  <si>
    <t>各能效水平下建筑节能率</t>
    <phoneticPr fontId="3" type="noConversion"/>
  </si>
  <si>
    <t>新建建筑能效分布</t>
    <phoneticPr fontId="3" type="noConversion"/>
  </si>
  <si>
    <t>即存建筑改造率</t>
    <phoneticPr fontId="3" type="noConversion"/>
  </si>
  <si>
    <t>2022年标准节能</t>
    <phoneticPr fontId="3" type="noConversion"/>
  </si>
  <si>
    <t>total</t>
    <phoneticPr fontId="3" type="noConversion"/>
  </si>
  <si>
    <t>total</t>
    <phoneticPr fontId="3" type="noConversion"/>
  </si>
  <si>
    <t>新建 既改 都作用于 heating cooling lighting</t>
    <phoneticPr fontId="3" type="noConversion"/>
  </si>
  <si>
    <t>新建 既改之间的关系</t>
    <phoneticPr fontId="3" type="noConversion"/>
  </si>
  <si>
    <t>集中供暖受电碳因子的影响</t>
    <phoneticPr fontId="3" type="noConversion"/>
  </si>
  <si>
    <t>生活设施 heating考虑下热泵</t>
    <phoneticPr fontId="3" type="noConversion"/>
  </si>
  <si>
    <t>COP2.5</t>
    <phoneticPr fontId="3" type="noConversion"/>
  </si>
  <si>
    <t>加一个2030累积的</t>
    <phoneticPr fontId="3" type="noConversion"/>
  </si>
  <si>
    <t>注：新建能效仅作用于heating cooling lighting</t>
    <phoneticPr fontId="3" type="noConversion"/>
  </si>
  <si>
    <t>1000h</t>
    <phoneticPr fontId="3" type="noConversion"/>
  </si>
  <si>
    <t>0.3亿kW</t>
    <phoneticPr fontId="3" type="noConversion"/>
  </si>
  <si>
    <t>3亿kW</t>
    <phoneticPr fontId="3" type="noConversion"/>
  </si>
  <si>
    <t>注：中间线性增加</t>
    <phoneticPr fontId="3" type="noConversion"/>
  </si>
  <si>
    <t>注：该部分影响组件为：heating中非集中供暖部分 appliance other，其中heating中非集中供暖部分考虑热泵效率，COP=2.5 其余组件不考虑</t>
    <phoneticPr fontId="3" type="noConversion"/>
  </si>
  <si>
    <t>拆分依据：中国SYCEU输出</t>
    <phoneticPr fontId="3" type="noConversion"/>
  </si>
  <si>
    <t>农村住宅能耗强度(kgce/m2）</t>
    <phoneticPr fontId="3" type="noConversion"/>
  </si>
  <si>
    <t>历年人口数据&amp;人口变化预测</t>
    <phoneticPr fontId="3" type="noConversion"/>
  </si>
  <si>
    <t>全国分省</t>
    <phoneticPr fontId="3" type="noConversion"/>
  </si>
  <si>
    <t>人口变化趋势</t>
    <phoneticPr fontId="3" type="noConversion"/>
  </si>
  <si>
    <t>城市住宅总面积变化趋势</t>
    <phoneticPr fontId="3" type="noConversion"/>
  </si>
  <si>
    <t>农村住宅总面积变化趋势</t>
    <phoneticPr fontId="3" type="noConversion"/>
  </si>
  <si>
    <t>公共建筑总面积变化趋势</t>
    <phoneticPr fontId="3" type="noConversion"/>
  </si>
  <si>
    <t>建筑总能耗变化趋势</t>
    <phoneticPr fontId="3" type="noConversion"/>
  </si>
  <si>
    <t>建筑分项能耗变化趋势</t>
    <phoneticPr fontId="3" type="noConversion"/>
  </si>
  <si>
    <t>中和情景：</t>
    <phoneticPr fontId="3" type="noConversion"/>
  </si>
  <si>
    <t>现实情景：</t>
    <phoneticPr fontId="3" type="noConversion"/>
  </si>
  <si>
    <t>改造后能效提升</t>
    <phoneticPr fontId="3" type="noConversion"/>
  </si>
  <si>
    <t>BAU 在结果曲线中需要有个26亿吨峰值</t>
  </si>
  <si>
    <t>建面2050 2060年建面(IEA 预测）</t>
  </si>
  <si>
    <t>约850亿m2</t>
  </si>
  <si>
    <t>起始年份城镇建面的40%</t>
  </si>
  <si>
    <t>Realistic scenario- 中情景</t>
  </si>
  <si>
    <t>Realistic- 中情景</t>
  </si>
  <si>
    <t>政策情景</t>
  </si>
  <si>
    <t>能效是多少？</t>
  </si>
  <si>
    <t>Realistic</t>
  </si>
  <si>
    <t>1.5e</t>
    <phoneticPr fontId="3" type="noConversion"/>
  </si>
  <si>
    <t>%</t>
  </si>
  <si>
    <t>2020-2030 比例</t>
  </si>
  <si>
    <t>2030年前能效水平</t>
  </si>
  <si>
    <t>2030 后改造比例</t>
  </si>
  <si>
    <t>2030年后改造成超低能耗</t>
  </si>
  <si>
    <t>需报批改扩建的比例</t>
  </si>
  <si>
    <t>节能标准75%</t>
  </si>
  <si>
    <t>超低</t>
  </si>
  <si>
    <t>注：2020年后建成的建筑不改造，2020年前建成的建筑，有40%处于基线能效，这部分建筑到2060年恰好改完</t>
  </si>
  <si>
    <t>其他小改造</t>
  </si>
  <si>
    <t>在原能耗基础上降15%</t>
  </si>
  <si>
    <t>在原能耗基础上再降20%</t>
  </si>
  <si>
    <t>xx 比例稍晚提出</t>
  </si>
  <si>
    <t>具体是哪些家用设施？</t>
  </si>
  <si>
    <t>Model 能否包括appliance 能效提升？</t>
  </si>
  <si>
    <t>照明和插座要不要单设</t>
    <phoneticPr fontId="3" type="noConversion"/>
  </si>
  <si>
    <t>考虑建筑新建后，设备的更新问题</t>
    <phoneticPr fontId="3" type="noConversion"/>
  </si>
  <si>
    <t>近零，能效95</t>
    <phoneticPr fontId="3" type="noConversion"/>
  </si>
  <si>
    <t>国家大规模推可能就推到超低</t>
    <phoneticPr fontId="3" type="noConversion"/>
  </si>
  <si>
    <t>未来可能要拆分出单做照明、单提热泵有多少提升</t>
    <phoneticPr fontId="3" type="noConversion"/>
  </si>
  <si>
    <t>大改：改到当年新建标准</t>
    <phoneticPr fontId="3" type="noConversion"/>
  </si>
  <si>
    <t>小改：也分个段：5%-15%</t>
    <phoneticPr fontId="3" type="noConversion"/>
  </si>
  <si>
    <t>30年前</t>
    <phoneticPr fontId="3" type="noConversion"/>
  </si>
  <si>
    <t>后面加速，到60年改完</t>
    <phoneticPr fontId="3" type="noConversion"/>
  </si>
  <si>
    <t>每年0.25%</t>
    <phoneticPr fontId="3" type="noConversion"/>
  </si>
  <si>
    <t>全国</t>
    <phoneticPr fontId="8" type="noConversion"/>
  </si>
  <si>
    <t>新疆生产建设兵团</t>
  </si>
  <si>
    <t>人均城市住宅建面 ㎡</t>
    <phoneticPr fontId="3" type="noConversion"/>
  </si>
  <si>
    <t>人均农村住宅建面 ㎡</t>
    <phoneticPr fontId="3" type="noConversion"/>
  </si>
  <si>
    <t>人均公共建筑建面 ㎡</t>
    <phoneticPr fontId="3" type="noConversion"/>
  </si>
  <si>
    <t>2016年</t>
    <phoneticPr fontId="3" type="noConversion"/>
  </si>
  <si>
    <t>城市化率</t>
    <phoneticPr fontId="3" type="noConversion"/>
  </si>
  <si>
    <t>起始年各类既存建筑能耗强度 kgce/㎡ （能源平衡表）</t>
    <phoneticPr fontId="3" type="noConversion"/>
  </si>
  <si>
    <t>用电增量 亿kWh</t>
    <phoneticPr fontId="3" type="noConversion"/>
  </si>
  <si>
    <t>kgce</t>
    <phoneticPr fontId="3" type="noConversion"/>
  </si>
  <si>
    <t>=</t>
    <phoneticPr fontId="3" type="noConversion"/>
  </si>
  <si>
    <t>10^8</t>
    <phoneticPr fontId="3" type="noConversion"/>
  </si>
  <si>
    <t>kWh</t>
    <phoneticPr fontId="3" type="noConversion"/>
  </si>
  <si>
    <t>1.229*10^7</t>
    <phoneticPr fontId="3" type="noConversion"/>
  </si>
  <si>
    <t>1.229*10^4</t>
    <phoneticPr fontId="3" type="noConversion"/>
  </si>
  <si>
    <t>tce</t>
    <phoneticPr fontId="3" type="noConversion"/>
  </si>
  <si>
    <t>万tce</t>
    <phoneticPr fontId="3" type="noConversion"/>
  </si>
  <si>
    <t>用电增量 万tce</t>
    <phoneticPr fontId="3" type="noConversion"/>
  </si>
  <si>
    <t>注：该部分都算在城市公建中</t>
    <phoneticPr fontId="3" type="noConversion"/>
  </si>
  <si>
    <t>电力占比</t>
    <phoneticPr fontId="3" type="noConversion"/>
  </si>
  <si>
    <t>urban</t>
    <phoneticPr fontId="3" type="noConversion"/>
  </si>
  <si>
    <t>rural</t>
    <phoneticPr fontId="3" type="noConversion"/>
  </si>
  <si>
    <t>commercial</t>
    <phoneticPr fontId="3" type="noConversion"/>
  </si>
  <si>
    <t>10^3kWh</t>
    <phoneticPr fontId="3" type="noConversion"/>
  </si>
  <si>
    <t>用电 万tce</t>
    <phoneticPr fontId="3" type="noConversion"/>
  </si>
  <si>
    <t>发电 万tce</t>
    <phoneticPr fontId="3" type="noConversion"/>
  </si>
  <si>
    <t>全社会用电量</t>
    <phoneticPr fontId="3" type="noConversion"/>
  </si>
  <si>
    <t>全社会用电 万tce</t>
    <phoneticPr fontId="3" type="noConversion"/>
  </si>
  <si>
    <t>total(不考虑三产和光伏)</t>
    <phoneticPr fontId="3" type="noConversion"/>
  </si>
  <si>
    <t>2060年总用电</t>
    <phoneticPr fontId="3" type="noConversion"/>
  </si>
  <si>
    <t>万tce</t>
    <phoneticPr fontId="3" type="noConversion"/>
  </si>
  <si>
    <t>亿kWh</t>
    <phoneticPr fontId="3" type="noConversion"/>
  </si>
  <si>
    <t>2040年总用电</t>
    <phoneticPr fontId="3" type="noConversion"/>
  </si>
  <si>
    <t>2022年总用电</t>
    <phoneticPr fontId="3" type="noConversion"/>
  </si>
  <si>
    <t>总用电量</t>
    <phoneticPr fontId="3" type="noConversion"/>
  </si>
  <si>
    <t>建筑部门用电量 (TWh)</t>
    <phoneticPr fontId="3" type="noConversion"/>
  </si>
  <si>
    <t>总用电量 tce</t>
    <phoneticPr fontId="3" type="noConversion"/>
  </si>
  <si>
    <t>总用电量 亿kWh</t>
    <phoneticPr fontId="3" type="noConversion"/>
  </si>
  <si>
    <t>建筑部门用电量 亿kWh</t>
    <phoneticPr fontId="3" type="noConversion"/>
  </si>
  <si>
    <t>建筑本体用电量 亿kWh</t>
    <phoneticPr fontId="3" type="noConversion"/>
  </si>
  <si>
    <t>population calculation</t>
    <phoneticPr fontId="8" type="noConversion"/>
  </si>
  <si>
    <t>Leslie population model</t>
    <phoneticPr fontId="3" type="noConversion"/>
  </si>
  <si>
    <t>We obtain the future change trend of China’s population from the Leslie population model</t>
    <phoneticPr fontId="3" type="noConversion"/>
  </si>
  <si>
    <t>Building area calculation</t>
    <phoneticPr fontId="8" type="noConversion"/>
  </si>
  <si>
    <t>1.Based on the data of Leslie population model, predict the changes of urban population and rural population in Guangxi Province</t>
    <phoneticPr fontId="3" type="noConversion"/>
  </si>
  <si>
    <t>3.Multiplying the population by the per capita building area can obtain the future changing trends of urban residential, rural residential, and public building areas. The change in building area is composed of the amount of new construction and the amount of demolition. The amount of demolition of buildings is considered as 1/70 of residential buildings being demolished every year and 1/50 of public buildings being demolished every year. Then the total change of the two years before and after is added to the amount of demolition in the previous year, that is The amount of new construction in the previous year. From this, the annual construction area can be divided into the retained area and the newly built area in the starting year.</t>
    <phoneticPr fontId="3" type="noConversion"/>
  </si>
  <si>
    <t>5.By multiplying the existing building area and the newly built building area by their corresponding energy consumption intensity, we can get the future energy consumption change trend of various types of buildings.</t>
    <phoneticPr fontId="3" type="noConversion"/>
  </si>
  <si>
    <t>6.Split building energy consumption by SYCEU ratio</t>
    <phoneticPr fontId="3" type="noConversion"/>
  </si>
  <si>
    <t>Shanghai Province Carbon Peak Implementation Plan</t>
    <phoneticPr fontId="8" type="noConversion"/>
  </si>
  <si>
    <t>2022 Annual Report  on Shanghai Provincial Government</t>
    <phoneticPr fontId="8" type="noConversion"/>
  </si>
  <si>
    <t>2.Obtain Shanghai's per capita urban residential area, per capita rural residential area, and per capita public building area in the starting year from the &lt;2018 Annual Report on China Building Energy Consumption&gt;. Consulting experts learned that the annual growth rate of per capita building area in Shanghai Province will be 0.3% in the future. Based on this, the future changes in per capita building area in Shanghai Province are predicted.</t>
    <phoneticPr fontId="3" type="noConversion"/>
  </si>
  <si>
    <t>4.Obtain the total energy consumption of the retained buildings in the starting year from SYCEU, and divide it by the built area to obtain the energy consumption intensity of the retained buildings. Obtain the baseline energy consumption intensity of various types of buildings from the &lt;2018 Annual Report on China Building Energy Consumption&gt;, obtain the energy saving rate of future new buildings from the &lt;Shanghai Province Carbon Peak Implementation Plan&gt;, and calculate the energy consumption intensity of future new buildings based on this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</si>
</sst>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
    <numFmt numFmtId="177" formatCode="0_);[Red]\(0\)"/>
    <numFmt numFmtId="178" formatCode="0.00_);[Red]\(0.00\)"/>
    <numFmt numFmtId="179" formatCode="0.0000E+00"/>
    <numFmt numFmtId="180" formatCode="0.000"/>
    <numFmt numFmtId="181" formatCode="#,##0_ "/>
    <numFmt numFmtId="182" formatCode="0.0"/>
    <numFmt numFmtId="183" formatCode="0_ "/>
  </numFmts>
  <fonts count="23" x14ac:knownFonts="1">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b/>
      <sz val="12"/>
      <color theme="1"/>
      <name val="宋体"/>
      <family val="3"/>
      <charset val="134"/>
      <scheme val="minor"/>
    </font>
    <font>
      <sz val="11"/>
      <color theme="1"/>
      <name val="宋体"/>
      <family val="2"/>
      <charset val="134"/>
      <scheme val="minor"/>
    </font>
    <font>
      <sz val="11"/>
      <color theme="1"/>
      <name val="宋体"/>
      <family val="3"/>
      <charset val="134"/>
      <scheme val="minor"/>
    </font>
    <font>
      <u/>
      <sz val="11"/>
      <color theme="10"/>
      <name val="宋体"/>
      <family val="2"/>
      <charset val="134"/>
      <scheme val="minor"/>
    </font>
    <font>
      <sz val="9"/>
      <name val="宋体"/>
      <family val="3"/>
      <charset val="134"/>
      <scheme val="minor"/>
    </font>
    <font>
      <sz val="12"/>
      <color theme="1"/>
      <name val="宋体"/>
      <family val="3"/>
      <charset val="134"/>
      <scheme val="minor"/>
    </font>
    <font>
      <b/>
      <sz val="11"/>
      <color theme="1"/>
      <name val="宋体"/>
      <family val="3"/>
      <charset val="134"/>
      <scheme val="minor"/>
    </font>
    <font>
      <b/>
      <sz val="13"/>
      <color theme="1"/>
      <name val="宋体"/>
      <family val="3"/>
      <charset val="134"/>
      <scheme val="minor"/>
    </font>
    <font>
      <b/>
      <sz val="11"/>
      <color theme="1"/>
      <name val="宋体"/>
      <family val="2"/>
      <scheme val="minor"/>
    </font>
    <font>
      <sz val="11"/>
      <color rgb="FFFF0000"/>
      <name val="宋体"/>
      <family val="2"/>
      <charset val="134"/>
      <scheme val="minor"/>
    </font>
    <font>
      <b/>
      <sz val="11"/>
      <color rgb="FFFF0000"/>
      <name val="宋体"/>
      <family val="3"/>
      <charset val="134"/>
      <scheme val="minor"/>
    </font>
    <font>
      <sz val="11"/>
      <color rgb="FFFF0000"/>
      <name val="宋体"/>
      <family val="3"/>
      <charset val="134"/>
      <scheme val="minor"/>
    </font>
    <font>
      <sz val="11"/>
      <color theme="5" tint="-0.249977111117893"/>
      <name val="宋体"/>
      <family val="2"/>
      <charset val="134"/>
      <scheme val="minor"/>
    </font>
    <font>
      <i/>
      <strike/>
      <sz val="10"/>
      <color theme="5" tint="-0.249977111117893"/>
      <name val="宋体"/>
      <family val="2"/>
      <scheme val="minor"/>
    </font>
    <font>
      <i/>
      <strike/>
      <sz val="11"/>
      <color theme="5" tint="-0.249977111117893"/>
      <name val="宋体"/>
      <family val="2"/>
      <scheme val="minor"/>
    </font>
    <font>
      <i/>
      <sz val="11"/>
      <color theme="5" tint="-0.249977111117893"/>
      <name val="宋体"/>
      <family val="2"/>
      <scheme val="minor"/>
    </font>
    <font>
      <i/>
      <sz val="10"/>
      <color theme="5" tint="-0.249977111117893"/>
      <name val="宋体"/>
      <family val="2"/>
      <scheme val="minor"/>
    </font>
    <font>
      <sz val="11"/>
      <color theme="5" tint="-0.249977111117893"/>
      <name val="宋体"/>
      <family val="2"/>
      <scheme val="minor"/>
    </font>
    <font>
      <strike/>
      <sz val="11"/>
      <color theme="0" tint="-0.34998626667073579"/>
      <name val="宋体"/>
      <family val="2"/>
      <charset val="134"/>
      <scheme val="minor"/>
    </font>
  </fonts>
  <fills count="1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2" fillId="0" borderId="0"/>
    <xf numFmtId="0" fontId="1" fillId="0" borderId="0"/>
    <xf numFmtId="9" fontId="5" fillId="0" borderId="0" applyFont="0" applyFill="0" applyBorder="0" applyAlignment="0" applyProtection="0">
      <alignment vertical="center"/>
    </xf>
    <xf numFmtId="0" fontId="6" fillId="0" borderId="0">
      <alignment vertical="center"/>
    </xf>
    <xf numFmtId="0" fontId="7" fillId="0" borderId="0" applyNumberFormat="0" applyFill="0" applyBorder="0" applyAlignment="0" applyProtection="0">
      <alignment vertical="center"/>
    </xf>
  </cellStyleXfs>
  <cellXfs count="123">
    <xf numFmtId="0" fontId="0" fillId="0" borderId="0" xfId="0">
      <alignment vertical="center"/>
    </xf>
    <xf numFmtId="11" fontId="0" fillId="0" borderId="0" xfId="0" applyNumberFormat="1">
      <alignment vertical="center"/>
    </xf>
    <xf numFmtId="0" fontId="0" fillId="0" borderId="0" xfId="0" applyAlignment="1">
      <alignment vertical="center" wrapText="1"/>
    </xf>
    <xf numFmtId="11" fontId="0" fillId="0" borderId="0" xfId="0" applyNumberFormat="1" applyAlignment="1">
      <alignment vertical="center" wrapText="1"/>
    </xf>
    <xf numFmtId="1" fontId="0" fillId="0" borderId="0" xfId="0" applyNumberFormat="1">
      <alignment vertical="center"/>
    </xf>
    <xf numFmtId="177" fontId="0" fillId="0" borderId="0" xfId="0" applyNumberFormat="1">
      <alignment vertical="center"/>
    </xf>
    <xf numFmtId="2" fontId="0" fillId="0" borderId="0" xfId="0" applyNumberFormat="1" applyAlignment="1">
      <alignment vertical="center" wrapText="1"/>
    </xf>
    <xf numFmtId="10" fontId="0" fillId="0" borderId="0" xfId="0" applyNumberFormat="1" applyAlignment="1">
      <alignment vertical="center" wrapText="1"/>
    </xf>
    <xf numFmtId="2" fontId="0" fillId="0" borderId="0" xfId="0" applyNumberFormat="1">
      <alignment vertical="center"/>
    </xf>
    <xf numFmtId="0" fontId="7" fillId="0" borderId="0" xfId="5">
      <alignment vertical="center"/>
    </xf>
    <xf numFmtId="178" fontId="0" fillId="0" borderId="0" xfId="0" applyNumberFormat="1">
      <alignment vertical="center"/>
    </xf>
    <xf numFmtId="0" fontId="9" fillId="0" borderId="0" xfId="0" applyFont="1">
      <alignment vertical="center"/>
    </xf>
    <xf numFmtId="0" fontId="10" fillId="0" borderId="0" xfId="0" applyFont="1">
      <alignment vertical="center"/>
    </xf>
    <xf numFmtId="0" fontId="10" fillId="3" borderId="0" xfId="0" applyFont="1" applyFill="1">
      <alignment vertical="center"/>
    </xf>
    <xf numFmtId="0" fontId="0" fillId="0" borderId="1" xfId="0" applyBorder="1" applyAlignment="1">
      <alignment horizontal="center" vertical="center"/>
    </xf>
    <xf numFmtId="11" fontId="0" fillId="0" borderId="1" xfId="0" applyNumberFormat="1" applyBorder="1" applyAlignment="1">
      <alignment horizontal="center" vertical="center"/>
    </xf>
    <xf numFmtId="2" fontId="0" fillId="0" borderId="1" xfId="0" applyNumberFormat="1" applyBorder="1" applyAlignment="1">
      <alignment horizontal="center" vertical="center"/>
    </xf>
    <xf numFmtId="11"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178" fontId="0" fillId="0" borderId="1" xfId="0" applyNumberFormat="1" applyBorder="1" applyAlignment="1">
      <alignment horizontal="center" vertical="center"/>
    </xf>
    <xf numFmtId="177" fontId="0" fillId="0" borderId="1" xfId="0" applyNumberFormat="1" applyBorder="1" applyAlignment="1">
      <alignment horizontal="center" vertical="center"/>
    </xf>
    <xf numFmtId="178" fontId="10" fillId="3" borderId="1" xfId="0" applyNumberFormat="1" applyFont="1" applyFill="1" applyBorder="1" applyAlignment="1">
      <alignment horizontal="center" vertical="center"/>
    </xf>
    <xf numFmtId="177" fontId="10" fillId="3" borderId="1" xfId="0" applyNumberFormat="1" applyFont="1" applyFill="1" applyBorder="1" applyAlignment="1">
      <alignment horizontal="center" vertical="center"/>
    </xf>
    <xf numFmtId="11" fontId="11" fillId="3" borderId="0" xfId="0" applyNumberFormat="1" applyFont="1" applyFill="1" applyAlignment="1">
      <alignment horizontal="center" vertical="center"/>
    </xf>
    <xf numFmtId="11" fontId="11" fillId="3" borderId="0" xfId="0" applyNumberFormat="1" applyFont="1" applyFill="1" applyAlignment="1">
      <alignment horizontal="center" vertical="center" wrapText="1"/>
    </xf>
    <xf numFmtId="11" fontId="0" fillId="0" borderId="1" xfId="0" applyNumberFormat="1" applyBorder="1" applyAlignment="1">
      <alignment vertical="center" wrapText="1"/>
    </xf>
    <xf numFmtId="177" fontId="0" fillId="0" borderId="1" xfId="0" applyNumberFormat="1" applyBorder="1">
      <alignment vertical="center"/>
    </xf>
    <xf numFmtId="178" fontId="0" fillId="0" borderId="1" xfId="0" applyNumberFormat="1" applyBorder="1">
      <alignment vertical="center"/>
    </xf>
    <xf numFmtId="2" fontId="0" fillId="0" borderId="1" xfId="0" applyNumberFormat="1" applyBorder="1">
      <alignment vertical="center"/>
    </xf>
    <xf numFmtId="11" fontId="10" fillId="3" borderId="1" xfId="0" applyNumberFormat="1" applyFont="1" applyFill="1" applyBorder="1" applyAlignment="1">
      <alignment horizontal="center" vertical="center"/>
    </xf>
    <xf numFmtId="11" fontId="0" fillId="3" borderId="1" xfId="0" applyNumberFormat="1" applyFill="1" applyBorder="1">
      <alignment vertical="center"/>
    </xf>
    <xf numFmtId="0" fontId="0" fillId="0" borderId="1" xfId="0" applyBorder="1" applyAlignment="1">
      <alignment horizontal="center" vertical="center" wrapText="1"/>
    </xf>
    <xf numFmtId="1" fontId="0" fillId="0" borderId="1" xfId="0" applyNumberFormat="1" applyBorder="1" applyAlignment="1">
      <alignment horizontal="center" vertical="center" wrapText="1"/>
    </xf>
    <xf numFmtId="2" fontId="0" fillId="0" borderId="1" xfId="0" applyNumberFormat="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Alignment="1">
      <alignment vertical="center" wrapText="1"/>
    </xf>
    <xf numFmtId="0" fontId="10" fillId="3" borderId="1" xfId="0" applyFont="1" applyFill="1" applyBorder="1" applyAlignment="1">
      <alignment horizontal="left" vertical="center" wrapText="1"/>
    </xf>
    <xf numFmtId="0" fontId="0" fillId="0" borderId="1" xfId="0" applyBorder="1" applyAlignment="1">
      <alignment horizontal="left" vertical="center" wrapText="1"/>
    </xf>
    <xf numFmtId="176" fontId="0" fillId="0" borderId="1" xfId="3" applyNumberFormat="1" applyFont="1" applyBorder="1" applyAlignment="1">
      <alignment horizontal="center" vertical="center"/>
    </xf>
    <xf numFmtId="1" fontId="0" fillId="0" borderId="1" xfId="0" applyNumberFormat="1" applyBorder="1" applyAlignment="1">
      <alignment horizontal="center" vertical="center"/>
    </xf>
    <xf numFmtId="0" fontId="12" fillId="4" borderId="0" xfId="0" applyFont="1" applyFill="1" applyAlignment="1"/>
    <xf numFmtId="0" fontId="0" fillId="0" borderId="0" xfId="0" applyAlignment="1"/>
    <xf numFmtId="0" fontId="0" fillId="0" borderId="0" xfId="0" applyAlignment="1">
      <alignment horizontal="left"/>
    </xf>
    <xf numFmtId="0" fontId="7" fillId="0" borderId="0" xfId="5" applyAlignment="1"/>
    <xf numFmtId="0" fontId="6" fillId="0" borderId="0" xfId="0" applyFont="1">
      <alignment vertical="center"/>
    </xf>
    <xf numFmtId="0" fontId="11" fillId="3" borderId="1" xfId="0" applyFont="1" applyFill="1" applyBorder="1" applyAlignment="1">
      <alignment horizontal="center" vertical="center" wrapText="1"/>
    </xf>
    <xf numFmtId="179" fontId="1" fillId="0" borderId="0" xfId="2" applyNumberFormat="1" applyAlignment="1">
      <alignment vertical="center"/>
    </xf>
    <xf numFmtId="11" fontId="1" fillId="0" borderId="0" xfId="2" applyNumberFormat="1" applyAlignment="1">
      <alignment vertical="center"/>
    </xf>
    <xf numFmtId="9" fontId="0" fillId="0" borderId="0" xfId="0" applyNumberFormat="1">
      <alignment vertical="center"/>
    </xf>
    <xf numFmtId="0" fontId="0" fillId="0" borderId="0" xfId="0" applyAlignment="1">
      <alignment horizontal="center" vertical="center"/>
    </xf>
    <xf numFmtId="9" fontId="0" fillId="0" borderId="0" xfId="3" applyFont="1" applyAlignment="1">
      <alignment horizontal="center" vertical="center"/>
    </xf>
    <xf numFmtId="10" fontId="0" fillId="0" borderId="0" xfId="0" applyNumberFormat="1">
      <alignment vertical="center"/>
    </xf>
    <xf numFmtId="0" fontId="10" fillId="0" borderId="0" xfId="0" applyFont="1" applyAlignment="1">
      <alignment wrapText="1"/>
    </xf>
    <xf numFmtId="0" fontId="0" fillId="0" borderId="0" xfId="0" applyAlignment="1">
      <alignment horizontal="right"/>
    </xf>
    <xf numFmtId="180" fontId="0" fillId="0" borderId="0" xfId="0" applyNumberFormat="1" applyAlignment="1"/>
    <xf numFmtId="0" fontId="0" fillId="3" borderId="1" xfId="0" applyFill="1" applyBorder="1" applyAlignment="1">
      <alignment horizontal="center" vertical="center"/>
    </xf>
    <xf numFmtId="0" fontId="0" fillId="3" borderId="0" xfId="0" applyFill="1" applyAlignment="1">
      <alignment horizontal="center" vertical="center"/>
    </xf>
    <xf numFmtId="9" fontId="0" fillId="0" borderId="1" xfId="0" applyNumberFormat="1" applyBorder="1" applyAlignment="1">
      <alignment horizontal="center" vertical="center"/>
    </xf>
    <xf numFmtId="9" fontId="0" fillId="0" borderId="1" xfId="3" applyFont="1" applyBorder="1"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vertical="center" wrapText="1"/>
    </xf>
    <xf numFmtId="0" fontId="10" fillId="0" borderId="0" xfId="0" applyFont="1" applyAlignment="1">
      <alignment vertical="center" wrapText="1"/>
    </xf>
    <xf numFmtId="17" fontId="0" fillId="0" borderId="0" xfId="0" applyNumberFormat="1">
      <alignment vertical="center"/>
    </xf>
    <xf numFmtId="0" fontId="0" fillId="5" borderId="0" xfId="0" applyFill="1" applyAlignment="1">
      <alignment horizontal="center" vertical="center"/>
    </xf>
    <xf numFmtId="9" fontId="0" fillId="0" borderId="0" xfId="3" applyFont="1" applyBorder="1" applyAlignment="1">
      <alignment horizontal="center" vertical="center"/>
    </xf>
    <xf numFmtId="0" fontId="0" fillId="6" borderId="0" xfId="0" applyFill="1">
      <alignment vertical="center"/>
    </xf>
    <xf numFmtId="0" fontId="14" fillId="0" borderId="0" xfId="0" applyFont="1">
      <alignment vertical="center"/>
    </xf>
    <xf numFmtId="9" fontId="13" fillId="0" borderId="0" xfId="3" applyFont="1" applyBorder="1" applyAlignment="1">
      <alignment horizontal="center" vertical="center"/>
    </xf>
    <xf numFmtId="9" fontId="13" fillId="0" borderId="1" xfId="3" applyFont="1" applyBorder="1" applyAlignment="1">
      <alignment horizontal="center" vertical="center"/>
    </xf>
    <xf numFmtId="9" fontId="15" fillId="0" borderId="1" xfId="3" applyFont="1" applyBorder="1" applyAlignment="1">
      <alignment horizontal="center" vertical="center"/>
    </xf>
    <xf numFmtId="9" fontId="13" fillId="7" borderId="0" xfId="3" applyFont="1" applyFill="1" applyBorder="1" applyAlignment="1">
      <alignment horizontal="center" vertical="center"/>
    </xf>
    <xf numFmtId="0" fontId="14" fillId="3" borderId="2" xfId="0" applyFont="1" applyFill="1" applyBorder="1" applyAlignment="1">
      <alignment horizontal="left" vertical="center"/>
    </xf>
    <xf numFmtId="1" fontId="0" fillId="0" borderId="0" xfId="0" applyNumberFormat="1" applyAlignment="1">
      <alignment vertical="center" wrapText="1"/>
    </xf>
    <xf numFmtId="0" fontId="0" fillId="3" borderId="3" xfId="0" applyFill="1" applyBorder="1" applyAlignment="1">
      <alignment horizontal="center" vertical="center"/>
    </xf>
    <xf numFmtId="0" fontId="16" fillId="0" borderId="0" xfId="0" applyFont="1">
      <alignment vertical="center"/>
    </xf>
    <xf numFmtId="0" fontId="17" fillId="8" borderId="0" xfId="0" applyFont="1" applyFill="1">
      <alignment vertical="center"/>
    </xf>
    <xf numFmtId="0" fontId="18" fillId="8" borderId="0" xfId="0" applyFont="1" applyFill="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9" fontId="21" fillId="0" borderId="0" xfId="0" applyNumberFormat="1" applyFont="1">
      <alignment vertical="center"/>
    </xf>
    <xf numFmtId="0" fontId="0" fillId="9" borderId="0" xfId="0" applyFill="1">
      <alignment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22" fillId="9" borderId="1" xfId="0" applyFont="1" applyFill="1" applyBorder="1" applyAlignment="1">
      <alignment horizontal="center" vertical="center"/>
    </xf>
    <xf numFmtId="9" fontId="0" fillId="0" borderId="5" xfId="3" applyFont="1" applyFill="1" applyBorder="1" applyAlignment="1">
      <alignment horizontal="center" vertical="center"/>
    </xf>
    <xf numFmtId="0" fontId="0" fillId="10" borderId="0" xfId="0" applyFill="1">
      <alignment vertical="center"/>
    </xf>
    <xf numFmtId="0" fontId="0" fillId="10" borderId="0" xfId="0" applyFill="1" applyAlignment="1">
      <alignment horizontal="center" vertical="center"/>
    </xf>
    <xf numFmtId="0" fontId="0" fillId="10" borderId="1" xfId="0" applyFill="1" applyBorder="1" applyAlignment="1">
      <alignment horizontal="center" vertical="center"/>
    </xf>
    <xf numFmtId="9" fontId="0" fillId="10" borderId="1" xfId="3" applyFont="1" applyFill="1" applyBorder="1" applyAlignment="1">
      <alignment horizontal="center" vertical="center"/>
    </xf>
    <xf numFmtId="0" fontId="0" fillId="11" borderId="0" xfId="0" applyFill="1">
      <alignment vertical="center"/>
    </xf>
    <xf numFmtId="0" fontId="0" fillId="12" borderId="6" xfId="0" applyFill="1" applyBorder="1">
      <alignment vertical="center"/>
    </xf>
    <xf numFmtId="0" fontId="0" fillId="12" borderId="7" xfId="0" applyFill="1" applyBorder="1">
      <alignment vertical="center"/>
    </xf>
    <xf numFmtId="0" fontId="0" fillId="13" borderId="7" xfId="0" applyFill="1" applyBorder="1">
      <alignment vertical="center"/>
    </xf>
    <xf numFmtId="0" fontId="0" fillId="12" borderId="8" xfId="0" applyFill="1" applyBorder="1" applyAlignment="1">
      <alignment horizontal="center" vertical="center"/>
    </xf>
    <xf numFmtId="0" fontId="0" fillId="12" borderId="0" xfId="0" applyFill="1">
      <alignment vertical="center"/>
    </xf>
    <xf numFmtId="9" fontId="16" fillId="0" borderId="1" xfId="3" applyFont="1" applyBorder="1" applyAlignment="1">
      <alignment horizontal="center" vertical="center"/>
    </xf>
    <xf numFmtId="9" fontId="0" fillId="0" borderId="3" xfId="3" applyFont="1" applyBorder="1" applyAlignment="1">
      <alignment horizontal="center" vertical="center"/>
    </xf>
    <xf numFmtId="0" fontId="0" fillId="12" borderId="5" xfId="0" applyFill="1" applyBorder="1">
      <alignment vertical="center"/>
    </xf>
    <xf numFmtId="9" fontId="0" fillId="0" borderId="9" xfId="0" applyNumberFormat="1" applyBorder="1">
      <alignment vertical="center"/>
    </xf>
    <xf numFmtId="0" fontId="0" fillId="12" borderId="10" xfId="0" applyFill="1" applyBorder="1">
      <alignment vertical="center"/>
    </xf>
    <xf numFmtId="0" fontId="0" fillId="0" borderId="12" xfId="0" applyBorder="1">
      <alignment vertical="center"/>
    </xf>
    <xf numFmtId="0" fontId="0" fillId="9" borderId="2" xfId="0" applyFill="1" applyBorder="1" applyAlignment="1">
      <alignment horizontal="center" vertical="center"/>
    </xf>
    <xf numFmtId="9" fontId="0" fillId="0" borderId="11" xfId="0" applyNumberFormat="1" applyBorder="1">
      <alignment vertical="center"/>
    </xf>
    <xf numFmtId="9" fontId="0" fillId="0" borderId="0" xfId="3" applyFont="1" applyFill="1" applyBorder="1" applyAlignment="1">
      <alignment horizontal="center" vertical="center"/>
    </xf>
    <xf numFmtId="0" fontId="10" fillId="0" borderId="1" xfId="0" applyFont="1" applyBorder="1" applyAlignment="1">
      <alignment horizontal="center" vertical="top"/>
    </xf>
    <xf numFmtId="0" fontId="10" fillId="0" borderId="1" xfId="0" applyFont="1" applyBorder="1" applyAlignment="1">
      <alignment horizontal="center"/>
    </xf>
    <xf numFmtId="0" fontId="10" fillId="0" borderId="0" xfId="0" applyFont="1" applyAlignment="1"/>
    <xf numFmtId="181" fontId="0" fillId="0" borderId="0" xfId="0" applyNumberFormat="1" applyAlignment="1"/>
    <xf numFmtId="0" fontId="10" fillId="0" borderId="0" xfId="0" applyFont="1" applyAlignment="1">
      <alignment horizontal="center"/>
    </xf>
    <xf numFmtId="0" fontId="10" fillId="0" borderId="0" xfId="1" applyFont="1"/>
    <xf numFmtId="0" fontId="0" fillId="0" borderId="0" xfId="1" applyFont="1"/>
    <xf numFmtId="0" fontId="6" fillId="0" borderId="0" xfId="1" applyFont="1"/>
    <xf numFmtId="176" fontId="0" fillId="0" borderId="0" xfId="3" applyNumberFormat="1" applyFont="1">
      <alignment vertical="center"/>
    </xf>
    <xf numFmtId="10" fontId="0" fillId="0" borderId="0" xfId="3" applyNumberFormat="1" applyFont="1">
      <alignment vertical="center"/>
    </xf>
    <xf numFmtId="182" fontId="0" fillId="0" borderId="0" xfId="0" applyNumberFormat="1">
      <alignment vertical="center"/>
    </xf>
    <xf numFmtId="11" fontId="4" fillId="2" borderId="0" xfId="0" applyNumberFormat="1" applyFont="1" applyFill="1">
      <alignment vertical="center"/>
    </xf>
    <xf numFmtId="183" fontId="0" fillId="0" borderId="0" xfId="0" applyNumberFormat="1">
      <alignment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1" fontId="4" fillId="2" borderId="0" xfId="0" applyNumberFormat="1" applyFont="1" applyFill="1">
      <alignment vertical="center"/>
    </xf>
    <xf numFmtId="0" fontId="7" fillId="0" borderId="0" xfId="5" applyFill="1" applyAlignment="1"/>
    <xf numFmtId="0" fontId="0" fillId="0" borderId="0" xfId="0" applyFont="1" applyAlignment="1"/>
  </cellXfs>
  <cellStyles count="6">
    <cellStyle name="百分比" xfId="3" builtinId="5"/>
    <cellStyle name="常规" xfId="0" builtinId="0"/>
    <cellStyle name="常规 2" xfId="1" xr:uid="{DE9BD5D4-8A88-493A-B67C-90CB6C9A7165}"/>
    <cellStyle name="常规 2 2" xfId="4" xr:uid="{047662B0-6227-4D58-9AEE-D2C5B9D07055}"/>
    <cellStyle name="常规 4" xfId="2" xr:uid="{8E83BB6A-5CE1-4E90-9208-E2006A5EC919}"/>
    <cellStyle name="超链接" xfId="5"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'Building energy consumption'!$A$22</c:f>
              <c:strCache>
                <c:ptCount val="1"/>
                <c:pt idx="0">
                  <c:v>总用电量</c:v>
                </c:pt>
              </c:strCache>
            </c:strRef>
          </c:tx>
          <c:spPr>
            <a:ln w="28575" cap="rnd">
              <a:solidFill>
                <a:schemeClr val="accent1"/>
              </a:solidFill>
              <a:round/>
            </a:ln>
            <a:effectLst/>
          </c:spPr>
          <c:marker>
            <c:symbol val="none"/>
          </c:marker>
          <c:cat>
            <c:numRef>
              <c:f>'Building energy consumption'!$B$21:$AN$21</c:f>
              <c:numCache>
                <c:formatCode>General</c:formatCode>
                <c:ptCount val="3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pt idx="29">
                  <c:v>2051</c:v>
                </c:pt>
                <c:pt idx="30">
                  <c:v>2052</c:v>
                </c:pt>
                <c:pt idx="31">
                  <c:v>2053</c:v>
                </c:pt>
                <c:pt idx="32">
                  <c:v>2054</c:v>
                </c:pt>
                <c:pt idx="33">
                  <c:v>2055</c:v>
                </c:pt>
                <c:pt idx="34">
                  <c:v>2056</c:v>
                </c:pt>
                <c:pt idx="35">
                  <c:v>2057</c:v>
                </c:pt>
                <c:pt idx="36">
                  <c:v>2058</c:v>
                </c:pt>
                <c:pt idx="37">
                  <c:v>2059</c:v>
                </c:pt>
                <c:pt idx="38">
                  <c:v>2060</c:v>
                </c:pt>
              </c:numCache>
            </c:numRef>
          </c:cat>
          <c:val>
            <c:numRef>
              <c:f>'Building energy consumption'!$B$22:$AN$22</c:f>
              <c:numCache>
                <c:formatCode>0.00E+00</c:formatCode>
                <c:ptCount val="39"/>
                <c:pt idx="0">
                  <c:v>34540.028285170003</c:v>
                </c:pt>
                <c:pt idx="1">
                  <c:v>34974.860816690081</c:v>
                </c:pt>
                <c:pt idx="2">
                  <c:v>37283.488535701661</c:v>
                </c:pt>
                <c:pt idx="3">
                  <c:v>39666.0554480836</c:v>
                </c:pt>
                <c:pt idx="4">
                  <c:v>42005.070739245937</c:v>
                </c:pt>
                <c:pt idx="5">
                  <c:v>44210.155273148768</c:v>
                </c:pt>
                <c:pt idx="6">
                  <c:v>46214.692493561961</c:v>
                </c:pt>
                <c:pt idx="7">
                  <c:v>47972.668087435479</c:v>
                </c:pt>
                <c:pt idx="8">
                  <c:v>49455.698176869417</c:v>
                </c:pt>
                <c:pt idx="9">
                  <c:v>50715.089186363708</c:v>
                </c:pt>
                <c:pt idx="10">
                  <c:v>51866.237839659567</c:v>
                </c:pt>
                <c:pt idx="11">
                  <c:v>52752.045873595896</c:v>
                </c:pt>
                <c:pt idx="12">
                  <c:v>53388.716713876202</c:v>
                </c:pt>
                <c:pt idx="13">
                  <c:v>53820.437262636013</c:v>
                </c:pt>
                <c:pt idx="14">
                  <c:v>54160.487274436397</c:v>
                </c:pt>
                <c:pt idx="15">
                  <c:v>54504.273267546298</c:v>
                </c:pt>
                <c:pt idx="16">
                  <c:v>54720.276879438687</c:v>
                </c:pt>
                <c:pt idx="17">
                  <c:v>55152.369685979902</c:v>
                </c:pt>
                <c:pt idx="18">
                  <c:v>55592.674663258134</c:v>
                </c:pt>
                <c:pt idx="19">
                  <c:v>55982.125152931345</c:v>
                </c:pt>
                <c:pt idx="20">
                  <c:v>56311.165371811112</c:v>
                </c:pt>
                <c:pt idx="21">
                  <c:v>56625.438864732962</c:v>
                </c:pt>
                <c:pt idx="22">
                  <c:v>56937.042694132062</c:v>
                </c:pt>
                <c:pt idx="23">
                  <c:v>57261.27950588605</c:v>
                </c:pt>
                <c:pt idx="24">
                  <c:v>57593.895714890998</c:v>
                </c:pt>
                <c:pt idx="25">
                  <c:v>57952.977369427215</c:v>
                </c:pt>
                <c:pt idx="26">
                  <c:v>58315.387449733491</c:v>
                </c:pt>
                <c:pt idx="27">
                  <c:v>58674.063264885146</c:v>
                </c:pt>
                <c:pt idx="28">
                  <c:v>59028.938242637407</c:v>
                </c:pt>
                <c:pt idx="29">
                  <c:v>59360.342076238943</c:v>
                </c:pt>
                <c:pt idx="30">
                  <c:v>59674.976380927561</c:v>
                </c:pt>
                <c:pt idx="31">
                  <c:v>59995.828927502538</c:v>
                </c:pt>
                <c:pt idx="32">
                  <c:v>60306.783056952147</c:v>
                </c:pt>
                <c:pt idx="33">
                  <c:v>60615.174061452315</c:v>
                </c:pt>
                <c:pt idx="34">
                  <c:v>60914.280174206637</c:v>
                </c:pt>
                <c:pt idx="35">
                  <c:v>61218.794129960588</c:v>
                </c:pt>
                <c:pt idx="36">
                  <c:v>61514.499475351011</c:v>
                </c:pt>
                <c:pt idx="37">
                  <c:v>61801.956391978703</c:v>
                </c:pt>
                <c:pt idx="38">
                  <c:v>60908.561100670107</c:v>
                </c:pt>
              </c:numCache>
            </c:numRef>
          </c:val>
          <c:smooth val="0"/>
          <c:extLst>
            <c:ext xmlns:c16="http://schemas.microsoft.com/office/drawing/2014/chart" uri="{C3380CC4-5D6E-409C-BE32-E72D297353CC}">
              <c16:uniqueId val="{00000000-CD78-43E2-AB69-038B4348E53B}"/>
            </c:ext>
          </c:extLst>
        </c:ser>
        <c:dLbls>
          <c:showLegendKey val="0"/>
          <c:showVal val="0"/>
          <c:showCatName val="0"/>
          <c:showSerName val="0"/>
          <c:showPercent val="0"/>
          <c:showBubbleSize val="0"/>
        </c:dLbls>
        <c:smooth val="0"/>
        <c:axId val="1564226432"/>
        <c:axId val="1713424416"/>
      </c:lineChart>
      <c:catAx>
        <c:axId val="15642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3424416"/>
        <c:crosses val="autoZero"/>
        <c:auto val="1"/>
        <c:lblAlgn val="ctr"/>
        <c:lblOffset val="100"/>
        <c:noMultiLvlLbl val="0"/>
      </c:catAx>
      <c:valAx>
        <c:axId val="17134244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22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38099</xdr:colOff>
      <xdr:row>3</xdr:row>
      <xdr:rowOff>38100</xdr:rowOff>
    </xdr:from>
    <xdr:to>
      <xdr:col>36</xdr:col>
      <xdr:colOff>829235</xdr:colOff>
      <xdr:row>17</xdr:row>
      <xdr:rowOff>38100</xdr:rowOff>
    </xdr:to>
    <xdr:graphicFrame macro="">
      <xdr:nvGraphicFramePr>
        <xdr:cNvPr id="3" name="图表 2">
          <a:extLst>
            <a:ext uri="{FF2B5EF4-FFF2-40B4-BE49-F238E27FC236}">
              <a16:creationId xmlns:a16="http://schemas.microsoft.com/office/drawing/2014/main" id="{00EBB75C-4B93-218B-8FC7-D33506D23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24037;&#20316;&#25991;&#20214;\&#22522;&#37329;&#20250;&#24314;&#31569;&#27169;&#22411;\&#20013;&#22269;&#24314;&#31569;&#27169;&#22411;&#24635;&#34920;0423_rev.xlsx" TargetMode="External"/><Relationship Id="rId1" Type="http://schemas.openxmlformats.org/officeDocument/2006/relationships/externalLinkPath" Target="&#20013;&#22269;&#24314;&#31569;&#27169;&#22411;&#24635;&#34920;0423_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40130"/>
      <sheetName val="情景输入参数 - Realistic"/>
      <sheetName val="情景输入参数"/>
      <sheetName val="情景介绍 (2)"/>
      <sheetName val="情景介绍"/>
      <sheetName val="About中文"/>
      <sheetName val="人口变化预测"/>
      <sheetName val="BAU建筑面积计算"/>
      <sheetName val="改造情景建筑面积计算 "/>
      <sheetName val="建面拆分图表"/>
      <sheetName val="BAU建筑总能耗计算"/>
      <sheetName val="建筑各项能耗拆分"/>
      <sheetName val="改造总比例（vensim直接输入）"/>
      <sheetName val="政策数据来源"/>
      <sheetName val="能源换算"/>
      <sheetName val="建筑新建率"/>
      <sheetName val="建筑改造情景参数"/>
      <sheetName val="BRESaC中和"/>
      <sheetName val="BRESaC现实"/>
      <sheetName val="SoCEUTiNTY"/>
      <sheetName val="rural-residential-heating0"/>
      <sheetName val="rural-residential-heating1"/>
      <sheetName val="rural-residential-heating2"/>
      <sheetName val="rural-residential-cooling"/>
      <sheetName val="rural-residential-lighting"/>
      <sheetName val="rural-residential-appliance0"/>
      <sheetName val="rural-residential-appliance1"/>
      <sheetName val="rural-residential-other0"/>
      <sheetName val="rural-residential-other1"/>
      <sheetName val="commercial-heating0"/>
      <sheetName val="commercial-heating1"/>
      <sheetName val="commercial-heating2"/>
      <sheetName val="commercial-cooling"/>
      <sheetName val="commercial-lighting"/>
      <sheetName val="commercial-appliance0"/>
      <sheetName val="commercial-appliance1"/>
      <sheetName val="commercial-other0"/>
      <sheetName val="commercial-other1"/>
      <sheetName val="urban-residential-heating0"/>
      <sheetName val="urban-residential-heating1"/>
      <sheetName val="urban-residential-heating2"/>
      <sheetName val="urban-residential-cooling"/>
      <sheetName val="urban-residential-lighting"/>
      <sheetName val="urban-residential-appliance0"/>
      <sheetName val="urban-residential-appliance1"/>
      <sheetName val="urban-residential-other0"/>
      <sheetName val="urban-residential-other1"/>
      <sheetName val="BCEU-all-envelope"/>
    </sheetNames>
    <sheetDataSet>
      <sheetData sheetId="0" refreshError="1"/>
      <sheetData sheetId="1" refreshError="1"/>
      <sheetData sheetId="2" refreshError="1"/>
      <sheetData sheetId="3" refreshError="1"/>
      <sheetData sheetId="4" refreshError="1"/>
      <sheetData sheetId="5" refreshError="1"/>
      <sheetData sheetId="6">
        <row r="8">
          <cell r="F8">
            <v>0.4090799911556029</v>
          </cell>
        </row>
      </sheetData>
      <sheetData sheetId="7" refreshError="1"/>
      <sheetData sheetId="8">
        <row r="4">
          <cell r="D4">
            <v>3124059.784154979</v>
          </cell>
          <cell r="E4">
            <v>3171829.2776459688</v>
          </cell>
          <cell r="F4">
            <v>3218199.5537832552</v>
          </cell>
          <cell r="G4">
            <v>3263151.778550962</v>
          </cell>
          <cell r="H4">
            <v>3306669.8109257659</v>
          </cell>
          <cell r="I4">
            <v>3348740.5589820053</v>
          </cell>
          <cell r="J4">
            <v>3389353.7707888396</v>
          </cell>
          <cell r="K4">
            <v>3428502.5470400858</v>
          </cell>
          <cell r="L4">
            <v>3466183.1393566523</v>
          </cell>
          <cell r="M4">
            <v>3502395.2846494424</v>
          </cell>
          <cell r="N4">
            <v>3537142.2999502425</v>
          </cell>
          <cell r="O4">
            <v>3570431.1442593751</v>
          </cell>
          <cell r="P4">
            <v>3602272.7792495149</v>
          </cell>
          <cell r="Q4">
            <v>3632682.0321554611</v>
          </cell>
          <cell r="R4">
            <v>3661677.9993048338</v>
          </cell>
          <cell r="S4">
            <v>3689284.0508144312</v>
          </cell>
          <cell r="T4">
            <v>3715528.0597741096</v>
          </cell>
          <cell r="U4">
            <v>3740442.6260878365</v>
          </cell>
          <cell r="V4">
            <v>3764065.0487647317</v>
          </cell>
          <cell r="W4">
            <v>3786437.7065889267</v>
          </cell>
          <cell r="X4">
            <v>3807608.1723686457</v>
          </cell>
          <cell r="Y4">
            <v>3827629.4129131255</v>
          </cell>
          <cell r="Z4">
            <v>3846559.8657713416</v>
          </cell>
          <cell r="AA4">
            <v>3864463.71976437</v>
          </cell>
          <cell r="AB4">
            <v>3881411.2319545364</v>
          </cell>
          <cell r="AC4">
            <v>3897478.6929833037</v>
          </cell>
          <cell r="AD4">
            <v>3912748.6949491869</v>
          </cell>
          <cell r="AE4">
            <v>3927310.5973957651</v>
          </cell>
          <cell r="AF4">
            <v>3941260.3605307131</v>
          </cell>
          <cell r="AG4">
            <v>3954700.9716032874</v>
          </cell>
          <cell r="AH4">
            <v>3967742.7582173608</v>
          </cell>
          <cell r="AI4">
            <v>3980503.3151542689</v>
          </cell>
          <cell r="AJ4">
            <v>3993108.1643194128</v>
          </cell>
          <cell r="AK4">
            <v>4005690.5037632119</v>
          </cell>
          <cell r="AL4">
            <v>4018391.9393307143</v>
          </cell>
          <cell r="AM4">
            <v>4031362.4331945963</v>
          </cell>
          <cell r="AN4">
            <v>4044760.622413259</v>
          </cell>
          <cell r="AO4">
            <v>4058754.0977586647</v>
          </cell>
          <cell r="AP4">
            <v>4073519.6892123246</v>
          </cell>
          <cell r="AQ4">
            <v>4089243.8481051545</v>
          </cell>
          <cell r="AR4">
            <v>4106122.6565029761</v>
          </cell>
        </row>
        <row r="7">
          <cell r="D7">
            <v>30285.97923651055</v>
          </cell>
          <cell r="E7">
            <v>30285.97923651055</v>
          </cell>
          <cell r="F7">
            <v>30285.97923651055</v>
          </cell>
          <cell r="G7">
            <v>30285.97923651055</v>
          </cell>
          <cell r="H7">
            <v>30285.97923651055</v>
          </cell>
          <cell r="I7">
            <v>30285.97923651055</v>
          </cell>
          <cell r="J7">
            <v>30285.97923651055</v>
          </cell>
          <cell r="K7">
            <v>30285.97923651055</v>
          </cell>
          <cell r="L7">
            <v>30285.97923651055</v>
          </cell>
          <cell r="M7">
            <v>30285.97923651055</v>
          </cell>
          <cell r="N7">
            <v>30285.97923651055</v>
          </cell>
          <cell r="O7">
            <v>30285.97923651055</v>
          </cell>
          <cell r="P7">
            <v>30285.97923651055</v>
          </cell>
          <cell r="Q7">
            <v>30285.97923651055</v>
          </cell>
          <cell r="R7">
            <v>30285.97923651055</v>
          </cell>
          <cell r="S7">
            <v>30285.97923651055</v>
          </cell>
          <cell r="T7">
            <v>30285.97923651055</v>
          </cell>
          <cell r="U7">
            <v>30285.97923651055</v>
          </cell>
          <cell r="V7">
            <v>30285.97923651055</v>
          </cell>
          <cell r="W7">
            <v>30285.97923651055</v>
          </cell>
          <cell r="X7">
            <v>30285.97923651055</v>
          </cell>
          <cell r="Y7">
            <v>30285.97923651055</v>
          </cell>
          <cell r="Z7">
            <v>30285.97923651055</v>
          </cell>
          <cell r="AA7">
            <v>30285.97923651055</v>
          </cell>
          <cell r="AB7">
            <v>30285.97923651055</v>
          </cell>
          <cell r="AC7">
            <v>30285.97923651055</v>
          </cell>
          <cell r="AD7">
            <v>30285.97923651055</v>
          </cell>
          <cell r="AE7">
            <v>30285.97923651055</v>
          </cell>
          <cell r="AF7">
            <v>30285.97923651055</v>
          </cell>
          <cell r="AG7">
            <v>30285.97923651055</v>
          </cell>
          <cell r="AH7">
            <v>30285.97923651055</v>
          </cell>
          <cell r="AI7">
            <v>30285.97923651055</v>
          </cell>
          <cell r="AJ7">
            <v>30285.97923651055</v>
          </cell>
          <cell r="AK7">
            <v>30285.97923651055</v>
          </cell>
          <cell r="AL7">
            <v>30285.97923651055</v>
          </cell>
          <cell r="AM7">
            <v>30285.97923651055</v>
          </cell>
          <cell r="AN7">
            <v>30285.97923651055</v>
          </cell>
          <cell r="AO7">
            <v>30285.97923651055</v>
          </cell>
          <cell r="AP7">
            <v>30285.97923651055</v>
          </cell>
          <cell r="AQ7">
            <v>30285.97923651055</v>
          </cell>
          <cell r="AR7">
            <v>30285.97923651055</v>
          </cell>
        </row>
        <row r="13">
          <cell r="D13">
            <v>1961282.7653210347</v>
          </cell>
          <cell r="E13">
            <v>1960372.2209433629</v>
          </cell>
          <cell r="F13">
            <v>1957855.3947404884</v>
          </cell>
          <cell r="G13">
            <v>1953768.2691326244</v>
          </cell>
          <cell r="H13">
            <v>1948148.6290111465</v>
          </cell>
          <cell r="I13">
            <v>1941036.1343863914</v>
          </cell>
          <cell r="J13">
            <v>1932472.0527688125</v>
          </cell>
          <cell r="K13">
            <v>1922499.4105572768</v>
          </cell>
          <cell r="L13">
            <v>1911162.724044136</v>
          </cell>
          <cell r="M13">
            <v>1898508.0349296422</v>
          </cell>
          <cell r="N13">
            <v>1884582.8021016396</v>
          </cell>
          <cell r="O13">
            <v>1869435.7736014202</v>
          </cell>
          <cell r="P13">
            <v>1853117.0116657696</v>
          </cell>
          <cell r="Q13">
            <v>1835677.6492483597</v>
          </cell>
          <cell r="R13">
            <v>1817169.9252790704</v>
          </cell>
          <cell r="S13">
            <v>1797647.0066251992</v>
          </cell>
          <cell r="T13">
            <v>1777162.9202840691</v>
          </cell>
          <cell r="U13">
            <v>1755772.4738951046</v>
          </cell>
          <cell r="V13">
            <v>1733531.0517118198</v>
          </cell>
          <cell r="W13">
            <v>1710494.5998467624</v>
          </cell>
          <cell r="X13">
            <v>1686719.4767595609</v>
          </cell>
          <cell r="Y13">
            <v>1662262.3385054227</v>
          </cell>
          <cell r="Z13">
            <v>1637179.964678423</v>
          </cell>
          <cell r="AA13">
            <v>1611529.1690095528</v>
          </cell>
          <cell r="AB13">
            <v>1585366.7140785349</v>
          </cell>
          <cell r="AC13">
            <v>1558749.0729988024</v>
          </cell>
          <cell r="AD13">
            <v>1531732.3152695801</v>
          </cell>
          <cell r="AE13">
            <v>1504372.0588772302</v>
          </cell>
          <cell r="AF13">
            <v>1476723.1659339622</v>
          </cell>
          <cell r="AG13">
            <v>1448839.6682588169</v>
          </cell>
          <cell r="AH13">
            <v>1420774.6354254796</v>
          </cell>
          <cell r="AI13">
            <v>1392579.8964930011</v>
          </cell>
          <cell r="AJ13">
            <v>1364306.0203410836</v>
          </cell>
          <cell r="AK13">
            <v>1336001.9643760824</v>
          </cell>
          <cell r="AL13">
            <v>1307715.0600124905</v>
          </cell>
          <cell r="AM13">
            <v>1279490.7188474091</v>
          </cell>
          <cell r="AN13">
            <v>1251372.2607908307</v>
          </cell>
          <cell r="AO13">
            <v>1223400.7199125863</v>
          </cell>
          <cell r="AP13">
            <v>1195614.6440570445</v>
          </cell>
          <cell r="AQ13">
            <v>1168049.9137499486</v>
          </cell>
          <cell r="AR13">
            <v>1140739.4448922283</v>
          </cell>
        </row>
        <row r="16">
          <cell r="D16">
            <v>20120.204820853905</v>
          </cell>
          <cell r="E16">
            <v>20120.204820853905</v>
          </cell>
          <cell r="F16">
            <v>20120.204820853905</v>
          </cell>
          <cell r="G16">
            <v>20120.204820853905</v>
          </cell>
          <cell r="H16">
            <v>20120.204820853905</v>
          </cell>
          <cell r="I16">
            <v>20120.204820853905</v>
          </cell>
          <cell r="J16">
            <v>20120.204820853905</v>
          </cell>
          <cell r="K16">
            <v>20120.204820853905</v>
          </cell>
          <cell r="L16">
            <v>20120.204820853905</v>
          </cell>
          <cell r="M16">
            <v>20120.204820853905</v>
          </cell>
          <cell r="N16">
            <v>20120.204820853905</v>
          </cell>
          <cell r="O16">
            <v>20120.204820853905</v>
          </cell>
          <cell r="P16">
            <v>20120.204820853905</v>
          </cell>
          <cell r="Q16">
            <v>20120.204820853905</v>
          </cell>
          <cell r="R16">
            <v>20120.204820853905</v>
          </cell>
          <cell r="S16">
            <v>20120.204820853905</v>
          </cell>
          <cell r="T16">
            <v>20120.204820853905</v>
          </cell>
          <cell r="U16">
            <v>20120.204820853905</v>
          </cell>
          <cell r="V16">
            <v>20120.204820853905</v>
          </cell>
          <cell r="W16">
            <v>20120.204820853905</v>
          </cell>
          <cell r="X16">
            <v>20120.204820853905</v>
          </cell>
          <cell r="Y16">
            <v>20120.204820853905</v>
          </cell>
          <cell r="Z16">
            <v>20120.204820853905</v>
          </cell>
          <cell r="AA16">
            <v>20120.204820853905</v>
          </cell>
          <cell r="AB16">
            <v>20120.204820853905</v>
          </cell>
          <cell r="AC16">
            <v>20120.204820853905</v>
          </cell>
          <cell r="AD16">
            <v>20120.204820853905</v>
          </cell>
          <cell r="AE16">
            <v>20120.204820853905</v>
          </cell>
          <cell r="AF16">
            <v>20120.204820853905</v>
          </cell>
          <cell r="AG16">
            <v>20120.204820853905</v>
          </cell>
          <cell r="AH16">
            <v>20120.204820853905</v>
          </cell>
          <cell r="AI16">
            <v>20120.204820853905</v>
          </cell>
          <cell r="AJ16">
            <v>20120.204820853905</v>
          </cell>
          <cell r="AK16">
            <v>20120.204820853905</v>
          </cell>
          <cell r="AL16">
            <v>20120.204820853905</v>
          </cell>
          <cell r="AM16">
            <v>20120.204820853905</v>
          </cell>
          <cell r="AN16">
            <v>20120.204820853905</v>
          </cell>
          <cell r="AO16">
            <v>20120.204820853905</v>
          </cell>
          <cell r="AP16">
            <v>20120.204820853905</v>
          </cell>
          <cell r="AQ16">
            <v>20120.204820853905</v>
          </cell>
          <cell r="AR16">
            <v>20120.204820853905</v>
          </cell>
        </row>
        <row r="22">
          <cell r="D22">
            <v>1288270.062611927</v>
          </cell>
          <cell r="E22">
            <v>1307968.79202892</v>
          </cell>
          <cell r="F22">
            <v>1327090.5255007627</v>
          </cell>
          <cell r="G22">
            <v>1345627.4964351084</v>
          </cell>
          <cell r="H22">
            <v>1363573.0487502669</v>
          </cell>
          <cell r="I22">
            <v>1380921.7837224444</v>
          </cell>
          <cell r="J22">
            <v>1397669.4737579005</v>
          </cell>
          <cell r="K22">
            <v>1413813.2737863672</v>
          </cell>
          <cell r="L22">
            <v>1429351.6380869239</v>
          </cell>
          <cell r="M22">
            <v>1444284.4581693902</v>
          </cell>
          <cell r="N22">
            <v>1458613.1018797879</v>
          </cell>
          <cell r="O22">
            <v>1472340.4389044871</v>
          </cell>
          <cell r="P22">
            <v>1485470.9895138154</v>
          </cell>
          <cell r="Q22">
            <v>1498010.8680218451</v>
          </cell>
          <cell r="R22">
            <v>1509967.9491905465</v>
          </cell>
          <cell r="S22">
            <v>1521351.8701664235</v>
          </cell>
          <cell r="T22">
            <v>1532174.1249891873</v>
          </cell>
          <cell r="U22">
            <v>1542448.1568971956</v>
          </cell>
          <cell r="V22">
            <v>1552189.3469010997</v>
          </cell>
          <cell r="W22">
            <v>1561415.1707608586</v>
          </cell>
          <cell r="X22">
            <v>1570145.2460986902</v>
          </cell>
          <cell r="Y22">
            <v>1578401.4148636493</v>
          </cell>
          <cell r="Z22">
            <v>1586207.7749764163</v>
          </cell>
          <cell r="AA22">
            <v>1593590.796012562</v>
          </cell>
          <cell r="AB22">
            <v>1600579.4499112733</v>
          </cell>
          <cell r="AC22">
            <v>1607205.196681719</v>
          </cell>
          <cell r="AD22">
            <v>1613502.094867998</v>
          </cell>
          <cell r="AE22">
            <v>1619506.9937088431</v>
          </cell>
          <cell r="AF22">
            <v>1625259.4643620709</v>
          </cell>
          <cell r="AG22">
            <v>1630801.9757300767</v>
          </cell>
          <cell r="AH22">
            <v>1636180.023660881</v>
          </cell>
          <cell r="AI22">
            <v>1641442.1007720332</v>
          </cell>
          <cell r="AJ22">
            <v>1646639.968593115</v>
          </cell>
          <cell r="AK22">
            <v>1651828.5540693854</v>
          </cell>
          <cell r="AL22">
            <v>1657066.2512724926</v>
          </cell>
          <cell r="AM22">
            <v>1662414.900176998</v>
          </cell>
          <cell r="AN22">
            <v>1667939.9180243381</v>
          </cell>
          <cell r="AO22">
            <v>1673710.4143031924</v>
          </cell>
          <cell r="AP22">
            <v>1679799.3084796052</v>
          </cell>
          <cell r="AQ22">
            <v>1686283.4875801872</v>
          </cell>
          <cell r="AR22">
            <v>1693243.8100624145</v>
          </cell>
        </row>
        <row r="25">
          <cell r="D25">
            <v>12489.044084614558</v>
          </cell>
          <cell r="E25">
            <v>12489.044084614558</v>
          </cell>
          <cell r="F25">
            <v>12489.044084614558</v>
          </cell>
          <cell r="G25">
            <v>12489.044084614558</v>
          </cell>
          <cell r="H25">
            <v>12489.044084614558</v>
          </cell>
          <cell r="I25">
            <v>12489.044084614558</v>
          </cell>
          <cell r="J25">
            <v>12489.044084614558</v>
          </cell>
          <cell r="K25">
            <v>12489.044084614558</v>
          </cell>
          <cell r="L25">
            <v>12489.044084614558</v>
          </cell>
          <cell r="M25">
            <v>12489.044084614558</v>
          </cell>
          <cell r="N25">
            <v>12489.044084614558</v>
          </cell>
          <cell r="O25">
            <v>12489.044084614558</v>
          </cell>
          <cell r="P25">
            <v>12489.044084614558</v>
          </cell>
          <cell r="Q25">
            <v>12489.044084614558</v>
          </cell>
          <cell r="R25">
            <v>12489.044084614558</v>
          </cell>
          <cell r="S25">
            <v>12489.044084614558</v>
          </cell>
          <cell r="T25">
            <v>12489.044084614558</v>
          </cell>
          <cell r="U25">
            <v>12489.044084614558</v>
          </cell>
          <cell r="V25">
            <v>12489.044084614558</v>
          </cell>
          <cell r="W25">
            <v>12489.044084614558</v>
          </cell>
          <cell r="X25">
            <v>12489.044084614558</v>
          </cell>
          <cell r="Y25">
            <v>12489.044084614558</v>
          </cell>
          <cell r="Z25">
            <v>12489.044084614558</v>
          </cell>
          <cell r="AA25">
            <v>12489.044084614558</v>
          </cell>
          <cell r="AB25">
            <v>12489.044084614558</v>
          </cell>
          <cell r="AC25">
            <v>12489.044084614558</v>
          </cell>
          <cell r="AD25">
            <v>12489.044084614558</v>
          </cell>
          <cell r="AE25">
            <v>12489.044084614558</v>
          </cell>
          <cell r="AF25">
            <v>12489.044084614558</v>
          </cell>
          <cell r="AG25">
            <v>12489.044084614558</v>
          </cell>
          <cell r="AH25">
            <v>12489.044084614558</v>
          </cell>
          <cell r="AI25">
            <v>12489.044084614558</v>
          </cell>
          <cell r="AJ25">
            <v>12489.044084614558</v>
          </cell>
          <cell r="AK25">
            <v>12489.044084614558</v>
          </cell>
          <cell r="AL25">
            <v>12489.044084614558</v>
          </cell>
          <cell r="AM25">
            <v>12489.044084614558</v>
          </cell>
          <cell r="AN25">
            <v>12489.044084614558</v>
          </cell>
          <cell r="AO25">
            <v>12489.044084614558</v>
          </cell>
          <cell r="AP25">
            <v>12489.044084614558</v>
          </cell>
          <cell r="AQ25">
            <v>12489.044084614558</v>
          </cell>
          <cell r="AR25">
            <v>12489.044084614558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ns.cnki.net/kcms2/article/abstract?v=3uoqIhG8C44YLTlOAiTRKibYlV5Vjs7iLik5jEcCI09uHa3oBxtWoLXBqMuT2L2CQ_SDgkvzeuyHBRpPejPl_DToiZ2ygw3-&amp;uniplatform=NZKPT"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chndaqi.com/news/328990.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kns.cnki.net/kcms2/article/abstract?v=3uoqIhG8C44YLTlOAiTRKibYlV5Vjs7iLik5jEcCI09uHa3oBxtWoLXBqMuT2L2CQ_SDgkvzeuyHBRpPejPl_DToiZ2ygw3-&amp;uniplatform=NZK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6DA9-8D84-4C1A-A251-F750D9FA1F2A}">
  <dimension ref="A1:B24"/>
  <sheetViews>
    <sheetView topLeftCell="B22" workbookViewId="0">
      <selection activeCell="B22" sqref="B22"/>
    </sheetView>
  </sheetViews>
  <sheetFormatPr defaultRowHeight="13.5" x14ac:dyDescent="0.15"/>
  <cols>
    <col min="1" max="1" width="16.25" customWidth="1"/>
    <col min="2" max="2" width="108" customWidth="1"/>
  </cols>
  <sheetData>
    <row r="1" spans="1:2" x14ac:dyDescent="0.15">
      <c r="A1" s="12" t="s">
        <v>237</v>
      </c>
    </row>
    <row r="3" spans="1:2" x14ac:dyDescent="0.15">
      <c r="A3" s="12" t="s">
        <v>226</v>
      </c>
      <c r="B3" s="40" t="s">
        <v>539</v>
      </c>
    </row>
    <row r="4" spans="1:2" x14ac:dyDescent="0.15">
      <c r="B4" s="41" t="s">
        <v>540</v>
      </c>
    </row>
    <row r="5" spans="1:2" x14ac:dyDescent="0.15">
      <c r="B5" s="41" t="s">
        <v>541</v>
      </c>
    </row>
    <row r="7" spans="1:2" x14ac:dyDescent="0.15">
      <c r="B7" s="40" t="s">
        <v>542</v>
      </c>
    </row>
    <row r="8" spans="1:2" x14ac:dyDescent="0.15">
      <c r="B8" s="41" t="s">
        <v>227</v>
      </c>
    </row>
    <row r="9" spans="1:2" x14ac:dyDescent="0.15">
      <c r="B9" s="42">
        <v>2018</v>
      </c>
    </row>
    <row r="10" spans="1:2" x14ac:dyDescent="0.15">
      <c r="B10" s="41" t="s">
        <v>228</v>
      </c>
    </row>
    <row r="11" spans="1:2" x14ac:dyDescent="0.15">
      <c r="B11" s="43" t="s">
        <v>229</v>
      </c>
    </row>
    <row r="13" spans="1:2" x14ac:dyDescent="0.15">
      <c r="B13" s="122" t="s">
        <v>547</v>
      </c>
    </row>
    <row r="14" spans="1:2" x14ac:dyDescent="0.15">
      <c r="B14" s="42">
        <v>2022</v>
      </c>
    </row>
    <row r="15" spans="1:2" x14ac:dyDescent="0.15">
      <c r="B15" s="41" t="s">
        <v>548</v>
      </c>
    </row>
    <row r="16" spans="1:2" x14ac:dyDescent="0.15">
      <c r="B16" s="121"/>
    </row>
    <row r="19" spans="1:2" ht="27" x14ac:dyDescent="0.15">
      <c r="A19" s="12" t="s">
        <v>230</v>
      </c>
      <c r="B19" s="2" t="s">
        <v>543</v>
      </c>
    </row>
    <row r="20" spans="1:2" ht="67.5" x14ac:dyDescent="0.15">
      <c r="A20" s="44"/>
      <c r="B20" s="2" t="s">
        <v>549</v>
      </c>
    </row>
    <row r="21" spans="1:2" ht="108" x14ac:dyDescent="0.15">
      <c r="B21" s="2" t="s">
        <v>544</v>
      </c>
    </row>
    <row r="22" spans="1:2" ht="81" x14ac:dyDescent="0.15">
      <c r="B22" s="2" t="s">
        <v>550</v>
      </c>
    </row>
    <row r="23" spans="1:2" ht="27" x14ac:dyDescent="0.15">
      <c r="B23" s="2" t="s">
        <v>545</v>
      </c>
    </row>
    <row r="24" spans="1:2" x14ac:dyDescent="0.15">
      <c r="B24" s="2" t="s">
        <v>546</v>
      </c>
    </row>
  </sheetData>
  <phoneticPr fontId="3" type="noConversion"/>
  <hyperlinks>
    <hyperlink ref="B11" r:id="rId1" xr:uid="{5AFBA314-91DA-48CE-AF35-1F47947E9D2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E544-C06B-49B0-A96A-15BD07B7274C}">
  <dimension ref="A3:AP96"/>
  <sheetViews>
    <sheetView topLeftCell="A34" workbookViewId="0"/>
  </sheetViews>
  <sheetFormatPr defaultRowHeight="13.5" x14ac:dyDescent="0.15"/>
  <cols>
    <col min="1" max="1" width="36.625" style="2" customWidth="1"/>
    <col min="2" max="15" width="13.875" style="2" customWidth="1"/>
    <col min="16" max="46" width="14.375" bestFit="1" customWidth="1"/>
  </cols>
  <sheetData>
    <row r="3" spans="1:42" x14ac:dyDescent="0.15">
      <c r="B3" s="72"/>
    </row>
    <row r="6" spans="1:42" x14ac:dyDescent="0.15">
      <c r="AP6" s="4"/>
    </row>
    <row r="8" spans="1:42" ht="15" x14ac:dyDescent="0.15">
      <c r="A8" s="35" t="s">
        <v>225</v>
      </c>
      <c r="B8" s="7"/>
    </row>
    <row r="9" spans="1:42" s="18" customFormat="1" x14ac:dyDescent="0.15">
      <c r="A9" s="34"/>
      <c r="B9" s="34">
        <v>2022</v>
      </c>
      <c r="C9" s="34">
        <v>2023</v>
      </c>
      <c r="D9" s="34">
        <v>2024</v>
      </c>
      <c r="E9" s="34">
        <v>2025</v>
      </c>
      <c r="F9" s="34">
        <v>2026</v>
      </c>
      <c r="G9" s="34">
        <v>2027</v>
      </c>
      <c r="H9" s="34">
        <v>2028</v>
      </c>
      <c r="I9" s="34">
        <v>2029</v>
      </c>
      <c r="J9" s="34">
        <v>2030</v>
      </c>
      <c r="K9" s="34">
        <v>2031</v>
      </c>
      <c r="L9" s="34">
        <v>2032</v>
      </c>
      <c r="M9" s="34">
        <v>2033</v>
      </c>
      <c r="N9" s="34">
        <v>2034</v>
      </c>
      <c r="O9" s="34">
        <v>2035</v>
      </c>
      <c r="P9" s="34">
        <v>2036</v>
      </c>
      <c r="Q9" s="34">
        <v>2037</v>
      </c>
      <c r="R9" s="34">
        <v>2038</v>
      </c>
      <c r="S9" s="34">
        <v>2039</v>
      </c>
      <c r="T9" s="34">
        <v>2040</v>
      </c>
      <c r="U9" s="34">
        <v>2041</v>
      </c>
      <c r="V9" s="34">
        <v>2042</v>
      </c>
      <c r="W9" s="34">
        <v>2043</v>
      </c>
      <c r="X9" s="34">
        <v>2044</v>
      </c>
      <c r="Y9" s="34">
        <v>2045</v>
      </c>
      <c r="Z9" s="34">
        <v>2046</v>
      </c>
      <c r="AA9" s="34">
        <v>2047</v>
      </c>
      <c r="AB9" s="34">
        <v>2048</v>
      </c>
      <c r="AC9" s="34">
        <v>2049</v>
      </c>
      <c r="AD9" s="34">
        <v>2050</v>
      </c>
      <c r="AE9" s="34">
        <v>2051</v>
      </c>
      <c r="AF9" s="34">
        <v>2052</v>
      </c>
      <c r="AG9" s="34">
        <v>2053</v>
      </c>
      <c r="AH9" s="34">
        <v>2054</v>
      </c>
      <c r="AI9" s="34">
        <v>2055</v>
      </c>
      <c r="AJ9" s="34">
        <v>2056</v>
      </c>
      <c r="AK9" s="34">
        <v>2057</v>
      </c>
      <c r="AL9" s="34">
        <v>2058</v>
      </c>
      <c r="AM9" s="34">
        <v>2059</v>
      </c>
      <c r="AN9" s="34">
        <v>2060</v>
      </c>
    </row>
    <row r="10" spans="1:42" s="14" customFormat="1" x14ac:dyDescent="0.15">
      <c r="A10" s="36" t="s">
        <v>121</v>
      </c>
      <c r="B10" s="32">
        <f>D50*'Population change &amp; projection'!E4/10000</f>
        <v>3290303.2915062136</v>
      </c>
      <c r="C10" s="32">
        <f>E50*'Population change &amp; projection'!F4/10000</f>
        <v>3342740.5598225053</v>
      </c>
      <c r="D10" s="32">
        <f>F50*'Population change &amp; projection'!G4/10000</f>
        <v>3395592.6188288457</v>
      </c>
      <c r="E10" s="32">
        <f>G50*'Population change &amp; projection'!H4/10000</f>
        <v>3448882.7707400629</v>
      </c>
      <c r="F10" s="32">
        <f>H50*'Population change &amp; projection'!I4/10000</f>
        <v>3484874.9479631339</v>
      </c>
      <c r="G10" s="32">
        <f>I50*'Population change &amp; projection'!J4/10000</f>
        <v>3520982.8047490302</v>
      </c>
      <c r="H10" s="32">
        <f>J50*'Population change &amp; projection'!K4/10000</f>
        <v>3557220.9631784926</v>
      </c>
      <c r="I10" s="32">
        <f>K50*'Population change &amp; projection'!L4/10000</f>
        <v>3593591.7422640482</v>
      </c>
      <c r="J10" s="32">
        <f>L50*'Population change &amp; projection'!M4/10000</f>
        <v>3630079.324598256</v>
      </c>
      <c r="K10" s="32">
        <f>M50*'Population change &amp; projection'!N4/10000</f>
        <v>3664370.2949604681</v>
      </c>
      <c r="L10" s="32">
        <f>N50*'Population change &amp; projection'!O4/10000</f>
        <v>3698710.2174142441</v>
      </c>
      <c r="M10" s="32">
        <f>O50*'Population change &amp; projection'!P4/10000</f>
        <v>3733115.4448953713</v>
      </c>
      <c r="N10" s="32">
        <f>P50*'Population change &amp; projection'!Q4/10000</f>
        <v>3767583.7227624985</v>
      </c>
      <c r="O10" s="32">
        <f>Q50*'Population change &amp; projection'!R4/10000</f>
        <v>3802100.6538583017</v>
      </c>
      <c r="P10" s="32">
        <f>R50*'Population change &amp; projection'!S4/10000</f>
        <v>3818885.8406551238</v>
      </c>
      <c r="Q10" s="32">
        <f>S50*'Population change &amp; projection'!T4/10000</f>
        <v>3835609.4265966318</v>
      </c>
      <c r="R10" s="32">
        <f>T50*'Population change &amp; projection'!U4/10000</f>
        <v>3852289.1480202829</v>
      </c>
      <c r="S10" s="32">
        <f>U50*'Population change &amp; projection'!V4/10000</f>
        <v>3868914.7322285376</v>
      </c>
      <c r="T10" s="32">
        <f>V50*'Population change &amp; projection'!W4/10000</f>
        <v>3885493.6243909239</v>
      </c>
      <c r="U10" s="32">
        <f>W50*'Population change &amp; projection'!X4/10000</f>
        <v>3894012.9813806727</v>
      </c>
      <c r="V10" s="32">
        <f>X50*'Population change &amp; projection'!Y4/10000</f>
        <v>3902438.2129386789</v>
      </c>
      <c r="W10" s="32">
        <f>Y50*'Population change &amp; projection'!Z4/10000</f>
        <v>3910784.106333612</v>
      </c>
      <c r="X10" s="32">
        <f>Z50*'Population change &amp; projection'!AA4/10000</f>
        <v>3919044.2475821655</v>
      </c>
      <c r="Y10" s="32">
        <f>AA50*'Population change &amp; projection'!AB4/10000</f>
        <v>3927201.1754531348</v>
      </c>
      <c r="Z10" s="32">
        <f>AB50*'Population change &amp; projection'!AC4/10000</f>
        <v>3929301.2914220719</v>
      </c>
      <c r="AA10" s="32">
        <f>AC50*'Population change &amp; projection'!AD4/10000</f>
        <v>3931239.192899466</v>
      </c>
      <c r="AB10" s="32">
        <f>AD50*'Population change &amp; projection'!AE4/10000</f>
        <v>3933019.5924954545</v>
      </c>
      <c r="AC10" s="32">
        <f>AE50*'Population change &amp; projection'!AF4/10000</f>
        <v>3934636.6223915075</v>
      </c>
      <c r="AD10" s="32">
        <f>AF50*'Population change &amp; projection'!AG4/10000</f>
        <v>3936100.7135475823</v>
      </c>
      <c r="AE10" s="32">
        <f>AG50*'Population change &amp; projection'!AH4/10000</f>
        <v>3930122.3009700552</v>
      </c>
      <c r="AF10" s="32">
        <f>AH50*'Population change &amp; projection'!AI4/10000</f>
        <v>3923884.1658574371</v>
      </c>
      <c r="AG10" s="32">
        <f>AI50*'Population change &amp; projection'!AJ4/10000</f>
        <v>3917427.7236541254</v>
      </c>
      <c r="AH10" s="32">
        <f>AJ50*'Population change &amp; projection'!AK4/10000</f>
        <v>3910722.995887232</v>
      </c>
      <c r="AI10" s="32">
        <f>AK50*'Population change &amp; projection'!AL4/10000</f>
        <v>3903758.6965863053</v>
      </c>
      <c r="AJ10" s="32">
        <f>AL50*'Population change &amp; projection'!AM4/10000</f>
        <v>3890967.4427625327</v>
      </c>
      <c r="AK10" s="32">
        <f>AM50*'Population change &amp; projection'!AN4/10000</f>
        <v>3877855.7521811249</v>
      </c>
      <c r="AL10" s="32">
        <f>AN50*'Population change &amp; projection'!AO4/10000</f>
        <v>3864435.6789109521</v>
      </c>
      <c r="AM10" s="32">
        <f>AO50*'Population change &amp; projection'!AP4/10000</f>
        <v>3850698.303760272</v>
      </c>
      <c r="AN10" s="32">
        <f>AP50*'Population change &amp; projection'!AQ4/10000</f>
        <v>3836633.7283774116</v>
      </c>
    </row>
    <row r="11" spans="1:42" s="14" customFormat="1" x14ac:dyDescent="0.15">
      <c r="A11" s="36" t="s">
        <v>246</v>
      </c>
      <c r="B11" s="32">
        <v>0</v>
      </c>
      <c r="C11" s="32">
        <f t="shared" ref="C11:AN11" si="0">B10*0.71%</f>
        <v>23361.153369694115</v>
      </c>
      <c r="D11" s="32">
        <f t="shared" si="0"/>
        <v>23733.457974739787</v>
      </c>
      <c r="E11" s="32">
        <f t="shared" si="0"/>
        <v>24108.707593684801</v>
      </c>
      <c r="F11" s="32">
        <f t="shared" si="0"/>
        <v>24487.067672254445</v>
      </c>
      <c r="G11" s="32">
        <f t="shared" si="0"/>
        <v>24742.612130538248</v>
      </c>
      <c r="H11" s="32">
        <f t="shared" si="0"/>
        <v>24998.977913718114</v>
      </c>
      <c r="I11" s="32">
        <f t="shared" si="0"/>
        <v>25256.268838567295</v>
      </c>
      <c r="J11" s="32">
        <f t="shared" si="0"/>
        <v>25514.50137007474</v>
      </c>
      <c r="K11" s="32">
        <f t="shared" si="0"/>
        <v>25773.563204647617</v>
      </c>
      <c r="L11" s="32">
        <f t="shared" si="0"/>
        <v>26017.029094219321</v>
      </c>
      <c r="M11" s="32">
        <f t="shared" si="0"/>
        <v>26260.842543641131</v>
      </c>
      <c r="N11" s="32">
        <f t="shared" si="0"/>
        <v>26505.119658757136</v>
      </c>
      <c r="O11" s="32">
        <f t="shared" si="0"/>
        <v>26749.844431613739</v>
      </c>
      <c r="P11" s="32">
        <f t="shared" si="0"/>
        <v>26994.914642393942</v>
      </c>
      <c r="Q11" s="32">
        <f t="shared" si="0"/>
        <v>27114.089468651378</v>
      </c>
      <c r="R11" s="32">
        <f t="shared" si="0"/>
        <v>27232.826928836083</v>
      </c>
      <c r="S11" s="32">
        <f t="shared" si="0"/>
        <v>27351.252950944006</v>
      </c>
      <c r="T11" s="32">
        <f t="shared" si="0"/>
        <v>27469.294598822617</v>
      </c>
      <c r="U11" s="32">
        <f t="shared" si="0"/>
        <v>27587.00473317556</v>
      </c>
      <c r="V11" s="32">
        <f t="shared" si="0"/>
        <v>27647.492167802775</v>
      </c>
      <c r="W11" s="32">
        <f t="shared" si="0"/>
        <v>27707.311311864618</v>
      </c>
      <c r="X11" s="32">
        <f t="shared" si="0"/>
        <v>27766.567154968645</v>
      </c>
      <c r="Y11" s="32">
        <f t="shared" si="0"/>
        <v>27825.214157833372</v>
      </c>
      <c r="Z11" s="32">
        <f t="shared" si="0"/>
        <v>27883.128345717254</v>
      </c>
      <c r="AA11" s="32">
        <f t="shared" si="0"/>
        <v>27898.039169096708</v>
      </c>
      <c r="AB11" s="32">
        <f t="shared" si="0"/>
        <v>27911.798269586208</v>
      </c>
      <c r="AC11" s="32">
        <f t="shared" si="0"/>
        <v>27924.439106717724</v>
      </c>
      <c r="AD11" s="32">
        <f t="shared" si="0"/>
        <v>27935.920018979701</v>
      </c>
      <c r="AE11" s="32">
        <f t="shared" si="0"/>
        <v>27946.315066187832</v>
      </c>
      <c r="AF11" s="32">
        <f t="shared" si="0"/>
        <v>27903.86833688739</v>
      </c>
      <c r="AG11" s="32">
        <f t="shared" si="0"/>
        <v>27859.577577587803</v>
      </c>
      <c r="AH11" s="32">
        <f t="shared" si="0"/>
        <v>27813.736837944289</v>
      </c>
      <c r="AI11" s="32">
        <f t="shared" si="0"/>
        <v>27766.133270799346</v>
      </c>
      <c r="AJ11" s="32">
        <f t="shared" si="0"/>
        <v>27716.686745762767</v>
      </c>
      <c r="AK11" s="32">
        <f t="shared" si="0"/>
        <v>27625.868843613982</v>
      </c>
      <c r="AL11" s="32">
        <f t="shared" si="0"/>
        <v>27532.775840485985</v>
      </c>
      <c r="AM11" s="32">
        <f t="shared" si="0"/>
        <v>27437.493320267757</v>
      </c>
      <c r="AN11" s="32">
        <f t="shared" si="0"/>
        <v>27339.95795669793</v>
      </c>
    </row>
    <row r="12" spans="1:42" s="14" customFormat="1" x14ac:dyDescent="0.15">
      <c r="A12" s="36" t="s">
        <v>252</v>
      </c>
      <c r="B12" s="32">
        <v>0</v>
      </c>
      <c r="C12" s="32">
        <f t="shared" ref="C12:AN12" si="1">IF(B10-C10-B11&gt;0,B10-C10-B11,0)</f>
        <v>0</v>
      </c>
      <c r="D12" s="32">
        <f t="shared" si="1"/>
        <v>0</v>
      </c>
      <c r="E12" s="32">
        <f t="shared" si="1"/>
        <v>0</v>
      </c>
      <c r="F12" s="32">
        <f t="shared" si="1"/>
        <v>0</v>
      </c>
      <c r="G12" s="32">
        <f t="shared" si="1"/>
        <v>0</v>
      </c>
      <c r="H12" s="32">
        <f t="shared" si="1"/>
        <v>0</v>
      </c>
      <c r="I12" s="32">
        <f t="shared" si="1"/>
        <v>0</v>
      </c>
      <c r="J12" s="32">
        <f t="shared" si="1"/>
        <v>0</v>
      </c>
      <c r="K12" s="32">
        <f t="shared" si="1"/>
        <v>0</v>
      </c>
      <c r="L12" s="32">
        <f t="shared" si="1"/>
        <v>0</v>
      </c>
      <c r="M12" s="32">
        <f t="shared" si="1"/>
        <v>0</v>
      </c>
      <c r="N12" s="32">
        <f t="shared" si="1"/>
        <v>0</v>
      </c>
      <c r="O12" s="32">
        <f t="shared" si="1"/>
        <v>0</v>
      </c>
      <c r="P12" s="32">
        <f t="shared" si="1"/>
        <v>0</v>
      </c>
      <c r="Q12" s="32">
        <f t="shared" si="1"/>
        <v>0</v>
      </c>
      <c r="R12" s="32">
        <f t="shared" si="1"/>
        <v>0</v>
      </c>
      <c r="S12" s="32">
        <f t="shared" si="1"/>
        <v>0</v>
      </c>
      <c r="T12" s="32">
        <f t="shared" si="1"/>
        <v>0</v>
      </c>
      <c r="U12" s="32">
        <f t="shared" si="1"/>
        <v>0</v>
      </c>
      <c r="V12" s="32">
        <f t="shared" si="1"/>
        <v>0</v>
      </c>
      <c r="W12" s="32">
        <f t="shared" si="1"/>
        <v>0</v>
      </c>
      <c r="X12" s="32">
        <f t="shared" si="1"/>
        <v>0</v>
      </c>
      <c r="Y12" s="32">
        <f t="shared" si="1"/>
        <v>0</v>
      </c>
      <c r="Z12" s="32">
        <f t="shared" si="1"/>
        <v>0</v>
      </c>
      <c r="AA12" s="32">
        <f t="shared" si="1"/>
        <v>0</v>
      </c>
      <c r="AB12" s="32">
        <f t="shared" si="1"/>
        <v>0</v>
      </c>
      <c r="AC12" s="32">
        <f t="shared" si="1"/>
        <v>0</v>
      </c>
      <c r="AD12" s="32">
        <f t="shared" si="1"/>
        <v>0</v>
      </c>
      <c r="AE12" s="32">
        <f t="shared" si="1"/>
        <v>0</v>
      </c>
      <c r="AF12" s="32">
        <f t="shared" si="1"/>
        <v>0</v>
      </c>
      <c r="AG12" s="32">
        <f t="shared" si="1"/>
        <v>0</v>
      </c>
      <c r="AH12" s="32">
        <f t="shared" si="1"/>
        <v>0</v>
      </c>
      <c r="AI12" s="32">
        <f t="shared" si="1"/>
        <v>0</v>
      </c>
      <c r="AJ12" s="32">
        <f t="shared" si="1"/>
        <v>0</v>
      </c>
      <c r="AK12" s="32">
        <f t="shared" si="1"/>
        <v>0</v>
      </c>
      <c r="AL12" s="32">
        <f t="shared" si="1"/>
        <v>0</v>
      </c>
      <c r="AM12" s="32">
        <f t="shared" si="1"/>
        <v>0</v>
      </c>
      <c r="AN12" s="32">
        <f t="shared" si="1"/>
        <v>0</v>
      </c>
    </row>
    <row r="13" spans="1:42" s="14" customFormat="1" x14ac:dyDescent="0.15">
      <c r="A13" s="36" t="s">
        <v>181</v>
      </c>
      <c r="B13" s="32">
        <v>0</v>
      </c>
      <c r="C13" s="32">
        <f t="shared" ref="C13:AN13" si="2">IF(C10-B10+B11&gt;0,C10-B10+B11,0)</f>
        <v>52437.268316291738</v>
      </c>
      <c r="D13" s="32">
        <f t="shared" si="2"/>
        <v>76213.212376034455</v>
      </c>
      <c r="E13" s="32">
        <f t="shared" si="2"/>
        <v>77023.609885957034</v>
      </c>
      <c r="F13" s="32">
        <f t="shared" si="2"/>
        <v>60100.884816755788</v>
      </c>
      <c r="G13" s="32">
        <f t="shared" si="2"/>
        <v>60594.924458150679</v>
      </c>
      <c r="H13" s="32">
        <f t="shared" si="2"/>
        <v>60980.77056000071</v>
      </c>
      <c r="I13" s="32">
        <f t="shared" si="2"/>
        <v>61369.756999273697</v>
      </c>
      <c r="J13" s="32">
        <f t="shared" si="2"/>
        <v>61743.851172775132</v>
      </c>
      <c r="K13" s="32">
        <f t="shared" si="2"/>
        <v>59805.47173228678</v>
      </c>
      <c r="L13" s="32">
        <f t="shared" si="2"/>
        <v>60113.485658423619</v>
      </c>
      <c r="M13" s="32">
        <f t="shared" si="2"/>
        <v>60422.256575346575</v>
      </c>
      <c r="N13" s="32">
        <f t="shared" si="2"/>
        <v>60729.120410768344</v>
      </c>
      <c r="O13" s="32">
        <f t="shared" si="2"/>
        <v>61022.050754560289</v>
      </c>
      <c r="P13" s="32">
        <f t="shared" si="2"/>
        <v>43535.031228435859</v>
      </c>
      <c r="Q13" s="32">
        <f t="shared" si="2"/>
        <v>43718.500583901885</v>
      </c>
      <c r="R13" s="32">
        <f t="shared" si="2"/>
        <v>43793.81089230247</v>
      </c>
      <c r="S13" s="32">
        <f t="shared" si="2"/>
        <v>43858.411137090785</v>
      </c>
      <c r="T13" s="32">
        <f t="shared" si="2"/>
        <v>43930.145113330334</v>
      </c>
      <c r="U13" s="32">
        <f t="shared" si="2"/>
        <v>35988.651588571389</v>
      </c>
      <c r="V13" s="32">
        <f t="shared" si="2"/>
        <v>36012.23629118182</v>
      </c>
      <c r="W13" s="32">
        <f t="shared" si="2"/>
        <v>35993.385562735857</v>
      </c>
      <c r="X13" s="32">
        <f t="shared" si="2"/>
        <v>35967.45256041814</v>
      </c>
      <c r="Y13" s="32">
        <f t="shared" si="2"/>
        <v>35923.495025937933</v>
      </c>
      <c r="Z13" s="32">
        <f t="shared" si="2"/>
        <v>29925.330126770426</v>
      </c>
      <c r="AA13" s="32">
        <f t="shared" si="2"/>
        <v>29821.029823111414</v>
      </c>
      <c r="AB13" s="32">
        <f t="shared" si="2"/>
        <v>29678.438765085157</v>
      </c>
      <c r="AC13" s="32">
        <f t="shared" si="2"/>
        <v>29528.828165639228</v>
      </c>
      <c r="AD13" s="32">
        <f t="shared" si="2"/>
        <v>29388.530262792501</v>
      </c>
      <c r="AE13" s="32">
        <f t="shared" si="2"/>
        <v>21957.507441452592</v>
      </c>
      <c r="AF13" s="32">
        <f t="shared" si="2"/>
        <v>21708.179953569736</v>
      </c>
      <c r="AG13" s="32">
        <f t="shared" si="2"/>
        <v>21447.426133575675</v>
      </c>
      <c r="AH13" s="32">
        <f t="shared" si="2"/>
        <v>21154.849810694464</v>
      </c>
      <c r="AI13" s="32">
        <f t="shared" si="2"/>
        <v>20849.437537017551</v>
      </c>
      <c r="AJ13" s="32">
        <f t="shared" si="2"/>
        <v>14974.879447026808</v>
      </c>
      <c r="AK13" s="32">
        <f t="shared" si="2"/>
        <v>14604.996164354903</v>
      </c>
      <c r="AL13" s="32">
        <f t="shared" si="2"/>
        <v>14205.79557344117</v>
      </c>
      <c r="AM13" s="32">
        <f t="shared" si="2"/>
        <v>13795.400689805909</v>
      </c>
      <c r="AN13" s="32">
        <f t="shared" si="2"/>
        <v>13372.917937407379</v>
      </c>
    </row>
    <row r="14" spans="1:42" s="14" customFormat="1" x14ac:dyDescent="0.15">
      <c r="A14" s="36" t="s">
        <v>124</v>
      </c>
      <c r="B14" s="32">
        <f>SUM($B13:B13)</f>
        <v>0</v>
      </c>
      <c r="C14" s="32">
        <f>SUM($B13:C13)</f>
        <v>52437.268316291738</v>
      </c>
      <c r="D14" s="32">
        <f>SUM($B13:D13)</f>
        <v>128650.48069232619</v>
      </c>
      <c r="E14" s="32">
        <f>SUM($B13:E13)</f>
        <v>205674.09057828324</v>
      </c>
      <c r="F14" s="32">
        <f>SUM($B13:F13)</f>
        <v>265774.97539503901</v>
      </c>
      <c r="G14" s="32">
        <f>SUM($B13:G13)</f>
        <v>326369.89985318971</v>
      </c>
      <c r="H14" s="32">
        <f>SUM($B13:H13)</f>
        <v>387350.67041319044</v>
      </c>
      <c r="I14" s="32">
        <f>SUM($B13:I13)</f>
        <v>448720.42741246417</v>
      </c>
      <c r="J14" s="32">
        <f>SUM($B13:J13)</f>
        <v>510464.27858523931</v>
      </c>
      <c r="K14" s="32">
        <f>SUM($B13:K13)</f>
        <v>570269.75031752605</v>
      </c>
      <c r="L14" s="32">
        <f>SUM($B13:L13)</f>
        <v>630383.23597594968</v>
      </c>
      <c r="M14" s="32">
        <f>SUM($B13:M13)</f>
        <v>690805.49255129625</v>
      </c>
      <c r="N14" s="32">
        <f>SUM($B13:N13)</f>
        <v>751534.61296206457</v>
      </c>
      <c r="O14" s="32">
        <f>SUM($B13:O13)</f>
        <v>812556.66371662484</v>
      </c>
      <c r="P14" s="32">
        <f>SUM($B13:P13)</f>
        <v>856091.69494506065</v>
      </c>
      <c r="Q14" s="32">
        <f>SUM($B13:Q13)</f>
        <v>899810.19552896253</v>
      </c>
      <c r="R14" s="32">
        <f>SUM($B13:R13)</f>
        <v>943604.00642126496</v>
      </c>
      <c r="S14" s="32">
        <f>SUM($B13:S13)</f>
        <v>987462.41755835572</v>
      </c>
      <c r="T14" s="32">
        <f>SUM($B13:T13)</f>
        <v>1031392.5626716861</v>
      </c>
      <c r="U14" s="32">
        <f>SUM($B13:U13)</f>
        <v>1067381.2142602575</v>
      </c>
      <c r="V14" s="32">
        <f>SUM($B13:V13)</f>
        <v>1103393.4505514393</v>
      </c>
      <c r="W14" s="32">
        <f>SUM($B13:W13)</f>
        <v>1139386.8361141752</v>
      </c>
      <c r="X14" s="32">
        <f>SUM($B13:X13)</f>
        <v>1175354.2886745932</v>
      </c>
      <c r="Y14" s="32">
        <f>SUM($B13:Y13)</f>
        <v>1211277.7837005311</v>
      </c>
      <c r="Z14" s="32">
        <f>SUM($B13:Z13)</f>
        <v>1241203.1138273017</v>
      </c>
      <c r="AA14" s="32">
        <f>SUM($B13:AA13)</f>
        <v>1271024.143650413</v>
      </c>
      <c r="AB14" s="32">
        <f>SUM($B13:AB13)</f>
        <v>1300702.5824154981</v>
      </c>
      <c r="AC14" s="32">
        <f>SUM($B13:AC13)</f>
        <v>1330231.4105811373</v>
      </c>
      <c r="AD14" s="32">
        <f>SUM($B13:AD13)</f>
        <v>1359619.9408439298</v>
      </c>
      <c r="AE14" s="32">
        <f>SUM($B13:AE13)</f>
        <v>1381577.4482853825</v>
      </c>
      <c r="AF14" s="32">
        <f>SUM($B13:AF13)</f>
        <v>1403285.6282389523</v>
      </c>
      <c r="AG14" s="32">
        <f>SUM($B13:AG13)</f>
        <v>1424733.0543725279</v>
      </c>
      <c r="AH14" s="32">
        <f>SUM($B13:AH13)</f>
        <v>1445887.9041832224</v>
      </c>
      <c r="AI14" s="32">
        <f>SUM($B13:AI13)</f>
        <v>1466737.34172024</v>
      </c>
      <c r="AJ14" s="32">
        <f>SUM($B13:AJ13)</f>
        <v>1481712.2211672668</v>
      </c>
      <c r="AK14" s="32">
        <f>SUM($B13:AK13)</f>
        <v>1496317.2173316218</v>
      </c>
      <c r="AL14" s="32">
        <f>SUM($B13:AL13)</f>
        <v>1510523.0129050629</v>
      </c>
      <c r="AM14" s="32">
        <f>SUM($B13:AM13)</f>
        <v>1524318.4135948687</v>
      </c>
      <c r="AN14" s="32">
        <f>SUM($B13:AN13)</f>
        <v>1537691.331532276</v>
      </c>
    </row>
    <row r="15" spans="1:42" s="14" customFormat="1" x14ac:dyDescent="0.15">
      <c r="A15" s="36" t="s">
        <v>125</v>
      </c>
      <c r="B15" s="32">
        <f>B10</f>
        <v>3290303.2915062136</v>
      </c>
      <c r="C15" s="32">
        <f>B10-SUM($B11:B11)-SUM($B12:B12)</f>
        <v>3290303.2915062136</v>
      </c>
      <c r="D15" s="32">
        <f>C10-SUM($B11:C11)-SUM($B12:C12)</f>
        <v>3319379.4064528113</v>
      </c>
      <c r="E15" s="32">
        <f>D10-SUM($B11:D11)-SUM($B12:D12)</f>
        <v>3348498.0074844118</v>
      </c>
      <c r="F15" s="32">
        <f>E10-SUM($B11:E11)-SUM($B12:E12)</f>
        <v>3377679.4518019441</v>
      </c>
      <c r="G15" s="32">
        <f>F10-SUM($B11:F11)-SUM($B12:F12)</f>
        <v>3389184.561352761</v>
      </c>
      <c r="H15" s="32">
        <f>G10-SUM($B11:G11)-SUM($B12:G12)</f>
        <v>3400549.8060081187</v>
      </c>
      <c r="I15" s="32">
        <f>H10-SUM($B11:H11)-SUM($B12:H12)</f>
        <v>3411788.9865238629</v>
      </c>
      <c r="J15" s="32">
        <f>I10-SUM($B11:I11)-SUM($B12:I12)</f>
        <v>3422903.4967708513</v>
      </c>
      <c r="K15" s="32">
        <f>J10-SUM($B11:J11)-SUM($B12:J12)</f>
        <v>3433876.5777349845</v>
      </c>
      <c r="L15" s="32">
        <f>K10-SUM($B11:K11)-SUM($B12:K12)</f>
        <v>3442393.984892549</v>
      </c>
      <c r="M15" s="32">
        <f>L10-SUM($B11:L11)-SUM($B12:L12)</f>
        <v>3450716.8782521058</v>
      </c>
      <c r="N15" s="32">
        <f>M10-SUM($B11:M11)-SUM($B12:M12)</f>
        <v>3458861.2631895915</v>
      </c>
      <c r="O15" s="32">
        <f>N10-SUM($B11:N11)-SUM($B12:N12)</f>
        <v>3466824.4213979617</v>
      </c>
      <c r="P15" s="32">
        <f>O10-SUM($B11:O11)-SUM($B12:O12)</f>
        <v>3474591.5080621513</v>
      </c>
      <c r="Q15" s="32">
        <f>P10-SUM($B11:P11)-SUM($B12:P12)</f>
        <v>3464381.7802165793</v>
      </c>
      <c r="R15" s="32">
        <f>Q10-SUM($B11:Q11)-SUM($B12:Q12)</f>
        <v>3453991.2766894358</v>
      </c>
      <c r="S15" s="32">
        <f>R10-SUM($B11:R11)-SUM($B12:R12)</f>
        <v>3443438.1711842511</v>
      </c>
      <c r="T15" s="32">
        <f>S10-SUM($B11:S11)-SUM($B12:S12)</f>
        <v>3432712.5024415618</v>
      </c>
      <c r="U15" s="32">
        <f>T10-SUM($B11:T11)-SUM($B12:T12)</f>
        <v>3421822.1000051256</v>
      </c>
      <c r="V15" s="32">
        <f>U10-SUM($B11:U11)-SUM($B12:U12)</f>
        <v>3402754.4522616984</v>
      </c>
      <c r="W15" s="32">
        <f>V10-SUM($B11:V11)-SUM($B12:V12)</f>
        <v>3383532.1916519022</v>
      </c>
      <c r="X15" s="32">
        <f>W10-SUM($B11:W11)-SUM($B12:W12)</f>
        <v>3364170.7737349705</v>
      </c>
      <c r="Y15" s="32">
        <f>X10-SUM($B11:X11)-SUM($B12:X12)</f>
        <v>3344664.3478285554</v>
      </c>
      <c r="Z15" s="32">
        <f>Y10-SUM($B11:Y11)-SUM($B12:Y12)</f>
        <v>3324996.0615416914</v>
      </c>
      <c r="AA15" s="32">
        <f>Z10-SUM($B11:Z11)-SUM($B12:Z12)</f>
        <v>3299213.0491649113</v>
      </c>
      <c r="AB15" s="32">
        <f>AA10-SUM($B11:AA11)-SUM($B12:AA12)</f>
        <v>3273252.9114732086</v>
      </c>
      <c r="AC15" s="32">
        <f>AB10-SUM($B11:AB11)-SUM($B12:AB12)</f>
        <v>3247121.5127996108</v>
      </c>
      <c r="AD15" s="32">
        <f>AC10-SUM($B11:AC11)-SUM($B12:AC12)</f>
        <v>3220814.1035889462</v>
      </c>
      <c r="AE15" s="32">
        <f>AD10-SUM($B11:AD11)-SUM($B12:AD12)</f>
        <v>3194342.2747260416</v>
      </c>
      <c r="AF15" s="32">
        <f>AE10-SUM($B11:AE11)-SUM($B12:AE12)</f>
        <v>3160417.5470823264</v>
      </c>
      <c r="AG15" s="32">
        <f>AF10-SUM($B11:AF11)-SUM($B12:AF12)</f>
        <v>3126275.5436328212</v>
      </c>
      <c r="AH15" s="32">
        <f>AG10-SUM($B11:AG11)-SUM($B12:AG12)</f>
        <v>3091959.5238519213</v>
      </c>
      <c r="AI15" s="32">
        <f>AH10-SUM($B11:AH11)-SUM($B12:AH12)</f>
        <v>3057441.059247084</v>
      </c>
      <c r="AJ15" s="32">
        <f>AI10-SUM($B11:AI11)-SUM($B12:AI12)</f>
        <v>3022710.626675358</v>
      </c>
      <c r="AK15" s="32">
        <f>AJ10-SUM($B11:AJ11)-SUM($B12:AJ12)</f>
        <v>2982202.6861058222</v>
      </c>
      <c r="AL15" s="32">
        <f>AK10-SUM($B11:AK11)-SUM($B12:AK12)</f>
        <v>2941465.1266808007</v>
      </c>
      <c r="AM15" s="32">
        <f>AL10-SUM($B11:AL11)-SUM($B12:AL12)</f>
        <v>2900512.2775701419</v>
      </c>
      <c r="AN15" s="32">
        <f>AM10-SUM($B11:AM11)-SUM($B12:AM12)</f>
        <v>2859337.4090991942</v>
      </c>
    </row>
    <row r="16" spans="1:42" s="14" customFormat="1" x14ac:dyDescent="0.15">
      <c r="A16" s="31"/>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row>
    <row r="17" spans="1:42" s="18" customFormat="1" x14ac:dyDescent="0.15">
      <c r="A17" s="36"/>
      <c r="B17" s="34">
        <v>2022</v>
      </c>
      <c r="C17" s="34">
        <v>2023</v>
      </c>
      <c r="D17" s="34">
        <v>2024</v>
      </c>
      <c r="E17" s="34">
        <v>2025</v>
      </c>
      <c r="F17" s="34">
        <v>2026</v>
      </c>
      <c r="G17" s="34">
        <v>2027</v>
      </c>
      <c r="H17" s="34">
        <v>2028</v>
      </c>
      <c r="I17" s="34">
        <v>2029</v>
      </c>
      <c r="J17" s="34">
        <v>2030</v>
      </c>
      <c r="K17" s="34">
        <v>2031</v>
      </c>
      <c r="L17" s="34">
        <v>2032</v>
      </c>
      <c r="M17" s="34">
        <v>2033</v>
      </c>
      <c r="N17" s="34">
        <v>2034</v>
      </c>
      <c r="O17" s="34">
        <v>2035</v>
      </c>
      <c r="P17" s="34">
        <v>2036</v>
      </c>
      <c r="Q17" s="34">
        <v>2037</v>
      </c>
      <c r="R17" s="34">
        <v>2038</v>
      </c>
      <c r="S17" s="34">
        <v>2039</v>
      </c>
      <c r="T17" s="34">
        <v>2040</v>
      </c>
      <c r="U17" s="34">
        <v>2041</v>
      </c>
      <c r="V17" s="34">
        <v>2042</v>
      </c>
      <c r="W17" s="34">
        <v>2043</v>
      </c>
      <c r="X17" s="34">
        <v>2044</v>
      </c>
      <c r="Y17" s="34">
        <v>2045</v>
      </c>
      <c r="Z17" s="34">
        <v>2046</v>
      </c>
      <c r="AA17" s="34">
        <v>2047</v>
      </c>
      <c r="AB17" s="34">
        <v>2048</v>
      </c>
      <c r="AC17" s="34">
        <v>2049</v>
      </c>
      <c r="AD17" s="34">
        <v>2050</v>
      </c>
      <c r="AE17" s="34">
        <v>2051</v>
      </c>
      <c r="AF17" s="34">
        <v>2052</v>
      </c>
      <c r="AG17" s="34">
        <v>2053</v>
      </c>
      <c r="AH17" s="34">
        <v>2054</v>
      </c>
      <c r="AI17" s="34">
        <v>2055</v>
      </c>
      <c r="AJ17" s="34">
        <v>2056</v>
      </c>
      <c r="AK17" s="34">
        <v>2057</v>
      </c>
      <c r="AL17" s="34">
        <v>2058</v>
      </c>
      <c r="AM17" s="34">
        <v>2059</v>
      </c>
      <c r="AN17" s="34">
        <v>2060</v>
      </c>
    </row>
    <row r="18" spans="1:42" s="14" customFormat="1" x14ac:dyDescent="0.15">
      <c r="A18" s="36" t="s">
        <v>122</v>
      </c>
      <c r="B18" s="32">
        <f>D51*'Population change &amp; projection'!E5/10000</f>
        <v>1825139.9093944072</v>
      </c>
      <c r="C18" s="32">
        <f>E51*'Population change &amp; projection'!F5/10000</f>
        <v>1791499.4959111912</v>
      </c>
      <c r="D18" s="32">
        <f>F51*'Population change &amp; projection'!G5/10000</f>
        <v>1757488.6936087613</v>
      </c>
      <c r="E18" s="32">
        <f>G51*'Population change &amp; projection'!H5/10000</f>
        <v>1723083.4659287767</v>
      </c>
      <c r="F18" s="32">
        <f>H51*'Population change &amp; projection'!I5/10000</f>
        <v>1694457.7954806979</v>
      </c>
      <c r="G18" s="32">
        <f>I51*'Population change &amp; projection'!J5/10000</f>
        <v>1665725.859887962</v>
      </c>
      <c r="H18" s="32">
        <f>J51*'Population change &amp; projection'!K5/10000</f>
        <v>1636872.64725004</v>
      </c>
      <c r="I18" s="32">
        <f>K51*'Population change &amp; projection'!L5/10000</f>
        <v>1607895.2947948617</v>
      </c>
      <c r="J18" s="32">
        <f>L51*'Population change &amp; projection'!M5/10000</f>
        <v>1578810.660982314</v>
      </c>
      <c r="K18" s="32">
        <f>M51*'Population change &amp; projection'!N5/10000</f>
        <v>1546288.3721336273</v>
      </c>
      <c r="L18" s="32">
        <f>N51*'Population change &amp; projection'!O5/10000</f>
        <v>1513706.9744363592</v>
      </c>
      <c r="M18" s="32">
        <f>O51*'Population change &amp; projection'!P5/10000</f>
        <v>1481049.2180893687</v>
      </c>
      <c r="N18" s="32">
        <f>P51*'Population change &amp; projection'!Q5/10000</f>
        <v>1448317.304270444</v>
      </c>
      <c r="O18" s="32">
        <f>Q51*'Population change &amp; projection'!R5/10000</f>
        <v>1415526.1768674469</v>
      </c>
      <c r="P18" s="32">
        <f>R51*'Population change &amp; projection'!S5/10000</f>
        <v>1395233.6433316164</v>
      </c>
      <c r="Q18" s="32">
        <f>S51*'Population change &amp; projection'!T5/10000</f>
        <v>1374973.0555459526</v>
      </c>
      <c r="R18" s="32">
        <f>T51*'Population change &amp; projection'!U5/10000</f>
        <v>1354725.781484484</v>
      </c>
      <c r="S18" s="32">
        <f>U51*'Population change &amp; projection'!V5/10000</f>
        <v>1334502.5263641318</v>
      </c>
      <c r="T18" s="32">
        <f>V51*'Population change &amp; projection'!W5/10000</f>
        <v>1314295.4333590118</v>
      </c>
      <c r="U18" s="32">
        <f>W51*'Population change &amp; projection'!X5/10000</f>
        <v>1297445.5484230141</v>
      </c>
      <c r="V18" s="32">
        <f>X51*'Population change &amp; projection'!Y5/10000</f>
        <v>1280640.9980809276</v>
      </c>
      <c r="W18" s="32">
        <f>Y51*'Population change &amp; projection'!Z5/10000</f>
        <v>1263865.9949673661</v>
      </c>
      <c r="X18" s="32">
        <f>Z51*'Population change &amp; projection'!AA5/10000</f>
        <v>1247127.2507617925</v>
      </c>
      <c r="Y18" s="32">
        <f>AA51*'Population change &amp; projection'!AB5/10000</f>
        <v>1230442.7412479005</v>
      </c>
      <c r="Z18" s="32">
        <f>AB51*'Population change &amp; projection'!AC5/10000</f>
        <v>1211705.2429411118</v>
      </c>
      <c r="AA18" s="32">
        <f>AC51*'Population change &amp; projection'!AD5/10000</f>
        <v>1193050.1736337331</v>
      </c>
      <c r="AB18" s="32">
        <f>AD51*'Population change &amp; projection'!AE5/10000</f>
        <v>1174472.0068687131</v>
      </c>
      <c r="AC18" s="32">
        <f>AE51*'Population change &amp; projection'!AF5/10000</f>
        <v>1155976.9923940389</v>
      </c>
      <c r="AD18" s="32">
        <f>AF51*'Population change &amp; projection'!AG5/10000</f>
        <v>1137553.6142958987</v>
      </c>
      <c r="AE18" s="32">
        <f>AG51*'Population change &amp; projection'!AH5/10000</f>
        <v>1117243.1067352521</v>
      </c>
      <c r="AF18" s="32">
        <f>AH51*'Population change &amp; projection'!AI5/10000</f>
        <v>1097076.9986693589</v>
      </c>
      <c r="AG18" s="32">
        <f>AI51*'Population change &amp; projection'!AJ5/10000</f>
        <v>1077012.0215317993</v>
      </c>
      <c r="AH18" s="32">
        <f>AJ51*'Population change &amp; projection'!AK5/10000</f>
        <v>1057078.5982948369</v>
      </c>
      <c r="AI18" s="32">
        <f>AK51*'Population change &amp; projection'!AL5/10000</f>
        <v>1037288.6384445578</v>
      </c>
      <c r="AJ18" s="32">
        <f>AL51*'Population change &amp; projection'!AM5/10000</f>
        <v>1016028.5753377874</v>
      </c>
      <c r="AK18" s="32">
        <f>AM51*'Population change &amp; projection'!AN5/10000</f>
        <v>994944.8708314856</v>
      </c>
      <c r="AL18" s="32">
        <f>AN51*'Population change &amp; projection'!AO5/10000</f>
        <v>974024.49803718145</v>
      </c>
      <c r="AM18" s="32">
        <f>AO51*'Population change &amp; projection'!AP5/10000</f>
        <v>953276.17659850616</v>
      </c>
      <c r="AN18" s="32">
        <f>AP51*'Population change &amp; projection'!AQ5/10000</f>
        <v>932709.86140988313</v>
      </c>
    </row>
    <row r="19" spans="1:42" s="14" customFormat="1" x14ac:dyDescent="0.15">
      <c r="A19" s="36" t="s">
        <v>246</v>
      </c>
      <c r="B19" s="32">
        <v>0</v>
      </c>
      <c r="C19" s="32">
        <f t="shared" ref="C19:AN19" si="3">B18*0.71%</f>
        <v>12958.49335670029</v>
      </c>
      <c r="D19" s="32">
        <f t="shared" si="3"/>
        <v>12719.646420969457</v>
      </c>
      <c r="E19" s="32">
        <f t="shared" si="3"/>
        <v>12478.169724622205</v>
      </c>
      <c r="F19" s="32">
        <f t="shared" si="3"/>
        <v>12233.892608094313</v>
      </c>
      <c r="G19" s="32">
        <f t="shared" si="3"/>
        <v>12030.650347912953</v>
      </c>
      <c r="H19" s="32">
        <f t="shared" si="3"/>
        <v>11826.653605204529</v>
      </c>
      <c r="I19" s="32">
        <f t="shared" si="3"/>
        <v>11621.795795475284</v>
      </c>
      <c r="J19" s="32">
        <f t="shared" si="3"/>
        <v>11416.056593043517</v>
      </c>
      <c r="K19" s="32">
        <f t="shared" si="3"/>
        <v>11209.555692974429</v>
      </c>
      <c r="L19" s="32">
        <f t="shared" si="3"/>
        <v>10978.647442148753</v>
      </c>
      <c r="M19" s="32">
        <f t="shared" si="3"/>
        <v>10747.319518498151</v>
      </c>
      <c r="N19" s="32">
        <f t="shared" si="3"/>
        <v>10515.449448434516</v>
      </c>
      <c r="O19" s="32">
        <f t="shared" si="3"/>
        <v>10283.052860320151</v>
      </c>
      <c r="P19" s="32">
        <f t="shared" si="3"/>
        <v>10050.235855758872</v>
      </c>
      <c r="Q19" s="32">
        <f t="shared" si="3"/>
        <v>9906.1588676544761</v>
      </c>
      <c r="R19" s="32">
        <f t="shared" si="3"/>
        <v>9762.3086943762628</v>
      </c>
      <c r="S19" s="32">
        <f t="shared" si="3"/>
        <v>9618.5530485398358</v>
      </c>
      <c r="T19" s="32">
        <f t="shared" si="3"/>
        <v>9474.9679371853363</v>
      </c>
      <c r="U19" s="32">
        <f t="shared" si="3"/>
        <v>9331.4975768489821</v>
      </c>
      <c r="V19" s="32">
        <f t="shared" si="3"/>
        <v>9211.8633938034</v>
      </c>
      <c r="W19" s="32">
        <f t="shared" si="3"/>
        <v>9092.5510863745858</v>
      </c>
      <c r="X19" s="32">
        <f t="shared" si="3"/>
        <v>8973.4485642682994</v>
      </c>
      <c r="Y19" s="32">
        <f t="shared" si="3"/>
        <v>8854.6034804087267</v>
      </c>
      <c r="Z19" s="32">
        <f t="shared" si="3"/>
        <v>8736.1434628600928</v>
      </c>
      <c r="AA19" s="32">
        <f t="shared" si="3"/>
        <v>8603.1072248818928</v>
      </c>
      <c r="AB19" s="32">
        <f t="shared" si="3"/>
        <v>8470.6562327995034</v>
      </c>
      <c r="AC19" s="32">
        <f t="shared" si="3"/>
        <v>8338.7512487678614</v>
      </c>
      <c r="AD19" s="32">
        <f t="shared" si="3"/>
        <v>8207.4366459976754</v>
      </c>
      <c r="AE19" s="32">
        <f t="shared" si="3"/>
        <v>8076.6306615008807</v>
      </c>
      <c r="AF19" s="32">
        <f t="shared" si="3"/>
        <v>7932.4260578202893</v>
      </c>
      <c r="AG19" s="32">
        <f t="shared" si="3"/>
        <v>7789.2466905524479</v>
      </c>
      <c r="AH19" s="32">
        <f t="shared" si="3"/>
        <v>7646.7853528757751</v>
      </c>
      <c r="AI19" s="32">
        <f t="shared" si="3"/>
        <v>7505.2580478933414</v>
      </c>
      <c r="AJ19" s="32">
        <f t="shared" si="3"/>
        <v>7364.7493329563595</v>
      </c>
      <c r="AK19" s="32">
        <f t="shared" si="3"/>
        <v>7213.8028848982904</v>
      </c>
      <c r="AL19" s="32">
        <f t="shared" si="3"/>
        <v>7064.1085829035474</v>
      </c>
      <c r="AM19" s="32">
        <f t="shared" si="3"/>
        <v>6915.5739360639882</v>
      </c>
      <c r="AN19" s="32">
        <f t="shared" si="3"/>
        <v>6768.2608538493932</v>
      </c>
    </row>
    <row r="20" spans="1:42" s="14" customFormat="1" x14ac:dyDescent="0.15">
      <c r="A20" s="36" t="s">
        <v>252</v>
      </c>
      <c r="B20" s="32">
        <v>0</v>
      </c>
      <c r="C20" s="32">
        <f t="shared" ref="C20:AN20" si="4">IF(B18-C18-B19&gt;0,B18-C18-B19,0)</f>
        <v>33640.413483215962</v>
      </c>
      <c r="D20" s="32">
        <f t="shared" si="4"/>
        <v>21052.30894572963</v>
      </c>
      <c r="E20" s="32">
        <f t="shared" si="4"/>
        <v>21685.581259015187</v>
      </c>
      <c r="F20" s="32">
        <f t="shared" si="4"/>
        <v>16147.500723456569</v>
      </c>
      <c r="G20" s="32">
        <f t="shared" si="4"/>
        <v>16498.042984641572</v>
      </c>
      <c r="H20" s="32">
        <f t="shared" si="4"/>
        <v>16822.562290009075</v>
      </c>
      <c r="I20" s="32">
        <f t="shared" si="4"/>
        <v>17150.698849973749</v>
      </c>
      <c r="J20" s="32">
        <f t="shared" si="4"/>
        <v>17462.838017072376</v>
      </c>
      <c r="K20" s="32">
        <f t="shared" si="4"/>
        <v>21106.232255643212</v>
      </c>
      <c r="L20" s="32">
        <f t="shared" si="4"/>
        <v>21371.842004293627</v>
      </c>
      <c r="M20" s="32">
        <f t="shared" si="4"/>
        <v>21679.108904841836</v>
      </c>
      <c r="N20" s="32">
        <f t="shared" si="4"/>
        <v>21984.594300426535</v>
      </c>
      <c r="O20" s="32">
        <f t="shared" si="4"/>
        <v>22275.677954562594</v>
      </c>
      <c r="P20" s="32">
        <f t="shared" si="4"/>
        <v>10009.480675510293</v>
      </c>
      <c r="Q20" s="32">
        <f t="shared" si="4"/>
        <v>10210.351929904909</v>
      </c>
      <c r="R20" s="32">
        <f t="shared" si="4"/>
        <v>10341.115193814187</v>
      </c>
      <c r="S20" s="32">
        <f t="shared" si="4"/>
        <v>10460.946425975881</v>
      </c>
      <c r="T20" s="32">
        <f t="shared" si="4"/>
        <v>10588.53995658022</v>
      </c>
      <c r="U20" s="32">
        <f t="shared" si="4"/>
        <v>7374.9169988123231</v>
      </c>
      <c r="V20" s="32">
        <f t="shared" si="4"/>
        <v>7473.0527652374876</v>
      </c>
      <c r="W20" s="32">
        <f t="shared" si="4"/>
        <v>7563.1397197581427</v>
      </c>
      <c r="X20" s="32">
        <f t="shared" si="4"/>
        <v>7646.1931191989879</v>
      </c>
      <c r="Y20" s="32">
        <f t="shared" si="4"/>
        <v>7711.0609496237012</v>
      </c>
      <c r="Z20" s="32">
        <f t="shared" si="4"/>
        <v>9882.8948263800103</v>
      </c>
      <c r="AA20" s="32">
        <f t="shared" si="4"/>
        <v>9918.9258445186333</v>
      </c>
      <c r="AB20" s="32">
        <f t="shared" si="4"/>
        <v>9975.0595401381033</v>
      </c>
      <c r="AC20" s="32">
        <f t="shared" si="4"/>
        <v>10024.358241874625</v>
      </c>
      <c r="AD20" s="32">
        <f t="shared" si="4"/>
        <v>10084.626849372376</v>
      </c>
      <c r="AE20" s="32">
        <f t="shared" si="4"/>
        <v>12103.070914648952</v>
      </c>
      <c r="AF20" s="32">
        <f t="shared" si="4"/>
        <v>12089.477404392295</v>
      </c>
      <c r="AG20" s="32">
        <f t="shared" si="4"/>
        <v>12132.551079739271</v>
      </c>
      <c r="AH20" s="32">
        <f t="shared" si="4"/>
        <v>12144.176546409959</v>
      </c>
      <c r="AI20" s="32">
        <f t="shared" si="4"/>
        <v>12143.174497403374</v>
      </c>
      <c r="AJ20" s="32">
        <f t="shared" si="4"/>
        <v>13754.805058877053</v>
      </c>
      <c r="AK20" s="32">
        <f t="shared" si="4"/>
        <v>13718.955173345428</v>
      </c>
      <c r="AL20" s="32">
        <f t="shared" si="4"/>
        <v>13706.569909405869</v>
      </c>
      <c r="AM20" s="32">
        <f t="shared" si="4"/>
        <v>13684.212855771733</v>
      </c>
      <c r="AN20" s="32">
        <f t="shared" si="4"/>
        <v>13650.741252559044</v>
      </c>
    </row>
    <row r="21" spans="1:42" s="14" customFormat="1" x14ac:dyDescent="0.15">
      <c r="A21" s="36" t="s">
        <v>181</v>
      </c>
      <c r="B21" s="32">
        <v>0</v>
      </c>
      <c r="C21" s="32">
        <f t="shared" ref="C21:AN21" si="5">IF(C18-B18+B19&gt;0,C18-B18+B19,0)</f>
        <v>0</v>
      </c>
      <c r="D21" s="32">
        <f t="shared" si="5"/>
        <v>0</v>
      </c>
      <c r="E21" s="32">
        <f t="shared" si="5"/>
        <v>0</v>
      </c>
      <c r="F21" s="32">
        <f t="shared" si="5"/>
        <v>0</v>
      </c>
      <c r="G21" s="32">
        <f t="shared" si="5"/>
        <v>0</v>
      </c>
      <c r="H21" s="32">
        <f t="shared" si="5"/>
        <v>0</v>
      </c>
      <c r="I21" s="32">
        <f t="shared" si="5"/>
        <v>0</v>
      </c>
      <c r="J21" s="32">
        <f t="shared" si="5"/>
        <v>0</v>
      </c>
      <c r="K21" s="32">
        <f t="shared" si="5"/>
        <v>0</v>
      </c>
      <c r="L21" s="32">
        <f t="shared" si="5"/>
        <v>0</v>
      </c>
      <c r="M21" s="32">
        <f t="shared" si="5"/>
        <v>0</v>
      </c>
      <c r="N21" s="32">
        <f t="shared" si="5"/>
        <v>0</v>
      </c>
      <c r="O21" s="32">
        <f t="shared" si="5"/>
        <v>0</v>
      </c>
      <c r="P21" s="32">
        <f t="shared" si="5"/>
        <v>0</v>
      </c>
      <c r="Q21" s="32">
        <f t="shared" si="5"/>
        <v>0</v>
      </c>
      <c r="R21" s="32">
        <f t="shared" si="5"/>
        <v>0</v>
      </c>
      <c r="S21" s="32">
        <f t="shared" si="5"/>
        <v>0</v>
      </c>
      <c r="T21" s="32">
        <f t="shared" si="5"/>
        <v>0</v>
      </c>
      <c r="U21" s="32">
        <f t="shared" si="5"/>
        <v>0</v>
      </c>
      <c r="V21" s="32">
        <f t="shared" si="5"/>
        <v>0</v>
      </c>
      <c r="W21" s="32">
        <f t="shared" si="5"/>
        <v>0</v>
      </c>
      <c r="X21" s="32">
        <f t="shared" si="5"/>
        <v>0</v>
      </c>
      <c r="Y21" s="32">
        <f t="shared" si="5"/>
        <v>0</v>
      </c>
      <c r="Z21" s="32">
        <f t="shared" si="5"/>
        <v>0</v>
      </c>
      <c r="AA21" s="32">
        <f t="shared" si="5"/>
        <v>0</v>
      </c>
      <c r="AB21" s="32">
        <f t="shared" si="5"/>
        <v>0</v>
      </c>
      <c r="AC21" s="32">
        <f t="shared" si="5"/>
        <v>0</v>
      </c>
      <c r="AD21" s="32">
        <f t="shared" si="5"/>
        <v>0</v>
      </c>
      <c r="AE21" s="32">
        <f t="shared" si="5"/>
        <v>0</v>
      </c>
      <c r="AF21" s="32">
        <f t="shared" si="5"/>
        <v>0</v>
      </c>
      <c r="AG21" s="32">
        <f t="shared" si="5"/>
        <v>0</v>
      </c>
      <c r="AH21" s="32">
        <f t="shared" si="5"/>
        <v>0</v>
      </c>
      <c r="AI21" s="32">
        <f t="shared" si="5"/>
        <v>0</v>
      </c>
      <c r="AJ21" s="32">
        <f t="shared" si="5"/>
        <v>0</v>
      </c>
      <c r="AK21" s="32">
        <f t="shared" si="5"/>
        <v>0</v>
      </c>
      <c r="AL21" s="32">
        <f t="shared" si="5"/>
        <v>0</v>
      </c>
      <c r="AM21" s="32">
        <f t="shared" si="5"/>
        <v>0</v>
      </c>
      <c r="AN21" s="32">
        <f t="shared" si="5"/>
        <v>0</v>
      </c>
    </row>
    <row r="22" spans="1:42" s="14" customFormat="1" x14ac:dyDescent="0.15">
      <c r="A22" s="36" t="s">
        <v>124</v>
      </c>
      <c r="B22" s="32">
        <v>0</v>
      </c>
      <c r="C22" s="32">
        <f>SUM($B21:C21)</f>
        <v>0</v>
      </c>
      <c r="D22" s="32">
        <f>SUM($B21:D21)</f>
        <v>0</v>
      </c>
      <c r="E22" s="32">
        <f>SUM($B21:E21)</f>
        <v>0</v>
      </c>
      <c r="F22" s="32">
        <f>SUM($B21:F21)</f>
        <v>0</v>
      </c>
      <c r="G22" s="32">
        <f>SUM($B21:G21)</f>
        <v>0</v>
      </c>
      <c r="H22" s="32">
        <f>SUM($B21:H21)</f>
        <v>0</v>
      </c>
      <c r="I22" s="32">
        <f>SUM($B21:I21)</f>
        <v>0</v>
      </c>
      <c r="J22" s="32">
        <f>SUM($B21:J21)</f>
        <v>0</v>
      </c>
      <c r="K22" s="32">
        <f>SUM($B21:K21)</f>
        <v>0</v>
      </c>
      <c r="L22" s="32">
        <f>SUM($B21:L21)</f>
        <v>0</v>
      </c>
      <c r="M22" s="32">
        <f>SUM($B21:M21)</f>
        <v>0</v>
      </c>
      <c r="N22" s="32">
        <f>SUM($B21:N21)</f>
        <v>0</v>
      </c>
      <c r="O22" s="32">
        <f>SUM($B21:O21)</f>
        <v>0</v>
      </c>
      <c r="P22" s="32">
        <f>SUM($B21:P21)</f>
        <v>0</v>
      </c>
      <c r="Q22" s="32">
        <f>SUM($B21:Q21)</f>
        <v>0</v>
      </c>
      <c r="R22" s="32">
        <f>SUM($B21:R21)</f>
        <v>0</v>
      </c>
      <c r="S22" s="32">
        <f>SUM($B21:S21)</f>
        <v>0</v>
      </c>
      <c r="T22" s="32">
        <f>SUM($B21:T21)</f>
        <v>0</v>
      </c>
      <c r="U22" s="32">
        <f>SUM($B21:U21)</f>
        <v>0</v>
      </c>
      <c r="V22" s="32">
        <f>SUM($B21:V21)</f>
        <v>0</v>
      </c>
      <c r="W22" s="32">
        <f>SUM($B21:W21)</f>
        <v>0</v>
      </c>
      <c r="X22" s="32">
        <f>SUM($B21:X21)</f>
        <v>0</v>
      </c>
      <c r="Y22" s="32">
        <f>SUM($B21:Y21)</f>
        <v>0</v>
      </c>
      <c r="Z22" s="32">
        <f>SUM($B21:Z21)</f>
        <v>0</v>
      </c>
      <c r="AA22" s="32">
        <f>SUM($B21:AA21)</f>
        <v>0</v>
      </c>
      <c r="AB22" s="32">
        <f>SUM($B21:AB21)</f>
        <v>0</v>
      </c>
      <c r="AC22" s="32">
        <f>SUM($B21:AC21)</f>
        <v>0</v>
      </c>
      <c r="AD22" s="32">
        <f>SUM($B21:AD21)</f>
        <v>0</v>
      </c>
      <c r="AE22" s="32">
        <f>SUM($B21:AE21)</f>
        <v>0</v>
      </c>
      <c r="AF22" s="32">
        <f>SUM($B21:AF21)</f>
        <v>0</v>
      </c>
      <c r="AG22" s="32">
        <f>SUM($B21:AG21)</f>
        <v>0</v>
      </c>
      <c r="AH22" s="32">
        <f>SUM($B21:AH21)</f>
        <v>0</v>
      </c>
      <c r="AI22" s="32">
        <f>SUM($B21:AI21)</f>
        <v>0</v>
      </c>
      <c r="AJ22" s="32">
        <f>SUM($B21:AJ21)</f>
        <v>0</v>
      </c>
      <c r="AK22" s="32">
        <f>SUM($B21:AK21)</f>
        <v>0</v>
      </c>
      <c r="AL22" s="32">
        <f>SUM($B21:AL21)</f>
        <v>0</v>
      </c>
      <c r="AM22" s="32">
        <f>SUM($B21:AM21)</f>
        <v>0</v>
      </c>
      <c r="AN22" s="32">
        <f>SUM($B21:AN21)</f>
        <v>0</v>
      </c>
    </row>
    <row r="23" spans="1:42" s="14" customFormat="1" x14ac:dyDescent="0.15">
      <c r="A23" s="36" t="s">
        <v>125</v>
      </c>
      <c r="B23" s="32">
        <f>B18</f>
        <v>1825139.9093944072</v>
      </c>
      <c r="C23" s="32">
        <f>B18-SUM($B19:B19)-SUM($B20:B20)</f>
        <v>1825139.9093944072</v>
      </c>
      <c r="D23" s="32">
        <f>C18-SUM($B19:C19)-SUM($B20:C20)</f>
        <v>1744900.589071275</v>
      </c>
      <c r="E23" s="32">
        <f>D18-SUM($B19:D19)-SUM($B20:D20)</f>
        <v>1677117.831402146</v>
      </c>
      <c r="F23" s="32">
        <f>E18-SUM($B19:E19)-SUM($B20:E20)</f>
        <v>1608548.8527385239</v>
      </c>
      <c r="G23" s="32">
        <f>F18-SUM($B19:F19)-SUM($B20:F20)</f>
        <v>1551541.7889588943</v>
      </c>
      <c r="H23" s="32">
        <f>G18-SUM($B19:G19)-SUM($B20:G20)</f>
        <v>1494281.1600336039</v>
      </c>
      <c r="I23" s="32">
        <f>H18-SUM($B19:H19)-SUM($B20:H20)</f>
        <v>1436778.7315004682</v>
      </c>
      <c r="J23" s="32">
        <f>I18-SUM($B19:I19)-SUM($B20:I20)</f>
        <v>1379028.8843998408</v>
      </c>
      <c r="K23" s="32">
        <f>J18-SUM($B19:J19)-SUM($B20:J20)</f>
        <v>1321065.3559771774</v>
      </c>
      <c r="L23" s="32">
        <f>K18-SUM($B19:K19)-SUM($B20:K20)</f>
        <v>1256227.2791798729</v>
      </c>
      <c r="M23" s="32">
        <f>L18-SUM($B19:L19)-SUM($B20:L20)</f>
        <v>1191295.3920361625</v>
      </c>
      <c r="N23" s="32">
        <f>M18-SUM($B19:M19)-SUM($B20:M20)</f>
        <v>1126211.207265832</v>
      </c>
      <c r="O23" s="32">
        <f>N18-SUM($B19:N19)-SUM($B20:N20)</f>
        <v>1060979.2496980464</v>
      </c>
      <c r="P23" s="32">
        <f>O18-SUM($B19:O19)-SUM($B20:O20)</f>
        <v>995629.39148016647</v>
      </c>
      <c r="Q23" s="32">
        <f>P18-SUM($B19:P19)-SUM($B20:P20)</f>
        <v>955277.14141306689</v>
      </c>
      <c r="R23" s="32">
        <f>Q18-SUM($B19:Q19)-SUM($B20:Q20)</f>
        <v>914900.04282984359</v>
      </c>
      <c r="S23" s="32">
        <f>R18-SUM($B19:R19)-SUM($B20:R20)</f>
        <v>874549.34488018462</v>
      </c>
      <c r="T23" s="32">
        <f>S18-SUM($B19:S19)-SUM($B20:S20)</f>
        <v>834246.59028531658</v>
      </c>
      <c r="U23" s="32">
        <f>T18-SUM($B19:T19)-SUM($B20:T20)</f>
        <v>793975.98938643094</v>
      </c>
      <c r="V23" s="32">
        <f>U18-SUM($B19:U19)-SUM($B20:U20)</f>
        <v>760419.6898747721</v>
      </c>
      <c r="W23" s="32">
        <f>V18-SUM($B19:V19)-SUM($B20:V20)</f>
        <v>726930.22337364475</v>
      </c>
      <c r="X23" s="32">
        <f>W18-SUM($B19:W19)-SUM($B20:W20)</f>
        <v>693499.52945395047</v>
      </c>
      <c r="Y23" s="32">
        <f>X18-SUM($B19:X19)-SUM($B20:X20)</f>
        <v>660141.14356490946</v>
      </c>
      <c r="Z23" s="32">
        <f>Y18-SUM($B19:Y19)-SUM($B20:Y20)</f>
        <v>626890.96962098521</v>
      </c>
      <c r="AA23" s="32">
        <f>Z18-SUM($B19:Z19)-SUM($B20:Z20)</f>
        <v>589534.43302495626</v>
      </c>
      <c r="AB23" s="32">
        <f>AA18-SUM($B19:AA19)-SUM($B20:AA20)</f>
        <v>552357.33064817707</v>
      </c>
      <c r="AC23" s="32">
        <f>AB18-SUM($B19:AB19)-SUM($B20:AB20)</f>
        <v>515333.44811021938</v>
      </c>
      <c r="AD23" s="32">
        <f>AC18-SUM($B19:AC19)-SUM($B20:AC20)</f>
        <v>478475.32414490281</v>
      </c>
      <c r="AE23" s="32">
        <f>AD18-SUM($B19:AD19)-SUM($B20:AD20)</f>
        <v>441759.88255139254</v>
      </c>
      <c r="AF23" s="32">
        <f>AE18-SUM($B19:AE19)-SUM($B20:AE20)</f>
        <v>401269.67341459612</v>
      </c>
      <c r="AG23" s="32">
        <f>AF18-SUM($B19:AF19)-SUM($B20:AF20)</f>
        <v>361081.6618864903</v>
      </c>
      <c r="AH23" s="32">
        <f>AG18-SUM($B19:AG19)-SUM($B20:AG20)</f>
        <v>321094.886978639</v>
      </c>
      <c r="AI23" s="32">
        <f>AH18-SUM($B19:AH19)-SUM($B20:AH20)</f>
        <v>281370.5018423908</v>
      </c>
      <c r="AJ23" s="32">
        <f>AI18-SUM($B19:AI19)-SUM($B20:AI20)</f>
        <v>241932.10944681498</v>
      </c>
      <c r="AK23" s="32">
        <f>AJ18-SUM($B19:AJ19)-SUM($B20:AJ20)</f>
        <v>199552.49194821116</v>
      </c>
      <c r="AL23" s="32">
        <f>AK18-SUM($B19:AK19)-SUM($B20:AK20)</f>
        <v>157536.02938366565</v>
      </c>
      <c r="AM23" s="32">
        <f>AL18-SUM($B19:AL19)-SUM($B20:AL20)</f>
        <v>115844.97809705196</v>
      </c>
      <c r="AN23" s="32">
        <f>AM18-SUM($B19:AM19)-SUM($B20:AM20)</f>
        <v>74496.869866541063</v>
      </c>
    </row>
    <row r="24" spans="1:42" s="14" customFormat="1" x14ac:dyDescent="0.15">
      <c r="A24" s="37"/>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row>
    <row r="25" spans="1:42" s="18" customFormat="1" x14ac:dyDescent="0.15">
      <c r="A25" s="36"/>
      <c r="B25" s="34">
        <v>2022</v>
      </c>
      <c r="C25" s="34">
        <v>2023</v>
      </c>
      <c r="D25" s="34">
        <v>2024</v>
      </c>
      <c r="E25" s="34">
        <v>2025</v>
      </c>
      <c r="F25" s="34">
        <v>2026</v>
      </c>
      <c r="G25" s="34">
        <v>2027</v>
      </c>
      <c r="H25" s="34">
        <v>2028</v>
      </c>
      <c r="I25" s="34">
        <v>2029</v>
      </c>
      <c r="J25" s="34">
        <v>2030</v>
      </c>
      <c r="K25" s="34">
        <v>2031</v>
      </c>
      <c r="L25" s="34">
        <v>2032</v>
      </c>
      <c r="M25" s="34">
        <v>2033</v>
      </c>
      <c r="N25" s="34">
        <v>2034</v>
      </c>
      <c r="O25" s="34">
        <v>2035</v>
      </c>
      <c r="P25" s="34">
        <v>2036</v>
      </c>
      <c r="Q25" s="34">
        <v>2037</v>
      </c>
      <c r="R25" s="34">
        <v>2038</v>
      </c>
      <c r="S25" s="34">
        <v>2039</v>
      </c>
      <c r="T25" s="34">
        <v>2040</v>
      </c>
      <c r="U25" s="34">
        <v>2041</v>
      </c>
      <c r="V25" s="34">
        <v>2042</v>
      </c>
      <c r="W25" s="34">
        <v>2043</v>
      </c>
      <c r="X25" s="34">
        <v>2044</v>
      </c>
      <c r="Y25" s="34">
        <v>2045</v>
      </c>
      <c r="Z25" s="34">
        <v>2046</v>
      </c>
      <c r="AA25" s="34">
        <v>2047</v>
      </c>
      <c r="AB25" s="34">
        <v>2048</v>
      </c>
      <c r="AC25" s="34">
        <v>2049</v>
      </c>
      <c r="AD25" s="34">
        <v>2050</v>
      </c>
      <c r="AE25" s="34">
        <v>2051</v>
      </c>
      <c r="AF25" s="34">
        <v>2052</v>
      </c>
      <c r="AG25" s="34">
        <v>2053</v>
      </c>
      <c r="AH25" s="34">
        <v>2054</v>
      </c>
      <c r="AI25" s="34">
        <v>2055</v>
      </c>
      <c r="AJ25" s="34">
        <v>2056</v>
      </c>
      <c r="AK25" s="34">
        <v>2057</v>
      </c>
      <c r="AL25" s="34">
        <v>2058</v>
      </c>
      <c r="AM25" s="34">
        <v>2059</v>
      </c>
      <c r="AN25" s="34">
        <v>2060</v>
      </c>
    </row>
    <row r="26" spans="1:42" s="14" customFormat="1" x14ac:dyDescent="0.15">
      <c r="A26" s="36" t="s">
        <v>123</v>
      </c>
      <c r="B26" s="32">
        <f>D52*'Population change &amp; projection'!E4/10000</f>
        <v>1356823.9791248057</v>
      </c>
      <c r="C26" s="32">
        <f>E52*'Population change &amp; projection'!F4/10000</f>
        <v>1378447.5611316718</v>
      </c>
      <c r="D26" s="32">
        <f>F52*'Population change &amp; projection'!G4/10000</f>
        <v>1400242.1905784586</v>
      </c>
      <c r="E26" s="32">
        <f>G52*'Population change &amp; projection'!H4/10000</f>
        <v>1422217.4766109034</v>
      </c>
      <c r="F26" s="32">
        <f>H52*'Population change &amp; projection'!I4/10000</f>
        <v>1437059.5883527719</v>
      </c>
      <c r="G26" s="32">
        <f>I52*'Population change &amp; projection'!J4/10000</f>
        <v>1451949.4029325948</v>
      </c>
      <c r="H26" s="32">
        <f>J52*'Population change &amp; projection'!K4/10000</f>
        <v>1466892.9500649655</v>
      </c>
      <c r="I26" s="32">
        <f>K52*'Population change &amp; projection'!L4/10000</f>
        <v>1481891.1860422154</v>
      </c>
      <c r="J26" s="32">
        <f>L52*'Population change &amp; projection'!M4/10000</f>
        <v>1496937.5882322949</v>
      </c>
      <c r="K26" s="32">
        <f>M52*'Population change &amp; projection'!N4/10000</f>
        <v>1511078.1724681049</v>
      </c>
      <c r="L26" s="32">
        <f>N52*'Population change &amp; projection'!O4/10000</f>
        <v>1525238.9431018785</v>
      </c>
      <c r="M26" s="32">
        <f>O52*'Population change &amp; projection'!P4/10000</f>
        <v>1539426.6436017517</v>
      </c>
      <c r="N26" s="32">
        <f>P52*'Population change &amp; projection'!Q4/10000</f>
        <v>1553640.3442201668</v>
      </c>
      <c r="O26" s="32">
        <f>Q52*'Population change &amp; projection'!R4/10000</f>
        <v>1567874.1079943094</v>
      </c>
      <c r="P26" s="32">
        <f>R52*'Population change &amp; projection'!S4/10000</f>
        <v>1574795.8236910996</v>
      </c>
      <c r="Q26" s="32">
        <f>S52*'Population change &amp; projection'!T4/10000</f>
        <v>1581692.1370130258</v>
      </c>
      <c r="R26" s="32">
        <f>T52*'Population change &amp; projection'!U4/10000</f>
        <v>1588570.361902249</v>
      </c>
      <c r="S26" s="32">
        <f>U52*'Population change &amp; projection'!V4/10000</f>
        <v>1595426.2622014564</v>
      </c>
      <c r="T26" s="32">
        <f>V52*'Population change &amp; projection'!W4/10000</f>
        <v>1602262.9080788493</v>
      </c>
      <c r="U26" s="32">
        <f>W52*'Population change &amp; projection'!X4/10000</f>
        <v>1605776.0394914628</v>
      </c>
      <c r="V26" s="32">
        <f>X52*'Population change &amp; projection'!Y4/10000</f>
        <v>1609250.3563537083</v>
      </c>
      <c r="W26" s="32">
        <f>Y52*'Population change &amp; projection'!Z4/10000</f>
        <v>1612691.9564988064</v>
      </c>
      <c r="X26" s="32">
        <f>Z52*'Population change &amp; projection'!AA4/10000</f>
        <v>1616098.1949893211</v>
      </c>
      <c r="Y26" s="32">
        <f>AA52*'Population change &amp; projection'!AB4/10000</f>
        <v>1619461.8713287921</v>
      </c>
      <c r="Z26" s="32">
        <f>AB52*'Population change &amp; projection'!AC4/10000</f>
        <v>1620327.8971790387</v>
      </c>
      <c r="AA26" s="32">
        <f>AC52*'Population change &amp; projection'!AD4/10000</f>
        <v>1621127.030559994</v>
      </c>
      <c r="AB26" s="32">
        <f>AD52*'Population change &amp; projection'!AE4/10000</f>
        <v>1621861.2148130073</v>
      </c>
      <c r="AC26" s="32">
        <f>AE52*'Population change &amp; projection'!AF4/10000</f>
        <v>1622528.0302228786</v>
      </c>
      <c r="AD26" s="32">
        <f>AF52*'Population change &amp; projection'!AG4/10000</f>
        <v>1623131.7782096718</v>
      </c>
      <c r="AE26" s="32">
        <f>AG52*'Population change &amp; projection'!AH4/10000</f>
        <v>1620666.4572882755</v>
      </c>
      <c r="AF26" s="32">
        <f>AH52*'Population change &amp; projection'!AI4/10000</f>
        <v>1618094.0344579332</v>
      </c>
      <c r="AG26" s="32">
        <f>AI52*'Population change &amp; projection'!AJ4/10000</f>
        <v>1615431.588225727</v>
      </c>
      <c r="AH26" s="32">
        <f>AJ52*'Population change &amp; projection'!AK4/10000</f>
        <v>1612666.7563541154</v>
      </c>
      <c r="AI26" s="32">
        <f>AK52*'Population change &amp; projection'!AL4/10000</f>
        <v>1609794.8848419383</v>
      </c>
      <c r="AJ26" s="32">
        <f>AL52*'Population change &amp; projection'!AM4/10000</f>
        <v>1604520.1492405217</v>
      </c>
      <c r="AK26" s="32">
        <f>AM52*'Population change &amp; projection'!AN4/10000</f>
        <v>1599113.2749764852</v>
      </c>
      <c r="AL26" s="32">
        <f>AN52*'Population change &amp; projection'!AO4/10000</f>
        <v>1593579.2327921104</v>
      </c>
      <c r="AM26" s="32">
        <f>AO52*'Population change &amp; projection'!AP4/10000</f>
        <v>1587914.3446759323</v>
      </c>
      <c r="AN26" s="32">
        <f>AP52*'Population change &amp; projection'!AQ4/10000</f>
        <v>1582114.528839825</v>
      </c>
    </row>
    <row r="27" spans="1:42" s="14" customFormat="1" x14ac:dyDescent="0.15">
      <c r="A27" s="36" t="s">
        <v>246</v>
      </c>
      <c r="B27" s="32">
        <v>0</v>
      </c>
      <c r="C27" s="32">
        <f t="shared" ref="C27:AN27" si="6">B26*0.71%</f>
        <v>9633.4502517861201</v>
      </c>
      <c r="D27" s="32">
        <f t="shared" si="6"/>
        <v>9786.9776840348695</v>
      </c>
      <c r="E27" s="32">
        <f t="shared" si="6"/>
        <v>9941.7195531070556</v>
      </c>
      <c r="F27" s="32">
        <f t="shared" si="6"/>
        <v>10097.744083937414</v>
      </c>
      <c r="G27" s="32">
        <f t="shared" si="6"/>
        <v>10203.123077304681</v>
      </c>
      <c r="H27" s="32">
        <f t="shared" si="6"/>
        <v>10308.840760821422</v>
      </c>
      <c r="I27" s="32">
        <f t="shared" si="6"/>
        <v>10414.939945461254</v>
      </c>
      <c r="J27" s="32">
        <f t="shared" si="6"/>
        <v>10521.427420899729</v>
      </c>
      <c r="K27" s="32">
        <f t="shared" si="6"/>
        <v>10628.256876449293</v>
      </c>
      <c r="L27" s="32">
        <f t="shared" si="6"/>
        <v>10728.655024523543</v>
      </c>
      <c r="M27" s="32">
        <f t="shared" si="6"/>
        <v>10829.196496023336</v>
      </c>
      <c r="N27" s="32">
        <f t="shared" si="6"/>
        <v>10929.929169572437</v>
      </c>
      <c r="O27" s="32">
        <f t="shared" si="6"/>
        <v>11030.846443963184</v>
      </c>
      <c r="P27" s="32">
        <f t="shared" si="6"/>
        <v>11131.906166759596</v>
      </c>
      <c r="Q27" s="32">
        <f t="shared" si="6"/>
        <v>11181.050348206807</v>
      </c>
      <c r="R27" s="32">
        <f t="shared" si="6"/>
        <v>11230.014172792482</v>
      </c>
      <c r="S27" s="32">
        <f t="shared" si="6"/>
        <v>11278.849569505968</v>
      </c>
      <c r="T27" s="32">
        <f t="shared" si="6"/>
        <v>11327.526461630339</v>
      </c>
      <c r="U27" s="32">
        <f t="shared" si="6"/>
        <v>11376.06664735983</v>
      </c>
      <c r="V27" s="32">
        <f t="shared" si="6"/>
        <v>11401.009880389385</v>
      </c>
      <c r="W27" s="32">
        <f t="shared" si="6"/>
        <v>11425.677530111328</v>
      </c>
      <c r="X27" s="32">
        <f t="shared" si="6"/>
        <v>11450.112891141525</v>
      </c>
      <c r="Y27" s="32">
        <f t="shared" si="6"/>
        <v>11474.297184424178</v>
      </c>
      <c r="Z27" s="32">
        <f t="shared" si="6"/>
        <v>11498.179286434422</v>
      </c>
      <c r="AA27" s="32">
        <f t="shared" si="6"/>
        <v>11504.328069971174</v>
      </c>
      <c r="AB27" s="32">
        <f t="shared" si="6"/>
        <v>11510.001916975956</v>
      </c>
      <c r="AC27" s="32">
        <f t="shared" si="6"/>
        <v>11515.214625172352</v>
      </c>
      <c r="AD27" s="32">
        <f t="shared" si="6"/>
        <v>11519.949014582437</v>
      </c>
      <c r="AE27" s="32">
        <f t="shared" si="6"/>
        <v>11524.235625288669</v>
      </c>
      <c r="AF27" s="32">
        <f t="shared" si="6"/>
        <v>11506.731846746756</v>
      </c>
      <c r="AG27" s="32">
        <f t="shared" si="6"/>
        <v>11488.467644651324</v>
      </c>
      <c r="AH27" s="32">
        <f t="shared" si="6"/>
        <v>11469.564276402662</v>
      </c>
      <c r="AI27" s="32">
        <f t="shared" si="6"/>
        <v>11449.933970114218</v>
      </c>
      <c r="AJ27" s="32">
        <f t="shared" si="6"/>
        <v>11429.543682377762</v>
      </c>
      <c r="AK27" s="32">
        <f t="shared" si="6"/>
        <v>11392.093059607703</v>
      </c>
      <c r="AL27" s="32">
        <f t="shared" si="6"/>
        <v>11353.704252333044</v>
      </c>
      <c r="AM27" s="32">
        <f t="shared" si="6"/>
        <v>11314.412552823984</v>
      </c>
      <c r="AN27" s="32">
        <f t="shared" si="6"/>
        <v>11274.191847199119</v>
      </c>
    </row>
    <row r="28" spans="1:42" s="14" customFormat="1" x14ac:dyDescent="0.15">
      <c r="A28" s="36" t="s">
        <v>252</v>
      </c>
      <c r="B28" s="32">
        <v>0</v>
      </c>
      <c r="C28" s="32">
        <f t="shared" ref="C28:AN28" si="7">IF(B26-C26-B27&gt;0,B26-C26-B27,0)</f>
        <v>0</v>
      </c>
      <c r="D28" s="32">
        <f t="shared" si="7"/>
        <v>0</v>
      </c>
      <c r="E28" s="32">
        <f t="shared" si="7"/>
        <v>0</v>
      </c>
      <c r="F28" s="32">
        <f t="shared" si="7"/>
        <v>0</v>
      </c>
      <c r="G28" s="32">
        <f t="shared" si="7"/>
        <v>0</v>
      </c>
      <c r="H28" s="32">
        <f t="shared" si="7"/>
        <v>0</v>
      </c>
      <c r="I28" s="32">
        <f t="shared" si="7"/>
        <v>0</v>
      </c>
      <c r="J28" s="32">
        <f t="shared" si="7"/>
        <v>0</v>
      </c>
      <c r="K28" s="32">
        <f t="shared" si="7"/>
        <v>0</v>
      </c>
      <c r="L28" s="32">
        <f t="shared" si="7"/>
        <v>0</v>
      </c>
      <c r="M28" s="32">
        <f t="shared" si="7"/>
        <v>0</v>
      </c>
      <c r="N28" s="32">
        <f t="shared" si="7"/>
        <v>0</v>
      </c>
      <c r="O28" s="32">
        <f t="shared" si="7"/>
        <v>0</v>
      </c>
      <c r="P28" s="32">
        <f t="shared" si="7"/>
        <v>0</v>
      </c>
      <c r="Q28" s="32">
        <f t="shared" si="7"/>
        <v>0</v>
      </c>
      <c r="R28" s="32">
        <f t="shared" si="7"/>
        <v>0</v>
      </c>
      <c r="S28" s="32">
        <f t="shared" si="7"/>
        <v>0</v>
      </c>
      <c r="T28" s="32">
        <f t="shared" si="7"/>
        <v>0</v>
      </c>
      <c r="U28" s="32">
        <f t="shared" si="7"/>
        <v>0</v>
      </c>
      <c r="V28" s="32">
        <f t="shared" si="7"/>
        <v>0</v>
      </c>
      <c r="W28" s="32">
        <f t="shared" si="7"/>
        <v>0</v>
      </c>
      <c r="X28" s="32">
        <f t="shared" si="7"/>
        <v>0</v>
      </c>
      <c r="Y28" s="32">
        <f t="shared" si="7"/>
        <v>0</v>
      </c>
      <c r="Z28" s="32">
        <f t="shared" si="7"/>
        <v>0</v>
      </c>
      <c r="AA28" s="32">
        <f t="shared" si="7"/>
        <v>0</v>
      </c>
      <c r="AB28" s="32">
        <f t="shared" si="7"/>
        <v>0</v>
      </c>
      <c r="AC28" s="32">
        <f t="shared" si="7"/>
        <v>0</v>
      </c>
      <c r="AD28" s="32">
        <f t="shared" si="7"/>
        <v>0</v>
      </c>
      <c r="AE28" s="32">
        <f t="shared" si="7"/>
        <v>0</v>
      </c>
      <c r="AF28" s="32">
        <f t="shared" si="7"/>
        <v>0</v>
      </c>
      <c r="AG28" s="32">
        <f t="shared" si="7"/>
        <v>0</v>
      </c>
      <c r="AH28" s="32">
        <f t="shared" si="7"/>
        <v>0</v>
      </c>
      <c r="AI28" s="32">
        <f t="shared" si="7"/>
        <v>0</v>
      </c>
      <c r="AJ28" s="32">
        <f t="shared" si="7"/>
        <v>0</v>
      </c>
      <c r="AK28" s="32">
        <f t="shared" si="7"/>
        <v>0</v>
      </c>
      <c r="AL28" s="32">
        <f t="shared" si="7"/>
        <v>0</v>
      </c>
      <c r="AM28" s="32">
        <f t="shared" si="7"/>
        <v>0</v>
      </c>
      <c r="AN28" s="32">
        <f t="shared" si="7"/>
        <v>0</v>
      </c>
    </row>
    <row r="29" spans="1:42" s="14" customFormat="1" x14ac:dyDescent="0.15">
      <c r="A29" s="36" t="s">
        <v>181</v>
      </c>
      <c r="B29" s="32">
        <v>0</v>
      </c>
      <c r="C29" s="32">
        <f t="shared" ref="C29:AN29" si="8">IF(C26-B26+B27&gt;0,C26-B26+B27,0)</f>
        <v>21623.582006866112</v>
      </c>
      <c r="D29" s="32">
        <f t="shared" si="8"/>
        <v>31428.079698572947</v>
      </c>
      <c r="E29" s="32">
        <f t="shared" si="8"/>
        <v>31762.263716479669</v>
      </c>
      <c r="F29" s="32">
        <f t="shared" si="8"/>
        <v>24783.8312949756</v>
      </c>
      <c r="G29" s="32">
        <f t="shared" si="8"/>
        <v>24987.558663760236</v>
      </c>
      <c r="H29" s="32">
        <f t="shared" si="8"/>
        <v>25146.670209675442</v>
      </c>
      <c r="I29" s="32">
        <f t="shared" si="8"/>
        <v>25307.076738071341</v>
      </c>
      <c r="J29" s="32">
        <f t="shared" si="8"/>
        <v>25461.342135540701</v>
      </c>
      <c r="K29" s="32">
        <f t="shared" si="8"/>
        <v>24662.011656709707</v>
      </c>
      <c r="L29" s="32">
        <f t="shared" si="8"/>
        <v>24789.027510222939</v>
      </c>
      <c r="M29" s="32">
        <f t="shared" si="8"/>
        <v>24916.355524396684</v>
      </c>
      <c r="N29" s="32">
        <f t="shared" si="8"/>
        <v>25042.897114438478</v>
      </c>
      <c r="O29" s="32">
        <f t="shared" si="8"/>
        <v>25163.692943715039</v>
      </c>
      <c r="P29" s="32">
        <f t="shared" si="8"/>
        <v>17952.562140753442</v>
      </c>
      <c r="Q29" s="32">
        <f t="shared" si="8"/>
        <v>18028.219488685761</v>
      </c>
      <c r="R29" s="32">
        <f t="shared" si="8"/>
        <v>18059.27523743004</v>
      </c>
      <c r="S29" s="32">
        <f t="shared" si="8"/>
        <v>18085.914471999789</v>
      </c>
      <c r="T29" s="32">
        <f t="shared" si="8"/>
        <v>18115.495446898931</v>
      </c>
      <c r="U29" s="32">
        <f t="shared" si="8"/>
        <v>14840.657874243778</v>
      </c>
      <c r="V29" s="32">
        <f t="shared" si="8"/>
        <v>14850.383509605386</v>
      </c>
      <c r="W29" s="32">
        <f t="shared" si="8"/>
        <v>14842.61002548744</v>
      </c>
      <c r="X29" s="32">
        <f t="shared" si="8"/>
        <v>14831.916020626019</v>
      </c>
      <c r="Y29" s="32">
        <f t="shared" si="8"/>
        <v>14813.78923061254</v>
      </c>
      <c r="Z29" s="32">
        <f t="shared" si="8"/>
        <v>12340.323034670839</v>
      </c>
      <c r="AA29" s="32">
        <f t="shared" si="8"/>
        <v>12297.31266738974</v>
      </c>
      <c r="AB29" s="32">
        <f t="shared" si="8"/>
        <v>12238.512322984401</v>
      </c>
      <c r="AC29" s="32">
        <f t="shared" si="8"/>
        <v>12176.81732684724</v>
      </c>
      <c r="AD29" s="32">
        <f t="shared" si="8"/>
        <v>12118.962611965637</v>
      </c>
      <c r="AE29" s="32">
        <f t="shared" si="8"/>
        <v>9054.6280931860656</v>
      </c>
      <c r="AF29" s="32">
        <f t="shared" si="8"/>
        <v>8951.8127949463542</v>
      </c>
      <c r="AG29" s="32">
        <f t="shared" si="8"/>
        <v>8844.2856145405676</v>
      </c>
      <c r="AH29" s="32">
        <f t="shared" si="8"/>
        <v>8723.6357730397922</v>
      </c>
      <c r="AI29" s="32">
        <f t="shared" si="8"/>
        <v>8597.6927642254941</v>
      </c>
      <c r="AJ29" s="32">
        <f t="shared" si="8"/>
        <v>6175.1983686976619</v>
      </c>
      <c r="AK29" s="32">
        <f t="shared" si="8"/>
        <v>6022.6694183412237</v>
      </c>
      <c r="AL29" s="32">
        <f t="shared" si="8"/>
        <v>5858.0508752329424</v>
      </c>
      <c r="AM29" s="32">
        <f t="shared" si="8"/>
        <v>5688.816136154941</v>
      </c>
      <c r="AN29" s="32">
        <f t="shared" si="8"/>
        <v>5514.5967167166255</v>
      </c>
    </row>
    <row r="30" spans="1:42" s="14" customFormat="1" x14ac:dyDescent="0.15">
      <c r="A30" s="36" t="s">
        <v>124</v>
      </c>
      <c r="B30" s="32">
        <v>0</v>
      </c>
      <c r="C30" s="32">
        <f>SUM($B29:C29)</f>
        <v>21623.582006866112</v>
      </c>
      <c r="D30" s="32">
        <f>SUM($B29:D29)</f>
        <v>53051.661705439059</v>
      </c>
      <c r="E30" s="32">
        <f>SUM($B29:E29)</f>
        <v>84813.925421918728</v>
      </c>
      <c r="F30" s="32">
        <f>SUM($B29:F29)</f>
        <v>109597.75671689434</v>
      </c>
      <c r="G30" s="32">
        <f>SUM($B29:G29)</f>
        <v>134585.31538065456</v>
      </c>
      <c r="H30" s="32">
        <f>SUM($B29:H29)</f>
        <v>159731.98559033</v>
      </c>
      <c r="I30" s="32">
        <f>SUM($B29:I29)</f>
        <v>185039.06232840134</v>
      </c>
      <c r="J30" s="32">
        <f>SUM($B29:J29)</f>
        <v>210500.40446394205</v>
      </c>
      <c r="K30" s="32">
        <f>SUM($B29:K29)</f>
        <v>235162.41612065176</v>
      </c>
      <c r="L30" s="32">
        <f>SUM($B29:L29)</f>
        <v>259951.44363087471</v>
      </c>
      <c r="M30" s="32">
        <f>SUM($B29:M29)</f>
        <v>284867.79915527138</v>
      </c>
      <c r="N30" s="32">
        <f>SUM($B29:N29)</f>
        <v>309910.69626970985</v>
      </c>
      <c r="O30" s="32">
        <f>SUM($B29:O29)</f>
        <v>335074.38921342487</v>
      </c>
      <c r="P30" s="32">
        <f>SUM($B29:P29)</f>
        <v>353026.95135417831</v>
      </c>
      <c r="Q30" s="32">
        <f>SUM($B29:Q29)</f>
        <v>371055.17084286408</v>
      </c>
      <c r="R30" s="32">
        <f>SUM($B29:R29)</f>
        <v>389114.44608029415</v>
      </c>
      <c r="S30" s="32">
        <f>SUM($B29:S29)</f>
        <v>407200.36055229395</v>
      </c>
      <c r="T30" s="32">
        <f>SUM($B29:T29)</f>
        <v>425315.85599919286</v>
      </c>
      <c r="U30" s="32">
        <f>SUM($B29:U29)</f>
        <v>440156.51387343666</v>
      </c>
      <c r="V30" s="32">
        <f>SUM($B29:V29)</f>
        <v>455006.89738304203</v>
      </c>
      <c r="W30" s="32">
        <f>SUM($B29:W29)</f>
        <v>469849.50740852946</v>
      </c>
      <c r="X30" s="32">
        <f>SUM($B29:X29)</f>
        <v>484681.42342915549</v>
      </c>
      <c r="Y30" s="32">
        <f>SUM($B29:Y29)</f>
        <v>499495.212659768</v>
      </c>
      <c r="Z30" s="32">
        <f>SUM($B29:Z29)</f>
        <v>511835.53569443885</v>
      </c>
      <c r="AA30" s="32">
        <f>SUM($B29:AA29)</f>
        <v>524132.8483618286</v>
      </c>
      <c r="AB30" s="32">
        <f>SUM($B29:AB29)</f>
        <v>536371.360684813</v>
      </c>
      <c r="AC30" s="32">
        <f>SUM($B29:AC29)</f>
        <v>548548.17801166023</v>
      </c>
      <c r="AD30" s="32">
        <f>SUM($B29:AD29)</f>
        <v>560667.14062362583</v>
      </c>
      <c r="AE30" s="32">
        <f>SUM($B29:AE29)</f>
        <v>569721.7687168119</v>
      </c>
      <c r="AF30" s="32">
        <f>SUM($B29:AF29)</f>
        <v>578673.58151175827</v>
      </c>
      <c r="AG30" s="32">
        <f>SUM($B29:AG29)</f>
        <v>587517.86712629884</v>
      </c>
      <c r="AH30" s="32">
        <f>SUM($B29:AH29)</f>
        <v>596241.50289933861</v>
      </c>
      <c r="AI30" s="32">
        <f>SUM($B29:AI29)</f>
        <v>604839.19566356414</v>
      </c>
      <c r="AJ30" s="32">
        <f>SUM($B29:AJ29)</f>
        <v>611014.3940322618</v>
      </c>
      <c r="AK30" s="32">
        <f>SUM($B29:AK29)</f>
        <v>617037.06345060305</v>
      </c>
      <c r="AL30" s="32">
        <f>SUM($B29:AL29)</f>
        <v>622895.11432583595</v>
      </c>
      <c r="AM30" s="32">
        <f>SUM($B29:AM29)</f>
        <v>628583.93046199088</v>
      </c>
      <c r="AN30" s="32">
        <f>SUM($B29:AN29)</f>
        <v>634098.52717870753</v>
      </c>
    </row>
    <row r="31" spans="1:42" s="14" customFormat="1" x14ac:dyDescent="0.15">
      <c r="A31" s="36" t="s">
        <v>125</v>
      </c>
      <c r="B31" s="32">
        <f>B26</f>
        <v>1356823.9791248057</v>
      </c>
      <c r="C31" s="32">
        <f>B26-SUM($B27:B27)-SUM($B28:B28)</f>
        <v>1356823.9791248057</v>
      </c>
      <c r="D31" s="32">
        <f>C26-SUM($B27:C27)-SUM($B28:C28)</f>
        <v>1368814.1108798857</v>
      </c>
      <c r="E31" s="32">
        <f>D26-SUM($B27:D27)-SUM($B28:D28)</f>
        <v>1380821.7626426376</v>
      </c>
      <c r="F31" s="32">
        <f>E26-SUM($B27:E27)-SUM($B28:E28)</f>
        <v>1392855.3291219755</v>
      </c>
      <c r="G31" s="32">
        <f>F26-SUM($B27:F27)-SUM($B28:F28)</f>
        <v>1397599.6967799065</v>
      </c>
      <c r="H31" s="32">
        <f>G26-SUM($B27:G27)-SUM($B28:G28)</f>
        <v>1402286.3882824245</v>
      </c>
      <c r="I31" s="32">
        <f>H26-SUM($B27:H27)-SUM($B28:H28)</f>
        <v>1406921.0946539741</v>
      </c>
      <c r="J31" s="32">
        <f>I26-SUM($B27:I27)-SUM($B28:I28)</f>
        <v>1411504.3906857627</v>
      </c>
      <c r="K31" s="32">
        <f>J26-SUM($B27:J27)-SUM($B28:J28)</f>
        <v>1416029.3654549425</v>
      </c>
      <c r="L31" s="32">
        <f>K26-SUM($B27:K27)-SUM($B28:K28)</f>
        <v>1419541.6928143031</v>
      </c>
      <c r="M31" s="32">
        <f>L26-SUM($B27:L27)-SUM($B28:L28)</f>
        <v>1422973.8084235531</v>
      </c>
      <c r="N31" s="32">
        <f>M26-SUM($B27:M27)-SUM($B28:M28)</f>
        <v>1426332.3124274029</v>
      </c>
      <c r="O31" s="32">
        <f>N26-SUM($B27:N27)-SUM($B28:N28)</f>
        <v>1429616.0838762457</v>
      </c>
      <c r="P31" s="32">
        <f>O26-SUM($B27:O27)-SUM($B28:O28)</f>
        <v>1432819.001206425</v>
      </c>
      <c r="Q31" s="32">
        <f>P26-SUM($B27:P27)-SUM($B28:P28)</f>
        <v>1428608.8107364557</v>
      </c>
      <c r="R31" s="32">
        <f>Q26-SUM($B27:Q27)-SUM($B28:Q28)</f>
        <v>1424324.073710175</v>
      </c>
      <c r="S31" s="32">
        <f>R26-SUM($B27:R27)-SUM($B28:R28)</f>
        <v>1419972.2844266058</v>
      </c>
      <c r="T31" s="32">
        <f>S26-SUM($B27:S27)-SUM($B28:S28)</f>
        <v>1415549.3351563071</v>
      </c>
      <c r="U31" s="32">
        <f>T26-SUM($B27:T27)-SUM($B28:T28)</f>
        <v>1411058.4545720697</v>
      </c>
      <c r="V31" s="32">
        <f>U26-SUM($B27:U27)-SUM($B28:U28)</f>
        <v>1403195.5193373235</v>
      </c>
      <c r="W31" s="32">
        <f>V26-SUM($B27:V27)-SUM($B28:V28)</f>
        <v>1395268.8263191795</v>
      </c>
      <c r="X31" s="32">
        <f>W26-SUM($B27:W27)-SUM($B28:W28)</f>
        <v>1387284.7489341663</v>
      </c>
      <c r="Y31" s="32">
        <f>X26-SUM($B27:X27)-SUM($B28:X28)</f>
        <v>1379240.8745335394</v>
      </c>
      <c r="Z31" s="32">
        <f>Y26-SUM($B27:Y27)-SUM($B28:Y28)</f>
        <v>1371130.2536885862</v>
      </c>
      <c r="AA31" s="32">
        <f>Z26-SUM($B27:Z27)-SUM($B28:Z28)</f>
        <v>1360498.1002523985</v>
      </c>
      <c r="AB31" s="32">
        <f>AA26-SUM($B27:AA27)-SUM($B28:AA28)</f>
        <v>1349792.9055633827</v>
      </c>
      <c r="AC31" s="32">
        <f>AB26-SUM($B27:AB27)-SUM($B28:AB28)</f>
        <v>1339017.0878994199</v>
      </c>
      <c r="AD31" s="32">
        <f>AC26-SUM($B27:AC27)-SUM($B28:AC28)</f>
        <v>1328168.6886841189</v>
      </c>
      <c r="AE31" s="32">
        <f>AD26-SUM($B27:AD27)-SUM($B28:AD28)</f>
        <v>1317252.4876563298</v>
      </c>
      <c r="AF31" s="32">
        <f>AE26-SUM($B27:AE27)-SUM($B28:AE28)</f>
        <v>1303262.9311096447</v>
      </c>
      <c r="AG31" s="32">
        <f>AF26-SUM($B27:AF27)-SUM($B28:AF28)</f>
        <v>1289183.7764325556</v>
      </c>
      <c r="AH31" s="32">
        <f>AG26-SUM($B27:AG27)-SUM($B28:AG28)</f>
        <v>1275032.862555698</v>
      </c>
      <c r="AI31" s="32">
        <f>AH26-SUM($B27:AH27)-SUM($B28:AH28)</f>
        <v>1260798.4664076839</v>
      </c>
      <c r="AJ31" s="32">
        <f>AI26-SUM($B27:AI27)-SUM($B28:AI28)</f>
        <v>1246476.6609253925</v>
      </c>
      <c r="AK31" s="32">
        <f>AJ26-SUM($B27:AJ27)-SUM($B28:AJ28)</f>
        <v>1229772.3816415982</v>
      </c>
      <c r="AL31" s="32">
        <f>AK26-SUM($B27:AK27)-SUM($B28:AK28)</f>
        <v>1212973.4143179539</v>
      </c>
      <c r="AM31" s="32">
        <f>AL26-SUM($B27:AL27)-SUM($B28:AL28)</f>
        <v>1196085.6678812462</v>
      </c>
      <c r="AN31" s="32">
        <f>AM26-SUM($B27:AM27)-SUM($B28:AM28)</f>
        <v>1179106.3672122441</v>
      </c>
    </row>
    <row r="32" spans="1:42" s="14" customFormat="1" x14ac:dyDescent="0.15">
      <c r="A32" s="37"/>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row>
    <row r="33" spans="1:40" s="18" customFormat="1" x14ac:dyDescent="0.15">
      <c r="A33" s="36"/>
      <c r="B33" s="34">
        <v>2022</v>
      </c>
      <c r="C33" s="34">
        <v>2023</v>
      </c>
      <c r="D33" s="34">
        <v>2024</v>
      </c>
      <c r="E33" s="34">
        <v>2025</v>
      </c>
      <c r="F33" s="34">
        <v>2026</v>
      </c>
      <c r="G33" s="34">
        <v>2027</v>
      </c>
      <c r="H33" s="34">
        <v>2028</v>
      </c>
      <c r="I33" s="34">
        <v>2029</v>
      </c>
      <c r="J33" s="34">
        <v>2030</v>
      </c>
      <c r="K33" s="34">
        <v>2031</v>
      </c>
      <c r="L33" s="34">
        <v>2032</v>
      </c>
      <c r="M33" s="34">
        <v>2033</v>
      </c>
      <c r="N33" s="34">
        <v>2034</v>
      </c>
      <c r="O33" s="34">
        <v>2035</v>
      </c>
      <c r="P33" s="34">
        <v>2036</v>
      </c>
      <c r="Q33" s="34">
        <v>2037</v>
      </c>
      <c r="R33" s="34">
        <v>2038</v>
      </c>
      <c r="S33" s="34">
        <v>2039</v>
      </c>
      <c r="T33" s="34">
        <v>2040</v>
      </c>
      <c r="U33" s="34">
        <v>2041</v>
      </c>
      <c r="V33" s="34">
        <v>2042</v>
      </c>
      <c r="W33" s="34">
        <v>2043</v>
      </c>
      <c r="X33" s="34">
        <v>2044</v>
      </c>
      <c r="Y33" s="34">
        <v>2045</v>
      </c>
      <c r="Z33" s="34">
        <v>2046</v>
      </c>
      <c r="AA33" s="34">
        <v>2047</v>
      </c>
      <c r="AB33" s="34">
        <v>2048</v>
      </c>
      <c r="AC33" s="34">
        <v>2049</v>
      </c>
      <c r="AD33" s="34">
        <v>2050</v>
      </c>
      <c r="AE33" s="34">
        <v>2051</v>
      </c>
      <c r="AF33" s="34">
        <v>2052</v>
      </c>
      <c r="AG33" s="34">
        <v>2053</v>
      </c>
      <c r="AH33" s="34">
        <v>2054</v>
      </c>
      <c r="AI33" s="34">
        <v>2055</v>
      </c>
      <c r="AJ33" s="34">
        <v>2056</v>
      </c>
      <c r="AK33" s="34">
        <v>2057</v>
      </c>
      <c r="AL33" s="34">
        <v>2058</v>
      </c>
      <c r="AM33" s="34">
        <v>2059</v>
      </c>
      <c r="AN33" s="34">
        <v>2060</v>
      </c>
    </row>
    <row r="34" spans="1:40" s="14" customFormat="1" x14ac:dyDescent="0.15">
      <c r="A34" s="36" t="s">
        <v>177</v>
      </c>
      <c r="B34" s="32">
        <f>D50*'Population change &amp; projection'!E7/10000</f>
        <v>1319434.2053212808</v>
      </c>
      <c r="C34" s="32">
        <f>E50*'Population change &amp; projection'!F7/10000</f>
        <v>1339569.5654656733</v>
      </c>
      <c r="D34" s="32">
        <f>F50*'Population change &amp; projection'!G7/10000</f>
        <v>1359855.3229762956</v>
      </c>
      <c r="E34" s="32">
        <f>G50*'Population change &amp; projection'!H7/10000</f>
        <v>1380300.857051346</v>
      </c>
      <c r="F34" s="32">
        <f>H50*'Population change &amp; projection'!I7/10000</f>
        <v>1393194.0300410681</v>
      </c>
      <c r="G34" s="32">
        <f>I50*'Population change &amp; projection'!J7/10000</f>
        <v>1406110.7311908177</v>
      </c>
      <c r="H34" s="32">
        <f>J50*'Population change &amp; projection'!K7/10000</f>
        <v>1419063.1756490991</v>
      </c>
      <c r="I34" s="32">
        <f>K50*'Population change &amp; projection'!L7/10000</f>
        <v>1432047.1710537339</v>
      </c>
      <c r="J34" s="32">
        <f>L50*'Population change &amp; projection'!M7/10000</f>
        <v>1445060.9025380199</v>
      </c>
      <c r="K34" s="32">
        <f>M50*'Population change &amp; projection'!N7/10000</f>
        <v>1457155.1065060673</v>
      </c>
      <c r="L34" s="32">
        <f>N50*'Population change &amp; projection'!O7/10000</f>
        <v>1469251.5580517857</v>
      </c>
      <c r="M34" s="32">
        <f>O50*'Population change &amp; projection'!P7/10000</f>
        <v>1481352.022770128</v>
      </c>
      <c r="N34" s="32">
        <f>P50*'Population change &amp; projection'!Q7/10000</f>
        <v>1493460.5189632473</v>
      </c>
      <c r="O34" s="32">
        <f>Q50*'Population change &amp; projection'!R7/10000</f>
        <v>1505564.8483391355</v>
      </c>
      <c r="P34" s="32">
        <f>R50*'Population change &amp; projection'!S7/10000</f>
        <v>1510931.7912093156</v>
      </c>
      <c r="Q34" s="32">
        <f>S50*'Population change &amp; projection'!T7/10000</f>
        <v>1516247.9327007774</v>
      </c>
      <c r="R34" s="32">
        <f>T50*'Population change &amp; projection'!U7/10000</f>
        <v>1521535.2911726034</v>
      </c>
      <c r="S34" s="32">
        <f>U50*'Population change &amp; projection'!V7/10000</f>
        <v>1526775.2846780247</v>
      </c>
      <c r="T34" s="32">
        <f>V50*'Population change &amp; projection'!W7/10000</f>
        <v>1531986.7552484742</v>
      </c>
      <c r="U34" s="32">
        <f>W50*'Population change &amp; projection'!X7/10000</f>
        <v>1533993.6813718202</v>
      </c>
      <c r="V34" s="32">
        <f>X50*'Population change &amp; projection'!Y7/10000</f>
        <v>1535949.7950727197</v>
      </c>
      <c r="W34" s="32">
        <f>Y50*'Population change &amp; projection'!Z7/10000</f>
        <v>1537859.2153367167</v>
      </c>
      <c r="X34" s="32">
        <f>Z50*'Population change &amp; projection'!AA7/10000</f>
        <v>1539718.878049575</v>
      </c>
      <c r="Y34" s="32">
        <f>AA50*'Population change &amp; projection'!AB7/10000</f>
        <v>1541523.3334469337</v>
      </c>
      <c r="Z34" s="32">
        <f>AB50*'Population change &amp; projection'!AC7/10000</f>
        <v>1540799.4816914846</v>
      </c>
      <c r="AA34" s="32">
        <f>AC50*'Population change &amp; projection'!AD7/10000</f>
        <v>1539990.5529568237</v>
      </c>
      <c r="AB34" s="32">
        <f>AD50*'Population change &amp; projection'!AE7/10000</f>
        <v>1539102.5744859567</v>
      </c>
      <c r="AC34" s="32">
        <f>AE50*'Population change &amp; projection'!AF7/10000</f>
        <v>1538130.2416533867</v>
      </c>
      <c r="AD34" s="32">
        <f>AF50*'Population change &amp; projection'!AG7/10000</f>
        <v>1537079.4640241521</v>
      </c>
      <c r="AE34" s="32">
        <f>AG50*'Population change &amp; projection'!AH7/10000</f>
        <v>1532855.3101705972</v>
      </c>
      <c r="AF34" s="32">
        <f>AH50*'Population change &amp; projection'!AI7/10000</f>
        <v>1528502.7930614927</v>
      </c>
      <c r="AG34" s="32">
        <f>AI50*'Population change &amp; projection'!AJ7/10000</f>
        <v>1524045.5336633387</v>
      </c>
      <c r="AH34" s="32">
        <f>AJ50*'Population change &amp; projection'!AK7/10000</f>
        <v>1519471.9178981702</v>
      </c>
      <c r="AI34" s="32">
        <f>AK50*'Population change &amp; projection'!AL7/10000</f>
        <v>1514772.8632932799</v>
      </c>
      <c r="AJ34" s="32">
        <f>AL50*'Population change &amp; projection'!AM7/10000</f>
        <v>1507799.7862029781</v>
      </c>
      <c r="AK34" s="32">
        <f>AM50*'Population change &amp; projection'!AN7/10000</f>
        <v>1500679.7432521335</v>
      </c>
      <c r="AL34" s="32">
        <f>AN50*'Population change &amp; projection'!AO7/10000</f>
        <v>1493419.8698618677</v>
      </c>
      <c r="AM34" s="32">
        <f>AO50*'Population change &amp; projection'!AP7/10000</f>
        <v>1486021.4413356164</v>
      </c>
      <c r="AN34" s="32">
        <f>AP50*'Population change &amp; projection'!AQ7/10000</f>
        <v>1478470.4906478599</v>
      </c>
    </row>
    <row r="35" spans="1:40" s="14" customFormat="1" x14ac:dyDescent="0.15">
      <c r="A35" s="36" t="s">
        <v>246</v>
      </c>
      <c r="B35" s="32">
        <v>0</v>
      </c>
      <c r="C35" s="32">
        <f t="shared" ref="C35:AN35" si="9">B34*0.71%</f>
        <v>9367.9828577810931</v>
      </c>
      <c r="D35" s="32">
        <f t="shared" si="9"/>
        <v>9510.9439148062793</v>
      </c>
      <c r="E35" s="32">
        <f t="shared" si="9"/>
        <v>9654.9727931316975</v>
      </c>
      <c r="F35" s="32">
        <f t="shared" si="9"/>
        <v>9800.136085064556</v>
      </c>
      <c r="G35" s="32">
        <f t="shared" si="9"/>
        <v>9891.677613291582</v>
      </c>
      <c r="H35" s="32">
        <f t="shared" si="9"/>
        <v>9983.3861914548052</v>
      </c>
      <c r="I35" s="32">
        <f t="shared" si="9"/>
        <v>10075.348547108602</v>
      </c>
      <c r="J35" s="32">
        <f t="shared" si="9"/>
        <v>10167.53491448151</v>
      </c>
      <c r="K35" s="32">
        <f t="shared" si="9"/>
        <v>10259.93240801994</v>
      </c>
      <c r="L35" s="32">
        <f t="shared" si="9"/>
        <v>10345.801256193077</v>
      </c>
      <c r="M35" s="32">
        <f t="shared" si="9"/>
        <v>10431.686062167677</v>
      </c>
      <c r="N35" s="32">
        <f t="shared" si="9"/>
        <v>10517.599361667908</v>
      </c>
      <c r="O35" s="32">
        <f t="shared" si="9"/>
        <v>10603.569684639055</v>
      </c>
      <c r="P35" s="32">
        <f t="shared" si="9"/>
        <v>10689.510423207861</v>
      </c>
      <c r="Q35" s="32">
        <f t="shared" si="9"/>
        <v>10727.615717586141</v>
      </c>
      <c r="R35" s="32">
        <f t="shared" si="9"/>
        <v>10765.360322175518</v>
      </c>
      <c r="S35" s="32">
        <f t="shared" si="9"/>
        <v>10802.900567325483</v>
      </c>
      <c r="T35" s="32">
        <f t="shared" si="9"/>
        <v>10840.104521213974</v>
      </c>
      <c r="U35" s="32">
        <f t="shared" si="9"/>
        <v>10877.105962264166</v>
      </c>
      <c r="V35" s="32">
        <f t="shared" si="9"/>
        <v>10891.355137739922</v>
      </c>
      <c r="W35" s="32">
        <f t="shared" si="9"/>
        <v>10905.243545016308</v>
      </c>
      <c r="X35" s="32">
        <f t="shared" si="9"/>
        <v>10918.800428890689</v>
      </c>
      <c r="Y35" s="32">
        <f t="shared" si="9"/>
        <v>10932.004034151982</v>
      </c>
      <c r="Z35" s="32">
        <f t="shared" si="9"/>
        <v>10944.815667473229</v>
      </c>
      <c r="AA35" s="32">
        <f t="shared" si="9"/>
        <v>10939.676320009539</v>
      </c>
      <c r="AB35" s="32">
        <f t="shared" si="9"/>
        <v>10933.932925993447</v>
      </c>
      <c r="AC35" s="32">
        <f t="shared" si="9"/>
        <v>10927.628278850292</v>
      </c>
      <c r="AD35" s="32">
        <f t="shared" si="9"/>
        <v>10920.724715739045</v>
      </c>
      <c r="AE35" s="32">
        <f t="shared" si="9"/>
        <v>10913.26419457148</v>
      </c>
      <c r="AF35" s="32">
        <f t="shared" si="9"/>
        <v>10883.272702211239</v>
      </c>
      <c r="AG35" s="32">
        <f t="shared" si="9"/>
        <v>10852.369830736598</v>
      </c>
      <c r="AH35" s="32">
        <f t="shared" si="9"/>
        <v>10820.723289009704</v>
      </c>
      <c r="AI35" s="32">
        <f t="shared" si="9"/>
        <v>10788.250617077008</v>
      </c>
      <c r="AJ35" s="32">
        <f t="shared" si="9"/>
        <v>10754.887329382287</v>
      </c>
      <c r="AK35" s="32">
        <f t="shared" si="9"/>
        <v>10705.378482041144</v>
      </c>
      <c r="AL35" s="32">
        <f t="shared" si="9"/>
        <v>10654.826177090146</v>
      </c>
      <c r="AM35" s="32">
        <f t="shared" si="9"/>
        <v>10603.281076019261</v>
      </c>
      <c r="AN35" s="32">
        <f t="shared" si="9"/>
        <v>10550.752233482875</v>
      </c>
    </row>
    <row r="36" spans="1:40" s="14" customFormat="1" x14ac:dyDescent="0.15">
      <c r="A36" s="36" t="s">
        <v>247</v>
      </c>
      <c r="B36" s="32">
        <v>0</v>
      </c>
      <c r="C36" s="32">
        <f t="shared" ref="C36:AN36" si="10">IF(B34-C34-B35&gt;0,B34-C34-B35,0)</f>
        <v>0</v>
      </c>
      <c r="D36" s="32">
        <f t="shared" si="10"/>
        <v>0</v>
      </c>
      <c r="E36" s="32">
        <f t="shared" si="10"/>
        <v>0</v>
      </c>
      <c r="F36" s="32">
        <f t="shared" si="10"/>
        <v>0</v>
      </c>
      <c r="G36" s="32">
        <f t="shared" si="10"/>
        <v>0</v>
      </c>
      <c r="H36" s="32">
        <f t="shared" si="10"/>
        <v>0</v>
      </c>
      <c r="I36" s="32">
        <f t="shared" si="10"/>
        <v>0</v>
      </c>
      <c r="J36" s="32">
        <f t="shared" si="10"/>
        <v>0</v>
      </c>
      <c r="K36" s="32">
        <f t="shared" si="10"/>
        <v>0</v>
      </c>
      <c r="L36" s="32">
        <f t="shared" si="10"/>
        <v>0</v>
      </c>
      <c r="M36" s="32">
        <f t="shared" si="10"/>
        <v>0</v>
      </c>
      <c r="N36" s="32">
        <f t="shared" si="10"/>
        <v>0</v>
      </c>
      <c r="O36" s="32">
        <f t="shared" si="10"/>
        <v>0</v>
      </c>
      <c r="P36" s="32">
        <f t="shared" si="10"/>
        <v>0</v>
      </c>
      <c r="Q36" s="32">
        <f t="shared" si="10"/>
        <v>0</v>
      </c>
      <c r="R36" s="32">
        <f t="shared" si="10"/>
        <v>0</v>
      </c>
      <c r="S36" s="32">
        <f t="shared" si="10"/>
        <v>0</v>
      </c>
      <c r="T36" s="32">
        <f t="shared" si="10"/>
        <v>0</v>
      </c>
      <c r="U36" s="32">
        <f t="shared" si="10"/>
        <v>0</v>
      </c>
      <c r="V36" s="32">
        <f t="shared" si="10"/>
        <v>0</v>
      </c>
      <c r="W36" s="32">
        <f t="shared" si="10"/>
        <v>0</v>
      </c>
      <c r="X36" s="32">
        <f t="shared" si="10"/>
        <v>0</v>
      </c>
      <c r="Y36" s="32">
        <f t="shared" si="10"/>
        <v>0</v>
      </c>
      <c r="Z36" s="32">
        <f t="shared" si="10"/>
        <v>0</v>
      </c>
      <c r="AA36" s="32">
        <f t="shared" si="10"/>
        <v>0</v>
      </c>
      <c r="AB36" s="32">
        <f t="shared" si="10"/>
        <v>0</v>
      </c>
      <c r="AC36" s="32">
        <f t="shared" si="10"/>
        <v>0</v>
      </c>
      <c r="AD36" s="32">
        <f t="shared" si="10"/>
        <v>0</v>
      </c>
      <c r="AE36" s="32">
        <f t="shared" si="10"/>
        <v>0</v>
      </c>
      <c r="AF36" s="32">
        <f t="shared" si="10"/>
        <v>0</v>
      </c>
      <c r="AG36" s="32">
        <f t="shared" si="10"/>
        <v>0</v>
      </c>
      <c r="AH36" s="32">
        <f t="shared" si="10"/>
        <v>0</v>
      </c>
      <c r="AI36" s="32">
        <f t="shared" si="10"/>
        <v>0</v>
      </c>
      <c r="AJ36" s="32">
        <f t="shared" si="10"/>
        <v>0</v>
      </c>
      <c r="AK36" s="32">
        <f t="shared" si="10"/>
        <v>0</v>
      </c>
      <c r="AL36" s="32">
        <f t="shared" si="10"/>
        <v>0</v>
      </c>
      <c r="AM36" s="32">
        <f t="shared" si="10"/>
        <v>0</v>
      </c>
      <c r="AN36" s="32">
        <f t="shared" si="10"/>
        <v>0</v>
      </c>
    </row>
    <row r="37" spans="1:40" s="14" customFormat="1" x14ac:dyDescent="0.15">
      <c r="A37" s="36" t="s">
        <v>181</v>
      </c>
      <c r="B37" s="32">
        <v>0</v>
      </c>
      <c r="C37" s="32">
        <f t="shared" ref="C37:AN37" si="11">IF(C34-B34+B35&gt;0,C34-B34+B35,0)</f>
        <v>20135.360144392587</v>
      </c>
      <c r="D37" s="32">
        <f t="shared" si="11"/>
        <v>29653.740368403356</v>
      </c>
      <c r="E37" s="32">
        <f t="shared" si="11"/>
        <v>29956.477989856663</v>
      </c>
      <c r="F37" s="32">
        <f t="shared" si="11"/>
        <v>22548.145782853804</v>
      </c>
      <c r="G37" s="32">
        <f t="shared" si="11"/>
        <v>22716.837234814127</v>
      </c>
      <c r="H37" s="32">
        <f t="shared" si="11"/>
        <v>22844.122071572972</v>
      </c>
      <c r="I37" s="32">
        <f t="shared" si="11"/>
        <v>22967.381596089661</v>
      </c>
      <c r="J37" s="32">
        <f t="shared" si="11"/>
        <v>23089.080031394624</v>
      </c>
      <c r="K37" s="32">
        <f t="shared" si="11"/>
        <v>22261.738882528909</v>
      </c>
      <c r="L37" s="32">
        <f t="shared" si="11"/>
        <v>22356.383953738299</v>
      </c>
      <c r="M37" s="32">
        <f t="shared" si="11"/>
        <v>22446.26597453537</v>
      </c>
      <c r="N37" s="32">
        <f t="shared" si="11"/>
        <v>22540.182255287</v>
      </c>
      <c r="O37" s="32">
        <f t="shared" si="11"/>
        <v>22621.928737556129</v>
      </c>
      <c r="P37" s="32">
        <f t="shared" si="11"/>
        <v>15970.512554819177</v>
      </c>
      <c r="Q37" s="32">
        <f t="shared" si="11"/>
        <v>16005.651914669639</v>
      </c>
      <c r="R37" s="32">
        <f t="shared" si="11"/>
        <v>16014.974189412093</v>
      </c>
      <c r="S37" s="32">
        <f t="shared" si="11"/>
        <v>16005.353827596846</v>
      </c>
      <c r="T37" s="32">
        <f t="shared" si="11"/>
        <v>16014.371137774968</v>
      </c>
      <c r="U37" s="32">
        <f t="shared" si="11"/>
        <v>12847.030644559944</v>
      </c>
      <c r="V37" s="32">
        <f t="shared" si="11"/>
        <v>12833.219663163694</v>
      </c>
      <c r="W37" s="32">
        <f t="shared" si="11"/>
        <v>12800.775401736968</v>
      </c>
      <c r="X37" s="32">
        <f t="shared" si="11"/>
        <v>12764.9062578746</v>
      </c>
      <c r="Y37" s="32">
        <f t="shared" si="11"/>
        <v>12723.255826249318</v>
      </c>
      <c r="Z37" s="32">
        <f t="shared" si="11"/>
        <v>10208.152278702899</v>
      </c>
      <c r="AA37" s="32">
        <f t="shared" si="11"/>
        <v>10135.886932812382</v>
      </c>
      <c r="AB37" s="32">
        <f t="shared" si="11"/>
        <v>10051.697849142505</v>
      </c>
      <c r="AC37" s="32">
        <f t="shared" si="11"/>
        <v>9961.6000934234926</v>
      </c>
      <c r="AD37" s="32">
        <f t="shared" si="11"/>
        <v>9876.850649615697</v>
      </c>
      <c r="AE37" s="32">
        <f t="shared" si="11"/>
        <v>6696.5708621840677</v>
      </c>
      <c r="AF37" s="32">
        <f t="shared" si="11"/>
        <v>6560.7470854670482</v>
      </c>
      <c r="AG37" s="32">
        <f t="shared" si="11"/>
        <v>6426.0133040572564</v>
      </c>
      <c r="AH37" s="32">
        <f t="shared" si="11"/>
        <v>6278.7540655680332</v>
      </c>
      <c r="AI37" s="32">
        <f t="shared" si="11"/>
        <v>6121.6686841194132</v>
      </c>
      <c r="AJ37" s="32">
        <f t="shared" si="11"/>
        <v>3815.1735267752247</v>
      </c>
      <c r="AK37" s="32">
        <f t="shared" si="11"/>
        <v>3634.8443785376621</v>
      </c>
      <c r="AL37" s="32">
        <f t="shared" si="11"/>
        <v>3445.5050917754033</v>
      </c>
      <c r="AM37" s="32">
        <f t="shared" si="11"/>
        <v>3256.3976508388023</v>
      </c>
      <c r="AN37" s="32">
        <f t="shared" si="11"/>
        <v>3052.3303882627315</v>
      </c>
    </row>
    <row r="38" spans="1:40" s="14" customFormat="1" x14ac:dyDescent="0.15">
      <c r="A38" s="36" t="s">
        <v>124</v>
      </c>
      <c r="B38" s="32">
        <v>0</v>
      </c>
      <c r="C38" s="32">
        <f>SUM($B37:C37)</f>
        <v>20135.360144392587</v>
      </c>
      <c r="D38" s="32">
        <f>SUM($B37:D37)</f>
        <v>49789.100512795943</v>
      </c>
      <c r="E38" s="32">
        <f>SUM($B37:E37)</f>
        <v>79745.578502652614</v>
      </c>
      <c r="F38" s="32">
        <f>SUM($B37:F37)</f>
        <v>102293.72428550641</v>
      </c>
      <c r="G38" s="32">
        <f>SUM($B37:G37)</f>
        <v>125010.56152032054</v>
      </c>
      <c r="H38" s="32">
        <f>SUM($B37:H37)</f>
        <v>147854.68359189352</v>
      </c>
      <c r="I38" s="32">
        <f>SUM($B37:I37)</f>
        <v>170822.06518798319</v>
      </c>
      <c r="J38" s="32">
        <f>SUM($B37:J37)</f>
        <v>193911.14521937782</v>
      </c>
      <c r="K38" s="32">
        <f>SUM($B37:K37)</f>
        <v>216172.88410190673</v>
      </c>
      <c r="L38" s="32">
        <f>SUM($B37:L37)</f>
        <v>238529.26805564502</v>
      </c>
      <c r="M38" s="32">
        <f>SUM($B37:M37)</f>
        <v>260975.5340301804</v>
      </c>
      <c r="N38" s="32">
        <f>SUM($B37:N37)</f>
        <v>283515.71628546738</v>
      </c>
      <c r="O38" s="32">
        <f>SUM($B37:O37)</f>
        <v>306137.64502302354</v>
      </c>
      <c r="P38" s="32">
        <f>SUM($B37:P37)</f>
        <v>322108.15757784271</v>
      </c>
      <c r="Q38" s="32">
        <f>SUM($B37:Q37)</f>
        <v>338113.80949251237</v>
      </c>
      <c r="R38" s="32">
        <f>SUM($B37:R37)</f>
        <v>354128.78368192445</v>
      </c>
      <c r="S38" s="32">
        <f>SUM($B37:S37)</f>
        <v>370134.13750952133</v>
      </c>
      <c r="T38" s="32">
        <f>SUM($B37:T37)</f>
        <v>386148.50864729629</v>
      </c>
      <c r="U38" s="32">
        <f>SUM($B37:U37)</f>
        <v>398995.53929185623</v>
      </c>
      <c r="V38" s="32">
        <f>SUM($B37:V37)</f>
        <v>411828.75895501993</v>
      </c>
      <c r="W38" s="32">
        <f>SUM($B37:W37)</f>
        <v>424629.53435675689</v>
      </c>
      <c r="X38" s="32">
        <f>SUM($B37:X37)</f>
        <v>437394.44061463152</v>
      </c>
      <c r="Y38" s="32">
        <f>SUM($B37:Y37)</f>
        <v>450117.69644088083</v>
      </c>
      <c r="Z38" s="32">
        <f>SUM($B37:Z37)</f>
        <v>460325.84871958371</v>
      </c>
      <c r="AA38" s="32">
        <f>SUM($B37:AA37)</f>
        <v>470461.73565239611</v>
      </c>
      <c r="AB38" s="32">
        <f>SUM($B37:AB37)</f>
        <v>480513.43350153859</v>
      </c>
      <c r="AC38" s="32">
        <f>SUM($B37:AC37)</f>
        <v>490475.03359496209</v>
      </c>
      <c r="AD38" s="32">
        <f>SUM($B37:AD37)</f>
        <v>500351.88424457778</v>
      </c>
      <c r="AE38" s="32">
        <f>SUM($B37:AE37)</f>
        <v>507048.45510676183</v>
      </c>
      <c r="AF38" s="32">
        <f>SUM($B37:AF37)</f>
        <v>513609.20219222887</v>
      </c>
      <c r="AG38" s="32">
        <f>SUM($B37:AG37)</f>
        <v>520035.21549628611</v>
      </c>
      <c r="AH38" s="32">
        <f>SUM($B37:AH37)</f>
        <v>526313.96956185414</v>
      </c>
      <c r="AI38" s="32">
        <f>SUM($B37:AI37)</f>
        <v>532435.6382459735</v>
      </c>
      <c r="AJ38" s="32">
        <f>SUM($B37:AJ37)</f>
        <v>536250.81177274871</v>
      </c>
      <c r="AK38" s="32">
        <f>SUM($B37:AK37)</f>
        <v>539885.65615128633</v>
      </c>
      <c r="AL38" s="32">
        <f>SUM($B37:AL37)</f>
        <v>543331.16124306177</v>
      </c>
      <c r="AM38" s="32">
        <f>SUM($B37:AM37)</f>
        <v>546587.5588939006</v>
      </c>
      <c r="AN38" s="32">
        <f>SUM($B37:AN37)</f>
        <v>549639.88928216335</v>
      </c>
    </row>
    <row r="39" spans="1:40" s="14" customFormat="1" x14ac:dyDescent="0.15">
      <c r="A39" s="36" t="s">
        <v>125</v>
      </c>
      <c r="B39" s="32">
        <f>B34</f>
        <v>1319434.2053212808</v>
      </c>
      <c r="C39" s="32">
        <f>B34-SUM($B35:B35)-SUM($B36:B36)</f>
        <v>1319434.2053212808</v>
      </c>
      <c r="D39" s="32">
        <f>C34-SUM($B35:C35)-SUM($B36:C36)</f>
        <v>1330201.5826078923</v>
      </c>
      <c r="E39" s="32">
        <f>D34-SUM($B35:D35)-SUM($B36:D36)</f>
        <v>1340976.3962037081</v>
      </c>
      <c r="F39" s="32">
        <f>E34-SUM($B35:E35)-SUM($B36:E36)</f>
        <v>1351766.9574856269</v>
      </c>
      <c r="G39" s="32">
        <f>F34-SUM($B35:F35)-SUM($B36:F36)</f>
        <v>1354859.9943902844</v>
      </c>
      <c r="H39" s="32">
        <f>G34-SUM($B35:G35)-SUM($B36:G36)</f>
        <v>1357885.0179267426</v>
      </c>
      <c r="I39" s="32">
        <f>H34-SUM($B35:H35)-SUM($B36:H36)</f>
        <v>1360854.076193569</v>
      </c>
      <c r="J39" s="32">
        <f>I34-SUM($B35:I35)-SUM($B36:I36)</f>
        <v>1363762.7230510954</v>
      </c>
      <c r="K39" s="32">
        <f>J34-SUM($B35:J35)-SUM($B36:J36)</f>
        <v>1366608.9196208997</v>
      </c>
      <c r="L39" s="32">
        <f>K34-SUM($B35:K35)-SUM($B36:K36)</f>
        <v>1368443.1911809272</v>
      </c>
      <c r="M39" s="32">
        <f>L34-SUM($B35:L35)-SUM($B36:L36)</f>
        <v>1370193.8414704525</v>
      </c>
      <c r="N39" s="32">
        <f>M34-SUM($B35:M35)-SUM($B36:M36)</f>
        <v>1371862.6201266272</v>
      </c>
      <c r="O39" s="32">
        <f>N34-SUM($B35:N35)-SUM($B36:N36)</f>
        <v>1373453.5169580786</v>
      </c>
      <c r="P39" s="32">
        <f>O34-SUM($B35:O35)-SUM($B36:O36)</f>
        <v>1374954.2766493277</v>
      </c>
      <c r="Q39" s="32">
        <f>P34-SUM($B35:P35)-SUM($B36:P36)</f>
        <v>1369631.7090963</v>
      </c>
      <c r="R39" s="32">
        <f>Q34-SUM($B35:Q35)-SUM($B36:Q36)</f>
        <v>1364220.2348701756</v>
      </c>
      <c r="S39" s="32">
        <f>R34-SUM($B35:R35)-SUM($B36:R36)</f>
        <v>1358742.233019826</v>
      </c>
      <c r="T39" s="32">
        <f>S34-SUM($B35:S35)-SUM($B36:S36)</f>
        <v>1353179.325957922</v>
      </c>
      <c r="U39" s="32">
        <f>T34-SUM($B35:T35)-SUM($B36:T36)</f>
        <v>1347550.6920071575</v>
      </c>
      <c r="V39" s="32">
        <f>U34-SUM($B35:U35)-SUM($B36:U36)</f>
        <v>1338680.5121682393</v>
      </c>
      <c r="W39" s="32">
        <f>V34-SUM($B35:V35)-SUM($B36:V36)</f>
        <v>1329745.2707313988</v>
      </c>
      <c r="X39" s="32">
        <f>W34-SUM($B35:W35)-SUM($B36:W36)</f>
        <v>1320749.4474503796</v>
      </c>
      <c r="Y39" s="32">
        <f>X34-SUM($B35:X35)-SUM($B36:X36)</f>
        <v>1311690.3097343473</v>
      </c>
      <c r="Z39" s="32">
        <f>Y34-SUM($B35:Y35)-SUM($B36:Y36)</f>
        <v>1302562.7610975539</v>
      </c>
      <c r="AA39" s="32">
        <f>Z34-SUM($B35:Z35)-SUM($B36:Z36)</f>
        <v>1290894.0936746316</v>
      </c>
      <c r="AB39" s="32">
        <f>AA34-SUM($B35:AA35)-SUM($B36:AA36)</f>
        <v>1279145.4886199611</v>
      </c>
      <c r="AC39" s="32">
        <f>AB34-SUM($B35:AB35)-SUM($B36:AB36)</f>
        <v>1267323.5772231007</v>
      </c>
      <c r="AD39" s="32">
        <f>AC34-SUM($B35:AC35)-SUM($B36:AC36)</f>
        <v>1255423.6161116804</v>
      </c>
      <c r="AE39" s="32">
        <f>AD34-SUM($B35:AD35)-SUM($B36:AD36)</f>
        <v>1243452.1137667068</v>
      </c>
      <c r="AF39" s="32">
        <f>AE34-SUM($B35:AE35)-SUM($B36:AE36)</f>
        <v>1228314.6957185804</v>
      </c>
      <c r="AG39" s="32">
        <f>AF34-SUM($B35:AF35)-SUM($B36:AF36)</f>
        <v>1213078.9059072647</v>
      </c>
      <c r="AH39" s="32">
        <f>AG34-SUM($B35:AG35)-SUM($B36:AG36)</f>
        <v>1197769.276678374</v>
      </c>
      <c r="AI39" s="32">
        <f>AH34-SUM($B35:AH35)-SUM($B36:AH36)</f>
        <v>1182374.9376241958</v>
      </c>
      <c r="AJ39" s="32">
        <f>AI34-SUM($B35:AI35)-SUM($B36:AI36)</f>
        <v>1166887.6324022287</v>
      </c>
      <c r="AK39" s="32">
        <f>AJ34-SUM($B35:AJ35)-SUM($B36:AJ36)</f>
        <v>1149159.6679825445</v>
      </c>
      <c r="AL39" s="32">
        <f>AK34-SUM($B35:AK35)-SUM($B36:AK36)</f>
        <v>1131334.2465496587</v>
      </c>
      <c r="AM39" s="32">
        <f>AL34-SUM($B35:AL35)-SUM($B36:AL36)</f>
        <v>1113419.5469823028</v>
      </c>
      <c r="AN39" s="32">
        <f>AM34-SUM($B35:AM35)-SUM($B36:AM36)</f>
        <v>1095417.8373800323</v>
      </c>
    </row>
    <row r="40" spans="1:40" s="14" customFormat="1" x14ac:dyDescent="0.15">
      <c r="A40" s="37"/>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row>
    <row r="41" spans="1:40" s="18" customFormat="1" x14ac:dyDescent="0.15">
      <c r="A41" s="36"/>
      <c r="B41" s="34">
        <v>2022</v>
      </c>
      <c r="C41" s="34">
        <v>2023</v>
      </c>
      <c r="D41" s="34">
        <v>2024</v>
      </c>
      <c r="E41" s="34">
        <v>2025</v>
      </c>
      <c r="F41" s="34">
        <v>2026</v>
      </c>
      <c r="G41" s="34">
        <v>2027</v>
      </c>
      <c r="H41" s="34">
        <v>2028</v>
      </c>
      <c r="I41" s="34">
        <v>2029</v>
      </c>
      <c r="J41" s="34">
        <v>2030</v>
      </c>
      <c r="K41" s="34">
        <v>2031</v>
      </c>
      <c r="L41" s="34">
        <v>2032</v>
      </c>
      <c r="M41" s="34">
        <v>2033</v>
      </c>
      <c r="N41" s="34">
        <v>2034</v>
      </c>
      <c r="O41" s="34">
        <v>2035</v>
      </c>
      <c r="P41" s="34">
        <v>2036</v>
      </c>
      <c r="Q41" s="34">
        <v>2037</v>
      </c>
      <c r="R41" s="34">
        <v>2038</v>
      </c>
      <c r="S41" s="34">
        <v>2039</v>
      </c>
      <c r="T41" s="34">
        <v>2040</v>
      </c>
      <c r="U41" s="34">
        <v>2041</v>
      </c>
      <c r="V41" s="34">
        <v>2042</v>
      </c>
      <c r="W41" s="34">
        <v>2043</v>
      </c>
      <c r="X41" s="34">
        <v>2044</v>
      </c>
      <c r="Y41" s="34">
        <v>2045</v>
      </c>
      <c r="Z41" s="34">
        <v>2046</v>
      </c>
      <c r="AA41" s="34">
        <v>2047</v>
      </c>
      <c r="AB41" s="34">
        <v>2048</v>
      </c>
      <c r="AC41" s="34">
        <v>2049</v>
      </c>
      <c r="AD41" s="34">
        <v>2050</v>
      </c>
      <c r="AE41" s="34">
        <v>2051</v>
      </c>
      <c r="AF41" s="34">
        <v>2052</v>
      </c>
      <c r="AG41" s="34">
        <v>2053</v>
      </c>
      <c r="AH41" s="34">
        <v>2054</v>
      </c>
      <c r="AI41" s="34">
        <v>2055</v>
      </c>
      <c r="AJ41" s="34">
        <v>2056</v>
      </c>
      <c r="AK41" s="34">
        <v>2057</v>
      </c>
      <c r="AL41" s="34">
        <v>2058</v>
      </c>
      <c r="AM41" s="34">
        <v>2059</v>
      </c>
      <c r="AN41" s="34">
        <v>2060</v>
      </c>
    </row>
    <row r="42" spans="1:40" s="14" customFormat="1" x14ac:dyDescent="0.15">
      <c r="A42" s="36" t="s">
        <v>178</v>
      </c>
      <c r="B42" s="32">
        <f>D52*'Population change &amp; projection'!E7/10000</f>
        <v>544095.72919275519</v>
      </c>
      <c r="C42" s="32">
        <f>E52*'Population change &amp; projection'!F7/10000</f>
        <v>552398.95751299895</v>
      </c>
      <c r="D42" s="32">
        <f>F52*'Population change &amp; projection'!G7/10000</f>
        <v>560764.20526878373</v>
      </c>
      <c r="E42" s="32">
        <f>G52*'Population change &amp; projection'!H7/10000</f>
        <v>569195.34016466222</v>
      </c>
      <c r="F42" s="32">
        <f>H52*'Population change &amp; projection'!I7/10000</f>
        <v>574512.10422243725</v>
      </c>
      <c r="G42" s="32">
        <f>I52*'Population change &amp; projection'!J7/10000</f>
        <v>579838.57059908134</v>
      </c>
      <c r="H42" s="32">
        <f>J52*'Population change &amp; projection'!K7/10000</f>
        <v>585179.77646136307</v>
      </c>
      <c r="I42" s="32">
        <f>K52*'Population change &amp; projection'!L7/10000</f>
        <v>590533.99300283904</v>
      </c>
      <c r="J42" s="32">
        <f>L52*'Population change &amp; projection'!M7/10000</f>
        <v>595900.47182603832</v>
      </c>
      <c r="K42" s="32">
        <f>M52*'Population change &amp; projection'!N7/10000</f>
        <v>600887.76463720051</v>
      </c>
      <c r="L42" s="32">
        <f>N52*'Population change &amp; projection'!O7/10000</f>
        <v>605875.98428306764</v>
      </c>
      <c r="M42" s="32">
        <f>O52*'Population change &amp; projection'!P7/10000</f>
        <v>610865.85884289409</v>
      </c>
      <c r="N42" s="32">
        <f>P52*'Population change &amp; projection'!Q7/10000</f>
        <v>615859.0453459064</v>
      </c>
      <c r="O42" s="32">
        <f>Q52*'Population change &amp; projection'!R7/10000</f>
        <v>620850.51357645716</v>
      </c>
      <c r="P42" s="32">
        <f>R52*'Population change &amp; projection'!S7/10000</f>
        <v>623063.68243528297</v>
      </c>
      <c r="Q42" s="32">
        <f>S52*'Population change &amp; projection'!T7/10000</f>
        <v>625255.90230469604</v>
      </c>
      <c r="R42" s="32">
        <f>T52*'Population change &amp; projection'!U7/10000</f>
        <v>627436.25290621107</v>
      </c>
      <c r="S42" s="32">
        <f>U52*'Population change &amp; projection'!V7/10000</f>
        <v>629597.07159334165</v>
      </c>
      <c r="T42" s="32">
        <f>V52*'Population change &amp; projection'!W7/10000</f>
        <v>631746.12826381414</v>
      </c>
      <c r="U42" s="32">
        <f>W52*'Population change &amp; projection'!X7/10000</f>
        <v>632573.72537181259</v>
      </c>
      <c r="V42" s="32">
        <f>X52*'Population change &amp; projection'!Y7/10000</f>
        <v>633380.36893629085</v>
      </c>
      <c r="W42" s="32">
        <f>Y52*'Population change &amp; projection'!Z7/10000</f>
        <v>634167.75750533422</v>
      </c>
      <c r="X42" s="32">
        <f>Z52*'Population change &amp; projection'!AA7/10000</f>
        <v>634934.62752865511</v>
      </c>
      <c r="Y42" s="32">
        <f>AA52*'Population change &amp; projection'!AB7/10000</f>
        <v>635678.73168425623</v>
      </c>
      <c r="Z42" s="32">
        <f>AB52*'Population change &amp; projection'!AC7/10000</f>
        <v>635380.23658149154</v>
      </c>
      <c r="AA42" s="32">
        <f>AC52*'Population change &amp; projection'!AD7/10000</f>
        <v>635046.65824315895</v>
      </c>
      <c r="AB42" s="32">
        <f>AD52*'Population change &amp; projection'!AE7/10000</f>
        <v>634680.48212640721</v>
      </c>
      <c r="AC42" s="32">
        <f>AE52*'Population change &amp; projection'!AF7/10000</f>
        <v>634279.52076022339</v>
      </c>
      <c r="AD42" s="32">
        <f>AF52*'Population change &amp; projection'!AG7/10000</f>
        <v>633846.2110748355</v>
      </c>
      <c r="AE42" s="32">
        <f>AG52*'Population change &amp; projection'!AH7/10000</f>
        <v>632104.2946822613</v>
      </c>
      <c r="AF42" s="32">
        <f>AH52*'Population change &amp; projection'!AI7/10000</f>
        <v>630309.44507115427</v>
      </c>
      <c r="AG42" s="32">
        <f>AI52*'Population change &amp; projection'!AJ7/10000</f>
        <v>628471.40283103415</v>
      </c>
      <c r="AH42" s="32">
        <f>AJ52*'Population change &amp; projection'!AK7/10000</f>
        <v>626585.37865888467</v>
      </c>
      <c r="AI42" s="32">
        <f>AK52*'Population change &amp; projection'!AL7/10000</f>
        <v>624647.62721098901</v>
      </c>
      <c r="AJ42" s="32">
        <f>AL52*'Population change &amp; projection'!AM7/10000</f>
        <v>621772.13599750993</v>
      </c>
      <c r="AK42" s="32">
        <f>AM52*'Population change &amp; projection'!AN7/10000</f>
        <v>618836.04040016991</v>
      </c>
      <c r="AL42" s="32">
        <f>AN52*'Population change &amp; projection'!AO7/10000</f>
        <v>615842.28285607032</v>
      </c>
      <c r="AM42" s="32">
        <f>AO52*'Population change &amp; projection'!AP7/10000</f>
        <v>612791.38926271303</v>
      </c>
      <c r="AN42" s="32">
        <f>AP52*'Population change &amp; projection'!AQ7/10000</f>
        <v>609677.60003094678</v>
      </c>
    </row>
    <row r="43" spans="1:40" s="14" customFormat="1" x14ac:dyDescent="0.15">
      <c r="A43" s="36" t="s">
        <v>246</v>
      </c>
      <c r="B43" s="32">
        <v>0</v>
      </c>
      <c r="C43" s="32">
        <f t="shared" ref="C43:AN43" si="12">B42*0.71%</f>
        <v>3863.0796772685617</v>
      </c>
      <c r="D43" s="32">
        <f t="shared" si="12"/>
        <v>3922.0325983422922</v>
      </c>
      <c r="E43" s="32">
        <f t="shared" si="12"/>
        <v>3981.4258574083642</v>
      </c>
      <c r="F43" s="32">
        <f t="shared" si="12"/>
        <v>4041.2869151691016</v>
      </c>
      <c r="G43" s="32">
        <f t="shared" si="12"/>
        <v>4079.0359399793042</v>
      </c>
      <c r="H43" s="32">
        <f t="shared" si="12"/>
        <v>4116.8538512534769</v>
      </c>
      <c r="I43" s="32">
        <f t="shared" si="12"/>
        <v>4154.7764128756771</v>
      </c>
      <c r="J43" s="32">
        <f t="shared" si="12"/>
        <v>4192.7913503201571</v>
      </c>
      <c r="K43" s="32">
        <f t="shared" si="12"/>
        <v>4230.893349964872</v>
      </c>
      <c r="L43" s="32">
        <f t="shared" si="12"/>
        <v>4266.3031289241235</v>
      </c>
      <c r="M43" s="32">
        <f t="shared" si="12"/>
        <v>4301.7194884097798</v>
      </c>
      <c r="N43" s="32">
        <f t="shared" si="12"/>
        <v>4337.1475977845475</v>
      </c>
      <c r="O43" s="32">
        <f t="shared" si="12"/>
        <v>4372.5992219559348</v>
      </c>
      <c r="P43" s="32">
        <f t="shared" si="12"/>
        <v>4408.0386463928453</v>
      </c>
      <c r="Q43" s="32">
        <f t="shared" si="12"/>
        <v>4423.7521452905085</v>
      </c>
      <c r="R43" s="32">
        <f t="shared" si="12"/>
        <v>4439.3169063633413</v>
      </c>
      <c r="S43" s="32">
        <f t="shared" si="12"/>
        <v>4454.7973956340984</v>
      </c>
      <c r="T43" s="32">
        <f t="shared" si="12"/>
        <v>4470.1392083127257</v>
      </c>
      <c r="U43" s="32">
        <f t="shared" si="12"/>
        <v>4485.3975106730804</v>
      </c>
      <c r="V43" s="32">
        <f t="shared" si="12"/>
        <v>4491.2734501398691</v>
      </c>
      <c r="W43" s="32">
        <f t="shared" si="12"/>
        <v>4497.0006194476646</v>
      </c>
      <c r="X43" s="32">
        <f t="shared" si="12"/>
        <v>4502.5910782878727</v>
      </c>
      <c r="Y43" s="32">
        <f t="shared" si="12"/>
        <v>4508.0358554534514</v>
      </c>
      <c r="Z43" s="32">
        <f t="shared" si="12"/>
        <v>4513.3189949582193</v>
      </c>
      <c r="AA43" s="32">
        <f t="shared" si="12"/>
        <v>4511.1996797285892</v>
      </c>
      <c r="AB43" s="32">
        <f t="shared" si="12"/>
        <v>4508.831273526428</v>
      </c>
      <c r="AC43" s="32">
        <f t="shared" si="12"/>
        <v>4506.2314230974907</v>
      </c>
      <c r="AD43" s="32">
        <f t="shared" si="12"/>
        <v>4503.3845973975858</v>
      </c>
      <c r="AE43" s="32">
        <f t="shared" si="12"/>
        <v>4500.3080986313316</v>
      </c>
      <c r="AF43" s="32">
        <f t="shared" si="12"/>
        <v>4487.9404922440553</v>
      </c>
      <c r="AG43" s="32">
        <f t="shared" si="12"/>
        <v>4475.1970600051955</v>
      </c>
      <c r="AH43" s="32">
        <f t="shared" si="12"/>
        <v>4462.1469601003419</v>
      </c>
      <c r="AI43" s="32">
        <f t="shared" si="12"/>
        <v>4448.7561884780807</v>
      </c>
      <c r="AJ43" s="32">
        <f t="shared" si="12"/>
        <v>4434.998153198022</v>
      </c>
      <c r="AK43" s="32">
        <f t="shared" si="12"/>
        <v>4414.5821655823202</v>
      </c>
      <c r="AL43" s="32">
        <f t="shared" si="12"/>
        <v>4393.7358868412057</v>
      </c>
      <c r="AM43" s="32">
        <f t="shared" si="12"/>
        <v>4372.4802082780989</v>
      </c>
      <c r="AN43" s="32">
        <f t="shared" si="12"/>
        <v>4350.818863765262</v>
      </c>
    </row>
    <row r="44" spans="1:40" s="14" customFormat="1" x14ac:dyDescent="0.15">
      <c r="A44" s="36" t="s">
        <v>247</v>
      </c>
      <c r="B44" s="32">
        <v>0</v>
      </c>
      <c r="C44" s="32">
        <f t="shared" ref="C44:AN44" si="13">IF(B42-C42-B43&gt;0,B42-C42-B43,0)</f>
        <v>0</v>
      </c>
      <c r="D44" s="32">
        <f t="shared" si="13"/>
        <v>0</v>
      </c>
      <c r="E44" s="32">
        <f t="shared" si="13"/>
        <v>0</v>
      </c>
      <c r="F44" s="32">
        <f t="shared" si="13"/>
        <v>0</v>
      </c>
      <c r="G44" s="32">
        <f t="shared" si="13"/>
        <v>0</v>
      </c>
      <c r="H44" s="32">
        <f t="shared" si="13"/>
        <v>0</v>
      </c>
      <c r="I44" s="32">
        <f t="shared" si="13"/>
        <v>0</v>
      </c>
      <c r="J44" s="32">
        <f t="shared" si="13"/>
        <v>0</v>
      </c>
      <c r="K44" s="32">
        <f t="shared" si="13"/>
        <v>0</v>
      </c>
      <c r="L44" s="32">
        <f t="shared" si="13"/>
        <v>0</v>
      </c>
      <c r="M44" s="32">
        <f t="shared" si="13"/>
        <v>0</v>
      </c>
      <c r="N44" s="32">
        <f t="shared" si="13"/>
        <v>0</v>
      </c>
      <c r="O44" s="32">
        <f t="shared" si="13"/>
        <v>0</v>
      </c>
      <c r="P44" s="32">
        <f t="shared" si="13"/>
        <v>0</v>
      </c>
      <c r="Q44" s="32">
        <f t="shared" si="13"/>
        <v>0</v>
      </c>
      <c r="R44" s="32">
        <f t="shared" si="13"/>
        <v>0</v>
      </c>
      <c r="S44" s="32">
        <f t="shared" si="13"/>
        <v>0</v>
      </c>
      <c r="T44" s="32">
        <f t="shared" si="13"/>
        <v>0</v>
      </c>
      <c r="U44" s="32">
        <f t="shared" si="13"/>
        <v>0</v>
      </c>
      <c r="V44" s="32">
        <f t="shared" si="13"/>
        <v>0</v>
      </c>
      <c r="W44" s="32">
        <f t="shared" si="13"/>
        <v>0</v>
      </c>
      <c r="X44" s="32">
        <f t="shared" si="13"/>
        <v>0</v>
      </c>
      <c r="Y44" s="32">
        <f t="shared" si="13"/>
        <v>0</v>
      </c>
      <c r="Z44" s="32">
        <f t="shared" si="13"/>
        <v>0</v>
      </c>
      <c r="AA44" s="32">
        <f t="shared" si="13"/>
        <v>0</v>
      </c>
      <c r="AB44" s="32">
        <f t="shared" si="13"/>
        <v>0</v>
      </c>
      <c r="AC44" s="32">
        <f t="shared" si="13"/>
        <v>0</v>
      </c>
      <c r="AD44" s="32">
        <f t="shared" si="13"/>
        <v>0</v>
      </c>
      <c r="AE44" s="32">
        <f t="shared" si="13"/>
        <v>0</v>
      </c>
      <c r="AF44" s="32">
        <f t="shared" si="13"/>
        <v>0</v>
      </c>
      <c r="AG44" s="32">
        <f t="shared" si="13"/>
        <v>0</v>
      </c>
      <c r="AH44" s="32">
        <f t="shared" si="13"/>
        <v>0</v>
      </c>
      <c r="AI44" s="32">
        <f t="shared" si="13"/>
        <v>0</v>
      </c>
      <c r="AJ44" s="32">
        <f t="shared" si="13"/>
        <v>0</v>
      </c>
      <c r="AK44" s="32">
        <f t="shared" si="13"/>
        <v>0</v>
      </c>
      <c r="AL44" s="32">
        <f t="shared" si="13"/>
        <v>0</v>
      </c>
      <c r="AM44" s="32">
        <f t="shared" si="13"/>
        <v>0</v>
      </c>
      <c r="AN44" s="32">
        <f t="shared" si="13"/>
        <v>0</v>
      </c>
    </row>
    <row r="45" spans="1:40" s="14" customFormat="1" x14ac:dyDescent="0.15">
      <c r="A45" s="36" t="s">
        <v>181</v>
      </c>
      <c r="B45" s="32">
        <v>0</v>
      </c>
      <c r="C45" s="32">
        <f t="shared" ref="C45:AN45" si="14">IF(C42-B42+B43&gt;0,C42-B42+B43,0)</f>
        <v>8303.2283202437684</v>
      </c>
      <c r="D45" s="32">
        <f t="shared" si="14"/>
        <v>12228.327433053335</v>
      </c>
      <c r="E45" s="32">
        <f t="shared" si="14"/>
        <v>12353.167494220786</v>
      </c>
      <c r="F45" s="32">
        <f t="shared" si="14"/>
        <v>9298.1899151833932</v>
      </c>
      <c r="G45" s="32">
        <f t="shared" si="14"/>
        <v>9367.7532918131947</v>
      </c>
      <c r="H45" s="32">
        <f t="shared" si="14"/>
        <v>9420.2418022610327</v>
      </c>
      <c r="I45" s="32">
        <f t="shared" si="14"/>
        <v>9471.0703927294417</v>
      </c>
      <c r="J45" s="32">
        <f t="shared" si="14"/>
        <v>9521.2552360749632</v>
      </c>
      <c r="K45" s="32">
        <f t="shared" si="14"/>
        <v>9180.0841614823439</v>
      </c>
      <c r="L45" s="32">
        <f t="shared" si="14"/>
        <v>9219.1129958319962</v>
      </c>
      <c r="M45" s="32">
        <f t="shared" si="14"/>
        <v>9256.177688750573</v>
      </c>
      <c r="N45" s="32">
        <f t="shared" si="14"/>
        <v>9294.9059914220961</v>
      </c>
      <c r="O45" s="32">
        <f t="shared" si="14"/>
        <v>9328.615828335307</v>
      </c>
      <c r="P45" s="32">
        <f t="shared" si="14"/>
        <v>6585.768080781746</v>
      </c>
      <c r="Q45" s="32">
        <f t="shared" si="14"/>
        <v>6600.2585158059092</v>
      </c>
      <c r="R45" s="32">
        <f t="shared" si="14"/>
        <v>6604.1027468055427</v>
      </c>
      <c r="S45" s="32">
        <f t="shared" si="14"/>
        <v>6600.135593493922</v>
      </c>
      <c r="T45" s="32">
        <f t="shared" si="14"/>
        <v>6603.8540661065899</v>
      </c>
      <c r="U45" s="32">
        <f t="shared" si="14"/>
        <v>5297.7363163111704</v>
      </c>
      <c r="V45" s="32">
        <f t="shared" si="14"/>
        <v>5292.0410751513418</v>
      </c>
      <c r="W45" s="32">
        <f t="shared" si="14"/>
        <v>5278.6620191832362</v>
      </c>
      <c r="X45" s="32">
        <f t="shared" si="14"/>
        <v>5263.8706427685593</v>
      </c>
      <c r="Y45" s="32">
        <f t="shared" si="14"/>
        <v>5246.6952338889914</v>
      </c>
      <c r="Z45" s="32">
        <f t="shared" si="14"/>
        <v>4209.540752688762</v>
      </c>
      <c r="AA45" s="32">
        <f t="shared" si="14"/>
        <v>4179.7406566256286</v>
      </c>
      <c r="AB45" s="32">
        <f t="shared" si="14"/>
        <v>4145.0235629768495</v>
      </c>
      <c r="AC45" s="32">
        <f t="shared" si="14"/>
        <v>4107.8699073426051</v>
      </c>
      <c r="AD45" s="32">
        <f t="shared" si="14"/>
        <v>4072.9217377096093</v>
      </c>
      <c r="AE45" s="32">
        <f t="shared" si="14"/>
        <v>2761.4682048233826</v>
      </c>
      <c r="AF45" s="32">
        <f t="shared" si="14"/>
        <v>2705.4584875243045</v>
      </c>
      <c r="AG45" s="32">
        <f t="shared" si="14"/>
        <v>2649.8982521239341</v>
      </c>
      <c r="AH45" s="32">
        <f t="shared" si="14"/>
        <v>2589.1728878557133</v>
      </c>
      <c r="AI45" s="32">
        <f t="shared" si="14"/>
        <v>2524.3955122046837</v>
      </c>
      <c r="AJ45" s="32">
        <f t="shared" si="14"/>
        <v>1573.2649749990014</v>
      </c>
      <c r="AK45" s="32">
        <f t="shared" si="14"/>
        <v>1498.9025558579951</v>
      </c>
      <c r="AL45" s="32">
        <f t="shared" si="14"/>
        <v>1420.8246214827341</v>
      </c>
      <c r="AM45" s="32">
        <f t="shared" si="14"/>
        <v>1342.8422934839118</v>
      </c>
      <c r="AN45" s="32">
        <f t="shared" si="14"/>
        <v>1258.6909765118507</v>
      </c>
    </row>
    <row r="46" spans="1:40" s="14" customFormat="1" x14ac:dyDescent="0.15">
      <c r="A46" s="36" t="s">
        <v>124</v>
      </c>
      <c r="B46" s="32">
        <v>0</v>
      </c>
      <c r="C46" s="32">
        <f>SUM($B45:C45)</f>
        <v>8303.2283202437684</v>
      </c>
      <c r="D46" s="32">
        <f>SUM($B45:D45)</f>
        <v>20531.555753297103</v>
      </c>
      <c r="E46" s="32">
        <f>SUM($B45:E45)</f>
        <v>32884.72324751789</v>
      </c>
      <c r="F46" s="32">
        <f>SUM($B45:F45)</f>
        <v>42182.913162701283</v>
      </c>
      <c r="G46" s="32">
        <f>SUM($B45:G45)</f>
        <v>51550.666454514474</v>
      </c>
      <c r="H46" s="32">
        <f>SUM($B45:H45)</f>
        <v>60970.90825677551</v>
      </c>
      <c r="I46" s="32">
        <f>SUM($B45:I45)</f>
        <v>70441.978649504948</v>
      </c>
      <c r="J46" s="32">
        <f>SUM($B45:J45)</f>
        <v>79963.233885579917</v>
      </c>
      <c r="K46" s="32">
        <f>SUM($B45:K45)</f>
        <v>89143.318047062261</v>
      </c>
      <c r="L46" s="32">
        <f>SUM($B45:L45)</f>
        <v>98362.431042894255</v>
      </c>
      <c r="M46" s="32">
        <f>SUM($B45:M45)</f>
        <v>107618.60873164482</v>
      </c>
      <c r="N46" s="32">
        <f>SUM($B45:N45)</f>
        <v>116913.51472306692</v>
      </c>
      <c r="O46" s="32">
        <f>SUM($B45:O45)</f>
        <v>126242.13055140222</v>
      </c>
      <c r="P46" s="32">
        <f>SUM($B45:P45)</f>
        <v>132827.89863218396</v>
      </c>
      <c r="Q46" s="32">
        <f>SUM($B45:Q45)</f>
        <v>139428.15714798987</v>
      </c>
      <c r="R46" s="32">
        <f>SUM($B45:R45)</f>
        <v>146032.25989479542</v>
      </c>
      <c r="S46" s="32">
        <f>SUM($B45:S45)</f>
        <v>152632.39548828936</v>
      </c>
      <c r="T46" s="32">
        <f>SUM($B45:T45)</f>
        <v>159236.24955439594</v>
      </c>
      <c r="U46" s="32">
        <f>SUM($B45:U45)</f>
        <v>164533.98587070711</v>
      </c>
      <c r="V46" s="32">
        <f>SUM($B45:V45)</f>
        <v>169826.02694585847</v>
      </c>
      <c r="W46" s="32">
        <f>SUM($B45:W45)</f>
        <v>175104.68896504171</v>
      </c>
      <c r="X46" s="32">
        <f>SUM($B45:X45)</f>
        <v>180368.55960781028</v>
      </c>
      <c r="Y46" s="32">
        <f>SUM($B45:Y45)</f>
        <v>185615.25484169926</v>
      </c>
      <c r="Z46" s="32">
        <f>SUM($B45:Z45)</f>
        <v>189824.79559438804</v>
      </c>
      <c r="AA46" s="32">
        <f>SUM($B45:AA45)</f>
        <v>194004.53625101366</v>
      </c>
      <c r="AB46" s="32">
        <f>SUM($B45:AB45)</f>
        <v>198149.55981399052</v>
      </c>
      <c r="AC46" s="32">
        <f>SUM($B45:AC45)</f>
        <v>202257.42972133312</v>
      </c>
      <c r="AD46" s="32">
        <f>SUM($B45:AD45)</f>
        <v>206330.35145904272</v>
      </c>
      <c r="AE46" s="32">
        <f>SUM($B45:AE45)</f>
        <v>209091.8196638661</v>
      </c>
      <c r="AF46" s="32">
        <f>SUM($B45:AF45)</f>
        <v>211797.2781513904</v>
      </c>
      <c r="AG46" s="32">
        <f>SUM($B45:AG45)</f>
        <v>214447.17640351434</v>
      </c>
      <c r="AH46" s="32">
        <f>SUM($B45:AH45)</f>
        <v>217036.34929137005</v>
      </c>
      <c r="AI46" s="32">
        <f>SUM($B45:AI45)</f>
        <v>219560.74480357472</v>
      </c>
      <c r="AJ46" s="32">
        <f>SUM($B45:AJ45)</f>
        <v>221134.00977857373</v>
      </c>
      <c r="AK46" s="32">
        <f>SUM($B45:AK45)</f>
        <v>222632.91233443172</v>
      </c>
      <c r="AL46" s="32">
        <f>SUM($B45:AL45)</f>
        <v>224053.73695591444</v>
      </c>
      <c r="AM46" s="32">
        <f>SUM($B45:AM45)</f>
        <v>225396.57924939835</v>
      </c>
      <c r="AN46" s="32">
        <f>SUM($B45:AN45)</f>
        <v>226655.27022591021</v>
      </c>
    </row>
    <row r="47" spans="1:40" s="14" customFormat="1" x14ac:dyDescent="0.15">
      <c r="A47" s="36" t="s">
        <v>125</v>
      </c>
      <c r="B47" s="32">
        <f>B42</f>
        <v>544095.72919275519</v>
      </c>
      <c r="C47" s="32">
        <f>B42-SUM($B43:B43)-SUM($B44:B44)</f>
        <v>544095.72919275519</v>
      </c>
      <c r="D47" s="32">
        <f>C42-SUM($B43:C43)-SUM($B44:C44)</f>
        <v>548535.87783573044</v>
      </c>
      <c r="E47" s="32">
        <f>D42-SUM($B43:D43)-SUM($B44:D44)</f>
        <v>552979.09299317282</v>
      </c>
      <c r="F47" s="32">
        <f>E42-SUM($B43:E43)-SUM($B44:E44)</f>
        <v>557428.80203164299</v>
      </c>
      <c r="G47" s="32">
        <f>F42-SUM($B43:F43)-SUM($B44:F44)</f>
        <v>558704.27917424892</v>
      </c>
      <c r="H47" s="32">
        <f>G42-SUM($B43:G43)-SUM($B44:G44)</f>
        <v>559951.70961091376</v>
      </c>
      <c r="I47" s="32">
        <f>H42-SUM($B43:H43)-SUM($B44:H44)</f>
        <v>561176.06162194198</v>
      </c>
      <c r="J47" s="32">
        <f>I42-SUM($B43:I43)-SUM($B44:I44)</f>
        <v>562375.50175054232</v>
      </c>
      <c r="K47" s="32">
        <f>J42-SUM($B43:J43)-SUM($B44:J44)</f>
        <v>563549.18922342139</v>
      </c>
      <c r="L47" s="32">
        <f>K42-SUM($B43:K43)-SUM($B44:K44)</f>
        <v>564305.58868461871</v>
      </c>
      <c r="M47" s="32">
        <f>L42-SUM($B43:L43)-SUM($B44:L44)</f>
        <v>565027.50520156173</v>
      </c>
      <c r="N47" s="32">
        <f>M42-SUM($B43:M43)-SUM($B44:M44)</f>
        <v>565715.66027297836</v>
      </c>
      <c r="O47" s="32">
        <f>N42-SUM($B43:N43)-SUM($B44:N44)</f>
        <v>566371.69917820615</v>
      </c>
      <c r="P47" s="32">
        <f>O42-SUM($B43:O43)-SUM($B44:O44)</f>
        <v>566990.56818680093</v>
      </c>
      <c r="Q47" s="32">
        <f>P42-SUM($B43:P43)-SUM($B44:P44)</f>
        <v>564795.69839923398</v>
      </c>
      <c r="R47" s="32">
        <f>Q42-SUM($B43:Q43)-SUM($B44:Q44)</f>
        <v>562564.16612335644</v>
      </c>
      <c r="S47" s="32">
        <f>R42-SUM($B43:R43)-SUM($B44:R44)</f>
        <v>560305.19981850823</v>
      </c>
      <c r="T47" s="32">
        <f>S42-SUM($B43:S43)-SUM($B44:S44)</f>
        <v>558011.2211100047</v>
      </c>
      <c r="U47" s="32">
        <f>T42-SUM($B43:T43)-SUM($B44:T44)</f>
        <v>555690.13857216446</v>
      </c>
      <c r="V47" s="32">
        <f>U42-SUM($B43:U43)-SUM($B44:U44)</f>
        <v>552032.33816948975</v>
      </c>
      <c r="W47" s="32">
        <f>V42-SUM($B43:V43)-SUM($B44:V44)</f>
        <v>548347.70828382822</v>
      </c>
      <c r="X47" s="32">
        <f>W42-SUM($B43:W43)-SUM($B44:W44)</f>
        <v>544638.09623342392</v>
      </c>
      <c r="Y47" s="32">
        <f>X42-SUM($B43:X43)-SUM($B44:X44)</f>
        <v>540902.37517845689</v>
      </c>
      <c r="Z47" s="32">
        <f>Y42-SUM($B43:Y43)-SUM($B44:Y44)</f>
        <v>537138.44347860455</v>
      </c>
      <c r="AA47" s="32">
        <f>Z42-SUM($B43:Z43)-SUM($B44:Z44)</f>
        <v>532326.62938088167</v>
      </c>
      <c r="AB47" s="32">
        <f>AA42-SUM($B43:AA43)-SUM($B44:AA44)</f>
        <v>527481.85136282048</v>
      </c>
      <c r="AC47" s="32">
        <f>AB42-SUM($B43:AB43)-SUM($B44:AB44)</f>
        <v>522606.84397254232</v>
      </c>
      <c r="AD47" s="32">
        <f>AC42-SUM($B43:AC43)-SUM($B44:AC44)</f>
        <v>517699.65118326101</v>
      </c>
      <c r="AE47" s="32">
        <f>AD42-SUM($B43:AD43)-SUM($B44:AD44)</f>
        <v>512762.95690047555</v>
      </c>
      <c r="AF47" s="32">
        <f>AE42-SUM($B43:AE43)-SUM($B44:AE44)</f>
        <v>506520.73240927001</v>
      </c>
      <c r="AG47" s="32">
        <f>AF42-SUM($B43:AF43)-SUM($B44:AF44)</f>
        <v>500237.94230591896</v>
      </c>
      <c r="AH47" s="32">
        <f>AG42-SUM($B43:AG43)-SUM($B44:AG44)</f>
        <v>493924.70300579362</v>
      </c>
      <c r="AI47" s="32">
        <f>AH42-SUM($B43:AH43)-SUM($B44:AH44)</f>
        <v>487576.5318735438</v>
      </c>
      <c r="AJ47" s="32">
        <f>AI42-SUM($B43:AI43)-SUM($B44:AI44)</f>
        <v>481190.02423717006</v>
      </c>
      <c r="AK47" s="32">
        <f>AJ42-SUM($B43:AJ43)-SUM($B44:AJ44)</f>
        <v>473879.53487049299</v>
      </c>
      <c r="AL47" s="32">
        <f>AK42-SUM($B43:AK43)-SUM($B44:AK44)</f>
        <v>466528.85710757063</v>
      </c>
      <c r="AM47" s="32">
        <f>AL42-SUM($B43:AL43)-SUM($B44:AL44)</f>
        <v>459141.36367662984</v>
      </c>
      <c r="AN47" s="32">
        <f>AM42-SUM($B43:AM43)-SUM($B44:AM44)</f>
        <v>451717.98987499444</v>
      </c>
    </row>
    <row r="48" spans="1:40" s="14" customFormat="1" x14ac:dyDescent="0.15">
      <c r="A48" s="31"/>
      <c r="B48" s="31"/>
      <c r="C48" s="31"/>
      <c r="D48" s="31"/>
      <c r="E48" s="31"/>
      <c r="F48" s="31"/>
      <c r="G48" s="31"/>
      <c r="H48" s="31"/>
      <c r="I48" s="31"/>
      <c r="J48" s="31"/>
      <c r="K48" s="31"/>
      <c r="L48" s="31"/>
      <c r="M48" s="31"/>
    </row>
    <row r="49" spans="1:42" s="18" customFormat="1" x14ac:dyDescent="0.15">
      <c r="A49" s="34"/>
      <c r="B49" s="34">
        <v>2020</v>
      </c>
      <c r="C49" s="34">
        <v>2021</v>
      </c>
      <c r="D49" s="34">
        <v>2022</v>
      </c>
      <c r="E49" s="34">
        <v>2023</v>
      </c>
      <c r="F49" s="34">
        <v>2024</v>
      </c>
      <c r="G49" s="34">
        <v>2025</v>
      </c>
      <c r="H49" s="34">
        <v>2026</v>
      </c>
      <c r="I49" s="34">
        <v>2027</v>
      </c>
      <c r="J49" s="34">
        <v>2028</v>
      </c>
      <c r="K49" s="34">
        <v>2029</v>
      </c>
      <c r="L49" s="34">
        <v>2030</v>
      </c>
      <c r="M49" s="34">
        <v>2031</v>
      </c>
      <c r="N49" s="34">
        <v>2032</v>
      </c>
      <c r="O49" s="34">
        <v>2033</v>
      </c>
      <c r="P49" s="34">
        <v>2034</v>
      </c>
      <c r="Q49" s="34">
        <v>2035</v>
      </c>
      <c r="R49" s="34">
        <v>2036</v>
      </c>
      <c r="S49" s="34">
        <v>2037</v>
      </c>
      <c r="T49" s="34">
        <v>2038</v>
      </c>
      <c r="U49" s="34">
        <v>2039</v>
      </c>
      <c r="V49" s="34">
        <v>2040</v>
      </c>
      <c r="W49" s="34">
        <v>2041</v>
      </c>
      <c r="X49" s="34">
        <v>2042</v>
      </c>
      <c r="Y49" s="34">
        <v>2043</v>
      </c>
      <c r="Z49" s="34">
        <v>2044</v>
      </c>
      <c r="AA49" s="34">
        <v>2045</v>
      </c>
      <c r="AB49" s="34">
        <v>2046</v>
      </c>
      <c r="AC49" s="34">
        <v>2047</v>
      </c>
      <c r="AD49" s="34">
        <v>2048</v>
      </c>
      <c r="AE49" s="34">
        <v>2049</v>
      </c>
      <c r="AF49" s="34">
        <v>2050</v>
      </c>
      <c r="AG49" s="34">
        <v>2051</v>
      </c>
      <c r="AH49" s="34">
        <v>2052</v>
      </c>
      <c r="AI49" s="34">
        <v>2053</v>
      </c>
      <c r="AJ49" s="34">
        <v>2054</v>
      </c>
      <c r="AK49" s="34">
        <v>2055</v>
      </c>
      <c r="AL49" s="34">
        <v>2056</v>
      </c>
      <c r="AM49" s="34">
        <v>2057</v>
      </c>
      <c r="AN49" s="34">
        <v>2058</v>
      </c>
      <c r="AO49" s="34">
        <v>2059</v>
      </c>
      <c r="AP49" s="34">
        <v>2060</v>
      </c>
    </row>
    <row r="50" spans="1:42" s="14" customFormat="1" x14ac:dyDescent="0.15">
      <c r="A50" s="34" t="s">
        <v>118</v>
      </c>
      <c r="B50" s="33">
        <f>$B$56*(1+$B$59)^(B$49-2016)</f>
        <v>35.333295349925564</v>
      </c>
      <c r="C50" s="33">
        <f t="shared" ref="C50:AP50" si="15">$B$56*(1+$B$59)^(C$49-2016)</f>
        <v>35.403961940625422</v>
      </c>
      <c r="D50" s="33">
        <f t="shared" si="15"/>
        <v>35.474769864506662</v>
      </c>
      <c r="E50" s="33">
        <f t="shared" si="15"/>
        <v>35.545719404235676</v>
      </c>
      <c r="F50" s="33">
        <f t="shared" si="15"/>
        <v>35.616810843044156</v>
      </c>
      <c r="G50" s="33">
        <f t="shared" si="15"/>
        <v>35.68804446473024</v>
      </c>
      <c r="H50" s="33">
        <f t="shared" si="15"/>
        <v>35.759420553659695</v>
      </c>
      <c r="I50" s="33">
        <f t="shared" si="15"/>
        <v>35.830939394767015</v>
      </c>
      <c r="J50" s="33">
        <f t="shared" si="15"/>
        <v>35.902601273556556</v>
      </c>
      <c r="K50" s="33">
        <f t="shared" si="15"/>
        <v>35.974406476103667</v>
      </c>
      <c r="L50" s="33">
        <f t="shared" si="15"/>
        <v>36.04635528905586</v>
      </c>
      <c r="M50" s="33">
        <f t="shared" si="15"/>
        <v>36.118447999633986</v>
      </c>
      <c r="N50" s="33">
        <f t="shared" si="15"/>
        <v>36.190684895633247</v>
      </c>
      <c r="O50" s="33">
        <f t="shared" si="15"/>
        <v>36.26306626542452</v>
      </c>
      <c r="P50" s="33">
        <f t="shared" si="15"/>
        <v>36.335592397955359</v>
      </c>
      <c r="Q50" s="33">
        <f t="shared" si="15"/>
        <v>36.408263582751275</v>
      </c>
      <c r="R50" s="33">
        <f t="shared" si="15"/>
        <v>36.481080109916775</v>
      </c>
      <c r="S50" s="33">
        <f t="shared" si="15"/>
        <v>36.554042270136613</v>
      </c>
      <c r="T50" s="33">
        <f t="shared" si="15"/>
        <v>36.627150354676878</v>
      </c>
      <c r="U50" s="33">
        <f t="shared" si="15"/>
        <v>36.70040465538623</v>
      </c>
      <c r="V50" s="33">
        <f t="shared" si="15"/>
        <v>36.773805464697006</v>
      </c>
      <c r="W50" s="33">
        <f t="shared" si="15"/>
        <v>36.847353075626408</v>
      </c>
      <c r="X50" s="33">
        <f t="shared" si="15"/>
        <v>36.921047781777645</v>
      </c>
      <c r="Y50" s="33">
        <f t="shared" si="15"/>
        <v>36.994889877341208</v>
      </c>
      <c r="Z50" s="33">
        <f t="shared" si="15"/>
        <v>37.068879657095884</v>
      </c>
      <c r="AA50" s="33">
        <f t="shared" si="15"/>
        <v>37.143017416410082</v>
      </c>
      <c r="AB50" s="33">
        <f t="shared" si="15"/>
        <v>37.217303451242884</v>
      </c>
      <c r="AC50" s="33">
        <f t="shared" si="15"/>
        <v>37.291738058145384</v>
      </c>
      <c r="AD50" s="33">
        <f t="shared" si="15"/>
        <v>37.366321534261672</v>
      </c>
      <c r="AE50" s="33">
        <f t="shared" si="15"/>
        <v>37.441054177330194</v>
      </c>
      <c r="AF50" s="33">
        <f t="shared" si="15"/>
        <v>37.515936285684852</v>
      </c>
      <c r="AG50" s="33">
        <f t="shared" si="15"/>
        <v>37.590968158256217</v>
      </c>
      <c r="AH50" s="33">
        <f t="shared" si="15"/>
        <v>37.666150094572735</v>
      </c>
      <c r="AI50" s="33">
        <f t="shared" si="15"/>
        <v>37.741482394761881</v>
      </c>
      <c r="AJ50" s="33">
        <f t="shared" si="15"/>
        <v>37.816965359551389</v>
      </c>
      <c r="AK50" s="33">
        <f t="shared" si="15"/>
        <v>37.892599290270503</v>
      </c>
      <c r="AL50" s="33">
        <f t="shared" si="15"/>
        <v>37.968384488851044</v>
      </c>
      <c r="AM50" s="33">
        <f t="shared" si="15"/>
        <v>38.044321257828749</v>
      </c>
      <c r="AN50" s="33">
        <f t="shared" si="15"/>
        <v>38.120409900344399</v>
      </c>
      <c r="AO50" s="33">
        <f t="shared" si="15"/>
        <v>38.196650720145087</v>
      </c>
      <c r="AP50" s="33">
        <f t="shared" si="15"/>
        <v>38.273044021585378</v>
      </c>
    </row>
    <row r="51" spans="1:42" s="14" customFormat="1" x14ac:dyDescent="0.15">
      <c r="A51" s="34" t="s">
        <v>119</v>
      </c>
      <c r="B51" s="33">
        <f>$B$57*(1+$B$59)^(B$49-2016)</f>
        <v>36.994141415972905</v>
      </c>
      <c r="C51" s="33">
        <f t="shared" ref="C51:AP51" si="16">$B$57*(1+$B$59)^(C$49-2016)</f>
        <v>37.068129698804853</v>
      </c>
      <c r="D51" s="33">
        <f t="shared" si="16"/>
        <v>37.142265958202451</v>
      </c>
      <c r="E51" s="33">
        <f t="shared" si="16"/>
        <v>37.216550490118863</v>
      </c>
      <c r="F51" s="33">
        <f t="shared" si="16"/>
        <v>37.290983591099099</v>
      </c>
      <c r="G51" s="33">
        <f t="shared" si="16"/>
        <v>37.365565558281304</v>
      </c>
      <c r="H51" s="33">
        <f t="shared" si="16"/>
        <v>37.440296689397854</v>
      </c>
      <c r="I51" s="33">
        <f t="shared" si="16"/>
        <v>37.515177282776655</v>
      </c>
      <c r="J51" s="33">
        <f t="shared" si="16"/>
        <v>37.59020763734221</v>
      </c>
      <c r="K51" s="33">
        <f t="shared" si="16"/>
        <v>37.665388052616898</v>
      </c>
      <c r="L51" s="33">
        <f t="shared" si="16"/>
        <v>37.740718828722116</v>
      </c>
      <c r="M51" s="33">
        <f t="shared" si="16"/>
        <v>37.816200266379568</v>
      </c>
      <c r="N51" s="33">
        <f t="shared" si="16"/>
        <v>37.891832666912329</v>
      </c>
      <c r="O51" s="33">
        <f t="shared" si="16"/>
        <v>37.967616332246152</v>
      </c>
      <c r="P51" s="33">
        <f t="shared" si="16"/>
        <v>38.043551564910636</v>
      </c>
      <c r="Q51" s="33">
        <f t="shared" si="16"/>
        <v>38.119638668040459</v>
      </c>
      <c r="R51" s="33">
        <f t="shared" si="16"/>
        <v>38.195877945376544</v>
      </c>
      <c r="S51" s="33">
        <f t="shared" si="16"/>
        <v>38.272269701267298</v>
      </c>
      <c r="T51" s="33">
        <f t="shared" si="16"/>
        <v>38.348814240669824</v>
      </c>
      <c r="U51" s="33">
        <f t="shared" si="16"/>
        <v>38.425511869151165</v>
      </c>
      <c r="V51" s="33">
        <f t="shared" si="16"/>
        <v>38.502362892889465</v>
      </c>
      <c r="W51" s="33">
        <f t="shared" si="16"/>
        <v>38.579367618675256</v>
      </c>
      <c r="X51" s="33">
        <f t="shared" si="16"/>
        <v>38.656526353912589</v>
      </c>
      <c r="Y51" s="33">
        <f t="shared" si="16"/>
        <v>38.733839406620419</v>
      </c>
      <c r="Z51" s="33">
        <f t="shared" si="16"/>
        <v>38.811307085433661</v>
      </c>
      <c r="AA51" s="33">
        <f t="shared" si="16"/>
        <v>38.888929699604532</v>
      </c>
      <c r="AB51" s="33">
        <f t="shared" si="16"/>
        <v>38.966707559003723</v>
      </c>
      <c r="AC51" s="33">
        <f t="shared" si="16"/>
        <v>39.044640974121741</v>
      </c>
      <c r="AD51" s="33">
        <f t="shared" si="16"/>
        <v>39.122730256069985</v>
      </c>
      <c r="AE51" s="33">
        <f t="shared" si="16"/>
        <v>39.200975716582121</v>
      </c>
      <c r="AF51" s="33">
        <f t="shared" si="16"/>
        <v>39.279377668015286</v>
      </c>
      <c r="AG51" s="33">
        <f t="shared" si="16"/>
        <v>39.357936423351312</v>
      </c>
      <c r="AH51" s="33">
        <f t="shared" si="16"/>
        <v>39.436652296198019</v>
      </c>
      <c r="AI51" s="33">
        <f t="shared" si="16"/>
        <v>39.515525600790419</v>
      </c>
      <c r="AJ51" s="33">
        <f t="shared" si="16"/>
        <v>39.594556651991986</v>
      </c>
      <c r="AK51" s="33">
        <f t="shared" si="16"/>
        <v>39.673745765295976</v>
      </c>
      <c r="AL51" s="33">
        <f t="shared" si="16"/>
        <v>39.753093256826567</v>
      </c>
      <c r="AM51" s="33">
        <f t="shared" si="16"/>
        <v>39.832599443340229</v>
      </c>
      <c r="AN51" s="33">
        <f t="shared" si="16"/>
        <v>39.912264642226894</v>
      </c>
      <c r="AO51" s="33">
        <f t="shared" si="16"/>
        <v>39.992089171511353</v>
      </c>
      <c r="AP51" s="33">
        <f t="shared" si="16"/>
        <v>40.072073349854371</v>
      </c>
    </row>
    <row r="52" spans="1:42" s="14" customFormat="1" x14ac:dyDescent="0.15">
      <c r="A52" s="34" t="s">
        <v>120</v>
      </c>
      <c r="B52" s="33">
        <f>$B$58*(1+$B$59)^(B$49-2016)</f>
        <v>14.570408301276036</v>
      </c>
      <c r="C52" s="33">
        <f t="shared" ref="C52:AP52" si="17">$B$58*(1+$B$59)^(C$49-2016)</f>
        <v>14.59954911787859</v>
      </c>
      <c r="D52" s="33">
        <f t="shared" si="17"/>
        <v>14.628748216114342</v>
      </c>
      <c r="E52" s="33">
        <f t="shared" si="17"/>
        <v>14.658005712546572</v>
      </c>
      <c r="F52" s="33">
        <f t="shared" si="17"/>
        <v>14.687321723971667</v>
      </c>
      <c r="G52" s="33">
        <f t="shared" si="17"/>
        <v>14.71669636741961</v>
      </c>
      <c r="H52" s="33">
        <f t="shared" si="17"/>
        <v>14.746129760154448</v>
      </c>
      <c r="I52" s="33">
        <f t="shared" si="17"/>
        <v>14.775622019674756</v>
      </c>
      <c r="J52" s="33">
        <f t="shared" si="17"/>
        <v>14.805173263714106</v>
      </c>
      <c r="K52" s="33">
        <f t="shared" si="17"/>
        <v>14.834783610241537</v>
      </c>
      <c r="L52" s="33">
        <f t="shared" si="17"/>
        <v>14.864453177462014</v>
      </c>
      <c r="M52" s="33">
        <f t="shared" si="17"/>
        <v>14.894182083816942</v>
      </c>
      <c r="N52" s="33">
        <f t="shared" si="17"/>
        <v>14.923970447984575</v>
      </c>
      <c r="O52" s="33">
        <f t="shared" si="17"/>
        <v>14.953818388880544</v>
      </c>
      <c r="P52" s="33">
        <f t="shared" si="17"/>
        <v>14.983726025658303</v>
      </c>
      <c r="Q52" s="33">
        <f t="shared" si="17"/>
        <v>15.013693477709619</v>
      </c>
      <c r="R52" s="33">
        <f t="shared" si="17"/>
        <v>15.04372086466504</v>
      </c>
      <c r="S52" s="33">
        <f t="shared" si="17"/>
        <v>15.073808306394371</v>
      </c>
      <c r="T52" s="33">
        <f t="shared" si="17"/>
        <v>15.103955923007156</v>
      </c>
      <c r="U52" s="33">
        <f t="shared" si="17"/>
        <v>15.134163834853171</v>
      </c>
      <c r="V52" s="33">
        <f t="shared" si="17"/>
        <v>15.164432162522877</v>
      </c>
      <c r="W52" s="33">
        <f t="shared" si="17"/>
        <v>15.194761026847926</v>
      </c>
      <c r="X52" s="33">
        <f t="shared" si="17"/>
        <v>15.225150548901617</v>
      </c>
      <c r="Y52" s="33">
        <f t="shared" si="17"/>
        <v>15.255600849999421</v>
      </c>
      <c r="Z52" s="33">
        <f t="shared" si="17"/>
        <v>15.286112051699419</v>
      </c>
      <c r="AA52" s="33">
        <f t="shared" si="17"/>
        <v>15.316684275802821</v>
      </c>
      <c r="AB52" s="33">
        <f t="shared" si="17"/>
        <v>15.347317644354419</v>
      </c>
      <c r="AC52" s="33">
        <f t="shared" si="17"/>
        <v>15.378012279643134</v>
      </c>
      <c r="AD52" s="33">
        <f t="shared" si="17"/>
        <v>15.408768304202418</v>
      </c>
      <c r="AE52" s="33">
        <f t="shared" si="17"/>
        <v>15.439585840810821</v>
      </c>
      <c r="AF52" s="33">
        <f t="shared" si="17"/>
        <v>15.470465012492442</v>
      </c>
      <c r="AG52" s="33">
        <f t="shared" si="17"/>
        <v>15.501405942517428</v>
      </c>
      <c r="AH52" s="33">
        <f t="shared" si="17"/>
        <v>15.532408754402462</v>
      </c>
      <c r="AI52" s="33">
        <f t="shared" si="17"/>
        <v>15.563473571911269</v>
      </c>
      <c r="AJ52" s="33">
        <f t="shared" si="17"/>
        <v>15.594600519055085</v>
      </c>
      <c r="AK52" s="33">
        <f t="shared" si="17"/>
        <v>15.6257897200932</v>
      </c>
      <c r="AL52" s="33">
        <f t="shared" si="17"/>
        <v>15.657041299533386</v>
      </c>
      <c r="AM52" s="33">
        <f t="shared" si="17"/>
        <v>15.688355382132453</v>
      </c>
      <c r="AN52" s="33">
        <f t="shared" si="17"/>
        <v>15.719732092896715</v>
      </c>
      <c r="AO52" s="33">
        <f t="shared" si="17"/>
        <v>15.751171557082509</v>
      </c>
      <c r="AP52" s="33">
        <f t="shared" si="17"/>
        <v>15.782673900196674</v>
      </c>
    </row>
    <row r="54" spans="1:42" x14ac:dyDescent="0.15">
      <c r="A54" s="2" t="s">
        <v>504</v>
      </c>
      <c r="B54" s="2" t="s">
        <v>70</v>
      </c>
      <c r="C54" s="2" t="s">
        <v>505</v>
      </c>
      <c r="D54" s="2" t="s">
        <v>72</v>
      </c>
      <c r="E54" s="2" t="s">
        <v>10</v>
      </c>
    </row>
    <row r="55" spans="1:42" x14ac:dyDescent="0.15">
      <c r="B55" s="2">
        <v>1388000000</v>
      </c>
      <c r="C55" s="7">
        <v>0.57350000000000001</v>
      </c>
      <c r="D55" s="2">
        <f>B55*C55</f>
        <v>796018000</v>
      </c>
      <c r="E55" s="2">
        <f>B55-D55</f>
        <v>591982000</v>
      </c>
    </row>
    <row r="56" spans="1:42" x14ac:dyDescent="0.15">
      <c r="A56" s="2" t="s">
        <v>501</v>
      </c>
      <c r="B56" s="2">
        <f>E65*10000/D55</f>
        <v>35.052036685336425</v>
      </c>
    </row>
    <row r="57" spans="1:42" x14ac:dyDescent="0.15">
      <c r="A57" s="2" t="s">
        <v>502</v>
      </c>
      <c r="B57" s="2">
        <f>G65*10000/E55</f>
        <v>36.699662151889761</v>
      </c>
    </row>
    <row r="58" spans="1:42" x14ac:dyDescent="0.15">
      <c r="A58" s="2" t="s">
        <v>503</v>
      </c>
      <c r="B58" s="2">
        <f>D65*10000/D55</f>
        <v>14.454425528065949</v>
      </c>
    </row>
    <row r="59" spans="1:42" x14ac:dyDescent="0.15">
      <c r="A59" s="2" t="s">
        <v>117</v>
      </c>
      <c r="B59" s="7">
        <v>2E-3</v>
      </c>
    </row>
    <row r="61" spans="1:42" x14ac:dyDescent="0.15">
      <c r="A61" s="2" t="s">
        <v>108</v>
      </c>
    </row>
    <row r="62" spans="1:42" x14ac:dyDescent="0.15">
      <c r="B62" s="2" t="s">
        <v>73</v>
      </c>
      <c r="C62" s="2" t="s">
        <v>74</v>
      </c>
    </row>
    <row r="63" spans="1:42" ht="40.5" x14ac:dyDescent="0.15">
      <c r="C63" s="2" t="s">
        <v>75</v>
      </c>
      <c r="D63" s="2" t="s">
        <v>114</v>
      </c>
      <c r="E63" s="2" t="s">
        <v>76</v>
      </c>
      <c r="F63" s="2" t="s">
        <v>77</v>
      </c>
      <c r="G63" s="2" t="s">
        <v>109</v>
      </c>
      <c r="H63" s="2" t="s">
        <v>95</v>
      </c>
      <c r="I63" s="2" t="s">
        <v>112</v>
      </c>
      <c r="J63" s="2" t="s">
        <v>113</v>
      </c>
      <c r="K63" s="2" t="s">
        <v>96</v>
      </c>
      <c r="L63" s="2" t="s">
        <v>115</v>
      </c>
      <c r="N63" s="2" t="s">
        <v>241</v>
      </c>
      <c r="O63" s="2" t="s">
        <v>97</v>
      </c>
      <c r="P63" s="2" t="s">
        <v>452</v>
      </c>
    </row>
    <row r="64" spans="1:42" x14ac:dyDescent="0.15">
      <c r="C64" s="2" t="s">
        <v>98</v>
      </c>
      <c r="D64" s="2" t="s">
        <v>98</v>
      </c>
      <c r="E64" s="2" t="s">
        <v>98</v>
      </c>
      <c r="F64" s="2" t="s">
        <v>98</v>
      </c>
      <c r="G64" s="2" t="s">
        <v>98</v>
      </c>
      <c r="H64" s="2" t="s">
        <v>99</v>
      </c>
    </row>
    <row r="65" spans="1:15" x14ac:dyDescent="0.15">
      <c r="A65" s="2" t="s">
        <v>110</v>
      </c>
      <c r="B65" s="2" t="s">
        <v>111</v>
      </c>
      <c r="C65" s="2">
        <f t="shared" ref="C65:H65" si="18">SUM(C66:C96)</f>
        <v>6353041.8927445216</v>
      </c>
      <c r="D65" s="2">
        <f t="shared" si="18"/>
        <v>1150598.29</v>
      </c>
      <c r="E65" s="2">
        <f t="shared" si="18"/>
        <v>2790205.2138188132</v>
      </c>
      <c r="F65" s="2">
        <f t="shared" si="18"/>
        <v>239684.44892570798</v>
      </c>
      <c r="G65" s="2">
        <f t="shared" si="18"/>
        <v>2172553.9400000004</v>
      </c>
      <c r="H65" s="2">
        <f t="shared" si="18"/>
        <v>1368999.4000000004</v>
      </c>
      <c r="I65" s="6">
        <f>J65/(D65+F65)</f>
        <v>25.601484258470961</v>
      </c>
      <c r="J65" s="2">
        <f>SUM(J66:J96)</f>
        <v>35593301.655430406</v>
      </c>
      <c r="K65" s="2">
        <f>L65/E65</f>
        <v>16.038441104920874</v>
      </c>
      <c r="L65" s="2">
        <f>SUM(L66:L96)</f>
        <v>44750541.992476195</v>
      </c>
    </row>
    <row r="66" spans="1:15" x14ac:dyDescent="0.15">
      <c r="A66" s="2" t="s">
        <v>31</v>
      </c>
      <c r="B66" s="2" t="s">
        <v>65</v>
      </c>
      <c r="C66" s="2">
        <v>111047.87</v>
      </c>
      <c r="D66" s="2">
        <v>40418.28</v>
      </c>
      <c r="E66" s="2">
        <v>57986.05</v>
      </c>
      <c r="F66" s="2">
        <v>2985.12</v>
      </c>
      <c r="G66" s="2">
        <f t="shared" ref="G66:G95" si="19">C66-D66-E66-F66</f>
        <v>9658.4199999999946</v>
      </c>
      <c r="H66" s="2">
        <v>95419.199999999997</v>
      </c>
      <c r="I66" s="6">
        <v>40.399541989416669</v>
      </c>
      <c r="J66" s="6">
        <f>I66*(F66+D66)</f>
        <v>1753477.4807834474</v>
      </c>
      <c r="K66" s="6">
        <v>12.216041616906132</v>
      </c>
      <c r="L66" s="6">
        <f>K66*E66</f>
        <v>708359.99999999988</v>
      </c>
      <c r="M66" s="6">
        <f>IF(O66=0,0,1)</f>
        <v>1</v>
      </c>
      <c r="N66" s="6">
        <f>E65+D65</f>
        <v>3940803.5038188132</v>
      </c>
      <c r="O66" s="6">
        <v>13.46</v>
      </c>
    </row>
    <row r="67" spans="1:15" x14ac:dyDescent="0.15">
      <c r="A67" s="2" t="s">
        <v>32</v>
      </c>
      <c r="B67" s="2" t="s">
        <v>66</v>
      </c>
      <c r="C67" s="2">
        <v>65607.89</v>
      </c>
      <c r="D67" s="2">
        <v>20611.98</v>
      </c>
      <c r="E67" s="2">
        <v>35777.65</v>
      </c>
      <c r="F67" s="2">
        <v>1453.71</v>
      </c>
      <c r="G67" s="2">
        <f t="shared" si="19"/>
        <v>7764.550000000002</v>
      </c>
      <c r="H67" s="2">
        <v>54935.9</v>
      </c>
      <c r="I67" s="6">
        <v>27.59075062172581</v>
      </c>
      <c r="J67" s="6">
        <f t="shared" ref="J67:J96" si="20">I67*(F67+D67)</f>
        <v>608808.95008630899</v>
      </c>
      <c r="K67" s="6">
        <v>20.3</v>
      </c>
      <c r="L67" s="6">
        <f t="shared" ref="L67:L96" si="21">K67*E67</f>
        <v>726286.29500000004</v>
      </c>
      <c r="M67" s="6">
        <f t="shared" ref="M67:M96" si="22">IF(O67=0,0,1)</f>
        <v>1</v>
      </c>
      <c r="N67" s="6">
        <f t="shared" ref="N67:N96" si="23">E66+D66</f>
        <v>98404.33</v>
      </c>
      <c r="O67" s="6">
        <v>12.78</v>
      </c>
    </row>
    <row r="68" spans="1:15" x14ac:dyDescent="0.15">
      <c r="A68" s="2" t="s">
        <v>33</v>
      </c>
      <c r="B68" s="2" t="s">
        <v>78</v>
      </c>
      <c r="C68" s="2">
        <v>308351.68</v>
      </c>
      <c r="D68" s="2">
        <v>45800.11</v>
      </c>
      <c r="E68" s="2">
        <v>126933.93</v>
      </c>
      <c r="F68" s="2">
        <v>9347.8799999999992</v>
      </c>
      <c r="G68" s="2">
        <f t="shared" si="19"/>
        <v>126269.76000000001</v>
      </c>
      <c r="H68" s="2">
        <v>163386.20000000001</v>
      </c>
      <c r="I68" s="6">
        <v>26.319369101951938</v>
      </c>
      <c r="J68" s="6">
        <f t="shared" si="20"/>
        <v>1451460.3040407544</v>
      </c>
      <c r="K68" s="6">
        <v>12.94</v>
      </c>
      <c r="L68" s="6">
        <f t="shared" si="21"/>
        <v>1642525.0541999999</v>
      </c>
      <c r="M68" s="6">
        <f t="shared" si="22"/>
        <v>1</v>
      </c>
      <c r="N68" s="6">
        <f t="shared" si="23"/>
        <v>56389.630000000005</v>
      </c>
      <c r="O68" s="6">
        <v>13.58</v>
      </c>
    </row>
    <row r="69" spans="1:15" x14ac:dyDescent="0.15">
      <c r="A69" s="2" t="s">
        <v>34</v>
      </c>
      <c r="B69" s="2" t="s">
        <v>79</v>
      </c>
      <c r="C69" s="2">
        <v>140087.6</v>
      </c>
      <c r="D69" s="2">
        <v>20968.560000000001</v>
      </c>
      <c r="E69" s="2">
        <v>65484.29</v>
      </c>
      <c r="F69" s="2">
        <v>6549.72</v>
      </c>
      <c r="G69" s="2">
        <f t="shared" si="19"/>
        <v>47085.030000000006</v>
      </c>
      <c r="H69" s="2">
        <v>79903.100000000006</v>
      </c>
      <c r="I69" s="6">
        <v>24.996470906919694</v>
      </c>
      <c r="J69" s="6">
        <f t="shared" si="20"/>
        <v>687859.88542847009</v>
      </c>
      <c r="K69" s="6">
        <v>16.41</v>
      </c>
      <c r="L69" s="6">
        <f t="shared" si="21"/>
        <v>1074597.1989</v>
      </c>
      <c r="M69" s="6">
        <f t="shared" si="22"/>
        <v>1</v>
      </c>
      <c r="N69" s="6">
        <f t="shared" si="23"/>
        <v>172734.03999999998</v>
      </c>
      <c r="O69" s="6">
        <v>14.71</v>
      </c>
    </row>
    <row r="70" spans="1:15" x14ac:dyDescent="0.15">
      <c r="A70" s="2" t="s">
        <v>35</v>
      </c>
      <c r="B70" s="2" t="s">
        <v>80</v>
      </c>
      <c r="C70" s="2">
        <v>96496.49</v>
      </c>
      <c r="D70" s="2">
        <v>22606.81</v>
      </c>
      <c r="E70" s="2">
        <v>47363.839999999997</v>
      </c>
      <c r="F70" s="2">
        <v>3808.41</v>
      </c>
      <c r="G70" s="2">
        <f t="shared" si="19"/>
        <v>22717.430000000011</v>
      </c>
      <c r="H70" s="2">
        <v>66162.2</v>
      </c>
      <c r="I70" s="6">
        <v>16.193792932306678</v>
      </c>
      <c r="J70" s="6">
        <f t="shared" si="20"/>
        <v>427762.60294132604</v>
      </c>
      <c r="K70" s="6">
        <v>18.82</v>
      </c>
      <c r="L70" s="6">
        <f t="shared" si="21"/>
        <v>891387.46879999992</v>
      </c>
      <c r="M70" s="6">
        <f t="shared" si="22"/>
        <v>1</v>
      </c>
      <c r="N70" s="6">
        <f t="shared" si="23"/>
        <v>86452.85</v>
      </c>
      <c r="O70" s="6">
        <v>20.329999999999998</v>
      </c>
    </row>
    <row r="71" spans="1:15" x14ac:dyDescent="0.15">
      <c r="A71" s="2" t="s">
        <v>36</v>
      </c>
      <c r="B71" s="2" t="s">
        <v>81</v>
      </c>
      <c r="C71" s="2">
        <v>179539.03</v>
      </c>
      <c r="D71" s="2">
        <v>40152.97</v>
      </c>
      <c r="E71" s="2">
        <v>94629.85</v>
      </c>
      <c r="F71" s="2">
        <v>5725.2</v>
      </c>
      <c r="G71" s="2">
        <f t="shared" si="19"/>
        <v>39031.009999999995</v>
      </c>
      <c r="H71" s="2">
        <v>129057.60000000001</v>
      </c>
      <c r="I71" s="6">
        <v>21.522691845709044</v>
      </c>
      <c r="J71" s="6">
        <f t="shared" si="20"/>
        <v>987421.71535505331</v>
      </c>
      <c r="K71" s="6">
        <v>17.16</v>
      </c>
      <c r="L71" s="6">
        <f t="shared" si="21"/>
        <v>1623848.226</v>
      </c>
      <c r="M71" s="6">
        <f t="shared" si="22"/>
        <v>1</v>
      </c>
      <c r="N71" s="6">
        <f t="shared" si="23"/>
        <v>69970.649999999994</v>
      </c>
      <c r="O71" s="6">
        <v>15.84</v>
      </c>
    </row>
    <row r="72" spans="1:15" x14ac:dyDescent="0.15">
      <c r="A72" s="2" t="s">
        <v>37</v>
      </c>
      <c r="B72" s="2" t="s">
        <v>67</v>
      </c>
      <c r="C72" s="2">
        <v>94474.08</v>
      </c>
      <c r="D72" s="2">
        <v>19746.71</v>
      </c>
      <c r="E72" s="2">
        <v>41826.129999999997</v>
      </c>
      <c r="F72" s="2">
        <v>2458.0700000000002</v>
      </c>
      <c r="G72" s="2">
        <f t="shared" si="19"/>
        <v>30443.17</v>
      </c>
      <c r="H72" s="2">
        <v>59114.8</v>
      </c>
      <c r="I72" s="6">
        <v>17.968056450922713</v>
      </c>
      <c r="J72" s="6">
        <f t="shared" si="20"/>
        <v>398976.74052031961</v>
      </c>
      <c r="K72" s="6">
        <v>17.78</v>
      </c>
      <c r="L72" s="6">
        <f t="shared" si="21"/>
        <v>743668.59140000003</v>
      </c>
      <c r="M72" s="6">
        <f t="shared" si="22"/>
        <v>1</v>
      </c>
      <c r="N72" s="6">
        <f t="shared" si="23"/>
        <v>134782.82</v>
      </c>
      <c r="O72" s="6">
        <v>18.91</v>
      </c>
    </row>
    <row r="73" spans="1:15" x14ac:dyDescent="0.15">
      <c r="A73" s="2" t="s">
        <v>38</v>
      </c>
      <c r="B73" s="2" t="s">
        <v>82</v>
      </c>
      <c r="C73" s="2">
        <v>126301.1</v>
      </c>
      <c r="D73" s="2">
        <v>26204.41</v>
      </c>
      <c r="E73" s="2">
        <v>58987.18</v>
      </c>
      <c r="F73" s="2">
        <v>5103.3100000000004</v>
      </c>
      <c r="G73" s="2">
        <f t="shared" si="19"/>
        <v>36006.200000000004</v>
      </c>
      <c r="H73" s="2">
        <v>80088.3</v>
      </c>
      <c r="I73" s="6">
        <v>13.73013168394175</v>
      </c>
      <c r="J73" s="6">
        <f t="shared" si="20"/>
        <v>429859.11832397681</v>
      </c>
      <c r="K73" s="6">
        <v>17.829999999999998</v>
      </c>
      <c r="L73" s="6">
        <f t="shared" si="21"/>
        <v>1051741.4194</v>
      </c>
      <c r="M73" s="6">
        <f t="shared" si="22"/>
        <v>1</v>
      </c>
      <c r="N73" s="6">
        <f t="shared" si="23"/>
        <v>61572.84</v>
      </c>
      <c r="O73" s="6">
        <v>21.08</v>
      </c>
    </row>
    <row r="74" spans="1:15" x14ac:dyDescent="0.15">
      <c r="A74" s="2" t="s">
        <v>39</v>
      </c>
      <c r="B74" s="2" t="s">
        <v>68</v>
      </c>
      <c r="C74" s="2">
        <v>123095.59</v>
      </c>
      <c r="D74" s="2">
        <v>39268.019999999997</v>
      </c>
      <c r="E74" s="2">
        <v>65493</v>
      </c>
      <c r="F74" s="2">
        <v>5443.02</v>
      </c>
      <c r="G74" s="2">
        <f t="shared" si="19"/>
        <v>12891.550000000007</v>
      </c>
      <c r="I74" s="6">
        <v>42.511438060793495</v>
      </c>
      <c r="J74" s="6">
        <f t="shared" si="20"/>
        <v>1900730.60759366</v>
      </c>
      <c r="K74" s="6">
        <v>33.26</v>
      </c>
      <c r="L74" s="6">
        <f t="shared" si="21"/>
        <v>2178297.1799999997</v>
      </c>
      <c r="M74" s="6">
        <f t="shared" si="22"/>
        <v>0</v>
      </c>
      <c r="N74" s="6">
        <f t="shared" si="23"/>
        <v>85191.59</v>
      </c>
      <c r="O74" s="6"/>
    </row>
    <row r="75" spans="1:15" x14ac:dyDescent="0.15">
      <c r="A75" s="2" t="s">
        <v>40</v>
      </c>
      <c r="B75" s="2" t="s">
        <v>83</v>
      </c>
      <c r="C75" s="2">
        <v>454607.2</v>
      </c>
      <c r="D75" s="2">
        <v>100827.38</v>
      </c>
      <c r="E75" s="2">
        <v>207983.34</v>
      </c>
      <c r="F75" s="2">
        <v>20733.04</v>
      </c>
      <c r="G75" s="2">
        <f t="shared" si="19"/>
        <v>125063.44</v>
      </c>
      <c r="I75" s="6">
        <v>22.898740401664707</v>
      </c>
      <c r="J75" s="6">
        <f t="shared" si="20"/>
        <v>2783580.5006973306</v>
      </c>
      <c r="K75" s="6">
        <v>14.84</v>
      </c>
      <c r="L75" s="6">
        <f t="shared" si="21"/>
        <v>3086472.7656</v>
      </c>
      <c r="M75" s="6">
        <f t="shared" si="22"/>
        <v>0</v>
      </c>
      <c r="N75" s="6">
        <f t="shared" si="23"/>
        <v>104761.01999999999</v>
      </c>
      <c r="O75" s="6"/>
    </row>
    <row r="76" spans="1:15" x14ac:dyDescent="0.15">
      <c r="A76" s="2" t="s">
        <v>41</v>
      </c>
      <c r="B76" s="2" t="s">
        <v>84</v>
      </c>
      <c r="C76" s="2">
        <v>343012.03</v>
      </c>
      <c r="D76" s="2">
        <v>73053.83</v>
      </c>
      <c r="E76" s="2">
        <v>144621.9</v>
      </c>
      <c r="F76" s="2">
        <v>12869.19</v>
      </c>
      <c r="G76" s="2">
        <f t="shared" si="19"/>
        <v>112467.11000000002</v>
      </c>
      <c r="I76" s="6">
        <v>28.58508581959358</v>
      </c>
      <c r="J76" s="6">
        <f t="shared" si="20"/>
        <v>2456116.9005786558</v>
      </c>
      <c r="K76" s="6">
        <v>19.5</v>
      </c>
      <c r="L76" s="6">
        <f t="shared" si="21"/>
        <v>2820127.05</v>
      </c>
      <c r="M76" s="6">
        <f t="shared" si="22"/>
        <v>0</v>
      </c>
      <c r="N76" s="6">
        <f t="shared" si="23"/>
        <v>308810.71999999997</v>
      </c>
      <c r="O76" s="6"/>
    </row>
    <row r="77" spans="1:15" x14ac:dyDescent="0.15">
      <c r="A77" s="2" t="s">
        <v>42</v>
      </c>
      <c r="B77" s="2" t="s">
        <v>85</v>
      </c>
      <c r="C77" s="2">
        <v>275919.32</v>
      </c>
      <c r="D77" s="2">
        <v>43058</v>
      </c>
      <c r="E77" s="2">
        <v>113247.46</v>
      </c>
      <c r="F77" s="2">
        <v>9848.56</v>
      </c>
      <c r="G77" s="2">
        <f t="shared" si="19"/>
        <v>109765.3</v>
      </c>
      <c r="I77" s="6">
        <v>23.567513586325422</v>
      </c>
      <c r="J77" s="6">
        <f t="shared" si="20"/>
        <v>1246876.071605741</v>
      </c>
      <c r="K77" s="6">
        <v>11.86</v>
      </c>
      <c r="L77" s="6">
        <f t="shared" si="21"/>
        <v>1343114.8755999999</v>
      </c>
      <c r="M77" s="6">
        <f t="shared" si="22"/>
        <v>0</v>
      </c>
      <c r="N77" s="6">
        <f t="shared" si="23"/>
        <v>217675.72999999998</v>
      </c>
      <c r="O77" s="6"/>
    </row>
    <row r="78" spans="1:15" x14ac:dyDescent="0.15">
      <c r="A78" s="2" t="s">
        <v>43</v>
      </c>
      <c r="B78" s="2" t="s">
        <v>86</v>
      </c>
      <c r="C78" s="2">
        <v>216879.42</v>
      </c>
      <c r="D78" s="2">
        <v>35067.83</v>
      </c>
      <c r="E78" s="2">
        <v>100234.09</v>
      </c>
      <c r="F78" s="2">
        <v>10334.030000000001</v>
      </c>
      <c r="G78" s="2">
        <f t="shared" si="19"/>
        <v>71243.47000000003</v>
      </c>
      <c r="I78" s="6">
        <v>26.833140231374454</v>
      </c>
      <c r="J78" s="6">
        <f t="shared" si="20"/>
        <v>1218274.4761452307</v>
      </c>
      <c r="K78" s="6">
        <v>19.2</v>
      </c>
      <c r="L78" s="6">
        <f t="shared" si="21"/>
        <v>1924494.5279999999</v>
      </c>
      <c r="M78" s="6">
        <f t="shared" si="22"/>
        <v>0</v>
      </c>
      <c r="N78" s="6">
        <f t="shared" si="23"/>
        <v>156305.46000000002</v>
      </c>
      <c r="O78" s="6"/>
    </row>
    <row r="79" spans="1:15" x14ac:dyDescent="0.15">
      <c r="A79" s="2" t="s">
        <v>44</v>
      </c>
      <c r="B79" s="2" t="s">
        <v>87</v>
      </c>
      <c r="C79" s="2">
        <v>244660.38</v>
      </c>
      <c r="D79" s="2">
        <v>33867.29</v>
      </c>
      <c r="E79" s="2">
        <v>98499.29</v>
      </c>
      <c r="F79" s="2">
        <v>9942.7900000000009</v>
      </c>
      <c r="G79" s="2">
        <f t="shared" si="19"/>
        <v>102351.01000000001</v>
      </c>
      <c r="I79" s="6">
        <v>19.237145930483365</v>
      </c>
      <c r="J79" s="6">
        <f t="shared" si="20"/>
        <v>842780.90218615066</v>
      </c>
      <c r="K79" s="6">
        <v>11.56</v>
      </c>
      <c r="L79" s="6">
        <f t="shared" si="21"/>
        <v>1138651.7923999999</v>
      </c>
      <c r="M79" s="6">
        <f t="shared" si="22"/>
        <v>0</v>
      </c>
      <c r="N79" s="6">
        <f t="shared" si="23"/>
        <v>135301.91999999998</v>
      </c>
      <c r="O79" s="6"/>
    </row>
    <row r="80" spans="1:15" x14ac:dyDescent="0.15">
      <c r="A80" s="2" t="s">
        <v>45</v>
      </c>
      <c r="B80" s="2" t="s">
        <v>88</v>
      </c>
      <c r="C80" s="2">
        <v>477681.37</v>
      </c>
      <c r="D80" s="2">
        <v>93541.11</v>
      </c>
      <c r="E80" s="2">
        <v>209801.82</v>
      </c>
      <c r="F80" s="2">
        <v>27594.39</v>
      </c>
      <c r="G80" s="2">
        <f t="shared" si="19"/>
        <v>146744.04999999999</v>
      </c>
      <c r="H80" s="2">
        <v>275748.5</v>
      </c>
      <c r="I80" s="6">
        <v>14.774038922565703</v>
      </c>
      <c r="J80" s="6">
        <f t="shared" si="20"/>
        <v>1789660.5919044577</v>
      </c>
      <c r="K80" s="6">
        <v>12.39</v>
      </c>
      <c r="L80" s="6">
        <f t="shared" si="21"/>
        <v>2599444.5498000002</v>
      </c>
      <c r="M80" s="6">
        <f t="shared" si="22"/>
        <v>1</v>
      </c>
      <c r="N80" s="6">
        <f t="shared" si="23"/>
        <v>132366.57999999999</v>
      </c>
      <c r="O80" s="6">
        <v>11.13</v>
      </c>
    </row>
    <row r="81" spans="1:15" x14ac:dyDescent="0.15">
      <c r="A81" s="2" t="s">
        <v>46</v>
      </c>
      <c r="B81" s="2" t="s">
        <v>89</v>
      </c>
      <c r="C81" s="2">
        <v>445147.35</v>
      </c>
      <c r="D81" s="2">
        <v>61608.37</v>
      </c>
      <c r="E81" s="2">
        <v>176268.1</v>
      </c>
      <c r="F81" s="2">
        <v>11837.86</v>
      </c>
      <c r="G81" s="2">
        <f t="shared" si="19"/>
        <v>195433.01999999996</v>
      </c>
      <c r="H81" s="2">
        <v>158227</v>
      </c>
      <c r="I81" s="6">
        <v>18.186165288904736</v>
      </c>
      <c r="J81" s="6">
        <f t="shared" si="20"/>
        <v>1335705.2786269139</v>
      </c>
      <c r="K81" s="6">
        <v>11.86</v>
      </c>
      <c r="L81" s="6">
        <f t="shared" si="21"/>
        <v>2090539.666</v>
      </c>
      <c r="M81" s="6">
        <f t="shared" si="22"/>
        <v>1</v>
      </c>
      <c r="N81" s="6">
        <f t="shared" si="23"/>
        <v>303342.93</v>
      </c>
      <c r="O81" s="6">
        <v>10.26</v>
      </c>
    </row>
    <row r="82" spans="1:15" x14ac:dyDescent="0.15">
      <c r="A82" s="2" t="s">
        <v>47</v>
      </c>
      <c r="B82" s="2" t="s">
        <v>90</v>
      </c>
      <c r="C82" s="2">
        <v>321676.32</v>
      </c>
      <c r="D82" s="2">
        <v>54464.51</v>
      </c>
      <c r="E82" s="2">
        <v>144798.89000000001</v>
      </c>
      <c r="F82" s="2">
        <v>10967.35</v>
      </c>
      <c r="G82" s="2">
        <f t="shared" si="19"/>
        <v>111445.56999999998</v>
      </c>
      <c r="I82" s="6">
        <v>28.437050108410045</v>
      </c>
      <c r="J82" s="6">
        <f t="shared" si="20"/>
        <v>1860689.0815064709</v>
      </c>
      <c r="K82" s="6">
        <v>14.7</v>
      </c>
      <c r="L82" s="6">
        <f t="shared" si="21"/>
        <v>2128543.6830000002</v>
      </c>
      <c r="M82" s="6">
        <f t="shared" si="22"/>
        <v>0</v>
      </c>
      <c r="N82" s="6">
        <f t="shared" si="23"/>
        <v>237876.47</v>
      </c>
      <c r="O82" s="6"/>
    </row>
    <row r="83" spans="1:15" x14ac:dyDescent="0.15">
      <c r="A83" s="2" t="s">
        <v>48</v>
      </c>
      <c r="B83" s="2" t="s">
        <v>91</v>
      </c>
      <c r="C83" s="2">
        <v>358248.47</v>
      </c>
      <c r="D83" s="2">
        <v>46777.01</v>
      </c>
      <c r="E83" s="2">
        <v>147425.79999999999</v>
      </c>
      <c r="F83" s="2">
        <v>11312.29</v>
      </c>
      <c r="G83" s="2">
        <f t="shared" si="19"/>
        <v>152733.36999999997</v>
      </c>
      <c r="I83" s="6">
        <v>29.391147488905339</v>
      </c>
      <c r="J83" s="6">
        <f t="shared" si="20"/>
        <v>1707311.1838272691</v>
      </c>
      <c r="K83" s="6">
        <v>12.96</v>
      </c>
      <c r="L83" s="6">
        <f t="shared" si="21"/>
        <v>1910638.368</v>
      </c>
      <c r="M83" s="6">
        <f t="shared" si="22"/>
        <v>0</v>
      </c>
      <c r="N83" s="6">
        <f t="shared" si="23"/>
        <v>199263.40000000002</v>
      </c>
      <c r="O83" s="6"/>
    </row>
    <row r="84" spans="1:15" x14ac:dyDescent="0.15">
      <c r="A84" s="2" t="s">
        <v>49</v>
      </c>
      <c r="B84" s="2" t="s">
        <v>92</v>
      </c>
      <c r="C84" s="2">
        <v>467579.82</v>
      </c>
      <c r="D84" s="2">
        <v>111435.33</v>
      </c>
      <c r="E84" s="2">
        <v>237415.37</v>
      </c>
      <c r="F84" s="2">
        <v>13682.5</v>
      </c>
      <c r="G84" s="2">
        <f t="shared" si="19"/>
        <v>105046.62</v>
      </c>
      <c r="I84" s="6">
        <v>31.96445866853896</v>
      </c>
      <c r="J84" s="6">
        <f t="shared" si="20"/>
        <v>3999323.7057322841</v>
      </c>
      <c r="K84" s="6">
        <v>23.2</v>
      </c>
      <c r="L84" s="6">
        <f t="shared" si="21"/>
        <v>5508036.5839999998</v>
      </c>
      <c r="M84" s="6">
        <f t="shared" si="22"/>
        <v>0</v>
      </c>
      <c r="N84" s="6">
        <f t="shared" si="23"/>
        <v>194202.81</v>
      </c>
      <c r="O84" s="6"/>
    </row>
    <row r="85" spans="1:15" x14ac:dyDescent="0.15">
      <c r="A85" s="2" t="s">
        <v>50</v>
      </c>
      <c r="B85" s="2" t="s">
        <v>93</v>
      </c>
      <c r="C85" s="2">
        <v>211673.08</v>
      </c>
      <c r="D85" s="2">
        <v>28483.37</v>
      </c>
      <c r="E85" s="2">
        <v>81333.09</v>
      </c>
      <c r="F85" s="2">
        <v>8981.42</v>
      </c>
      <c r="G85" s="2">
        <f t="shared" si="19"/>
        <v>92875.199999999997</v>
      </c>
      <c r="I85" s="6">
        <v>20.2251348769475</v>
      </c>
      <c r="J85" s="6">
        <f t="shared" si="20"/>
        <v>757730.4308865139</v>
      </c>
      <c r="K85" s="6">
        <v>18.399999999999999</v>
      </c>
      <c r="L85" s="6">
        <f t="shared" si="21"/>
        <v>1496528.8559999999</v>
      </c>
      <c r="M85" s="6">
        <f t="shared" si="22"/>
        <v>0</v>
      </c>
      <c r="N85" s="6">
        <f t="shared" si="23"/>
        <v>348850.7</v>
      </c>
      <c r="O85" s="6"/>
    </row>
    <row r="86" spans="1:15" x14ac:dyDescent="0.15">
      <c r="A86" s="2" t="s">
        <v>51</v>
      </c>
      <c r="B86" s="2" t="s">
        <v>94</v>
      </c>
      <c r="C86" s="2">
        <v>34844.92</v>
      </c>
      <c r="D86" s="2">
        <v>8584.23</v>
      </c>
      <c r="E86" s="2">
        <v>15278.7</v>
      </c>
      <c r="F86" s="2">
        <v>1475</v>
      </c>
      <c r="G86" s="2">
        <f t="shared" si="19"/>
        <v>9506.989999999998</v>
      </c>
      <c r="I86" s="6">
        <v>35.707337757725504</v>
      </c>
      <c r="J86" s="6">
        <f t="shared" si="20"/>
        <v>359188.3231926451</v>
      </c>
      <c r="K86" s="6">
        <v>17.440000000000001</v>
      </c>
      <c r="L86" s="6">
        <f t="shared" si="21"/>
        <v>266460.52800000005</v>
      </c>
      <c r="M86" s="6">
        <f t="shared" si="22"/>
        <v>0</v>
      </c>
      <c r="N86" s="6">
        <f t="shared" si="23"/>
        <v>109816.45999999999</v>
      </c>
      <c r="O86" s="6"/>
    </row>
    <row r="87" spans="1:15" x14ac:dyDescent="0.15">
      <c r="A87" s="2" t="s">
        <v>52</v>
      </c>
      <c r="B87" s="2" t="s">
        <v>69</v>
      </c>
      <c r="C87" s="2">
        <v>139428.15</v>
      </c>
      <c r="D87" s="2">
        <v>25039.3</v>
      </c>
      <c r="E87" s="2">
        <v>61807.199999999997</v>
      </c>
      <c r="F87" s="2">
        <v>4898.18</v>
      </c>
      <c r="G87" s="2">
        <f t="shared" si="19"/>
        <v>47683.469999999994</v>
      </c>
      <c r="I87" s="6">
        <v>30.320336431130265</v>
      </c>
      <c r="J87" s="6">
        <f t="shared" si="20"/>
        <v>907714.46550023369</v>
      </c>
      <c r="K87" s="6">
        <v>16.8</v>
      </c>
      <c r="L87" s="6">
        <f t="shared" si="21"/>
        <v>1038360.96</v>
      </c>
      <c r="M87" s="6">
        <f t="shared" si="22"/>
        <v>0</v>
      </c>
      <c r="N87" s="6">
        <f t="shared" si="23"/>
        <v>23862.93</v>
      </c>
      <c r="O87" s="6"/>
    </row>
    <row r="88" spans="1:15" x14ac:dyDescent="0.15">
      <c r="A88" s="2" t="s">
        <v>53</v>
      </c>
      <c r="B88" s="2" t="s">
        <v>100</v>
      </c>
      <c r="C88" s="2">
        <v>384761.9</v>
      </c>
      <c r="D88" s="2">
        <v>50687.8</v>
      </c>
      <c r="E88" s="2">
        <v>152446.95000000001</v>
      </c>
      <c r="F88" s="2">
        <v>10447.56</v>
      </c>
      <c r="G88" s="2">
        <f t="shared" si="19"/>
        <v>171179.59000000003</v>
      </c>
      <c r="I88" s="6">
        <v>27.266127154857774</v>
      </c>
      <c r="J88" s="6">
        <f t="shared" si="20"/>
        <v>1666924.4994180058</v>
      </c>
      <c r="K88" s="6">
        <v>15.4</v>
      </c>
      <c r="L88" s="6">
        <f t="shared" si="21"/>
        <v>2347683.0300000003</v>
      </c>
      <c r="M88" s="6">
        <f t="shared" si="22"/>
        <v>0</v>
      </c>
      <c r="N88" s="6">
        <f t="shared" si="23"/>
        <v>86846.5</v>
      </c>
      <c r="O88" s="6"/>
    </row>
    <row r="89" spans="1:15" x14ac:dyDescent="0.15">
      <c r="A89" s="2" t="s">
        <v>54</v>
      </c>
      <c r="B89" s="2" t="s">
        <v>101</v>
      </c>
      <c r="C89" s="2">
        <v>136326.32</v>
      </c>
      <c r="D89" s="2">
        <v>14285.22</v>
      </c>
      <c r="E89" s="2">
        <v>55581.94</v>
      </c>
      <c r="F89" s="2">
        <v>5454.48</v>
      </c>
      <c r="G89" s="2">
        <f t="shared" si="19"/>
        <v>61004.680000000008</v>
      </c>
      <c r="I89" s="6">
        <v>38.888445540215692</v>
      </c>
      <c r="J89" s="6">
        <f t="shared" si="20"/>
        <v>767646.24843019561</v>
      </c>
      <c r="K89" s="6">
        <v>15.43</v>
      </c>
      <c r="L89" s="6">
        <f t="shared" si="21"/>
        <v>857629.33420000004</v>
      </c>
      <c r="M89" s="6">
        <f t="shared" si="22"/>
        <v>0</v>
      </c>
      <c r="N89" s="6">
        <f t="shared" si="23"/>
        <v>203134.75</v>
      </c>
      <c r="O89" s="6"/>
    </row>
    <row r="90" spans="1:15" x14ac:dyDescent="0.15">
      <c r="A90" s="2" t="s">
        <v>55</v>
      </c>
      <c r="B90" s="2" t="s">
        <v>102</v>
      </c>
      <c r="C90" s="2">
        <v>206397.21</v>
      </c>
      <c r="D90" s="2">
        <v>28213.74</v>
      </c>
      <c r="E90" s="2">
        <v>85966.95</v>
      </c>
      <c r="F90" s="2">
        <v>7843.42</v>
      </c>
      <c r="G90" s="2">
        <f t="shared" si="19"/>
        <v>84373.1</v>
      </c>
      <c r="I90" s="6">
        <v>27.017687126910502</v>
      </c>
      <c r="J90" s="6">
        <f t="shared" si="20"/>
        <v>974181.06756495242</v>
      </c>
      <c r="K90" s="6">
        <v>11.28</v>
      </c>
      <c r="L90" s="6">
        <f t="shared" si="21"/>
        <v>969707.19599999988</v>
      </c>
      <c r="M90" s="6">
        <f t="shared" si="22"/>
        <v>0</v>
      </c>
      <c r="N90" s="6">
        <f t="shared" si="23"/>
        <v>69867.16</v>
      </c>
      <c r="O90" s="6"/>
    </row>
    <row r="91" spans="1:15" x14ac:dyDescent="0.15">
      <c r="A91" s="2" t="s">
        <v>57</v>
      </c>
      <c r="B91" s="2" t="s">
        <v>103</v>
      </c>
      <c r="C91" s="2">
        <v>160506.4</v>
      </c>
      <c r="D91" s="2">
        <v>26539.45</v>
      </c>
      <c r="E91" s="2">
        <v>65538.19</v>
      </c>
      <c r="F91" s="2">
        <v>5784.5</v>
      </c>
      <c r="G91" s="2">
        <f t="shared" si="19"/>
        <v>62644.25999999998</v>
      </c>
      <c r="H91" s="2">
        <v>86293.1</v>
      </c>
      <c r="I91" s="6">
        <v>25.146715549870095</v>
      </c>
      <c r="J91" s="6">
        <f t="shared" si="20"/>
        <v>812841.17609822343</v>
      </c>
      <c r="K91" s="6">
        <v>18.23</v>
      </c>
      <c r="L91" s="6">
        <f t="shared" si="21"/>
        <v>1194761.2037</v>
      </c>
      <c r="M91" s="6">
        <f t="shared" si="22"/>
        <v>1</v>
      </c>
      <c r="N91" s="6">
        <f t="shared" si="23"/>
        <v>114180.69</v>
      </c>
      <c r="O91" s="6">
        <v>13.62</v>
      </c>
    </row>
    <row r="92" spans="1:15" x14ac:dyDescent="0.15">
      <c r="A92" s="2" t="s">
        <v>58</v>
      </c>
      <c r="B92" s="2" t="s">
        <v>104</v>
      </c>
      <c r="C92" s="2">
        <v>88655.16</v>
      </c>
      <c r="D92" s="2">
        <v>13757.99</v>
      </c>
      <c r="E92" s="2">
        <v>37438.870000000003</v>
      </c>
      <c r="F92" s="2">
        <v>6565.6</v>
      </c>
      <c r="G92" s="2">
        <f t="shared" si="19"/>
        <v>30892.699999999997</v>
      </c>
      <c r="H92" s="2">
        <v>44631.3</v>
      </c>
      <c r="I92" s="6">
        <v>27.206735867666712</v>
      </c>
      <c r="J92" s="6">
        <f t="shared" si="20"/>
        <v>552938.54501275253</v>
      </c>
      <c r="K92" s="6">
        <v>12.6</v>
      </c>
      <c r="L92" s="6">
        <f t="shared" si="21"/>
        <v>471729.76200000005</v>
      </c>
      <c r="M92" s="6">
        <f t="shared" si="22"/>
        <v>1</v>
      </c>
      <c r="N92" s="6">
        <f t="shared" si="23"/>
        <v>92077.64</v>
      </c>
      <c r="O92" s="6">
        <v>15.68</v>
      </c>
    </row>
    <row r="93" spans="1:15" x14ac:dyDescent="0.15">
      <c r="A93" s="2" t="s">
        <v>59</v>
      </c>
      <c r="B93" s="2" t="s">
        <v>105</v>
      </c>
      <c r="C93" s="2">
        <v>22953.05</v>
      </c>
      <c r="D93" s="2">
        <v>4072.72</v>
      </c>
      <c r="E93" s="2">
        <v>10290.969999999999</v>
      </c>
      <c r="F93" s="2">
        <v>1070.3</v>
      </c>
      <c r="G93" s="2">
        <f t="shared" si="19"/>
        <v>7519.0599999999986</v>
      </c>
      <c r="H93" s="2">
        <v>13293.4</v>
      </c>
      <c r="I93" s="6">
        <v>41.559449213302166</v>
      </c>
      <c r="J93" s="6">
        <f t="shared" si="20"/>
        <v>213741.07849299727</v>
      </c>
      <c r="K93" s="6">
        <v>17.04</v>
      </c>
      <c r="L93" s="6">
        <f t="shared" si="21"/>
        <v>175358.12879999998</v>
      </c>
      <c r="M93" s="6">
        <f t="shared" si="22"/>
        <v>1</v>
      </c>
      <c r="N93" s="6">
        <f t="shared" si="23"/>
        <v>51196.86</v>
      </c>
      <c r="O93" s="6">
        <v>17.72</v>
      </c>
    </row>
    <row r="94" spans="1:15" x14ac:dyDescent="0.15">
      <c r="A94" s="2" t="s">
        <v>60</v>
      </c>
      <c r="B94" s="2" t="s">
        <v>106</v>
      </c>
      <c r="C94" s="2">
        <v>24900.99</v>
      </c>
      <c r="D94" s="2">
        <v>5038.47</v>
      </c>
      <c r="E94" s="2">
        <v>11334.9</v>
      </c>
      <c r="F94" s="2">
        <v>1030.6500000000001</v>
      </c>
      <c r="G94" s="2">
        <f t="shared" si="19"/>
        <v>7496.9700000000012</v>
      </c>
      <c r="H94" s="2">
        <v>15342.7</v>
      </c>
      <c r="I94" s="6">
        <v>26.355222914892821</v>
      </c>
      <c r="J94" s="6">
        <f t="shared" si="20"/>
        <v>159953.01049723433</v>
      </c>
      <c r="K94" s="6">
        <v>14.08</v>
      </c>
      <c r="L94" s="6">
        <f t="shared" si="21"/>
        <v>159595.39199999999</v>
      </c>
      <c r="M94" s="6">
        <f t="shared" si="22"/>
        <v>1</v>
      </c>
      <c r="N94" s="6">
        <f t="shared" si="23"/>
        <v>14363.689999999999</v>
      </c>
      <c r="O94" s="6">
        <v>15.88</v>
      </c>
    </row>
    <row r="95" spans="1:15" x14ac:dyDescent="0.15">
      <c r="A95" s="2" t="s">
        <v>61</v>
      </c>
      <c r="B95" s="2" t="s">
        <v>107</v>
      </c>
      <c r="C95" s="2">
        <v>87816.49</v>
      </c>
      <c r="D95" s="2">
        <v>16417.490000000002</v>
      </c>
      <c r="E95" s="2">
        <v>34579.870000000003</v>
      </c>
      <c r="F95" s="2">
        <v>3601.29</v>
      </c>
      <c r="G95" s="2">
        <f t="shared" si="19"/>
        <v>33217.839999999997</v>
      </c>
      <c r="H95" s="2">
        <v>47396.1</v>
      </c>
      <c r="I95" s="6">
        <v>25.949155443371666</v>
      </c>
      <c r="J95" s="6">
        <f t="shared" si="20"/>
        <v>519470.4340066599</v>
      </c>
      <c r="K95" s="6">
        <v>15.58</v>
      </c>
      <c r="L95" s="6">
        <f t="shared" si="21"/>
        <v>538754.3746000001</v>
      </c>
      <c r="M95" s="6">
        <f t="shared" si="22"/>
        <v>1</v>
      </c>
      <c r="N95" s="6">
        <f t="shared" si="23"/>
        <v>16373.369999999999</v>
      </c>
      <c r="O95" s="6">
        <v>18.489999999999998</v>
      </c>
    </row>
    <row r="96" spans="1:15" x14ac:dyDescent="0.15">
      <c r="A96" s="2" t="s">
        <v>56</v>
      </c>
      <c r="B96" s="2" t="s">
        <v>56</v>
      </c>
      <c r="C96" s="2">
        <f>SUM(E96:F96)</f>
        <v>4365.2127445198912</v>
      </c>
      <c r="E96" s="2">
        <v>3829.6038188119287</v>
      </c>
      <c r="F96" s="2">
        <v>535.60892570796204</v>
      </c>
      <c r="G96" s="2">
        <v>0</v>
      </c>
      <c r="I96" s="6">
        <v>26.691635930578162</v>
      </c>
      <c r="J96" s="6">
        <f t="shared" si="20"/>
        <v>14296.27844616501</v>
      </c>
      <c r="K96" s="6">
        <v>11.28</v>
      </c>
      <c r="L96" s="6">
        <f t="shared" si="21"/>
        <v>43197.931076198554</v>
      </c>
      <c r="M96" s="6">
        <f t="shared" si="22"/>
        <v>1</v>
      </c>
      <c r="N96" s="6">
        <f t="shared" si="23"/>
        <v>50997.36</v>
      </c>
      <c r="O96" s="6">
        <v>12</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7C438-7063-4F3D-956E-3E3FD7F714B5}">
  <dimension ref="A1:AR61"/>
  <sheetViews>
    <sheetView workbookViewId="0">
      <selection activeCell="D36" sqref="D36"/>
    </sheetView>
  </sheetViews>
  <sheetFormatPr defaultColWidth="8.5" defaultRowHeight="13.5" x14ac:dyDescent="0.15"/>
  <cols>
    <col min="1" max="1" width="31.25" style="1" customWidth="1"/>
    <col min="2" max="2" width="33.375" style="1" customWidth="1"/>
    <col min="3" max="3" width="21.875" style="1" customWidth="1"/>
    <col min="4" max="4" width="21" style="1" customWidth="1"/>
    <col min="5" max="5" width="23.625" style="1" customWidth="1"/>
    <col min="6" max="6" width="22.375" style="1" customWidth="1"/>
    <col min="7" max="7" width="22.5" style="1" customWidth="1"/>
    <col min="8" max="19" width="10.75" style="1" customWidth="1"/>
    <col min="20" max="20" width="12.25" customWidth="1"/>
    <col min="21" max="21" width="11.875" customWidth="1"/>
    <col min="22" max="22" width="12.25" customWidth="1"/>
    <col min="23" max="35" width="11.75" customWidth="1"/>
  </cols>
  <sheetData>
    <row r="1" spans="1:40" ht="15" x14ac:dyDescent="0.15">
      <c r="A1" s="23" t="s">
        <v>223</v>
      </c>
      <c r="R1"/>
      <c r="S1"/>
    </row>
    <row r="2" spans="1:40" s="21" customFormat="1" x14ac:dyDescent="0.15">
      <c r="A2" s="21" t="s">
        <v>201</v>
      </c>
      <c r="B2" s="22">
        <v>2022</v>
      </c>
      <c r="C2" s="22">
        <v>2023</v>
      </c>
      <c r="D2" s="22">
        <v>2024</v>
      </c>
      <c r="E2" s="22">
        <v>2025</v>
      </c>
      <c r="F2" s="22">
        <v>2026</v>
      </c>
      <c r="G2" s="22">
        <v>2027</v>
      </c>
      <c r="H2" s="22">
        <v>2028</v>
      </c>
      <c r="I2" s="22">
        <v>2029</v>
      </c>
      <c r="J2" s="22">
        <v>2030</v>
      </c>
      <c r="K2" s="22">
        <v>2031</v>
      </c>
      <c r="L2" s="22">
        <v>2032</v>
      </c>
      <c r="M2" s="22">
        <v>2033</v>
      </c>
      <c r="N2" s="22">
        <v>2034</v>
      </c>
      <c r="O2" s="22">
        <v>2035</v>
      </c>
      <c r="P2" s="22">
        <v>2036</v>
      </c>
      <c r="Q2" s="22">
        <v>2037</v>
      </c>
      <c r="R2" s="22">
        <v>2038</v>
      </c>
      <c r="S2" s="22">
        <v>2039</v>
      </c>
      <c r="T2" s="22">
        <v>2040</v>
      </c>
      <c r="U2" s="22">
        <v>2041</v>
      </c>
      <c r="V2" s="22">
        <v>2042</v>
      </c>
      <c r="W2" s="22">
        <v>2043</v>
      </c>
      <c r="X2" s="22">
        <v>2044</v>
      </c>
      <c r="Y2" s="22">
        <v>2045</v>
      </c>
      <c r="Z2" s="22">
        <v>2046</v>
      </c>
      <c r="AA2" s="22">
        <v>2047</v>
      </c>
      <c r="AB2" s="22">
        <v>2048</v>
      </c>
      <c r="AC2" s="22">
        <v>2049</v>
      </c>
      <c r="AD2" s="22">
        <v>2050</v>
      </c>
      <c r="AE2" s="22">
        <v>2051</v>
      </c>
      <c r="AF2" s="22">
        <v>2052</v>
      </c>
      <c r="AG2" s="22">
        <v>2053</v>
      </c>
      <c r="AH2" s="22">
        <v>2054</v>
      </c>
      <c r="AI2" s="22">
        <v>2055</v>
      </c>
      <c r="AJ2" s="22">
        <v>2056</v>
      </c>
      <c r="AK2" s="22">
        <v>2057</v>
      </c>
      <c r="AL2" s="22">
        <v>2058</v>
      </c>
      <c r="AM2" s="22">
        <v>2059</v>
      </c>
      <c r="AN2" s="22">
        <v>2060</v>
      </c>
    </row>
    <row r="3" spans="1:40" s="19" customFormat="1" x14ac:dyDescent="0.15">
      <c r="A3" s="21" t="s">
        <v>185</v>
      </c>
      <c r="B3" s="19">
        <f t="shared" ref="B3:AN3" si="0">B10+B17</f>
        <v>23458.58048006826</v>
      </c>
      <c r="C3" s="19">
        <f t="shared" si="0"/>
        <v>23633.091081936407</v>
      </c>
      <c r="D3" s="19">
        <f t="shared" si="0"/>
        <v>24094.029112055905</v>
      </c>
      <c r="E3" s="19">
        <f t="shared" si="0"/>
        <v>24557.967044629393</v>
      </c>
      <c r="F3" s="19">
        <f t="shared" si="0"/>
        <v>24966.034398691911</v>
      </c>
      <c r="G3" s="19">
        <f t="shared" si="0"/>
        <v>25249.72053104933</v>
      </c>
      <c r="H3" s="19">
        <f t="shared" si="0"/>
        <v>25533.693572409837</v>
      </c>
      <c r="I3" s="19">
        <f t="shared" si="0"/>
        <v>25818.062367790873</v>
      </c>
      <c r="J3" s="19">
        <f t="shared" si="0"/>
        <v>26102.787293666162</v>
      </c>
      <c r="K3" s="19">
        <f t="shared" si="0"/>
        <v>26380.052980262062</v>
      </c>
      <c r="L3" s="19">
        <f t="shared" si="0"/>
        <v>26640.835736074674</v>
      </c>
      <c r="M3" s="19">
        <f t="shared" si="0"/>
        <v>26901.259270214141</v>
      </c>
      <c r="N3" s="19">
        <f t="shared" si="0"/>
        <v>27161.431348030361</v>
      </c>
      <c r="O3" s="19">
        <f t="shared" si="0"/>
        <v>27421.286218559693</v>
      </c>
      <c r="P3" s="19">
        <f t="shared" si="0"/>
        <v>27621.546583515013</v>
      </c>
      <c r="Q3" s="19">
        <f t="shared" si="0"/>
        <v>27694.2498490746</v>
      </c>
      <c r="R3" s="19">
        <f t="shared" si="0"/>
        <v>27765.914886265244</v>
      </c>
      <c r="S3" s="19">
        <f t="shared" si="0"/>
        <v>27836.635623548558</v>
      </c>
      <c r="T3" s="19">
        <f t="shared" si="0"/>
        <v>27906.364781998702</v>
      </c>
      <c r="U3" s="19">
        <f t="shared" si="0"/>
        <v>27948.490257917561</v>
      </c>
      <c r="V3" s="19">
        <f t="shared" si="0"/>
        <v>27932.393650474864</v>
      </c>
      <c r="W3" s="19">
        <f t="shared" si="0"/>
        <v>27915.131978537323</v>
      </c>
      <c r="X3" s="19">
        <f t="shared" si="0"/>
        <v>27896.791864497667</v>
      </c>
      <c r="Y3" s="19">
        <f t="shared" si="0"/>
        <v>27877.271609842835</v>
      </c>
      <c r="Z3" s="19">
        <f t="shared" si="0"/>
        <v>27836.635532687058</v>
      </c>
      <c r="AA3" s="19">
        <f t="shared" si="0"/>
        <v>27752.056730804408</v>
      </c>
      <c r="AB3" s="19">
        <f t="shared" si="0"/>
        <v>27665.740553103136</v>
      </c>
      <c r="AC3" s="19">
        <f t="shared" si="0"/>
        <v>27577.705449042933</v>
      </c>
      <c r="AD3" s="19">
        <f t="shared" si="0"/>
        <v>27487.948548688881</v>
      </c>
      <c r="AE3" s="19">
        <f t="shared" si="0"/>
        <v>27372.289045193495</v>
      </c>
      <c r="AF3" s="19">
        <f t="shared" si="0"/>
        <v>27202.663518337562</v>
      </c>
      <c r="AG3" s="19">
        <f t="shared" si="0"/>
        <v>27030.621114048059</v>
      </c>
      <c r="AH3" s="19">
        <f t="shared" si="0"/>
        <v>26856.364350613359</v>
      </c>
      <c r="AI3" s="19">
        <f t="shared" si="0"/>
        <v>26679.647826067368</v>
      </c>
      <c r="AJ3" s="19">
        <f t="shared" si="0"/>
        <v>26481.869593435105</v>
      </c>
      <c r="AK3" s="19">
        <f t="shared" si="0"/>
        <v>26241.669012705584</v>
      </c>
      <c r="AL3" s="19">
        <f t="shared" si="0"/>
        <v>25998.502804209376</v>
      </c>
      <c r="AM3" s="19">
        <f t="shared" si="0"/>
        <v>25752.435874872197</v>
      </c>
      <c r="AN3" s="19">
        <f t="shared" si="0"/>
        <v>25503.380016453124</v>
      </c>
    </row>
    <row r="4" spans="1:40" s="19" customFormat="1" x14ac:dyDescent="0.15">
      <c r="A4" s="21" t="s">
        <v>183</v>
      </c>
      <c r="B4" s="19">
        <f t="shared" ref="B4:AN4" si="1">B11+B18</f>
        <v>19863.949011604091</v>
      </c>
      <c r="C4" s="19">
        <f t="shared" si="1"/>
        <v>20079.768631522038</v>
      </c>
      <c r="D4" s="19">
        <f t="shared" si="1"/>
        <v>20568.98045118582</v>
      </c>
      <c r="E4" s="19">
        <f t="shared" si="1"/>
        <v>21061.784172323565</v>
      </c>
      <c r="F4" s="19">
        <f t="shared" si="1"/>
        <v>21485.317279035506</v>
      </c>
      <c r="G4" s="19">
        <f t="shared" si="1"/>
        <v>21804.16962055126</v>
      </c>
      <c r="H4" s="19">
        <f t="shared" si="1"/>
        <v>22123.765634155996</v>
      </c>
      <c r="I4" s="19">
        <f t="shared" si="1"/>
        <v>22444.201561539965</v>
      </c>
      <c r="J4" s="19">
        <f t="shared" si="1"/>
        <v>22765.424524558126</v>
      </c>
      <c r="K4" s="19">
        <f t="shared" si="1"/>
        <v>23077.815742650837</v>
      </c>
      <c r="L4" s="19">
        <f t="shared" si="1"/>
        <v>23376.649482160232</v>
      </c>
      <c r="M4" s="19">
        <f t="shared" si="1"/>
        <v>23675.579748325417</v>
      </c>
      <c r="N4" s="19">
        <f t="shared" si="1"/>
        <v>23974.695318383892</v>
      </c>
      <c r="O4" s="19">
        <f t="shared" si="1"/>
        <v>24273.922434579399</v>
      </c>
      <c r="P4" s="19">
        <f t="shared" si="1"/>
        <v>24499.993332034948</v>
      </c>
      <c r="Q4" s="19">
        <f t="shared" si="1"/>
        <v>24618.291197469298</v>
      </c>
      <c r="R4" s="19">
        <f t="shared" si="1"/>
        <v>24735.807658535829</v>
      </c>
      <c r="S4" s="19">
        <f t="shared" si="1"/>
        <v>24852.608351891224</v>
      </c>
      <c r="T4" s="19">
        <f t="shared" si="1"/>
        <v>24968.662501019455</v>
      </c>
      <c r="U4" s="19">
        <f t="shared" si="1"/>
        <v>25051.036790159127</v>
      </c>
      <c r="V4" s="19">
        <f t="shared" si="1"/>
        <v>25084.141154159228</v>
      </c>
      <c r="W4" s="19">
        <f t="shared" si="1"/>
        <v>25116.234516829893</v>
      </c>
      <c r="X4" s="19">
        <f t="shared" si="1"/>
        <v>25147.381036210285</v>
      </c>
      <c r="Y4" s="19">
        <f t="shared" si="1"/>
        <v>25177.471206252165</v>
      </c>
      <c r="Z4" s="19">
        <f t="shared" si="1"/>
        <v>25181.897152198806</v>
      </c>
      <c r="AA4" s="19">
        <f t="shared" si="1"/>
        <v>25148.978499772264</v>
      </c>
      <c r="AB4" s="19">
        <f t="shared" si="1"/>
        <v>25114.403649246586</v>
      </c>
      <c r="AC4" s="19">
        <f t="shared" si="1"/>
        <v>25078.179113489401</v>
      </c>
      <c r="AD4" s="19">
        <f t="shared" si="1"/>
        <v>25040.314547772701</v>
      </c>
      <c r="AE4" s="19">
        <f t="shared" si="1"/>
        <v>24970.872996851784</v>
      </c>
      <c r="AF4" s="19">
        <f t="shared" si="1"/>
        <v>24855.411242992348</v>
      </c>
      <c r="AG4" s="19">
        <f t="shared" si="1"/>
        <v>24737.564567295631</v>
      </c>
      <c r="AH4" s="19">
        <f t="shared" si="1"/>
        <v>24617.463158277973</v>
      </c>
      <c r="AI4" s="19">
        <f t="shared" si="1"/>
        <v>24494.882559984355</v>
      </c>
      <c r="AJ4" s="19">
        <f t="shared" si="1"/>
        <v>24346.843969110545</v>
      </c>
      <c r="AK4" s="19">
        <f t="shared" si="1"/>
        <v>24162.403527384762</v>
      </c>
      <c r="AL4" s="19">
        <f t="shared" si="1"/>
        <v>23974.933832614672</v>
      </c>
      <c r="AM4" s="19">
        <f t="shared" si="1"/>
        <v>23784.475318579131</v>
      </c>
      <c r="AN4" s="19">
        <f t="shared" si="1"/>
        <v>23590.937606577711</v>
      </c>
    </row>
    <row r="5" spans="1:40" s="19" customFormat="1" x14ac:dyDescent="0.15">
      <c r="A5" s="21" t="s">
        <v>184</v>
      </c>
      <c r="B5" s="19">
        <f t="shared" ref="B5:AN5" si="2">B12+B19</f>
        <v>14107.96728289933</v>
      </c>
      <c r="C5" s="19">
        <f t="shared" si="2"/>
        <v>14107.96728289933</v>
      </c>
      <c r="D5" s="19">
        <f t="shared" si="2"/>
        <v>13487.733348999742</v>
      </c>
      <c r="E5" s="19">
        <f t="shared" si="2"/>
        <v>12963.786158639929</v>
      </c>
      <c r="F5" s="19">
        <f t="shared" si="2"/>
        <v>12433.761636887411</v>
      </c>
      <c r="G5" s="19">
        <f t="shared" si="2"/>
        <v>11993.108409944374</v>
      </c>
      <c r="H5" s="19">
        <f t="shared" si="2"/>
        <v>11550.495175025699</v>
      </c>
      <c r="I5" s="19">
        <f t="shared" si="2"/>
        <v>11106.012877390822</v>
      </c>
      <c r="J5" s="19">
        <f t="shared" si="2"/>
        <v>10659.618083602974</v>
      </c>
      <c r="K5" s="19">
        <f t="shared" si="2"/>
        <v>10211.57157583707</v>
      </c>
      <c r="L5" s="19">
        <f t="shared" si="2"/>
        <v>9710.3861809891769</v>
      </c>
      <c r="M5" s="19">
        <f t="shared" si="2"/>
        <v>9208.4756508839346</v>
      </c>
      <c r="N5" s="19">
        <f t="shared" si="2"/>
        <v>8705.3878905167512</v>
      </c>
      <c r="O5" s="19">
        <f t="shared" si="2"/>
        <v>8201.1578759141139</v>
      </c>
      <c r="P5" s="19">
        <f t="shared" si="2"/>
        <v>7696.0165128139733</v>
      </c>
      <c r="Q5" s="19">
        <f t="shared" si="2"/>
        <v>7384.1016723090015</v>
      </c>
      <c r="R5" s="19">
        <f t="shared" si="2"/>
        <v>7071.9947577330531</v>
      </c>
      <c r="S5" s="19">
        <f t="shared" si="2"/>
        <v>6760.0919147861659</v>
      </c>
      <c r="T5" s="19">
        <f t="shared" si="2"/>
        <v>6448.5596644044499</v>
      </c>
      <c r="U5" s="19">
        <f t="shared" si="2"/>
        <v>6137.2759556762321</v>
      </c>
      <c r="V5" s="19">
        <f t="shared" si="2"/>
        <v>5877.8924567954618</v>
      </c>
      <c r="W5" s="19">
        <f t="shared" si="2"/>
        <v>5619.0255637492046</v>
      </c>
      <c r="X5" s="19">
        <f t="shared" si="2"/>
        <v>5360.6129710290334</v>
      </c>
      <c r="Y5" s="19">
        <f t="shared" si="2"/>
        <v>5102.7593049563447</v>
      </c>
      <c r="Z5" s="19">
        <f t="shared" si="2"/>
        <v>4845.7420956251199</v>
      </c>
      <c r="AA5" s="19">
        <f t="shared" si="2"/>
        <v>4556.983522440406</v>
      </c>
      <c r="AB5" s="19">
        <f t="shared" si="2"/>
        <v>4269.6119399634053</v>
      </c>
      <c r="AC5" s="19">
        <f t="shared" si="2"/>
        <v>3983.4247162646325</v>
      </c>
      <c r="AD5" s="19">
        <f t="shared" si="2"/>
        <v>3698.51877325434</v>
      </c>
      <c r="AE5" s="19">
        <f t="shared" si="2"/>
        <v>3414.7157365050566</v>
      </c>
      <c r="AF5" s="19">
        <f t="shared" si="2"/>
        <v>3101.7344999218221</v>
      </c>
      <c r="AG5" s="19">
        <f t="shared" si="2"/>
        <v>2791.0891905485682</v>
      </c>
      <c r="AH5" s="19">
        <f t="shared" si="2"/>
        <v>2481.9994000920055</v>
      </c>
      <c r="AI5" s="19">
        <f t="shared" si="2"/>
        <v>2174.937830208612</v>
      </c>
      <c r="AJ5" s="19">
        <f t="shared" si="2"/>
        <v>1870.0869271391894</v>
      </c>
      <c r="AK5" s="19">
        <f t="shared" si="2"/>
        <v>1542.5009409610259</v>
      </c>
      <c r="AL5" s="19">
        <f t="shared" si="2"/>
        <v>1217.7220699535665</v>
      </c>
      <c r="AM5" s="19">
        <f t="shared" si="2"/>
        <v>895.45856318690755</v>
      </c>
      <c r="AN5" s="19">
        <f t="shared" si="2"/>
        <v>575.84593780774776</v>
      </c>
    </row>
    <row r="6" spans="1:40" s="19" customFormat="1" x14ac:dyDescent="0.15">
      <c r="A6" s="21" t="s">
        <v>192</v>
      </c>
      <c r="B6" s="19">
        <f t="shared" ref="B6:AN6" si="3">B13+B20</f>
        <v>5645.996928327645</v>
      </c>
      <c r="C6" s="19">
        <f t="shared" si="3"/>
        <v>5676.15338734139</v>
      </c>
      <c r="D6" s="19">
        <f t="shared" si="3"/>
        <v>5766.6401301183696</v>
      </c>
      <c r="E6" s="19">
        <f t="shared" si="3"/>
        <v>5857.6120997180487</v>
      </c>
      <c r="F6" s="19">
        <f t="shared" si="3"/>
        <v>5937.5560954607363</v>
      </c>
      <c r="G6" s="19">
        <f t="shared" si="3"/>
        <v>5984.8142264449152</v>
      </c>
      <c r="H6" s="19">
        <f t="shared" si="3"/>
        <v>6031.9719539089119</v>
      </c>
      <c r="I6" s="19">
        <f t="shared" si="3"/>
        <v>6079.074804270088</v>
      </c>
      <c r="J6" s="19">
        <f t="shared" si="3"/>
        <v>6126.1014140095122</v>
      </c>
      <c r="K6" s="19">
        <f t="shared" si="3"/>
        <v>6171.6216946880049</v>
      </c>
      <c r="L6" s="19">
        <f t="shared" si="3"/>
        <v>6212.9535910945542</v>
      </c>
      <c r="M6" s="19">
        <f t="shared" si="3"/>
        <v>6254.0622784388061</v>
      </c>
      <c r="N6" s="19">
        <f t="shared" si="3"/>
        <v>6294.9612856581425</v>
      </c>
      <c r="O6" s="19">
        <f t="shared" si="3"/>
        <v>6335.6494590167895</v>
      </c>
      <c r="P6" s="19">
        <f t="shared" si="3"/>
        <v>6365.9901892596572</v>
      </c>
      <c r="Q6" s="19">
        <f t="shared" si="3"/>
        <v>6367.1858165062176</v>
      </c>
      <c r="R6" s="19">
        <f t="shared" si="3"/>
        <v>6368.0149646482005</v>
      </c>
      <c r="S6" s="19">
        <f t="shared" si="3"/>
        <v>6368.54502584286</v>
      </c>
      <c r="T6" s="19">
        <f t="shared" si="3"/>
        <v>6368.7252738639436</v>
      </c>
      <c r="U6" s="19">
        <f t="shared" si="3"/>
        <v>6363.8805862502259</v>
      </c>
      <c r="V6" s="19">
        <f t="shared" si="3"/>
        <v>6345.1443003141976</v>
      </c>
      <c r="W6" s="19">
        <f t="shared" si="3"/>
        <v>6326.081017662149</v>
      </c>
      <c r="X6" s="19">
        <f t="shared" si="3"/>
        <v>6306.7047782282443</v>
      </c>
      <c r="Y6" s="19">
        <f t="shared" si="3"/>
        <v>6286.9952304133776</v>
      </c>
      <c r="Z6" s="19">
        <f t="shared" si="3"/>
        <v>6263.2261082421437</v>
      </c>
      <c r="AA6" s="19">
        <f t="shared" si="3"/>
        <v>6228.4750422385569</v>
      </c>
      <c r="AB6" s="19">
        <f t="shared" si="3"/>
        <v>6193.2558258879917</v>
      </c>
      <c r="AC6" s="19">
        <f t="shared" si="3"/>
        <v>6157.5879858329199</v>
      </c>
      <c r="AD6" s="19">
        <f t="shared" si="3"/>
        <v>6121.4592347820535</v>
      </c>
      <c r="AE6" s="19">
        <f t="shared" si="3"/>
        <v>6080.2612888999583</v>
      </c>
      <c r="AF6" s="19">
        <f t="shared" si="3"/>
        <v>6025.3126372370652</v>
      </c>
      <c r="AG6" s="19">
        <f t="shared" si="3"/>
        <v>5969.7412535348785</v>
      </c>
      <c r="AH6" s="19">
        <f t="shared" si="3"/>
        <v>5913.633355056264</v>
      </c>
      <c r="AI6" s="19">
        <f t="shared" si="3"/>
        <v>5856.9277097073664</v>
      </c>
      <c r="AJ6" s="19">
        <f t="shared" si="3"/>
        <v>5796.3698455225276</v>
      </c>
      <c r="AK6" s="19">
        <f t="shared" si="3"/>
        <v>5725.9538897926595</v>
      </c>
      <c r="AL6" s="19">
        <f t="shared" si="3"/>
        <v>5654.8373344008533</v>
      </c>
      <c r="AM6" s="19">
        <f t="shared" si="3"/>
        <v>5583.0555248567971</v>
      </c>
      <c r="AN6" s="19">
        <f t="shared" si="3"/>
        <v>5510.5957614712815</v>
      </c>
    </row>
    <row r="7" spans="1:40" s="19" customFormat="1" x14ac:dyDescent="0.15">
      <c r="A7" s="21" t="s">
        <v>193</v>
      </c>
      <c r="B7" s="19">
        <f t="shared" ref="B7:AN7" si="4">B14+B21</f>
        <v>1383.7689419795222</v>
      </c>
      <c r="C7" s="19">
        <f t="shared" si="4"/>
        <v>1403.0168681375621</v>
      </c>
      <c r="D7" s="19">
        <f t="shared" si="4"/>
        <v>1442.2845169190552</v>
      </c>
      <c r="E7" s="19">
        <f t="shared" si="4"/>
        <v>1481.8574337834939</v>
      </c>
      <c r="F7" s="19">
        <f t="shared" si="4"/>
        <v>1515.2351131092648</v>
      </c>
      <c r="G7" s="19">
        <f t="shared" si="4"/>
        <v>1540.721286915292</v>
      </c>
      <c r="H7" s="19">
        <f t="shared" si="4"/>
        <v>1566.2777619620451</v>
      </c>
      <c r="I7" s="19">
        <f t="shared" si="4"/>
        <v>1591.9183265157526</v>
      </c>
      <c r="J7" s="19">
        <f t="shared" si="4"/>
        <v>1617.6328512049568</v>
      </c>
      <c r="K7" s="19">
        <f t="shared" si="4"/>
        <v>1642.5703678341415</v>
      </c>
      <c r="L7" s="19">
        <f t="shared" si="4"/>
        <v>1666.5596800295946</v>
      </c>
      <c r="M7" s="19">
        <f t="shared" si="4"/>
        <v>1690.5746328705711</v>
      </c>
      <c r="N7" s="19">
        <f t="shared" si="4"/>
        <v>1714.6163612810321</v>
      </c>
      <c r="O7" s="19">
        <f t="shared" si="4"/>
        <v>1738.6839351022247</v>
      </c>
      <c r="P7" s="19">
        <f t="shared" si="4"/>
        <v>1756.2380905064288</v>
      </c>
      <c r="Q7" s="19">
        <f t="shared" si="4"/>
        <v>1766.7035630757418</v>
      </c>
      <c r="R7" s="19">
        <f t="shared" si="4"/>
        <v>1777.1034377777296</v>
      </c>
      <c r="S7" s="19">
        <f t="shared" si="4"/>
        <v>1787.4572535511211</v>
      </c>
      <c r="T7" s="19">
        <f t="shared" si="4"/>
        <v>1797.7483552782278</v>
      </c>
      <c r="U7" s="19">
        <f t="shared" si="4"/>
        <v>1805.055474898496</v>
      </c>
      <c r="V7" s="19">
        <f t="shared" si="4"/>
        <v>1808.9716501402258</v>
      </c>
      <c r="W7" s="19">
        <f t="shared" si="4"/>
        <v>1812.8126719665629</v>
      </c>
      <c r="X7" s="19">
        <f t="shared" si="4"/>
        <v>1816.5806389007748</v>
      </c>
      <c r="Y7" s="19">
        <f t="shared" si="4"/>
        <v>1820.2660689239729</v>
      </c>
      <c r="Z7" s="19">
        <f t="shared" si="4"/>
        <v>1821.6780313509382</v>
      </c>
      <c r="AA7" s="19">
        <f t="shared" si="4"/>
        <v>1820.3866866542619</v>
      </c>
      <c r="AB7" s="19">
        <f t="shared" si="4"/>
        <v>1818.9591663237354</v>
      </c>
      <c r="AC7" s="19">
        <f t="shared" si="4"/>
        <v>1817.3998483528349</v>
      </c>
      <c r="AD7" s="19">
        <f t="shared" si="4"/>
        <v>1815.7071764576292</v>
      </c>
      <c r="AE7" s="19">
        <f t="shared" si="4"/>
        <v>1811.2118009280121</v>
      </c>
      <c r="AF7" s="19">
        <f t="shared" si="4"/>
        <v>1803.3046221597544</v>
      </c>
      <c r="AG7" s="19">
        <f t="shared" si="4"/>
        <v>1795.1985612852318</v>
      </c>
      <c r="AH7" s="19">
        <f t="shared" si="4"/>
        <v>1786.9076658795007</v>
      </c>
      <c r="AI7" s="19">
        <f t="shared" si="4"/>
        <v>1778.4158238628447</v>
      </c>
      <c r="AJ7" s="19">
        <f t="shared" si="4"/>
        <v>1767.6701335336902</v>
      </c>
      <c r="AK7" s="19">
        <f t="shared" si="4"/>
        <v>1754.438759459423</v>
      </c>
      <c r="AL7" s="19">
        <f t="shared" si="4"/>
        <v>1740.9586435612075</v>
      </c>
      <c r="AM7" s="19">
        <f t="shared" si="4"/>
        <v>1727.2342544728249</v>
      </c>
      <c r="AN7" s="19">
        <f t="shared" si="4"/>
        <v>1713.2635338420305</v>
      </c>
    </row>
    <row r="8" spans="1:40" s="14" customFormat="1" x14ac:dyDescent="0.15">
      <c r="A8" s="15"/>
      <c r="B8" s="15"/>
      <c r="C8" s="15"/>
      <c r="D8" s="15"/>
      <c r="E8" s="15"/>
      <c r="F8" s="15"/>
      <c r="G8" s="15"/>
      <c r="H8" s="15"/>
      <c r="I8" s="15"/>
      <c r="J8" s="15"/>
      <c r="K8" s="15"/>
      <c r="L8" s="15"/>
      <c r="M8" s="15"/>
      <c r="N8" s="15"/>
      <c r="O8" s="15"/>
    </row>
    <row r="9" spans="1:40" s="21" customFormat="1" x14ac:dyDescent="0.15">
      <c r="A9" s="21" t="s">
        <v>199</v>
      </c>
      <c r="B9" s="22">
        <v>2022</v>
      </c>
      <c r="C9" s="22">
        <v>2023</v>
      </c>
      <c r="D9" s="22">
        <v>2024</v>
      </c>
      <c r="E9" s="22">
        <v>2025</v>
      </c>
      <c r="F9" s="22">
        <v>2026</v>
      </c>
      <c r="G9" s="22">
        <v>2027</v>
      </c>
      <c r="H9" s="22">
        <v>2028</v>
      </c>
      <c r="I9" s="22">
        <v>2029</v>
      </c>
      <c r="J9" s="22">
        <v>2030</v>
      </c>
      <c r="K9" s="22">
        <v>2031</v>
      </c>
      <c r="L9" s="22">
        <v>2032</v>
      </c>
      <c r="M9" s="22">
        <v>2033</v>
      </c>
      <c r="N9" s="22">
        <v>2034</v>
      </c>
      <c r="O9" s="22">
        <v>2035</v>
      </c>
      <c r="P9" s="22">
        <v>2036</v>
      </c>
      <c r="Q9" s="22">
        <v>2037</v>
      </c>
      <c r="R9" s="22">
        <v>2038</v>
      </c>
      <c r="S9" s="22">
        <v>2039</v>
      </c>
      <c r="T9" s="22">
        <v>2040</v>
      </c>
      <c r="U9" s="22">
        <v>2041</v>
      </c>
      <c r="V9" s="22">
        <v>2042</v>
      </c>
      <c r="W9" s="22">
        <v>2043</v>
      </c>
      <c r="X9" s="22">
        <v>2044</v>
      </c>
      <c r="Y9" s="22">
        <v>2045</v>
      </c>
      <c r="Z9" s="22">
        <v>2046</v>
      </c>
      <c r="AA9" s="22">
        <v>2047</v>
      </c>
      <c r="AB9" s="22">
        <v>2048</v>
      </c>
      <c r="AC9" s="22">
        <v>2049</v>
      </c>
      <c r="AD9" s="22">
        <v>2050</v>
      </c>
      <c r="AE9" s="22">
        <v>2051</v>
      </c>
      <c r="AF9" s="22">
        <v>2052</v>
      </c>
      <c r="AG9" s="22">
        <v>2053</v>
      </c>
      <c r="AH9" s="22">
        <v>2054</v>
      </c>
      <c r="AI9" s="22">
        <v>2055</v>
      </c>
      <c r="AJ9" s="22">
        <v>2056</v>
      </c>
      <c r="AK9" s="22">
        <v>2057</v>
      </c>
      <c r="AL9" s="22">
        <v>2058</v>
      </c>
      <c r="AM9" s="22">
        <v>2059</v>
      </c>
      <c r="AN9" s="22">
        <v>2060</v>
      </c>
    </row>
    <row r="10" spans="1:40" s="19" customFormat="1" x14ac:dyDescent="0.15">
      <c r="A10" s="21" t="s">
        <v>185</v>
      </c>
      <c r="B10" s="19">
        <f>'BAU Building Area Calculation'!B31*$D$26/1000</f>
        <v>23458.58048006826</v>
      </c>
      <c r="C10" s="19">
        <f>'BAU Building Area Calculation'!C31*$D$26/1000</f>
        <v>23458.58048006826</v>
      </c>
      <c r="D10" s="19">
        <f>'BAU Building Area Calculation'!D31*$D$26/1000</f>
        <v>23665.881850821301</v>
      </c>
      <c r="E10" s="19">
        <f>'BAU Building Area Calculation'!E31*$D$26/1000</f>
        <v>23873.486130806716</v>
      </c>
      <c r="F10" s="19">
        <f>'BAU Building Area Calculation'!F31*$D$26/1000</f>
        <v>24081.53845893544</v>
      </c>
      <c r="G10" s="19">
        <f>'BAU Building Area Calculation'!G31*$D$26/1000</f>
        <v>24163.56540734064</v>
      </c>
      <c r="H10" s="19">
        <f>'BAU Building Area Calculation'!H31*$D$26/1000</f>
        <v>24244.595173536243</v>
      </c>
      <c r="I10" s="19">
        <f>'BAU Building Area Calculation'!I31*$D$26/1000</f>
        <v>24324.726151534298</v>
      </c>
      <c r="J10" s="19">
        <f>'BAU Building Area Calculation'!J31*$D$26/1000</f>
        <v>24403.968279090917</v>
      </c>
      <c r="K10" s="19">
        <f>'BAU Building Area Calculation'!K31*$D$26/1000</f>
        <v>24482.202070965344</v>
      </c>
      <c r="L10" s="19">
        <f>'BAU Building Area Calculation'!L31*$D$26/1000</f>
        <v>24542.927865393784</v>
      </c>
      <c r="M10" s="19">
        <f>'BAU Building Area Calculation'!M31*$D$26/1000</f>
        <v>24602.266852230103</v>
      </c>
      <c r="N10" s="19">
        <f>'BAU Building Area Calculation'!N31*$D$26/1000</f>
        <v>24660.333143568616</v>
      </c>
      <c r="O10" s="19">
        <f>'BAU Building Area Calculation'!O31*$D$26/1000</f>
        <v>24717.107358939214</v>
      </c>
      <c r="P10" s="19">
        <f>'BAU Building Area Calculation'!P31*$D$26/1000</f>
        <v>24772.483660594411</v>
      </c>
      <c r="Q10" s="19">
        <f>'BAU Building Area Calculation'!Q31*$D$26/1000</f>
        <v>24699.692279032966</v>
      </c>
      <c r="R10" s="19">
        <f>'BAU Building Area Calculation'!R31*$D$26/1000</f>
        <v>24625.612037296847</v>
      </c>
      <c r="S10" s="19">
        <f>'BAU Building Area Calculation'!S31*$D$26/1000</f>
        <v>24550.37250681128</v>
      </c>
      <c r="T10" s="19">
        <f>'BAU Building Area Calculation'!T31*$D$26/1000</f>
        <v>24473.902667677477</v>
      </c>
      <c r="U10" s="19">
        <f>'BAU Building Area Calculation'!U31*$D$26/1000</f>
        <v>24396.258341491804</v>
      </c>
      <c r="V10" s="19">
        <f>'BAU Building Area Calculation'!V31*$D$26/1000</f>
        <v>24260.313442336326</v>
      </c>
      <c r="W10" s="19">
        <f>'BAU Building Area Calculation'!W31*$D$26/1000</f>
        <v>24123.266213684845</v>
      </c>
      <c r="X10" s="19">
        <f>'BAU Building Area Calculation'!X31*$D$26/1000</f>
        <v>23985.22684765283</v>
      </c>
      <c r="Y10" s="19">
        <f>'BAU Building Area Calculation'!Y31*$D$26/1000</f>
        <v>23846.15363115471</v>
      </c>
      <c r="Z10" s="19">
        <f>'BAU Building Area Calculation'!Z31*$D$26/1000</f>
        <v>23705.926413209032</v>
      </c>
      <c r="AA10" s="19">
        <f>'BAU Building Area Calculation'!AA31*$D$26/1000</f>
        <v>23522.103580699746</v>
      </c>
      <c r="AB10" s="19">
        <f>'BAU Building Area Calculation'!AB31*$D$26/1000</f>
        <v>23337.017913707725</v>
      </c>
      <c r="AC10" s="19">
        <f>'BAU Building Area Calculation'!AC31*$D$26/1000</f>
        <v>23150.711222642563</v>
      </c>
      <c r="AD10" s="19">
        <f>'BAU Building Area Calculation'!AD31*$D$26/1000</f>
        <v>22963.149645026431</v>
      </c>
      <c r="AE10" s="19">
        <f>'BAU Building Area Calculation'!AE31*$D$26/1000</f>
        <v>22774.415819352023</v>
      </c>
      <c r="AF10" s="19">
        <f>'BAU Building Area Calculation'!AF31*$D$26/1000</f>
        <v>22532.545729215086</v>
      </c>
      <c r="AG10" s="19">
        <f>'BAU Building Area Calculation'!AG31*$D$26/1000</f>
        <v>22289.126547239204</v>
      </c>
      <c r="AH10" s="19">
        <f>'BAU Building Area Calculation'!AH31*$D$26/1000</f>
        <v>22044.466696621803</v>
      </c>
      <c r="AI10" s="19">
        <f>'BAU Building Area Calculation'!AI31*$D$26/1000</f>
        <v>21798.363493287532</v>
      </c>
      <c r="AJ10" s="19">
        <f>'BAU Building Area Calculation'!AJ31*$D$26/1000</f>
        <v>21550.749040937626</v>
      </c>
      <c r="AK10" s="19">
        <f>'BAU Building Area Calculation'!AK31*$D$26/1000</f>
        <v>21261.943207631826</v>
      </c>
      <c r="AL10" s="19">
        <f>'BAU Building Area Calculation'!AL31*$D$26/1000</f>
        <v>20971.500281351928</v>
      </c>
      <c r="AM10" s="19">
        <f>'BAU Building Area Calculation'!AM31*$D$26/1000</f>
        <v>20679.522423495946</v>
      </c>
      <c r="AN10" s="19">
        <f>'BAU Building Area Calculation'!AN31*$D$26/1000</f>
        <v>20385.96165410566</v>
      </c>
    </row>
    <row r="11" spans="1:40" s="19" customFormat="1" x14ac:dyDescent="0.15">
      <c r="A11" s="21" t="s">
        <v>183</v>
      </c>
      <c r="B11" s="19">
        <f>'BAU Building Area Calculation'!B15*$D$27/1000</f>
        <v>19863.949011604091</v>
      </c>
      <c r="C11" s="19">
        <f>'BAU Building Area Calculation'!C15*$D$27/1000</f>
        <v>19863.949011604091</v>
      </c>
      <c r="D11" s="19">
        <f>'BAU Building Area Calculation'!D15*$D$27/1000</f>
        <v>20039.484946618264</v>
      </c>
      <c r="E11" s="19">
        <f>'BAU Building Area Calculation'!E15*$D$27/1000</f>
        <v>20215.277375138179</v>
      </c>
      <c r="F11" s="19">
        <f>'BAU Building Area Calculation'!F15*$D$27/1000</f>
        <v>20391.449195986668</v>
      </c>
      <c r="G11" s="19">
        <f>'BAU Building Area Calculation'!G15*$D$27/1000</f>
        <v>20460.906899196067</v>
      </c>
      <c r="H11" s="19">
        <f>'BAU Building Area Calculation'!H15*$D$27/1000</f>
        <v>20529.520221536659</v>
      </c>
      <c r="I11" s="19">
        <f>'BAU Building Area Calculation'!I15*$D$27/1000</f>
        <v>20597.372479799076</v>
      </c>
      <c r="J11" s="19">
        <f>'BAU Building Area Calculation'!J15*$D$27/1000</f>
        <v>20664.472088946066</v>
      </c>
      <c r="K11" s="19">
        <f>'BAU Building Area Calculation'!K15*$D$27/1000</f>
        <v>20730.717872833051</v>
      </c>
      <c r="L11" s="19">
        <f>'BAU Building Area Calculation'!L15*$D$27/1000</f>
        <v>20782.138464340736</v>
      </c>
      <c r="M11" s="19">
        <f>'BAU Building Area Calculation'!M15*$D$27/1000</f>
        <v>20832.384753109931</v>
      </c>
      <c r="N11" s="19">
        <f>'BAU Building Area Calculation'!N15*$D$27/1000</f>
        <v>20881.553365482752</v>
      </c>
      <c r="O11" s="19">
        <f>'BAU Building Area Calculation'!O15*$D$27/1000</f>
        <v>20929.627890718992</v>
      </c>
      <c r="P11" s="19">
        <f>'BAU Building Area Calculation'!P15*$D$27/1000</f>
        <v>20976.518708919386</v>
      </c>
      <c r="Q11" s="19">
        <f>'BAU Building Area Calculation'!Q15*$D$27/1000</f>
        <v>20914.881377834947</v>
      </c>
      <c r="R11" s="19">
        <f>'BAU Building Area Calculation'!R15*$D$27/1000</f>
        <v>20852.152682641143</v>
      </c>
      <c r="S11" s="19">
        <f>'BAU Building Area Calculation'!S15*$D$27/1000</f>
        <v>20788.442340129492</v>
      </c>
      <c r="T11" s="19">
        <f>'BAU Building Area Calculation'!T15*$D$27/1000</f>
        <v>20723.690213001839</v>
      </c>
      <c r="U11" s="19">
        <f>'BAU Building Area Calculation'!U15*$D$27/1000</f>
        <v>20657.943569137231</v>
      </c>
      <c r="V11" s="19">
        <f>'BAU Building Area Calculation'!V15*$D$27/1000</f>
        <v>20542.829930973716</v>
      </c>
      <c r="W11" s="19">
        <f>'BAU Building Area Calculation'!W15*$D$27/1000</f>
        <v>20426.782876701716</v>
      </c>
      <c r="X11" s="19">
        <f>'BAU Building Area Calculation'!X15*$D$27/1000</f>
        <v>20309.895713355072</v>
      </c>
      <c r="Y11" s="19">
        <f>'BAU Building Area Calculation'!Y15*$D$27/1000</f>
        <v>20192.133119674447</v>
      </c>
      <c r="Z11" s="19">
        <f>'BAU Building Area Calculation'!Z15*$D$27/1000</f>
        <v>20073.393355788106</v>
      </c>
      <c r="AA11" s="19">
        <f>'BAU Building Area Calculation'!AA15*$D$27/1000</f>
        <v>19917.738269358837</v>
      </c>
      <c r="AB11" s="19">
        <f>'BAU Building Area Calculation'!AB15*$D$27/1000</f>
        <v>19761.013856514164</v>
      </c>
      <c r="AC11" s="19">
        <f>'BAU Building Area Calculation'!AC15*$D$27/1000</f>
        <v>19603.255520924184</v>
      </c>
      <c r="AD11" s="19">
        <f>'BAU Building Area Calculation'!AD15*$D$27/1000</f>
        <v>19444.434588964195</v>
      </c>
      <c r="AE11" s="19">
        <f>'BAU Building Area Calculation'!AE15*$D$27/1000</f>
        <v>19284.621036172855</v>
      </c>
      <c r="AF11" s="19">
        <f>'BAU Building Area Calculation'!AF15*$D$27/1000</f>
        <v>19079.813454486721</v>
      </c>
      <c r="AG11" s="19">
        <f>'BAU Building Area Calculation'!AG15*$D$27/1000</f>
        <v>18873.694153136687</v>
      </c>
      <c r="AH11" s="19">
        <f>'BAU Building Area Calculation'!AH15*$D$27/1000</f>
        <v>18666.524294671464</v>
      </c>
      <c r="AI11" s="19">
        <f>'BAU Building Area Calculation'!AI15*$D$27/1000</f>
        <v>18458.13225292887</v>
      </c>
      <c r="AJ11" s="19">
        <f>'BAU Building Area Calculation'!AJ15*$D$27/1000</f>
        <v>18248.460535571805</v>
      </c>
      <c r="AK11" s="19">
        <f>'BAU Building Area Calculation'!AK15*$D$27/1000</f>
        <v>18003.909321063551</v>
      </c>
      <c r="AL11" s="19">
        <f>'BAU Building Area Calculation'!AL15*$D$27/1000</f>
        <v>17757.971870444711</v>
      </c>
      <c r="AM11" s="19">
        <f>'BAU Building Area Calculation'!AM15*$D$27/1000</f>
        <v>17510.734690603564</v>
      </c>
      <c r="AN11" s="19">
        <f>'BAU Building Area Calculation'!AN15*$D$27/1000</f>
        <v>17262.157153700577</v>
      </c>
    </row>
    <row r="12" spans="1:40" s="19" customFormat="1" x14ac:dyDescent="0.15">
      <c r="A12" s="21" t="s">
        <v>184</v>
      </c>
      <c r="B12" s="19">
        <f>'BAU Building Area Calculation'!B23*$D$28/1000</f>
        <v>14107.96728289933</v>
      </c>
      <c r="C12" s="19">
        <f>'BAU Building Area Calculation'!C23*$D$28/1000</f>
        <v>14107.96728289933</v>
      </c>
      <c r="D12" s="19">
        <f>'BAU Building Area Calculation'!D23*$D$28/1000</f>
        <v>13487.733348999742</v>
      </c>
      <c r="E12" s="19">
        <f>'BAU Building Area Calculation'!E23*$D$28/1000</f>
        <v>12963.786158639929</v>
      </c>
      <c r="F12" s="19">
        <f>'BAU Building Area Calculation'!F23*$D$28/1000</f>
        <v>12433.761636887411</v>
      </c>
      <c r="G12" s="19">
        <f>'BAU Building Area Calculation'!G23*$D$28/1000</f>
        <v>11993.108409944374</v>
      </c>
      <c r="H12" s="19">
        <f>'BAU Building Area Calculation'!H23*$D$28/1000</f>
        <v>11550.495175025699</v>
      </c>
      <c r="I12" s="19">
        <f>'BAU Building Area Calculation'!I23*$D$28/1000</f>
        <v>11106.012877390822</v>
      </c>
      <c r="J12" s="19">
        <f>'BAU Building Area Calculation'!J23*$D$28/1000</f>
        <v>10659.618083602974</v>
      </c>
      <c r="K12" s="19">
        <f>'BAU Building Area Calculation'!K23*$D$28/1000</f>
        <v>10211.57157583707</v>
      </c>
      <c r="L12" s="19">
        <f>'BAU Building Area Calculation'!L23*$D$28/1000</f>
        <v>9710.3861809891769</v>
      </c>
      <c r="M12" s="19">
        <f>'BAU Building Area Calculation'!M23*$D$28/1000</f>
        <v>9208.4756508839346</v>
      </c>
      <c r="N12" s="19">
        <f>'BAU Building Area Calculation'!N23*$D$28/1000</f>
        <v>8705.3878905167512</v>
      </c>
      <c r="O12" s="19">
        <f>'BAU Building Area Calculation'!O23*$D$28/1000</f>
        <v>8201.1578759141139</v>
      </c>
      <c r="P12" s="19">
        <f>'BAU Building Area Calculation'!P23*$D$28/1000</f>
        <v>7696.0165128139733</v>
      </c>
      <c r="Q12" s="19">
        <f>'BAU Building Area Calculation'!Q23*$D$28/1000</f>
        <v>7384.1016723090015</v>
      </c>
      <c r="R12" s="19">
        <f>'BAU Building Area Calculation'!R23*$D$28/1000</f>
        <v>7071.9947577330531</v>
      </c>
      <c r="S12" s="19">
        <f>'BAU Building Area Calculation'!S23*$D$28/1000</f>
        <v>6760.0919147861659</v>
      </c>
      <c r="T12" s="19">
        <f>'BAU Building Area Calculation'!T23*$D$28/1000</f>
        <v>6448.5596644044499</v>
      </c>
      <c r="U12" s="19">
        <f>'BAU Building Area Calculation'!U23*$D$28/1000</f>
        <v>6137.2759556762321</v>
      </c>
      <c r="V12" s="19">
        <f>'BAU Building Area Calculation'!V23*$D$28/1000</f>
        <v>5877.8924567954618</v>
      </c>
      <c r="W12" s="19">
        <f>'BAU Building Area Calculation'!W23*$D$28/1000</f>
        <v>5619.0255637492046</v>
      </c>
      <c r="X12" s="19">
        <f>'BAU Building Area Calculation'!X23*$D$28/1000</f>
        <v>5360.6129710290334</v>
      </c>
      <c r="Y12" s="19">
        <f>'BAU Building Area Calculation'!Y23*$D$28/1000</f>
        <v>5102.7593049563447</v>
      </c>
      <c r="Z12" s="19">
        <f>'BAU Building Area Calculation'!Z23*$D$28/1000</f>
        <v>4845.7420956251199</v>
      </c>
      <c r="AA12" s="19">
        <f>'BAU Building Area Calculation'!AA23*$D$28/1000</f>
        <v>4556.983522440406</v>
      </c>
      <c r="AB12" s="19">
        <f>'BAU Building Area Calculation'!AB23*$D$28/1000</f>
        <v>4269.6119399634053</v>
      </c>
      <c r="AC12" s="19">
        <f>'BAU Building Area Calculation'!AC23*$D$28/1000</f>
        <v>3983.4247162646325</v>
      </c>
      <c r="AD12" s="19">
        <f>'BAU Building Area Calculation'!AD23*$D$28/1000</f>
        <v>3698.51877325434</v>
      </c>
      <c r="AE12" s="19">
        <f>'BAU Building Area Calculation'!AE23*$D$28/1000</f>
        <v>3414.7157365050566</v>
      </c>
      <c r="AF12" s="19">
        <f>'BAU Building Area Calculation'!AF23*$D$28/1000</f>
        <v>3101.7344999218221</v>
      </c>
      <c r="AG12" s="19">
        <f>'BAU Building Area Calculation'!AG23*$D$28/1000</f>
        <v>2791.0891905485682</v>
      </c>
      <c r="AH12" s="19">
        <f>'BAU Building Area Calculation'!AH23*$D$28/1000</f>
        <v>2481.9994000920055</v>
      </c>
      <c r="AI12" s="19">
        <f>'BAU Building Area Calculation'!AI23*$D$28/1000</f>
        <v>2174.937830208612</v>
      </c>
      <c r="AJ12" s="19">
        <f>'BAU Building Area Calculation'!AJ23*$D$28/1000</f>
        <v>1870.0869271391894</v>
      </c>
      <c r="AK12" s="19">
        <f>'BAU Building Area Calculation'!AK23*$D$28/1000</f>
        <v>1542.5009409610259</v>
      </c>
      <c r="AL12" s="19">
        <f>'BAU Building Area Calculation'!AL23*$D$28/1000</f>
        <v>1217.7220699535665</v>
      </c>
      <c r="AM12" s="19">
        <f>'BAU Building Area Calculation'!AM23*$D$28/1000</f>
        <v>895.45856318690755</v>
      </c>
      <c r="AN12" s="19">
        <f>'BAU Building Area Calculation'!AN23*$D$28/1000</f>
        <v>575.84593780774776</v>
      </c>
    </row>
    <row r="13" spans="1:40" s="19" customFormat="1" x14ac:dyDescent="0.15">
      <c r="A13" s="21" t="s">
        <v>192</v>
      </c>
      <c r="B13" s="19">
        <f>'BAU Building Area Calculation'!B39*$D$29/1000</f>
        <v>5645.996928327645</v>
      </c>
      <c r="C13" s="19">
        <f>'BAU Building Area Calculation'!C39*$D$29/1000</f>
        <v>5645.996928327645</v>
      </c>
      <c r="D13" s="19">
        <f>'BAU Building Area Calculation'!D39*$D$29/1000</f>
        <v>5692.0716616043619</v>
      </c>
      <c r="E13" s="19">
        <f>'BAU Building Area Calculation'!E39*$D$29/1000</f>
        <v>5738.1782156257241</v>
      </c>
      <c r="F13" s="19">
        <f>'BAU Building Area Calculation'!F39*$D$29/1000</f>
        <v>5784.352155642543</v>
      </c>
      <c r="G13" s="19">
        <f>'BAU Building Area Calculation'!G39*$D$29/1000</f>
        <v>5797.5875839742257</v>
      </c>
      <c r="H13" s="19">
        <f>'BAU Building Area Calculation'!H39*$D$29/1000</f>
        <v>5810.5319759917138</v>
      </c>
      <c r="I13" s="19">
        <f>'BAU Building Area Calculation'!I39*$D$29/1000</f>
        <v>5823.2368867685609</v>
      </c>
      <c r="J13" s="19">
        <f>'BAU Building Area Calculation'!J39*$D$29/1000</f>
        <v>5835.683290808227</v>
      </c>
      <c r="K13" s="19">
        <f>'BAU Building Area Calculation'!K39*$D$29/1000</f>
        <v>5847.8624635367514</v>
      </c>
      <c r="L13" s="19">
        <f>'BAU Building Area Calculation'!L39*$D$29/1000</f>
        <v>5855.7115033387117</v>
      </c>
      <c r="M13" s="19">
        <f>'BAU Building Area Calculation'!M39*$D$29/1000</f>
        <v>5863.2027189805176</v>
      </c>
      <c r="N13" s="19">
        <f>'BAU Building Area Calculation'!N39*$D$29/1000</f>
        <v>5870.3435973424866</v>
      </c>
      <c r="O13" s="19">
        <f>'BAU Building Area Calculation'!O39*$D$29/1000</f>
        <v>5877.1512112329219</v>
      </c>
      <c r="P13" s="19">
        <f>'BAU Building Area Calculation'!P39*$D$29/1000</f>
        <v>5883.573118875438</v>
      </c>
      <c r="Q13" s="19">
        <f>'BAU Building Area Calculation'!Q39*$D$29/1000</f>
        <v>5860.7972957733737</v>
      </c>
      <c r="R13" s="19">
        <f>'BAU Building Area Calculation'!R39*$D$29/1000</f>
        <v>5837.6410317207956</v>
      </c>
      <c r="S13" s="19">
        <f>'BAU Building Area Calculation'!S39*$D$29/1000</f>
        <v>5814.2000890078434</v>
      </c>
      <c r="T13" s="19">
        <f>'BAU Building Area Calculation'!T39*$D$29/1000</f>
        <v>5790.3958280167208</v>
      </c>
      <c r="U13" s="19">
        <f>'BAU Building Area Calculation'!U39*$D$29/1000</f>
        <v>5766.3103147955753</v>
      </c>
      <c r="V13" s="19">
        <f>'BAU Building Area Calculation'!V39*$D$29/1000</f>
        <v>5728.3538877738492</v>
      </c>
      <c r="W13" s="19">
        <f>'BAU Building Area Calculation'!W39*$D$29/1000</f>
        <v>5690.1190553715896</v>
      </c>
      <c r="X13" s="19">
        <f>'BAU Building Area Calculation'!X39*$D$29/1000</f>
        <v>5651.6249869234816</v>
      </c>
      <c r="Y13" s="19">
        <f>'BAU Building Area Calculation'!Y39*$D$29/1000</f>
        <v>5612.8599893876162</v>
      </c>
      <c r="Z13" s="19">
        <f>'BAU Building Area Calculation'!Z39*$D$29/1000</f>
        <v>5573.8022543685765</v>
      </c>
      <c r="AA13" s="19">
        <f>'BAU Building Area Calculation'!AA39*$D$29/1000</f>
        <v>5523.8708063571503</v>
      </c>
      <c r="AB13" s="19">
        <f>'BAU Building Area Calculation'!AB39*$D$29/1000</f>
        <v>5473.5972968609703</v>
      </c>
      <c r="AC13" s="19">
        <f>'BAU Building Area Calculation'!AC39*$D$29/1000</f>
        <v>5423.0101018614423</v>
      </c>
      <c r="AD13" s="19">
        <f>'BAU Building Area Calculation'!AD39*$D$29/1000</f>
        <v>5372.0889239722137</v>
      </c>
      <c r="AE13" s="19">
        <f>'BAU Building Area Calculation'!AE39*$D$29/1000</f>
        <v>5320.8616136640576</v>
      </c>
      <c r="AF13" s="19">
        <f>'BAU Building Area Calculation'!AF39*$D$29/1000</f>
        <v>5256.0870190250453</v>
      </c>
      <c r="AG13" s="19">
        <f>'BAU Building Area Calculation'!AG39*$D$29/1000</f>
        <v>5190.8914813253177</v>
      </c>
      <c r="AH13" s="19">
        <f>'BAU Building Area Calculation'!AH39*$D$29/1000</f>
        <v>5125.3799770369296</v>
      </c>
      <c r="AI13" s="19">
        <f>'BAU Building Area Calculation'!AI39*$D$29/1000</f>
        <v>5059.5059905486369</v>
      </c>
      <c r="AJ13" s="19">
        <f>'BAU Building Area Calculation'!AJ39*$D$29/1000</f>
        <v>4993.2341921075713</v>
      </c>
      <c r="AK13" s="19">
        <f>'BAU Building Area Calculation'!AK39*$D$29/1000</f>
        <v>4917.3743786698369</v>
      </c>
      <c r="AL13" s="19">
        <f>'BAU Building Area Calculation'!AL39*$D$29/1000</f>
        <v>4841.0975364822316</v>
      </c>
      <c r="AM13" s="19">
        <f>'BAU Building Area Calculation'!AM39*$D$29/1000</f>
        <v>4764.4386638220567</v>
      </c>
      <c r="AN13" s="19">
        <f>'BAU Building Area Calculation'!AN39*$D$29/1000</f>
        <v>4687.4074661244667</v>
      </c>
    </row>
    <row r="14" spans="1:40" s="19" customFormat="1" x14ac:dyDescent="0.15">
      <c r="A14" s="21" t="s">
        <v>193</v>
      </c>
      <c r="B14" s="19">
        <f>'BAU Building Area Calculation'!B47*$D$30/1000</f>
        <v>1383.7689419795222</v>
      </c>
      <c r="C14" s="19">
        <f>'BAU Building Area Calculation'!C47*$D$30/1000</f>
        <v>1383.7689419795222</v>
      </c>
      <c r="D14" s="19">
        <f>'BAU Building Area Calculation'!D47*$D$30/1000</f>
        <v>1395.0613294405255</v>
      </c>
      <c r="E14" s="19">
        <f>'BAU Building Area Calculation'!E47*$D$30/1000</f>
        <v>1406.3615158002372</v>
      </c>
      <c r="F14" s="19">
        <f>'BAU Building Area Calculation'!F47*$D$30/1000</f>
        <v>1417.6782176927811</v>
      </c>
      <c r="G14" s="19">
        <f>'BAU Building Area Calculation'!G47*$D$30/1000</f>
        <v>1420.9220690252687</v>
      </c>
      <c r="H14" s="19">
        <f>'BAU Building Area Calculation'!H47*$D$30/1000</f>
        <v>1424.0945907028379</v>
      </c>
      <c r="I14" s="19">
        <f>'BAU Building Area Calculation'!I47*$D$30/1000</f>
        <v>1427.2084182813499</v>
      </c>
      <c r="J14" s="19">
        <f>'BAU Building Area Calculation'!J47*$D$30/1000</f>
        <v>1430.2588888303167</v>
      </c>
      <c r="K14" s="19">
        <f>'BAU Building Area Calculation'!K47*$D$30/1000</f>
        <v>1433.2438640569558</v>
      </c>
      <c r="L14" s="19">
        <f>'BAU Building Area Calculation'!L47*$D$30/1000</f>
        <v>1435.1675734815597</v>
      </c>
      <c r="M14" s="19">
        <f>'BAU Building Area Calculation'!M47*$D$30/1000</f>
        <v>1437.0035843179799</v>
      </c>
      <c r="N14" s="19">
        <f>'BAU Building Area Calculation'!N47*$D$30/1000</f>
        <v>1438.7537315145123</v>
      </c>
      <c r="O14" s="19">
        <f>'BAU Building Area Calculation'!O47*$D$30/1000</f>
        <v>1440.4221994202085</v>
      </c>
      <c r="P14" s="19">
        <f>'BAU Building Area Calculation'!P47*$D$30/1000</f>
        <v>1441.9961351585346</v>
      </c>
      <c r="Q14" s="19">
        <f>'BAU Building Area Calculation'!Q47*$D$30/1000</f>
        <v>1436.4140427421312</v>
      </c>
      <c r="R14" s="19">
        <f>'BAU Building Area Calculation'!R47*$D$30/1000</f>
        <v>1430.7387086222225</v>
      </c>
      <c r="S14" s="19">
        <f>'BAU Building Area Calculation'!S47*$D$30/1000</f>
        <v>1424.9936030352612</v>
      </c>
      <c r="T14" s="19">
        <f>'BAU Building Area Calculation'!T47*$D$30/1000</f>
        <v>1419.1594523149474</v>
      </c>
      <c r="U14" s="19">
        <f>'BAU Building Area Calculation'!U47*$D$30/1000</f>
        <v>1413.25636990627</v>
      </c>
      <c r="V14" s="19">
        <f>'BAU Building Area Calculation'!V47*$D$30/1000</f>
        <v>1403.953685982081</v>
      </c>
      <c r="W14" s="19">
        <f>'BAU Building Area Calculation'!W47*$D$30/1000</f>
        <v>1394.5827680996108</v>
      </c>
      <c r="X14" s="19">
        <f>'BAU Building Area Calculation'!X47*$D$30/1000</f>
        <v>1385.1483144424237</v>
      </c>
      <c r="Y14" s="19">
        <f>'BAU Building Area Calculation'!Y47*$D$30/1000</f>
        <v>1375.647459180369</v>
      </c>
      <c r="Z14" s="19">
        <f>'BAU Building Area Calculation'!Z47*$D$30/1000</f>
        <v>1366.0748573264357</v>
      </c>
      <c r="AA14" s="19">
        <f>'BAU Building Area Calculation'!AA47*$D$30/1000</f>
        <v>1353.8372334199094</v>
      </c>
      <c r="AB14" s="19">
        <f>'BAU Building Area Calculation'!AB47*$D$30/1000</f>
        <v>1341.5157741757346</v>
      </c>
      <c r="AC14" s="19">
        <f>'BAU Building Area Calculation'!AC47*$D$30/1000</f>
        <v>1329.1174342207487</v>
      </c>
      <c r="AD14" s="19">
        <f>'BAU Building Area Calculation'!AD47*$D$30/1000</f>
        <v>1316.6372388988927</v>
      </c>
      <c r="AE14" s="19">
        <f>'BAU Building Area Calculation'!AE47*$D$30/1000</f>
        <v>1304.0820140403894</v>
      </c>
      <c r="AF14" s="19">
        <f>'BAU Building Area Calculation'!AF47*$D$30/1000</f>
        <v>1288.2065055290293</v>
      </c>
      <c r="AG14" s="19">
        <f>'BAU Building Area Calculation'!AG47*$D$30/1000</f>
        <v>1272.2278287125578</v>
      </c>
      <c r="AH14" s="19">
        <f>'BAU Building Area Calculation'!AH47*$D$30/1000</f>
        <v>1256.1717121174888</v>
      </c>
      <c r="AI14" s="19">
        <f>'BAU Building Area Calculation'!AI47*$D$30/1000</f>
        <v>1240.0267553022402</v>
      </c>
      <c r="AJ14" s="19">
        <f>'BAU Building Area Calculation'!AJ47*$D$30/1000</f>
        <v>1223.784299350526</v>
      </c>
      <c r="AK14" s="19">
        <f>'BAU Building Area Calculation'!AK47*$D$30/1000</f>
        <v>1205.1919311448653</v>
      </c>
      <c r="AL14" s="19">
        <f>'BAU Building Area Calculation'!AL47*$D$30/1000</f>
        <v>1186.4973539866828</v>
      </c>
      <c r="AM14" s="19">
        <f>'BAU Building Area Calculation'!AM47*$D$30/1000</f>
        <v>1167.7091455514128</v>
      </c>
      <c r="AN14" s="19">
        <f>'BAU Building Area Calculation'!AN47*$D$30/1000</f>
        <v>1148.8296845296404</v>
      </c>
    </row>
    <row r="15" spans="1:40" s="14" customFormat="1" x14ac:dyDescent="0.15">
      <c r="A15" s="15"/>
      <c r="B15" s="15"/>
      <c r="C15" s="15"/>
      <c r="D15" s="15"/>
      <c r="E15" s="15"/>
      <c r="F15" s="15"/>
      <c r="G15" s="15"/>
      <c r="H15" s="15"/>
      <c r="I15" s="15"/>
      <c r="J15" s="15"/>
      <c r="K15" s="15"/>
      <c r="L15" s="15"/>
      <c r="M15" s="15"/>
      <c r="N15" s="15"/>
      <c r="O15" s="15"/>
    </row>
    <row r="16" spans="1:40" s="21" customFormat="1" x14ac:dyDescent="0.15">
      <c r="A16" s="21" t="s">
        <v>200</v>
      </c>
      <c r="B16" s="22">
        <v>2022</v>
      </c>
      <c r="C16" s="22">
        <v>2023</v>
      </c>
      <c r="D16" s="22">
        <v>2024</v>
      </c>
      <c r="E16" s="22">
        <v>2025</v>
      </c>
      <c r="F16" s="22">
        <v>2026</v>
      </c>
      <c r="G16" s="22">
        <v>2027</v>
      </c>
      <c r="H16" s="22">
        <v>2028</v>
      </c>
      <c r="I16" s="22">
        <v>2029</v>
      </c>
      <c r="J16" s="22">
        <v>2030</v>
      </c>
      <c r="K16" s="22">
        <v>2031</v>
      </c>
      <c r="L16" s="22">
        <v>2032</v>
      </c>
      <c r="M16" s="22">
        <v>2033</v>
      </c>
      <c r="N16" s="22">
        <v>2034</v>
      </c>
      <c r="O16" s="22">
        <v>2035</v>
      </c>
      <c r="P16" s="22">
        <v>2036</v>
      </c>
      <c r="Q16" s="22">
        <v>2037</v>
      </c>
      <c r="R16" s="22">
        <v>2038</v>
      </c>
      <c r="S16" s="22">
        <v>2039</v>
      </c>
      <c r="T16" s="22">
        <v>2040</v>
      </c>
      <c r="U16" s="22">
        <v>2041</v>
      </c>
      <c r="V16" s="22">
        <v>2042</v>
      </c>
      <c r="W16" s="22">
        <v>2043</v>
      </c>
      <c r="X16" s="22">
        <v>2044</v>
      </c>
      <c r="Y16" s="22">
        <v>2045</v>
      </c>
      <c r="Z16" s="22">
        <v>2046</v>
      </c>
      <c r="AA16" s="22">
        <v>2047</v>
      </c>
      <c r="AB16" s="22">
        <v>2048</v>
      </c>
      <c r="AC16" s="22">
        <v>2049</v>
      </c>
      <c r="AD16" s="22">
        <v>2050</v>
      </c>
      <c r="AE16" s="22">
        <v>2051</v>
      </c>
      <c r="AF16" s="22">
        <v>2052</v>
      </c>
      <c r="AG16" s="22">
        <v>2053</v>
      </c>
      <c r="AH16" s="22">
        <v>2054</v>
      </c>
      <c r="AI16" s="22">
        <v>2055</v>
      </c>
      <c r="AJ16" s="22">
        <v>2056</v>
      </c>
      <c r="AK16" s="22">
        <v>2057</v>
      </c>
      <c r="AL16" s="22">
        <v>2058</v>
      </c>
      <c r="AM16" s="22">
        <v>2059</v>
      </c>
      <c r="AN16" s="22">
        <v>2060</v>
      </c>
    </row>
    <row r="17" spans="1:40" s="19" customFormat="1" x14ac:dyDescent="0.15">
      <c r="A17" s="21" t="s">
        <v>185</v>
      </c>
      <c r="B17" s="19">
        <f>'BAU Building Area Calculation'!B30*F42/1000</f>
        <v>0</v>
      </c>
      <c r="C17" s="19">
        <f>'BAU Building Area Calculation'!C30*G42/1000</f>
        <v>174.51060186814868</v>
      </c>
      <c r="D17" s="19">
        <f>'BAU Building Area Calculation'!D30*H42/1000</f>
        <v>428.14726123460389</v>
      </c>
      <c r="E17" s="19">
        <f>'BAU Building Area Calculation'!E30*I42/1000</f>
        <v>684.48091382267705</v>
      </c>
      <c r="F17" s="19">
        <f>'BAU Building Area Calculation'!F30*J42/1000</f>
        <v>884.49593975647133</v>
      </c>
      <c r="G17" s="19">
        <f>'BAU Building Area Calculation'!G30*K42/1000</f>
        <v>1086.1551237086887</v>
      </c>
      <c r="H17" s="19">
        <f>'BAU Building Area Calculation'!H30*L42/1000</f>
        <v>1289.0983988735932</v>
      </c>
      <c r="I17" s="19">
        <f>'BAU Building Area Calculation'!I30*M42/1000</f>
        <v>1493.336216256575</v>
      </c>
      <c r="J17" s="19">
        <f>'BAU Building Area Calculation'!J30*N42/1000</f>
        <v>1698.8190145752437</v>
      </c>
      <c r="K17" s="19">
        <f>'BAU Building Area Calculation'!K30*O42/1000</f>
        <v>1897.8509092967165</v>
      </c>
      <c r="L17" s="19">
        <f>'BAU Building Area Calculation'!L30*P42/1000</f>
        <v>2097.9078706808891</v>
      </c>
      <c r="M17" s="19">
        <f>'BAU Building Area Calculation'!M30*Q42/1000</f>
        <v>2298.99241798404</v>
      </c>
      <c r="N17" s="19">
        <f>'BAU Building Area Calculation'!N30*R42/1000</f>
        <v>2501.0982044617431</v>
      </c>
      <c r="O17" s="19">
        <f>'BAU Building Area Calculation'!O30*S42/1000</f>
        <v>2704.1788596204774</v>
      </c>
      <c r="P17" s="19">
        <f>'BAU Building Area Calculation'!P30*T42/1000</f>
        <v>2849.0629229206024</v>
      </c>
      <c r="Q17" s="19">
        <f>'BAU Building Area Calculation'!Q30*U42/1000</f>
        <v>2994.5575700416321</v>
      </c>
      <c r="R17" s="19">
        <f>'BAU Building Area Calculation'!R30*V42/1000</f>
        <v>3140.3028489683975</v>
      </c>
      <c r="S17" s="19">
        <f>'BAU Building Area Calculation'!S30*W42/1000</f>
        <v>3286.2631167372788</v>
      </c>
      <c r="T17" s="19">
        <f>'BAU Building Area Calculation'!T30*X42/1000</f>
        <v>3432.462114321223</v>
      </c>
      <c r="U17" s="19">
        <f>'BAU Building Area Calculation'!U30*Y42/1000</f>
        <v>3552.2319164257588</v>
      </c>
      <c r="V17" s="19">
        <f>'BAU Building Area Calculation'!V30*Z42/1000</f>
        <v>3672.0802081385368</v>
      </c>
      <c r="W17" s="19">
        <f>'BAU Building Area Calculation'!W30*AA42/1000</f>
        <v>3791.8657648524786</v>
      </c>
      <c r="X17" s="19">
        <f>'BAU Building Area Calculation'!X30*AB42/1000</f>
        <v>3911.5650168448365</v>
      </c>
      <c r="Y17" s="19">
        <f>'BAU Building Area Calculation'!Y30*AC42/1000</f>
        <v>4031.1179786881253</v>
      </c>
      <c r="Z17" s="19">
        <f>'BAU Building Area Calculation'!Z30*AD42/1000</f>
        <v>4130.7091194780269</v>
      </c>
      <c r="AA17" s="19">
        <f>'BAU Building Area Calculation'!AA30*AE42/1000</f>
        <v>4229.9531501046631</v>
      </c>
      <c r="AB17" s="19">
        <f>'BAU Building Area Calculation'!AB30*AF42/1000</f>
        <v>4328.7226393954106</v>
      </c>
      <c r="AC17" s="19">
        <f>'BAU Building Area Calculation'!AC30*AG42/1000</f>
        <v>4426.9942264003694</v>
      </c>
      <c r="AD17" s="19">
        <f>'BAU Building Area Calculation'!AD30*AH42/1000</f>
        <v>4524.7989036624513</v>
      </c>
      <c r="AE17" s="19">
        <f>'BAU Building Area Calculation'!AE30*AI42/1000</f>
        <v>4597.8732258414702</v>
      </c>
      <c r="AF17" s="19">
        <f>'BAU Building Area Calculation'!AF30*AJ42/1000</f>
        <v>4670.1177891224761</v>
      </c>
      <c r="AG17" s="19">
        <f>'BAU Building Area Calculation'!AG30*AK42/1000</f>
        <v>4741.4945668088558</v>
      </c>
      <c r="AH17" s="19">
        <f>'BAU Building Area Calculation'!AH30*AL42/1000</f>
        <v>4811.8976539915575</v>
      </c>
      <c r="AI17" s="19">
        <f>'BAU Building Area Calculation'!AI30*AM42/1000</f>
        <v>4881.2843327798364</v>
      </c>
      <c r="AJ17" s="19">
        <f>'BAU Building Area Calculation'!AJ30*AN42/1000</f>
        <v>4931.1205524974794</v>
      </c>
      <c r="AK17" s="19">
        <f>'BAU Building Area Calculation'!AK30*AO42/1000</f>
        <v>4979.7258050737582</v>
      </c>
      <c r="AL17" s="19">
        <f>'BAU Building Area Calculation'!AL30*AP42/1000</f>
        <v>5027.0025228574505</v>
      </c>
      <c r="AM17" s="19">
        <f>'BAU Building Area Calculation'!AM30*AQ42/1000</f>
        <v>5072.9134513762501</v>
      </c>
      <c r="AN17" s="19">
        <f>'BAU Building Area Calculation'!AN30*AR42/1000</f>
        <v>5117.4183623474646</v>
      </c>
    </row>
    <row r="18" spans="1:40" s="19" customFormat="1" x14ac:dyDescent="0.15">
      <c r="A18" s="21" t="s">
        <v>183</v>
      </c>
      <c r="B18" s="19">
        <f>'BAU Building Area Calculation'!B14*F43/1000</f>
        <v>0</v>
      </c>
      <c r="C18" s="19">
        <f>'BAU Building Area Calculation'!C14*G43/1000</f>
        <v>215.8196199179489</v>
      </c>
      <c r="D18" s="19">
        <f>'BAU Building Area Calculation'!D14*H43/1000</f>
        <v>529.49550456755696</v>
      </c>
      <c r="E18" s="19">
        <f>'BAU Building Area Calculation'!E14*I43/1000</f>
        <v>846.50679718538686</v>
      </c>
      <c r="F18" s="19">
        <f>'BAU Building Area Calculation'!F14*J43/1000</f>
        <v>1093.8680830488365</v>
      </c>
      <c r="G18" s="19">
        <f>'BAU Building Area Calculation'!G14*K43/1000</f>
        <v>1343.2627213551923</v>
      </c>
      <c r="H18" s="19">
        <f>'BAU Building Area Calculation'!H14*L43/1000</f>
        <v>1594.2454126193379</v>
      </c>
      <c r="I18" s="19">
        <f>'BAU Building Area Calculation'!I14*M43/1000</f>
        <v>1846.8290817408874</v>
      </c>
      <c r="J18" s="19">
        <f>'BAU Building Area Calculation'!J14*N43/1000</f>
        <v>2100.9524356120619</v>
      </c>
      <c r="K18" s="19">
        <f>'BAU Building Area Calculation'!K14*O43/1000</f>
        <v>2347.0978698177873</v>
      </c>
      <c r="L18" s="19">
        <f>'BAU Building Area Calculation'!L14*P43/1000</f>
        <v>2594.5110178194973</v>
      </c>
      <c r="M18" s="19">
        <f>'BAU Building Area Calculation'!M14*Q43/1000</f>
        <v>2843.194995215486</v>
      </c>
      <c r="N18" s="19">
        <f>'BAU Building Area Calculation'!N14*R43/1000</f>
        <v>3093.1419529011387</v>
      </c>
      <c r="O18" s="19">
        <f>'BAU Building Area Calculation'!O14*S43/1000</f>
        <v>3344.2945438604061</v>
      </c>
      <c r="P18" s="19">
        <f>'BAU Building Area Calculation'!P14*T43/1000</f>
        <v>3523.4746231155623</v>
      </c>
      <c r="Q18" s="19">
        <f>'BAU Building Area Calculation'!Q14*U43/1000</f>
        <v>3703.4098196343493</v>
      </c>
      <c r="R18" s="19">
        <f>'BAU Building Area Calculation'!R14*V43/1000</f>
        <v>3883.6549758946867</v>
      </c>
      <c r="S18" s="19">
        <f>'BAU Building Area Calculation'!S14*W43/1000</f>
        <v>4064.1660117617334</v>
      </c>
      <c r="T18" s="19">
        <f>'BAU Building Area Calculation'!T14*X43/1000</f>
        <v>4244.9722880176159</v>
      </c>
      <c r="U18" s="19">
        <f>'BAU Building Area Calculation'!U14*Y43/1000</f>
        <v>4393.0932210218971</v>
      </c>
      <c r="V18" s="19">
        <f>'BAU Building Area Calculation'!V14*Z43/1000</f>
        <v>4541.311223185513</v>
      </c>
      <c r="W18" s="19">
        <f>'BAU Building Area Calculation'!W14*AA43/1000</f>
        <v>4689.451640128178</v>
      </c>
      <c r="X18" s="19">
        <f>'BAU Building Area Calculation'!X14*AB43/1000</f>
        <v>4837.485322855212</v>
      </c>
      <c r="Y18" s="19">
        <f>'BAU Building Area Calculation'!Y14*AC43/1000</f>
        <v>4985.3380865777162</v>
      </c>
      <c r="Z18" s="19">
        <f>'BAU Building Area Calculation'!Z14*AD43/1000</f>
        <v>5108.5037964107014</v>
      </c>
      <c r="AA18" s="19">
        <f>'BAU Building Area Calculation'!AA14*AE43/1000</f>
        <v>5231.2402304134257</v>
      </c>
      <c r="AB18" s="19">
        <f>'BAU Building Area Calculation'!AB14*AF43/1000</f>
        <v>5353.3897927324215</v>
      </c>
      <c r="AC18" s="19">
        <f>'BAU Building Area Calculation'!AC14*AG43/1000</f>
        <v>5474.9235925652156</v>
      </c>
      <c r="AD18" s="19">
        <f>'BAU Building Area Calculation'!AD14*AH43/1000</f>
        <v>5595.8799588085039</v>
      </c>
      <c r="AE18" s="19">
        <f>'BAU Building Area Calculation'!AE14*AI43/1000</f>
        <v>5686.2519606789283</v>
      </c>
      <c r="AF18" s="19">
        <f>'BAU Building Area Calculation'!AF14*AJ43/1000</f>
        <v>5775.5977885056291</v>
      </c>
      <c r="AG18" s="19">
        <f>'BAU Building Area Calculation'!AG14*AK43/1000</f>
        <v>5863.870414158946</v>
      </c>
      <c r="AH18" s="19">
        <f>'BAU Building Area Calculation'!AH14*AL43/1000</f>
        <v>5950.9388636065096</v>
      </c>
      <c r="AI18" s="19">
        <f>'BAU Building Area Calculation'!AI14*AM43/1000</f>
        <v>6036.750307055484</v>
      </c>
      <c r="AJ18" s="19">
        <f>'BAU Building Area Calculation'!AJ14*AN43/1000</f>
        <v>6098.3834335387392</v>
      </c>
      <c r="AK18" s="19">
        <f>'BAU Building Area Calculation'!AK14*AO43/1000</f>
        <v>6158.4942063212129</v>
      </c>
      <c r="AL18" s="19">
        <f>'BAU Building Area Calculation'!AL14*AP43/1000</f>
        <v>6216.9619621699594</v>
      </c>
      <c r="AM18" s="19">
        <f>'BAU Building Area Calculation'!AM14*AQ43/1000</f>
        <v>6273.740627975566</v>
      </c>
      <c r="AN18" s="19">
        <f>'BAU Building Area Calculation'!AN14*AR43/1000</f>
        <v>6328.780452877133</v>
      </c>
    </row>
    <row r="19" spans="1:40" s="19" customFormat="1" x14ac:dyDescent="0.15">
      <c r="A19" s="21" t="s">
        <v>184</v>
      </c>
      <c r="B19" s="19">
        <f>'BAU Building Area Calculation'!B22*F44/1000</f>
        <v>0</v>
      </c>
      <c r="C19" s="19">
        <f>'BAU Building Area Calculation'!C22*G44/1000</f>
        <v>0</v>
      </c>
      <c r="D19" s="19">
        <f>'BAU Building Area Calculation'!D22*H44/1000</f>
        <v>0</v>
      </c>
      <c r="E19" s="19">
        <f>'BAU Building Area Calculation'!E22*I44/1000</f>
        <v>0</v>
      </c>
      <c r="F19" s="19">
        <f>'BAU Building Area Calculation'!F22*J44/1000</f>
        <v>0</v>
      </c>
      <c r="G19" s="19">
        <f>'BAU Building Area Calculation'!G22*K44/1000</f>
        <v>0</v>
      </c>
      <c r="H19" s="19">
        <f>'BAU Building Area Calculation'!H22*L44/1000</f>
        <v>0</v>
      </c>
      <c r="I19" s="19">
        <f>'BAU Building Area Calculation'!I22*M44/1000</f>
        <v>0</v>
      </c>
      <c r="J19" s="19">
        <f>'BAU Building Area Calculation'!J22*N44/1000</f>
        <v>0</v>
      </c>
      <c r="K19" s="19">
        <f>'BAU Building Area Calculation'!K22*O44/1000</f>
        <v>0</v>
      </c>
      <c r="L19" s="19">
        <f>'BAU Building Area Calculation'!L22*P44/1000</f>
        <v>0</v>
      </c>
      <c r="M19" s="19">
        <f>'BAU Building Area Calculation'!M22*Q44/1000</f>
        <v>0</v>
      </c>
      <c r="N19" s="19">
        <f>'BAU Building Area Calculation'!N22*R44/1000</f>
        <v>0</v>
      </c>
      <c r="O19" s="19">
        <f>'BAU Building Area Calculation'!O22*S44/1000</f>
        <v>0</v>
      </c>
      <c r="P19" s="19">
        <f>'BAU Building Area Calculation'!P22*T44/1000</f>
        <v>0</v>
      </c>
      <c r="Q19" s="19">
        <f>'BAU Building Area Calculation'!Q22*U44/1000</f>
        <v>0</v>
      </c>
      <c r="R19" s="19">
        <f>'BAU Building Area Calculation'!R22*V44/1000</f>
        <v>0</v>
      </c>
      <c r="S19" s="19">
        <f>'BAU Building Area Calculation'!S22*W44/1000</f>
        <v>0</v>
      </c>
      <c r="T19" s="19">
        <f>'BAU Building Area Calculation'!T22*X44/1000</f>
        <v>0</v>
      </c>
      <c r="U19" s="19">
        <f>'BAU Building Area Calculation'!U22*Y44/1000</f>
        <v>0</v>
      </c>
      <c r="V19" s="19">
        <f>'BAU Building Area Calculation'!V22*Z44/1000</f>
        <v>0</v>
      </c>
      <c r="W19" s="19">
        <f>'BAU Building Area Calculation'!W22*AA44/1000</f>
        <v>0</v>
      </c>
      <c r="X19" s="19">
        <f>'BAU Building Area Calculation'!X22*AB44/1000</f>
        <v>0</v>
      </c>
      <c r="Y19" s="19">
        <f>'BAU Building Area Calculation'!Y22*AC44/1000</f>
        <v>0</v>
      </c>
      <c r="Z19" s="19">
        <f>'BAU Building Area Calculation'!Z22*AD44/1000</f>
        <v>0</v>
      </c>
      <c r="AA19" s="19">
        <f>'BAU Building Area Calculation'!AA22*AE44/1000</f>
        <v>0</v>
      </c>
      <c r="AB19" s="19">
        <f>'BAU Building Area Calculation'!AB22*AF44/1000</f>
        <v>0</v>
      </c>
      <c r="AC19" s="19">
        <f>'BAU Building Area Calculation'!AC22*AG44/1000</f>
        <v>0</v>
      </c>
      <c r="AD19" s="19">
        <f>'BAU Building Area Calculation'!AD22*AH44/1000</f>
        <v>0</v>
      </c>
      <c r="AE19" s="19">
        <f>'BAU Building Area Calculation'!AE22*AI44/1000</f>
        <v>0</v>
      </c>
      <c r="AF19" s="19">
        <f>'BAU Building Area Calculation'!AF22*AJ44/1000</f>
        <v>0</v>
      </c>
      <c r="AG19" s="19">
        <f>'BAU Building Area Calculation'!AG22*AK44/1000</f>
        <v>0</v>
      </c>
      <c r="AH19" s="19">
        <f>'BAU Building Area Calculation'!AH22*AL44/1000</f>
        <v>0</v>
      </c>
      <c r="AI19" s="19">
        <f>'BAU Building Area Calculation'!AI22*AM44/1000</f>
        <v>0</v>
      </c>
      <c r="AJ19" s="19">
        <f>'BAU Building Area Calculation'!AJ22*AN44/1000</f>
        <v>0</v>
      </c>
      <c r="AK19" s="19">
        <f>'BAU Building Area Calculation'!AK22*AO44/1000</f>
        <v>0</v>
      </c>
      <c r="AL19" s="19">
        <f>'BAU Building Area Calculation'!AL22*AP44/1000</f>
        <v>0</v>
      </c>
      <c r="AM19" s="19">
        <f>'BAU Building Area Calculation'!AM22*AQ44/1000</f>
        <v>0</v>
      </c>
      <c r="AN19" s="19">
        <f>'BAU Building Area Calculation'!AN22*AR44/1000</f>
        <v>0</v>
      </c>
    </row>
    <row r="20" spans="1:40" s="19" customFormat="1" x14ac:dyDescent="0.15">
      <c r="A20" s="21" t="s">
        <v>192</v>
      </c>
      <c r="B20" s="19">
        <f>'BAU Building Area Calculation'!B38*F45/1000</f>
        <v>0</v>
      </c>
      <c r="C20" s="19">
        <f>'BAU Building Area Calculation'!C38*G45/1000</f>
        <v>30.156459013744694</v>
      </c>
      <c r="D20" s="19">
        <f>'BAU Building Area Calculation'!D38*H45/1000</f>
        <v>74.568468514007776</v>
      </c>
      <c r="E20" s="19">
        <f>'BAU Building Area Calculation'!E38*I45/1000</f>
        <v>119.43388409232493</v>
      </c>
      <c r="F20" s="19">
        <f>'BAU Building Area Calculation'!F38*J45/1000</f>
        <v>153.20393981819353</v>
      </c>
      <c r="G20" s="19">
        <f>'BAU Building Area Calculation'!G38*K45/1000</f>
        <v>187.2266424706892</v>
      </c>
      <c r="H20" s="19">
        <f>'BAU Building Area Calculation'!H38*L45/1000</f>
        <v>221.43997791719818</v>
      </c>
      <c r="I20" s="19">
        <f>'BAU Building Area Calculation'!I38*M45/1000</f>
        <v>255.83791750152668</v>
      </c>
      <c r="J20" s="19">
        <f>'BAU Building Area Calculation'!J38*N45/1000</f>
        <v>290.4181232012856</v>
      </c>
      <c r="K20" s="19">
        <f>'BAU Building Area Calculation'!K38*O45/1000</f>
        <v>323.75923115125329</v>
      </c>
      <c r="L20" s="19">
        <f>'BAU Building Area Calculation'!L38*P45/1000</f>
        <v>357.24208775584202</v>
      </c>
      <c r="M20" s="19">
        <f>'BAU Building Area Calculation'!M38*Q45/1000</f>
        <v>390.85955945828852</v>
      </c>
      <c r="N20" s="19">
        <f>'BAU Building Area Calculation'!N38*R45/1000</f>
        <v>424.61768831565558</v>
      </c>
      <c r="O20" s="19">
        <f>'BAU Building Area Calculation'!O38*S45/1000</f>
        <v>458.49824778386795</v>
      </c>
      <c r="P20" s="19">
        <f>'BAU Building Area Calculation'!P38*T45/1000</f>
        <v>482.41707038421873</v>
      </c>
      <c r="Q20" s="19">
        <f>'BAU Building Area Calculation'!Q38*U45/1000</f>
        <v>506.3885207328442</v>
      </c>
      <c r="R20" s="19">
        <f>'BAU Building Area Calculation'!R38*V45/1000</f>
        <v>530.37393292740489</v>
      </c>
      <c r="S20" s="19">
        <f>'BAU Building Area Calculation'!S38*W45/1000</f>
        <v>554.34493683501671</v>
      </c>
      <c r="T20" s="19">
        <f>'BAU Building Area Calculation'!T38*X45/1000</f>
        <v>578.32944584722316</v>
      </c>
      <c r="U20" s="19">
        <f>'BAU Building Area Calculation'!U38*Y45/1000</f>
        <v>597.5702714546502</v>
      </c>
      <c r="V20" s="19">
        <f>'BAU Building Area Calculation'!V38*Z45/1000</f>
        <v>616.79041254034883</v>
      </c>
      <c r="W20" s="19">
        <f>'BAU Building Area Calculation'!W38*AA45/1000</f>
        <v>635.96196229055943</v>
      </c>
      <c r="X20" s="19">
        <f>'BAU Building Area Calculation'!X38*AB45/1000</f>
        <v>655.07979130476224</v>
      </c>
      <c r="Y20" s="19">
        <f>'BAU Building Area Calculation'!Y38*AC45/1000</f>
        <v>674.13524102576105</v>
      </c>
      <c r="Z20" s="19">
        <f>'BAU Building Area Calculation'!Z38*AD45/1000</f>
        <v>689.42385387356728</v>
      </c>
      <c r="AA20" s="19">
        <f>'BAU Building Area Calculation'!AA38*AE45/1000</f>
        <v>704.60423588140691</v>
      </c>
      <c r="AB20" s="19">
        <f>'BAU Building Area Calculation'!AB38*AF45/1000</f>
        <v>719.65852902702147</v>
      </c>
      <c r="AC20" s="19">
        <f>'BAU Building Area Calculation'!AC38*AG45/1000</f>
        <v>734.57788397147726</v>
      </c>
      <c r="AD20" s="19">
        <f>'BAU Building Area Calculation'!AD38*AH45/1000</f>
        <v>749.37031080984002</v>
      </c>
      <c r="AE20" s="19">
        <f>'BAU Building Area Calculation'!AE38*AI45/1000</f>
        <v>759.39967523590065</v>
      </c>
      <c r="AF20" s="19">
        <f>'BAU Building Area Calculation'!AF38*AJ45/1000</f>
        <v>769.22561821202021</v>
      </c>
      <c r="AG20" s="19">
        <f>'BAU Building Area Calculation'!AG38*AK45/1000</f>
        <v>778.84977220956102</v>
      </c>
      <c r="AH20" s="19">
        <f>'BAU Building Area Calculation'!AH38*AL45/1000</f>
        <v>788.25337801933415</v>
      </c>
      <c r="AI20" s="19">
        <f>'BAU Building Area Calculation'!AI38*AM45/1000</f>
        <v>797.42171915872927</v>
      </c>
      <c r="AJ20" s="19">
        <f>'BAU Building Area Calculation'!AJ38*AN45/1000</f>
        <v>803.13565341495666</v>
      </c>
      <c r="AK20" s="19">
        <f>'BAU Building Area Calculation'!AK38*AO45/1000</f>
        <v>808.57951112282262</v>
      </c>
      <c r="AL20" s="19">
        <f>'BAU Building Area Calculation'!AL38*AP45/1000</f>
        <v>813.739797918622</v>
      </c>
      <c r="AM20" s="19">
        <f>'BAU Building Area Calculation'!AM38*AQ45/1000</f>
        <v>818.6168610347404</v>
      </c>
      <c r="AN20" s="19">
        <f>'BAU Building Area Calculation'!AN38*AR45/1000</f>
        <v>823.18829534681493</v>
      </c>
    </row>
    <row r="21" spans="1:40" s="19" customFormat="1" x14ac:dyDescent="0.15">
      <c r="A21" s="21" t="s">
        <v>193</v>
      </c>
      <c r="B21" s="19">
        <f>'BAU Building Area Calculation'!B30*F46/1000</f>
        <v>0</v>
      </c>
      <c r="C21" s="19">
        <f>'BAU Building Area Calculation'!C30*G46/1000</f>
        <v>19.247926158039839</v>
      </c>
      <c r="D21" s="19">
        <f>'BAU Building Area Calculation'!D30*H46/1000</f>
        <v>47.223187478529738</v>
      </c>
      <c r="E21" s="19">
        <f>'BAU Building Area Calculation'!E30*I46/1000</f>
        <v>75.495917983256703</v>
      </c>
      <c r="F21" s="19">
        <f>'BAU Building Area Calculation'!F30*J46/1000</f>
        <v>97.556895416483741</v>
      </c>
      <c r="G21" s="19">
        <f>'BAU Building Area Calculation'!G30*K46/1000</f>
        <v>119.79921789002337</v>
      </c>
      <c r="H21" s="19">
        <f>'BAU Building Area Calculation'!H30*L46/1000</f>
        <v>142.1831712592072</v>
      </c>
      <c r="I21" s="19">
        <f>'BAU Building Area Calculation'!I30*M46/1000</f>
        <v>164.70990823440277</v>
      </c>
      <c r="J21" s="19">
        <f>'BAU Building Area Calculation'!J30*N46/1000</f>
        <v>187.37396237464014</v>
      </c>
      <c r="K21" s="19">
        <f>'BAU Building Area Calculation'!K30*O46/1000</f>
        <v>209.32650377718562</v>
      </c>
      <c r="L21" s="19">
        <f>'BAU Building Area Calculation'!L30*P46/1000</f>
        <v>231.39210654803483</v>
      </c>
      <c r="M21" s="19">
        <f>'BAU Building Area Calculation'!M30*Q46/1000</f>
        <v>253.57104855259132</v>
      </c>
      <c r="N21" s="19">
        <f>'BAU Building Area Calculation'!N30*R46/1000</f>
        <v>275.86262976651989</v>
      </c>
      <c r="O21" s="19">
        <f>'BAU Building Area Calculation'!O30*S46/1000</f>
        <v>298.26173568201625</v>
      </c>
      <c r="P21" s="19">
        <f>'BAU Building Area Calculation'!P30*T46/1000</f>
        <v>314.24195534789408</v>
      </c>
      <c r="Q21" s="19">
        <f>'BAU Building Area Calculation'!Q30*U46/1000</f>
        <v>330.28952033361077</v>
      </c>
      <c r="R21" s="19">
        <f>'BAU Building Area Calculation'!R30*V46/1000</f>
        <v>346.36472915550701</v>
      </c>
      <c r="S21" s="19">
        <f>'BAU Building Area Calculation'!S30*W46/1000</f>
        <v>362.4636505158598</v>
      </c>
      <c r="T21" s="19">
        <f>'BAU Building Area Calculation'!T30*X46/1000</f>
        <v>378.5889029632803</v>
      </c>
      <c r="U21" s="19">
        <f>'BAU Building Area Calculation'!U30*Y46/1000</f>
        <v>391.79910499222603</v>
      </c>
      <c r="V21" s="19">
        <f>'BAU Building Area Calculation'!V30*Z46/1000</f>
        <v>405.01796415814476</v>
      </c>
      <c r="W21" s="19">
        <f>'BAU Building Area Calculation'!W30*AA46/1000</f>
        <v>418.22990386695199</v>
      </c>
      <c r="X21" s="19">
        <f>'BAU Building Area Calculation'!X30*AB46/1000</f>
        <v>431.43232445835116</v>
      </c>
      <c r="Y21" s="19">
        <f>'BAU Building Area Calculation'!Y30*AC46/1000</f>
        <v>444.618609743604</v>
      </c>
      <c r="Z21" s="19">
        <f>'BAU Building Area Calculation'!Z30*AD46/1000</f>
        <v>455.60317402450249</v>
      </c>
      <c r="AA21" s="19">
        <f>'BAU Building Area Calculation'!AA30*AE46/1000</f>
        <v>466.5494532343526</v>
      </c>
      <c r="AB21" s="19">
        <f>'BAU Building Area Calculation'!AB30*AF46/1000</f>
        <v>477.4433921480009</v>
      </c>
      <c r="AC21" s="19">
        <f>'BAU Building Area Calculation'!AC30*AG46/1000</f>
        <v>488.28241413208627</v>
      </c>
      <c r="AD21" s="19">
        <f>'BAU Building Area Calculation'!AD30*AH46/1000</f>
        <v>499.06993755873646</v>
      </c>
      <c r="AE21" s="19">
        <f>'BAU Building Area Calculation'!AE30*AI46/1000</f>
        <v>507.1297868876228</v>
      </c>
      <c r="AF21" s="19">
        <f>'BAU Building Area Calculation'!AF30*AJ46/1000</f>
        <v>515.09811663072514</v>
      </c>
      <c r="AG21" s="19">
        <f>'BAU Building Area Calculation'!AG30*AK46/1000</f>
        <v>522.97073257267391</v>
      </c>
      <c r="AH21" s="19">
        <f>'BAU Building Area Calculation'!AH30*AL46/1000</f>
        <v>530.73595376201195</v>
      </c>
      <c r="AI21" s="19">
        <f>'BAU Building Area Calculation'!AI30*AM46/1000</f>
        <v>538.38906856060453</v>
      </c>
      <c r="AJ21" s="19">
        <f>'BAU Building Area Calculation'!AJ30*AN46/1000</f>
        <v>543.88583418316409</v>
      </c>
      <c r="AK21" s="19">
        <f>'BAU Building Area Calculation'!AK30*AO46/1000</f>
        <v>549.24682831455766</v>
      </c>
      <c r="AL21" s="19">
        <f>'BAU Building Area Calculation'!AL30*AP46/1000</f>
        <v>554.4612895745247</v>
      </c>
      <c r="AM21" s="19">
        <f>'BAU Building Area Calculation'!AM30*AQ46/1000</f>
        <v>559.5251089214122</v>
      </c>
      <c r="AN21" s="19">
        <f>'BAU Building Area Calculation'!AN30*AR46/1000</f>
        <v>564.43384931239018</v>
      </c>
    </row>
    <row r="24" spans="1:40" ht="30" x14ac:dyDescent="0.15">
      <c r="A24" s="24" t="s">
        <v>224</v>
      </c>
    </row>
    <row r="25" spans="1:40" s="2" customFormat="1" ht="40.5" x14ac:dyDescent="0.15">
      <c r="A25" s="25"/>
      <c r="B25" s="17" t="s">
        <v>175</v>
      </c>
      <c r="C25" s="17" t="s">
        <v>188</v>
      </c>
      <c r="D25" s="17" t="s">
        <v>506</v>
      </c>
      <c r="E25" s="3"/>
      <c r="F25" s="3"/>
      <c r="G25" s="3"/>
      <c r="H25" s="3"/>
      <c r="I25" s="3"/>
      <c r="J25" s="3"/>
      <c r="K25" s="3"/>
      <c r="L25" s="3"/>
      <c r="M25" s="3"/>
      <c r="N25" s="3"/>
      <c r="O25" s="3"/>
      <c r="P25" s="3"/>
      <c r="Q25" s="3"/>
    </row>
    <row r="26" spans="1:40" x14ac:dyDescent="0.15">
      <c r="A26" s="29" t="s">
        <v>174</v>
      </c>
      <c r="B26" s="26">
        <f>(SUM('Building energy consumption'!N5:S14)-'Building energy consumption'!N9)/B32</f>
        <v>23458.58048006826</v>
      </c>
      <c r="C26" s="27">
        <f>'BAU Building Area Calculation'!I65-C30</f>
        <v>23.058238892379698</v>
      </c>
      <c r="D26" s="28">
        <f>B26*1000/'BAU Building Area Calculation'!B26</f>
        <v>17.289332176455037</v>
      </c>
      <c r="R26"/>
      <c r="S26"/>
    </row>
    <row r="27" spans="1:40" x14ac:dyDescent="0.15">
      <c r="A27" s="29" t="s">
        <v>176</v>
      </c>
      <c r="B27" s="26">
        <f>(SUM('Building energy consumption'!B5:G14)-'Building energy consumption'!B9)/B32</f>
        <v>19863.949011604091</v>
      </c>
      <c r="C27" s="27">
        <f>'BAU Building Area Calculation'!K65-C29</f>
        <v>11.759336542103473</v>
      </c>
      <c r="D27" s="28">
        <f>B27*1000/'BAU Building Area Calculation'!B10</f>
        <v>6.0371179346542547</v>
      </c>
      <c r="R27"/>
      <c r="S27"/>
    </row>
    <row r="28" spans="1:40" x14ac:dyDescent="0.15">
      <c r="A28" s="29" t="s">
        <v>173</v>
      </c>
      <c r="B28" s="26">
        <f>SUM('Building energy consumption'!H5:M14)/B32</f>
        <v>14107.96728289933</v>
      </c>
      <c r="C28" s="27">
        <f>8.86</f>
        <v>8.86</v>
      </c>
      <c r="D28" s="28">
        <f>B28*1000/'BAU Building Area Calculation'!B18</f>
        <v>7.7298004444932884</v>
      </c>
      <c r="R28"/>
      <c r="S28"/>
    </row>
    <row r="29" spans="1:40" x14ac:dyDescent="0.15">
      <c r="A29" s="29" t="s">
        <v>179</v>
      </c>
      <c r="B29" s="26">
        <f>'Building energy consumption'!B9/B32</f>
        <v>5645.996928327645</v>
      </c>
      <c r="C29" s="27">
        <f>D29</f>
        <v>4.2791045628174018</v>
      </c>
      <c r="D29" s="28">
        <f>B29*1000/'BAU Building Area Calculation'!B34</f>
        <v>4.2791045628174018</v>
      </c>
      <c r="R29"/>
      <c r="S29"/>
    </row>
    <row r="30" spans="1:40" x14ac:dyDescent="0.15">
      <c r="A30" s="29" t="s">
        <v>180</v>
      </c>
      <c r="B30" s="26">
        <f>'Building energy consumption'!N9/B32</f>
        <v>1383.7689419795224</v>
      </c>
      <c r="C30" s="27">
        <f>D30</f>
        <v>2.5432453660912646</v>
      </c>
      <c r="D30" s="28">
        <f>B30*1000/'BAU Building Area Calculation'!B42</f>
        <v>2.5432453660912646</v>
      </c>
      <c r="R30"/>
      <c r="S30"/>
    </row>
    <row r="31" spans="1:40" x14ac:dyDescent="0.15">
      <c r="F31" s="8"/>
    </row>
    <row r="32" spans="1:40" x14ac:dyDescent="0.15">
      <c r="A32" s="2" t="s">
        <v>131</v>
      </c>
      <c r="B32" s="1">
        <v>277710000000</v>
      </c>
      <c r="R32"/>
      <c r="S32"/>
    </row>
    <row r="33" spans="1:44" x14ac:dyDescent="0.15">
      <c r="C33"/>
    </row>
    <row r="34" spans="1:44" x14ac:dyDescent="0.15">
      <c r="A34" s="30"/>
      <c r="B34" s="29" t="s">
        <v>191</v>
      </c>
      <c r="C34" s="18" t="s">
        <v>196</v>
      </c>
    </row>
    <row r="35" spans="1:44" x14ac:dyDescent="0.15">
      <c r="A35" s="29" t="s">
        <v>189</v>
      </c>
      <c r="B35" s="27">
        <v>0.65</v>
      </c>
      <c r="C35" s="27">
        <v>0.65</v>
      </c>
      <c r="D35" s="10"/>
    </row>
    <row r="36" spans="1:44" x14ac:dyDescent="0.15">
      <c r="B36" s="10"/>
      <c r="C36" s="10"/>
      <c r="D36" s="10"/>
    </row>
    <row r="37" spans="1:44" x14ac:dyDescent="0.15">
      <c r="A37" s="30"/>
      <c r="B37" s="29" t="s">
        <v>195</v>
      </c>
      <c r="C37" s="18" t="s">
        <v>197</v>
      </c>
      <c r="D37" s="10"/>
    </row>
    <row r="38" spans="1:44" x14ac:dyDescent="0.15">
      <c r="A38" s="29" t="s">
        <v>190</v>
      </c>
      <c r="B38" s="27">
        <v>0.65</v>
      </c>
      <c r="C38" s="27">
        <v>0.65</v>
      </c>
      <c r="D38" s="10"/>
    </row>
    <row r="39" spans="1:44" x14ac:dyDescent="0.15">
      <c r="C39"/>
    </row>
    <row r="40" spans="1:44" x14ac:dyDescent="0.15">
      <c r="C40"/>
    </row>
    <row r="41" spans="1:44" s="21" customFormat="1" x14ac:dyDescent="0.15">
      <c r="A41" s="21" t="s">
        <v>194</v>
      </c>
      <c r="B41" s="22">
        <v>2018</v>
      </c>
      <c r="C41" s="22">
        <v>2019</v>
      </c>
      <c r="D41" s="22">
        <v>2020</v>
      </c>
      <c r="E41" s="22">
        <v>2021</v>
      </c>
      <c r="F41" s="22">
        <v>2022</v>
      </c>
      <c r="G41" s="22">
        <v>2023</v>
      </c>
      <c r="H41" s="22">
        <v>2024</v>
      </c>
      <c r="I41" s="22">
        <v>2025</v>
      </c>
      <c r="J41" s="22">
        <v>2026</v>
      </c>
      <c r="K41" s="22">
        <v>2027</v>
      </c>
      <c r="L41" s="22">
        <v>2028</v>
      </c>
      <c r="M41" s="22">
        <v>2029</v>
      </c>
      <c r="N41" s="22">
        <v>2030</v>
      </c>
      <c r="O41" s="22">
        <v>2031</v>
      </c>
      <c r="P41" s="22">
        <v>2032</v>
      </c>
      <c r="Q41" s="22">
        <v>2033</v>
      </c>
      <c r="R41" s="22">
        <v>2034</v>
      </c>
      <c r="S41" s="22">
        <v>2035</v>
      </c>
      <c r="T41" s="22">
        <v>2036</v>
      </c>
      <c r="U41" s="22">
        <v>2037</v>
      </c>
      <c r="V41" s="22">
        <v>2038</v>
      </c>
      <c r="W41" s="22">
        <v>2039</v>
      </c>
      <c r="X41" s="22">
        <v>2040</v>
      </c>
      <c r="Y41" s="22">
        <v>2041</v>
      </c>
      <c r="Z41" s="22">
        <v>2042</v>
      </c>
      <c r="AA41" s="22">
        <v>2043</v>
      </c>
      <c r="AB41" s="22">
        <v>2044</v>
      </c>
      <c r="AC41" s="22">
        <v>2045</v>
      </c>
      <c r="AD41" s="22">
        <v>2046</v>
      </c>
      <c r="AE41" s="22">
        <v>2047</v>
      </c>
      <c r="AF41" s="22">
        <v>2048</v>
      </c>
      <c r="AG41" s="22">
        <v>2049</v>
      </c>
      <c r="AH41" s="22">
        <v>2050</v>
      </c>
      <c r="AI41" s="22">
        <v>2051</v>
      </c>
      <c r="AJ41" s="22">
        <v>2052</v>
      </c>
      <c r="AK41" s="22">
        <v>2053</v>
      </c>
      <c r="AL41" s="22">
        <v>2054</v>
      </c>
      <c r="AM41" s="22">
        <v>2055</v>
      </c>
      <c r="AN41" s="22">
        <v>2056</v>
      </c>
      <c r="AO41" s="22">
        <v>2057</v>
      </c>
      <c r="AP41" s="22">
        <v>2058</v>
      </c>
      <c r="AQ41" s="22">
        <v>2059</v>
      </c>
      <c r="AR41" s="22">
        <v>2060</v>
      </c>
    </row>
    <row r="42" spans="1:44" s="19" customFormat="1" x14ac:dyDescent="0.15">
      <c r="A42" s="21" t="s">
        <v>185</v>
      </c>
      <c r="B42" s="19">
        <f t="shared" ref="B42:AR42" si="5">$C$26*(1-$B$38)</f>
        <v>8.0703836123328934</v>
      </c>
      <c r="C42" s="19">
        <f t="shared" si="5"/>
        <v>8.0703836123328934</v>
      </c>
      <c r="D42" s="19">
        <f t="shared" si="5"/>
        <v>8.0703836123328934</v>
      </c>
      <c r="E42" s="19">
        <f t="shared" si="5"/>
        <v>8.0703836123328934</v>
      </c>
      <c r="F42" s="19">
        <f t="shared" si="5"/>
        <v>8.0703836123328934</v>
      </c>
      <c r="G42" s="19">
        <f t="shared" si="5"/>
        <v>8.0703836123328934</v>
      </c>
      <c r="H42" s="19">
        <f t="shared" si="5"/>
        <v>8.0703836123328934</v>
      </c>
      <c r="I42" s="19">
        <f t="shared" si="5"/>
        <v>8.0703836123328934</v>
      </c>
      <c r="J42" s="19">
        <f t="shared" si="5"/>
        <v>8.0703836123328934</v>
      </c>
      <c r="K42" s="19">
        <f t="shared" si="5"/>
        <v>8.0703836123328934</v>
      </c>
      <c r="L42" s="19">
        <f t="shared" si="5"/>
        <v>8.0703836123328934</v>
      </c>
      <c r="M42" s="19">
        <f t="shared" si="5"/>
        <v>8.0703836123328934</v>
      </c>
      <c r="N42" s="19">
        <f t="shared" si="5"/>
        <v>8.0703836123328934</v>
      </c>
      <c r="O42" s="19">
        <f t="shared" si="5"/>
        <v>8.0703836123328934</v>
      </c>
      <c r="P42" s="19">
        <f t="shared" si="5"/>
        <v>8.0703836123328934</v>
      </c>
      <c r="Q42" s="19">
        <f t="shared" si="5"/>
        <v>8.0703836123328934</v>
      </c>
      <c r="R42" s="19">
        <f t="shared" si="5"/>
        <v>8.0703836123328934</v>
      </c>
      <c r="S42" s="19">
        <f t="shared" si="5"/>
        <v>8.0703836123328934</v>
      </c>
      <c r="T42" s="19">
        <f t="shared" si="5"/>
        <v>8.0703836123328934</v>
      </c>
      <c r="U42" s="19">
        <f t="shared" si="5"/>
        <v>8.0703836123328934</v>
      </c>
      <c r="V42" s="19">
        <f t="shared" si="5"/>
        <v>8.0703836123328934</v>
      </c>
      <c r="W42" s="19">
        <f t="shared" si="5"/>
        <v>8.0703836123328934</v>
      </c>
      <c r="X42" s="19">
        <f t="shared" si="5"/>
        <v>8.0703836123328934</v>
      </c>
      <c r="Y42" s="19">
        <f t="shared" si="5"/>
        <v>8.0703836123328934</v>
      </c>
      <c r="Z42" s="19">
        <f t="shared" si="5"/>
        <v>8.0703836123328934</v>
      </c>
      <c r="AA42" s="19">
        <f t="shared" si="5"/>
        <v>8.0703836123328934</v>
      </c>
      <c r="AB42" s="19">
        <f t="shared" si="5"/>
        <v>8.0703836123328934</v>
      </c>
      <c r="AC42" s="19">
        <f t="shared" si="5"/>
        <v>8.0703836123328934</v>
      </c>
      <c r="AD42" s="19">
        <f t="shared" si="5"/>
        <v>8.0703836123328934</v>
      </c>
      <c r="AE42" s="19">
        <f t="shared" si="5"/>
        <v>8.0703836123328934</v>
      </c>
      <c r="AF42" s="19">
        <f t="shared" si="5"/>
        <v>8.0703836123328934</v>
      </c>
      <c r="AG42" s="19">
        <f t="shared" si="5"/>
        <v>8.0703836123328934</v>
      </c>
      <c r="AH42" s="19">
        <f t="shared" si="5"/>
        <v>8.0703836123328934</v>
      </c>
      <c r="AI42" s="19">
        <f t="shared" si="5"/>
        <v>8.0703836123328934</v>
      </c>
      <c r="AJ42" s="19">
        <f t="shared" si="5"/>
        <v>8.0703836123328934</v>
      </c>
      <c r="AK42" s="19">
        <f t="shared" si="5"/>
        <v>8.0703836123328934</v>
      </c>
      <c r="AL42" s="19">
        <f t="shared" si="5"/>
        <v>8.0703836123328934</v>
      </c>
      <c r="AM42" s="19">
        <f t="shared" si="5"/>
        <v>8.0703836123328934</v>
      </c>
      <c r="AN42" s="19">
        <f t="shared" si="5"/>
        <v>8.0703836123328934</v>
      </c>
      <c r="AO42" s="19">
        <f t="shared" si="5"/>
        <v>8.0703836123328934</v>
      </c>
      <c r="AP42" s="19">
        <f t="shared" si="5"/>
        <v>8.0703836123328934</v>
      </c>
      <c r="AQ42" s="19">
        <f t="shared" si="5"/>
        <v>8.0703836123328934</v>
      </c>
      <c r="AR42" s="19">
        <f t="shared" si="5"/>
        <v>8.0703836123328934</v>
      </c>
    </row>
    <row r="43" spans="1:44" s="19" customFormat="1" x14ac:dyDescent="0.15">
      <c r="A43" s="21" t="s">
        <v>183</v>
      </c>
      <c r="B43" s="19">
        <f t="shared" ref="B43:AR43" si="6">$C$27*(1-$B$35)</f>
        <v>4.115767789736215</v>
      </c>
      <c r="C43" s="19">
        <f t="shared" si="6"/>
        <v>4.115767789736215</v>
      </c>
      <c r="D43" s="19">
        <f t="shared" si="6"/>
        <v>4.115767789736215</v>
      </c>
      <c r="E43" s="19">
        <f t="shared" si="6"/>
        <v>4.115767789736215</v>
      </c>
      <c r="F43" s="19">
        <f t="shared" si="6"/>
        <v>4.115767789736215</v>
      </c>
      <c r="G43" s="19">
        <f t="shared" si="6"/>
        <v>4.115767789736215</v>
      </c>
      <c r="H43" s="19">
        <f t="shared" si="6"/>
        <v>4.115767789736215</v>
      </c>
      <c r="I43" s="19">
        <f t="shared" si="6"/>
        <v>4.115767789736215</v>
      </c>
      <c r="J43" s="19">
        <f t="shared" si="6"/>
        <v>4.115767789736215</v>
      </c>
      <c r="K43" s="19">
        <f t="shared" si="6"/>
        <v>4.115767789736215</v>
      </c>
      <c r="L43" s="19">
        <f t="shared" si="6"/>
        <v>4.115767789736215</v>
      </c>
      <c r="M43" s="19">
        <f t="shared" si="6"/>
        <v>4.115767789736215</v>
      </c>
      <c r="N43" s="19">
        <f t="shared" si="6"/>
        <v>4.115767789736215</v>
      </c>
      <c r="O43" s="19">
        <f t="shared" si="6"/>
        <v>4.115767789736215</v>
      </c>
      <c r="P43" s="19">
        <f t="shared" si="6"/>
        <v>4.115767789736215</v>
      </c>
      <c r="Q43" s="19">
        <f t="shared" si="6"/>
        <v>4.115767789736215</v>
      </c>
      <c r="R43" s="19">
        <f t="shared" si="6"/>
        <v>4.115767789736215</v>
      </c>
      <c r="S43" s="19">
        <f t="shared" si="6"/>
        <v>4.115767789736215</v>
      </c>
      <c r="T43" s="19">
        <f t="shared" si="6"/>
        <v>4.115767789736215</v>
      </c>
      <c r="U43" s="19">
        <f t="shared" si="6"/>
        <v>4.115767789736215</v>
      </c>
      <c r="V43" s="19">
        <f t="shared" si="6"/>
        <v>4.115767789736215</v>
      </c>
      <c r="W43" s="19">
        <f t="shared" si="6"/>
        <v>4.115767789736215</v>
      </c>
      <c r="X43" s="19">
        <f t="shared" si="6"/>
        <v>4.115767789736215</v>
      </c>
      <c r="Y43" s="19">
        <f t="shared" si="6"/>
        <v>4.115767789736215</v>
      </c>
      <c r="Z43" s="19">
        <f t="shared" si="6"/>
        <v>4.115767789736215</v>
      </c>
      <c r="AA43" s="19">
        <f t="shared" si="6"/>
        <v>4.115767789736215</v>
      </c>
      <c r="AB43" s="19">
        <f t="shared" si="6"/>
        <v>4.115767789736215</v>
      </c>
      <c r="AC43" s="19">
        <f t="shared" si="6"/>
        <v>4.115767789736215</v>
      </c>
      <c r="AD43" s="19">
        <f t="shared" si="6"/>
        <v>4.115767789736215</v>
      </c>
      <c r="AE43" s="19">
        <f t="shared" si="6"/>
        <v>4.115767789736215</v>
      </c>
      <c r="AF43" s="19">
        <f t="shared" si="6"/>
        <v>4.115767789736215</v>
      </c>
      <c r="AG43" s="19">
        <f t="shared" si="6"/>
        <v>4.115767789736215</v>
      </c>
      <c r="AH43" s="19">
        <f t="shared" si="6"/>
        <v>4.115767789736215</v>
      </c>
      <c r="AI43" s="19">
        <f t="shared" si="6"/>
        <v>4.115767789736215</v>
      </c>
      <c r="AJ43" s="19">
        <f t="shared" si="6"/>
        <v>4.115767789736215</v>
      </c>
      <c r="AK43" s="19">
        <f t="shared" si="6"/>
        <v>4.115767789736215</v>
      </c>
      <c r="AL43" s="19">
        <f t="shared" si="6"/>
        <v>4.115767789736215</v>
      </c>
      <c r="AM43" s="19">
        <f t="shared" si="6"/>
        <v>4.115767789736215</v>
      </c>
      <c r="AN43" s="19">
        <f t="shared" si="6"/>
        <v>4.115767789736215</v>
      </c>
      <c r="AO43" s="19">
        <f t="shared" si="6"/>
        <v>4.115767789736215</v>
      </c>
      <c r="AP43" s="19">
        <f t="shared" si="6"/>
        <v>4.115767789736215</v>
      </c>
      <c r="AQ43" s="19">
        <f t="shared" si="6"/>
        <v>4.115767789736215</v>
      </c>
      <c r="AR43" s="19">
        <f t="shared" si="6"/>
        <v>4.115767789736215</v>
      </c>
    </row>
    <row r="44" spans="1:44" s="19" customFormat="1" x14ac:dyDescent="0.15">
      <c r="A44" s="21" t="s">
        <v>184</v>
      </c>
      <c r="B44" s="19">
        <f>$C$28*(1-$B$35)</f>
        <v>3.1009999999999995</v>
      </c>
      <c r="C44" s="19">
        <f t="shared" ref="C44:AR44" si="7">$C$28*(1-$B$35)</f>
        <v>3.1009999999999995</v>
      </c>
      <c r="D44" s="19">
        <f t="shared" si="7"/>
        <v>3.1009999999999995</v>
      </c>
      <c r="E44" s="19">
        <f t="shared" si="7"/>
        <v>3.1009999999999995</v>
      </c>
      <c r="F44" s="19">
        <f t="shared" si="7"/>
        <v>3.1009999999999995</v>
      </c>
      <c r="G44" s="19">
        <f t="shared" si="7"/>
        <v>3.1009999999999995</v>
      </c>
      <c r="H44" s="19">
        <f t="shared" si="7"/>
        <v>3.1009999999999995</v>
      </c>
      <c r="I44" s="19">
        <f t="shared" si="7"/>
        <v>3.1009999999999995</v>
      </c>
      <c r="J44" s="19">
        <f t="shared" si="7"/>
        <v>3.1009999999999995</v>
      </c>
      <c r="K44" s="19">
        <f t="shared" si="7"/>
        <v>3.1009999999999995</v>
      </c>
      <c r="L44" s="19">
        <f t="shared" si="7"/>
        <v>3.1009999999999995</v>
      </c>
      <c r="M44" s="19">
        <f t="shared" si="7"/>
        <v>3.1009999999999995</v>
      </c>
      <c r="N44" s="19">
        <f t="shared" si="7"/>
        <v>3.1009999999999995</v>
      </c>
      <c r="O44" s="19">
        <f t="shared" si="7"/>
        <v>3.1009999999999995</v>
      </c>
      <c r="P44" s="19">
        <f t="shared" si="7"/>
        <v>3.1009999999999995</v>
      </c>
      <c r="Q44" s="19">
        <f t="shared" si="7"/>
        <v>3.1009999999999995</v>
      </c>
      <c r="R44" s="19">
        <f t="shared" si="7"/>
        <v>3.1009999999999995</v>
      </c>
      <c r="S44" s="19">
        <f t="shared" si="7"/>
        <v>3.1009999999999995</v>
      </c>
      <c r="T44" s="19">
        <f t="shared" si="7"/>
        <v>3.1009999999999995</v>
      </c>
      <c r="U44" s="19">
        <f t="shared" si="7"/>
        <v>3.1009999999999995</v>
      </c>
      <c r="V44" s="19">
        <f t="shared" si="7"/>
        <v>3.1009999999999995</v>
      </c>
      <c r="W44" s="19">
        <f t="shared" si="7"/>
        <v>3.1009999999999995</v>
      </c>
      <c r="X44" s="19">
        <f t="shared" si="7"/>
        <v>3.1009999999999995</v>
      </c>
      <c r="Y44" s="19">
        <f t="shared" si="7"/>
        <v>3.1009999999999995</v>
      </c>
      <c r="Z44" s="19">
        <f t="shared" si="7"/>
        <v>3.1009999999999995</v>
      </c>
      <c r="AA44" s="19">
        <f t="shared" si="7"/>
        <v>3.1009999999999995</v>
      </c>
      <c r="AB44" s="19">
        <f t="shared" si="7"/>
        <v>3.1009999999999995</v>
      </c>
      <c r="AC44" s="19">
        <f t="shared" si="7"/>
        <v>3.1009999999999995</v>
      </c>
      <c r="AD44" s="19">
        <f t="shared" si="7"/>
        <v>3.1009999999999995</v>
      </c>
      <c r="AE44" s="19">
        <f t="shared" si="7"/>
        <v>3.1009999999999995</v>
      </c>
      <c r="AF44" s="19">
        <f t="shared" si="7"/>
        <v>3.1009999999999995</v>
      </c>
      <c r="AG44" s="19">
        <f t="shared" si="7"/>
        <v>3.1009999999999995</v>
      </c>
      <c r="AH44" s="19">
        <f t="shared" si="7"/>
        <v>3.1009999999999995</v>
      </c>
      <c r="AI44" s="19">
        <f t="shared" si="7"/>
        <v>3.1009999999999995</v>
      </c>
      <c r="AJ44" s="19">
        <f t="shared" si="7"/>
        <v>3.1009999999999995</v>
      </c>
      <c r="AK44" s="19">
        <f t="shared" si="7"/>
        <v>3.1009999999999995</v>
      </c>
      <c r="AL44" s="19">
        <f t="shared" si="7"/>
        <v>3.1009999999999995</v>
      </c>
      <c r="AM44" s="19">
        <f t="shared" si="7"/>
        <v>3.1009999999999995</v>
      </c>
      <c r="AN44" s="19">
        <f t="shared" si="7"/>
        <v>3.1009999999999995</v>
      </c>
      <c r="AO44" s="19">
        <f t="shared" si="7"/>
        <v>3.1009999999999995</v>
      </c>
      <c r="AP44" s="19">
        <f t="shared" si="7"/>
        <v>3.1009999999999995</v>
      </c>
      <c r="AQ44" s="19">
        <f t="shared" si="7"/>
        <v>3.1009999999999995</v>
      </c>
      <c r="AR44" s="19">
        <f t="shared" si="7"/>
        <v>3.1009999999999995</v>
      </c>
    </row>
    <row r="45" spans="1:44" s="19" customFormat="1" x14ac:dyDescent="0.15">
      <c r="A45" s="21" t="s">
        <v>192</v>
      </c>
      <c r="B45" s="19">
        <f t="shared" ref="B45:AR45" si="8">$C$29*(1-$B$35)</f>
        <v>1.4976865969860906</v>
      </c>
      <c r="C45" s="19">
        <f t="shared" si="8"/>
        <v>1.4976865969860906</v>
      </c>
      <c r="D45" s="19">
        <f t="shared" si="8"/>
        <v>1.4976865969860906</v>
      </c>
      <c r="E45" s="19">
        <f t="shared" si="8"/>
        <v>1.4976865969860906</v>
      </c>
      <c r="F45" s="19">
        <f t="shared" si="8"/>
        <v>1.4976865969860906</v>
      </c>
      <c r="G45" s="19">
        <f t="shared" si="8"/>
        <v>1.4976865969860906</v>
      </c>
      <c r="H45" s="19">
        <f t="shared" si="8"/>
        <v>1.4976865969860906</v>
      </c>
      <c r="I45" s="19">
        <f t="shared" si="8"/>
        <v>1.4976865969860906</v>
      </c>
      <c r="J45" s="19">
        <f t="shared" si="8"/>
        <v>1.4976865969860906</v>
      </c>
      <c r="K45" s="19">
        <f t="shared" si="8"/>
        <v>1.4976865969860906</v>
      </c>
      <c r="L45" s="19">
        <f t="shared" si="8"/>
        <v>1.4976865969860906</v>
      </c>
      <c r="M45" s="19">
        <f t="shared" si="8"/>
        <v>1.4976865969860906</v>
      </c>
      <c r="N45" s="19">
        <f t="shared" si="8"/>
        <v>1.4976865969860906</v>
      </c>
      <c r="O45" s="19">
        <f t="shared" si="8"/>
        <v>1.4976865969860906</v>
      </c>
      <c r="P45" s="19">
        <f t="shared" si="8"/>
        <v>1.4976865969860906</v>
      </c>
      <c r="Q45" s="19">
        <f t="shared" si="8"/>
        <v>1.4976865969860906</v>
      </c>
      <c r="R45" s="19">
        <f t="shared" si="8"/>
        <v>1.4976865969860906</v>
      </c>
      <c r="S45" s="19">
        <f t="shared" si="8"/>
        <v>1.4976865969860906</v>
      </c>
      <c r="T45" s="19">
        <f t="shared" si="8"/>
        <v>1.4976865969860906</v>
      </c>
      <c r="U45" s="19">
        <f t="shared" si="8"/>
        <v>1.4976865969860906</v>
      </c>
      <c r="V45" s="19">
        <f t="shared" si="8"/>
        <v>1.4976865969860906</v>
      </c>
      <c r="W45" s="19">
        <f t="shared" si="8"/>
        <v>1.4976865969860906</v>
      </c>
      <c r="X45" s="19">
        <f t="shared" si="8"/>
        <v>1.4976865969860906</v>
      </c>
      <c r="Y45" s="19">
        <f t="shared" si="8"/>
        <v>1.4976865969860906</v>
      </c>
      <c r="Z45" s="19">
        <f t="shared" si="8"/>
        <v>1.4976865969860906</v>
      </c>
      <c r="AA45" s="19">
        <f t="shared" si="8"/>
        <v>1.4976865969860906</v>
      </c>
      <c r="AB45" s="19">
        <f t="shared" si="8"/>
        <v>1.4976865969860906</v>
      </c>
      <c r="AC45" s="19">
        <f t="shared" si="8"/>
        <v>1.4976865969860906</v>
      </c>
      <c r="AD45" s="19">
        <f t="shared" si="8"/>
        <v>1.4976865969860906</v>
      </c>
      <c r="AE45" s="19">
        <f t="shared" si="8"/>
        <v>1.4976865969860906</v>
      </c>
      <c r="AF45" s="19">
        <f t="shared" si="8"/>
        <v>1.4976865969860906</v>
      </c>
      <c r="AG45" s="19">
        <f t="shared" si="8"/>
        <v>1.4976865969860906</v>
      </c>
      <c r="AH45" s="19">
        <f t="shared" si="8"/>
        <v>1.4976865969860906</v>
      </c>
      <c r="AI45" s="19">
        <f t="shared" si="8"/>
        <v>1.4976865969860906</v>
      </c>
      <c r="AJ45" s="19">
        <f t="shared" si="8"/>
        <v>1.4976865969860906</v>
      </c>
      <c r="AK45" s="19">
        <f t="shared" si="8"/>
        <v>1.4976865969860906</v>
      </c>
      <c r="AL45" s="19">
        <f t="shared" si="8"/>
        <v>1.4976865969860906</v>
      </c>
      <c r="AM45" s="19">
        <f t="shared" si="8"/>
        <v>1.4976865969860906</v>
      </c>
      <c r="AN45" s="19">
        <f t="shared" si="8"/>
        <v>1.4976865969860906</v>
      </c>
      <c r="AO45" s="19">
        <f t="shared" si="8"/>
        <v>1.4976865969860906</v>
      </c>
      <c r="AP45" s="19">
        <f t="shared" si="8"/>
        <v>1.4976865969860906</v>
      </c>
      <c r="AQ45" s="19">
        <f t="shared" si="8"/>
        <v>1.4976865969860906</v>
      </c>
      <c r="AR45" s="19">
        <f t="shared" si="8"/>
        <v>1.4976865969860906</v>
      </c>
    </row>
    <row r="46" spans="1:44" s="19" customFormat="1" x14ac:dyDescent="0.15">
      <c r="A46" s="21" t="s">
        <v>193</v>
      </c>
      <c r="B46" s="19">
        <f t="shared" ref="B46:AR46" si="9">$C$30*(1-$B$38)</f>
        <v>0.8901358781319425</v>
      </c>
      <c r="C46" s="19">
        <f t="shared" si="9"/>
        <v>0.8901358781319425</v>
      </c>
      <c r="D46" s="19">
        <f t="shared" si="9"/>
        <v>0.8901358781319425</v>
      </c>
      <c r="E46" s="19">
        <f t="shared" si="9"/>
        <v>0.8901358781319425</v>
      </c>
      <c r="F46" s="19">
        <f t="shared" si="9"/>
        <v>0.8901358781319425</v>
      </c>
      <c r="G46" s="19">
        <f t="shared" si="9"/>
        <v>0.8901358781319425</v>
      </c>
      <c r="H46" s="19">
        <f t="shared" si="9"/>
        <v>0.8901358781319425</v>
      </c>
      <c r="I46" s="19">
        <f t="shared" si="9"/>
        <v>0.8901358781319425</v>
      </c>
      <c r="J46" s="19">
        <f t="shared" si="9"/>
        <v>0.8901358781319425</v>
      </c>
      <c r="K46" s="19">
        <f t="shared" si="9"/>
        <v>0.8901358781319425</v>
      </c>
      <c r="L46" s="19">
        <f t="shared" si="9"/>
        <v>0.8901358781319425</v>
      </c>
      <c r="M46" s="19">
        <f t="shared" si="9"/>
        <v>0.8901358781319425</v>
      </c>
      <c r="N46" s="19">
        <f t="shared" si="9"/>
        <v>0.8901358781319425</v>
      </c>
      <c r="O46" s="19">
        <f t="shared" si="9"/>
        <v>0.8901358781319425</v>
      </c>
      <c r="P46" s="19">
        <f t="shared" si="9"/>
        <v>0.8901358781319425</v>
      </c>
      <c r="Q46" s="19">
        <f t="shared" si="9"/>
        <v>0.8901358781319425</v>
      </c>
      <c r="R46" s="19">
        <f t="shared" si="9"/>
        <v>0.8901358781319425</v>
      </c>
      <c r="S46" s="19">
        <f t="shared" si="9"/>
        <v>0.8901358781319425</v>
      </c>
      <c r="T46" s="19">
        <f t="shared" si="9"/>
        <v>0.8901358781319425</v>
      </c>
      <c r="U46" s="19">
        <f t="shared" si="9"/>
        <v>0.8901358781319425</v>
      </c>
      <c r="V46" s="19">
        <f t="shared" si="9"/>
        <v>0.8901358781319425</v>
      </c>
      <c r="W46" s="19">
        <f t="shared" si="9"/>
        <v>0.8901358781319425</v>
      </c>
      <c r="X46" s="19">
        <f t="shared" si="9"/>
        <v>0.8901358781319425</v>
      </c>
      <c r="Y46" s="19">
        <f t="shared" si="9"/>
        <v>0.8901358781319425</v>
      </c>
      <c r="Z46" s="19">
        <f t="shared" si="9"/>
        <v>0.8901358781319425</v>
      </c>
      <c r="AA46" s="19">
        <f t="shared" si="9"/>
        <v>0.8901358781319425</v>
      </c>
      <c r="AB46" s="19">
        <f t="shared" si="9"/>
        <v>0.8901358781319425</v>
      </c>
      <c r="AC46" s="19">
        <f t="shared" si="9"/>
        <v>0.8901358781319425</v>
      </c>
      <c r="AD46" s="19">
        <f t="shared" si="9"/>
        <v>0.8901358781319425</v>
      </c>
      <c r="AE46" s="19">
        <f t="shared" si="9"/>
        <v>0.8901358781319425</v>
      </c>
      <c r="AF46" s="19">
        <f t="shared" si="9"/>
        <v>0.8901358781319425</v>
      </c>
      <c r="AG46" s="19">
        <f t="shared" si="9"/>
        <v>0.8901358781319425</v>
      </c>
      <c r="AH46" s="19">
        <f t="shared" si="9"/>
        <v>0.8901358781319425</v>
      </c>
      <c r="AI46" s="19">
        <f t="shared" si="9"/>
        <v>0.8901358781319425</v>
      </c>
      <c r="AJ46" s="19">
        <f t="shared" si="9"/>
        <v>0.8901358781319425</v>
      </c>
      <c r="AK46" s="19">
        <f t="shared" si="9"/>
        <v>0.8901358781319425</v>
      </c>
      <c r="AL46" s="19">
        <f t="shared" si="9"/>
        <v>0.8901358781319425</v>
      </c>
      <c r="AM46" s="19">
        <f t="shared" si="9"/>
        <v>0.8901358781319425</v>
      </c>
      <c r="AN46" s="19">
        <f t="shared" si="9"/>
        <v>0.8901358781319425</v>
      </c>
      <c r="AO46" s="19">
        <f t="shared" si="9"/>
        <v>0.8901358781319425</v>
      </c>
      <c r="AP46" s="19">
        <f t="shared" si="9"/>
        <v>0.8901358781319425</v>
      </c>
      <c r="AQ46" s="19">
        <f t="shared" si="9"/>
        <v>0.8901358781319425</v>
      </c>
      <c r="AR46" s="19">
        <f t="shared" si="9"/>
        <v>0.8901358781319425</v>
      </c>
    </row>
    <row r="47" spans="1:44" x14ac:dyDescent="0.15">
      <c r="C47"/>
    </row>
    <row r="48" spans="1:44" x14ac:dyDescent="0.15">
      <c r="C48"/>
    </row>
    <row r="49" spans="1:3" x14ac:dyDescent="0.15">
      <c r="C49"/>
    </row>
    <row r="50" spans="1:3" x14ac:dyDescent="0.15">
      <c r="A50" s="1" t="s">
        <v>198</v>
      </c>
      <c r="C50"/>
    </row>
    <row r="51" spans="1:3" x14ac:dyDescent="0.15">
      <c r="B51" s="1" t="s">
        <v>182</v>
      </c>
      <c r="C51"/>
    </row>
    <row r="52" spans="1:3" x14ac:dyDescent="0.15">
      <c r="A52" s="1" t="s">
        <v>176</v>
      </c>
      <c r="B52" s="5">
        <f>SUM('BAU Building Area Calculation'!B13:E13)</f>
        <v>205674.09057828324</v>
      </c>
      <c r="C52"/>
    </row>
    <row r="53" spans="1:3" x14ac:dyDescent="0.15">
      <c r="A53" s="1" t="s">
        <v>173</v>
      </c>
      <c r="B53" s="5">
        <f>SUM('BAU Building Area Calculation'!B21:E21)</f>
        <v>0</v>
      </c>
      <c r="C53"/>
    </row>
    <row r="54" spans="1:3" x14ac:dyDescent="0.15">
      <c r="A54" s="1" t="s">
        <v>174</v>
      </c>
      <c r="B54" s="5">
        <f>SUM('BAU Building Area Calculation'!B29:E29)</f>
        <v>84813.925421918728</v>
      </c>
      <c r="C54"/>
    </row>
    <row r="55" spans="1:3" x14ac:dyDescent="0.15">
      <c r="A55" s="1" t="s">
        <v>186</v>
      </c>
      <c r="B55" s="4">
        <f>SUM(B52:B54)</f>
        <v>290488.01600020198</v>
      </c>
      <c r="C55"/>
    </row>
    <row r="56" spans="1:3" ht="40.5" x14ac:dyDescent="0.15">
      <c r="B56" s="3" t="s">
        <v>187</v>
      </c>
      <c r="C56"/>
    </row>
    <row r="57" spans="1:3" x14ac:dyDescent="0.15">
      <c r="C57"/>
    </row>
    <row r="58" spans="1:3" x14ac:dyDescent="0.15">
      <c r="C58"/>
    </row>
    <row r="59" spans="1:3" x14ac:dyDescent="0.15">
      <c r="C59"/>
    </row>
    <row r="60" spans="1:3" x14ac:dyDescent="0.15">
      <c r="C60"/>
    </row>
    <row r="61" spans="1:3" x14ac:dyDescent="0.15">
      <c r="C61"/>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90F8-0FB6-445C-8CDD-5B88799B883C}">
  <dimension ref="A1:AN21"/>
  <sheetViews>
    <sheetView workbookViewId="0">
      <selection activeCell="B3" sqref="B3:AP3"/>
    </sheetView>
  </sheetViews>
  <sheetFormatPr defaultRowHeight="13.5" x14ac:dyDescent="0.15"/>
  <cols>
    <col min="1" max="1" width="32.75" customWidth="1"/>
    <col min="3" max="3" width="15.875" customWidth="1"/>
    <col min="4" max="4" width="12.87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534</v>
      </c>
      <c r="B2" s="117">
        <v>2810.417273</v>
      </c>
      <c r="C2" s="117">
        <v>3016.494404</v>
      </c>
      <c r="D2" s="117">
        <v>3243.3942689999999</v>
      </c>
      <c r="E2" s="117">
        <v>3479.0631629999998</v>
      </c>
      <c r="F2" s="117">
        <v>3713.9412149999998</v>
      </c>
      <c r="G2" s="117">
        <v>3940.6745489999998</v>
      </c>
      <c r="H2" s="117">
        <v>4153.8427780000002</v>
      </c>
      <c r="I2" s="117">
        <v>4349.701857</v>
      </c>
      <c r="J2" s="117">
        <v>4525.9422759999998</v>
      </c>
      <c r="K2" s="117">
        <v>4681.4626099999996</v>
      </c>
      <c r="L2" s="117">
        <v>4816.1584069999999</v>
      </c>
      <c r="M2" s="117">
        <v>4930.7264329999998</v>
      </c>
      <c r="N2" s="117">
        <v>5026.4842559999997</v>
      </c>
      <c r="O2" s="117">
        <v>5105.2051890000002</v>
      </c>
      <c r="P2" s="117">
        <v>5168.9685719999998</v>
      </c>
      <c r="Q2" s="117">
        <v>5220.0254020000002</v>
      </c>
      <c r="R2" s="117">
        <v>5260.6793189999999</v>
      </c>
      <c r="S2" s="117">
        <v>5293.1829349999998</v>
      </c>
      <c r="T2" s="117">
        <v>5319.6495050000003</v>
      </c>
      <c r="U2" s="117">
        <v>5341.979961</v>
      </c>
      <c r="V2" s="117">
        <v>5361.805276</v>
      </c>
      <c r="W2" s="117">
        <v>5380.4441939999997</v>
      </c>
      <c r="X2" s="117">
        <v>5398.8762909999996</v>
      </c>
      <c r="Y2" s="117">
        <v>5417.7303979999997</v>
      </c>
      <c r="Z2" s="117">
        <v>5437.2883650000003</v>
      </c>
      <c r="AA2" s="117">
        <v>5457.5041719999999</v>
      </c>
      <c r="AB2" s="117">
        <v>5478.038391</v>
      </c>
      <c r="AC2" s="117">
        <v>5498.3079980000002</v>
      </c>
      <c r="AD2" s="117">
        <v>5517.5515290000003</v>
      </c>
      <c r="AE2" s="117">
        <v>5534.9095809999999</v>
      </c>
      <c r="AF2" s="117">
        <v>5549.520673</v>
      </c>
      <c r="AG2" s="117">
        <v>5564.7206729999998</v>
      </c>
      <c r="AH2" s="117">
        <v>5579.1606730000003</v>
      </c>
      <c r="AI2" s="117">
        <v>5592.8786730000002</v>
      </c>
      <c r="AJ2" s="117">
        <v>5605.9107729999996</v>
      </c>
      <c r="AK2" s="117">
        <v>5618.2912679999999</v>
      </c>
      <c r="AL2" s="117">
        <v>5630.0527380000003</v>
      </c>
      <c r="AM2" s="117">
        <v>5641.2261349999999</v>
      </c>
      <c r="AN2" s="117">
        <v>5651.840862</v>
      </c>
    </row>
    <row r="3" spans="1:40" x14ac:dyDescent="0.15">
      <c r="A3" t="s">
        <v>537</v>
      </c>
      <c r="B3">
        <f t="shared" ref="B3:AN3" si="0">B2*10</f>
        <v>28104.172729999998</v>
      </c>
      <c r="C3">
        <f t="shared" si="0"/>
        <v>30164.944040000002</v>
      </c>
      <c r="D3">
        <f t="shared" si="0"/>
        <v>32433.94269</v>
      </c>
      <c r="E3">
        <f t="shared" si="0"/>
        <v>34790.631629999996</v>
      </c>
      <c r="F3">
        <f t="shared" si="0"/>
        <v>37139.412149999996</v>
      </c>
      <c r="G3">
        <f t="shared" si="0"/>
        <v>39406.745490000001</v>
      </c>
      <c r="H3">
        <f t="shared" si="0"/>
        <v>41538.427779999998</v>
      </c>
      <c r="I3">
        <f t="shared" si="0"/>
        <v>43497.01857</v>
      </c>
      <c r="J3">
        <f t="shared" si="0"/>
        <v>45259.422760000001</v>
      </c>
      <c r="K3">
        <f t="shared" si="0"/>
        <v>46814.626099999994</v>
      </c>
      <c r="L3">
        <f t="shared" si="0"/>
        <v>48161.584069999997</v>
      </c>
      <c r="M3">
        <f t="shared" si="0"/>
        <v>49307.264329999998</v>
      </c>
      <c r="N3">
        <f t="shared" si="0"/>
        <v>50264.842559999997</v>
      </c>
      <c r="O3">
        <f t="shared" si="0"/>
        <v>51052.051890000002</v>
      </c>
      <c r="P3">
        <f t="shared" si="0"/>
        <v>51689.685719999994</v>
      </c>
      <c r="Q3">
        <f t="shared" si="0"/>
        <v>52200.25402</v>
      </c>
      <c r="R3">
        <f t="shared" si="0"/>
        <v>52606.793189999997</v>
      </c>
      <c r="S3">
        <f t="shared" si="0"/>
        <v>52931.82935</v>
      </c>
      <c r="T3">
        <f t="shared" si="0"/>
        <v>53196.495050000005</v>
      </c>
      <c r="U3">
        <f t="shared" si="0"/>
        <v>53419.799610000002</v>
      </c>
      <c r="V3">
        <f t="shared" si="0"/>
        <v>53618.052759999999</v>
      </c>
      <c r="W3">
        <f t="shared" si="0"/>
        <v>53804.441939999997</v>
      </c>
      <c r="X3">
        <f t="shared" si="0"/>
        <v>53988.762909999998</v>
      </c>
      <c r="Y3">
        <f t="shared" si="0"/>
        <v>54177.303979999997</v>
      </c>
      <c r="Z3">
        <f t="shared" si="0"/>
        <v>54372.883650000003</v>
      </c>
      <c r="AA3">
        <f t="shared" si="0"/>
        <v>54575.041720000001</v>
      </c>
      <c r="AB3">
        <f t="shared" si="0"/>
        <v>54780.383910000004</v>
      </c>
      <c r="AC3">
        <f t="shared" si="0"/>
        <v>54983.079980000002</v>
      </c>
      <c r="AD3">
        <f t="shared" si="0"/>
        <v>55175.515290000003</v>
      </c>
      <c r="AE3">
        <f t="shared" si="0"/>
        <v>55349.095809999999</v>
      </c>
      <c r="AF3">
        <f t="shared" si="0"/>
        <v>55495.206729999998</v>
      </c>
      <c r="AG3">
        <f t="shared" si="0"/>
        <v>55647.206729999998</v>
      </c>
      <c r="AH3">
        <f t="shared" si="0"/>
        <v>55791.60673</v>
      </c>
      <c r="AI3">
        <f t="shared" si="0"/>
        <v>55928.78673</v>
      </c>
      <c r="AJ3">
        <f t="shared" si="0"/>
        <v>56059.107729999996</v>
      </c>
      <c r="AK3">
        <f t="shared" si="0"/>
        <v>56182.912680000001</v>
      </c>
      <c r="AL3">
        <f t="shared" si="0"/>
        <v>56300.52738</v>
      </c>
      <c r="AM3">
        <f t="shared" si="0"/>
        <v>56412.261350000001</v>
      </c>
      <c r="AN3">
        <f t="shared" si="0"/>
        <v>56518.408620000002</v>
      </c>
    </row>
    <row r="4" spans="1:40" x14ac:dyDescent="0.15">
      <c r="A4" t="s">
        <v>538</v>
      </c>
      <c r="B4">
        <f>'Split BLDG energy consumption'!B22</f>
        <v>28089.771367159396</v>
      </c>
      <c r="C4">
        <f>'Split BLDG energy consumption'!C22</f>
        <v>28272.589469533035</v>
      </c>
      <c r="D4">
        <f>'Split BLDG energy consumption'!D22</f>
        <v>28439.149727009644</v>
      </c>
      <c r="E4">
        <f>'Split BLDG energy consumption'!E22</f>
        <v>28653.678364254403</v>
      </c>
      <c r="F4">
        <f>'Split BLDG energy consumption'!F22</f>
        <v>28806.676264199305</v>
      </c>
      <c r="G4">
        <f>'Split BLDG energy consumption'!G22</f>
        <v>28887.250012375749</v>
      </c>
      <c r="H4">
        <f>'Split BLDG energy consumption'!H22</f>
        <v>28967.334586450841</v>
      </c>
      <c r="I4">
        <f>'Split BLDG energy consumption'!I22</f>
        <v>29047.075129650711</v>
      </c>
      <c r="J4">
        <f>'Split BLDG energy consumption'!J22</f>
        <v>29126.407405574304</v>
      </c>
      <c r="K4">
        <f>'Split BLDG energy consumption'!K22</f>
        <v>29197.275507656905</v>
      </c>
      <c r="L4">
        <f>'Split BLDG energy consumption'!L22</f>
        <v>29228.385192265108</v>
      </c>
      <c r="M4">
        <f>'Split BLDG energy consumption'!M22</f>
        <v>29258.956280523693</v>
      </c>
      <c r="N4">
        <f>'Split BLDG energy consumption'!N22</f>
        <v>29288.87510233017</v>
      </c>
      <c r="O4">
        <f>'Split BLDG energy consumption'!O22</f>
        <v>29318.092506435023</v>
      </c>
      <c r="P4">
        <f>'Split BLDG energy consumption'!P22</f>
        <v>29284.639668621156</v>
      </c>
      <c r="Q4">
        <f>'Split BLDG energy consumption'!Q22</f>
        <v>29224.443226173433</v>
      </c>
      <c r="R4">
        <f>'Split BLDG energy consumption'!R22</f>
        <v>29163.229932876464</v>
      </c>
      <c r="S4">
        <f>'Split BLDG energy consumption'!S22</f>
        <v>29101.269211127834</v>
      </c>
      <c r="T4">
        <f>'Split BLDG energy consumption'!T22</f>
        <v>29038.595435803534</v>
      </c>
      <c r="U4">
        <f>'Split BLDG energy consumption'!U22</f>
        <v>28947.259205234608</v>
      </c>
      <c r="V4">
        <f>'Split BLDG energy consumption'!V22</f>
        <v>28826.728990317904</v>
      </c>
      <c r="W4">
        <f>'Split BLDG energy consumption'!W22</f>
        <v>28705.358783156415</v>
      </c>
      <c r="X4">
        <f>'Split BLDG energy consumption'!X22</f>
        <v>28583.195263686212</v>
      </c>
      <c r="Y4">
        <f>'Split BLDG energy consumption'!Y22</f>
        <v>28460.186092755364</v>
      </c>
      <c r="Z4">
        <f>'Split BLDG energy consumption'!Z22</f>
        <v>28315.570155940804</v>
      </c>
      <c r="AA4">
        <f>'Split BLDG energy consumption'!AA22</f>
        <v>28115.780969844112</v>
      </c>
      <c r="AB4">
        <f>'Split BLDG energy consumption'!AB22</f>
        <v>27914.976310538419</v>
      </c>
      <c r="AC4">
        <f>'Split BLDG energy consumption'!AC22</f>
        <v>27713.076684271135</v>
      </c>
      <c r="AD4">
        <f>'Split BLDG energy consumption'!AD22</f>
        <v>27510.127922753629</v>
      </c>
      <c r="AE4">
        <f>'Split BLDG energy consumption'!AE22</f>
        <v>27280.670086474907</v>
      </c>
      <c r="AF4">
        <f>'Split BLDG energy consumption'!AF22</f>
        <v>26987.946916486511</v>
      </c>
      <c r="AG4">
        <f>'Split BLDG energy consumption'!AG22</f>
        <v>26693.974574888958</v>
      </c>
      <c r="AH4">
        <f>'Split BLDG energy consumption'!AH22</f>
        <v>26398.563696768215</v>
      </c>
      <c r="AI4">
        <f>'Split BLDG energy consumption'!AI22</f>
        <v>26101.703515654805</v>
      </c>
      <c r="AJ4">
        <f>'Split BLDG energy consumption'!AJ22</f>
        <v>25783.997653221733</v>
      </c>
      <c r="AK4">
        <f>'Split BLDG energy consumption'!AK22</f>
        <v>25416.649300844365</v>
      </c>
      <c r="AL4">
        <f>'Split BLDG energy consumption'!AL22</f>
        <v>25047.709751621278</v>
      </c>
      <c r="AM4">
        <f>'Split BLDG energy consumption'!AM22</f>
        <v>24677.099069263732</v>
      </c>
      <c r="AN4">
        <f>'Split BLDG energy consumption'!AN22</f>
        <v>24304.794709879148</v>
      </c>
    </row>
    <row r="7" spans="1:40" x14ac:dyDescent="0.15">
      <c r="B7">
        <v>2022</v>
      </c>
      <c r="C7">
        <v>2023</v>
      </c>
      <c r="D7">
        <v>2024</v>
      </c>
      <c r="E7">
        <v>2025</v>
      </c>
      <c r="F7">
        <v>2026</v>
      </c>
      <c r="G7">
        <v>2027</v>
      </c>
      <c r="H7">
        <v>2028</v>
      </c>
      <c r="I7">
        <v>2029</v>
      </c>
      <c r="J7">
        <v>2030</v>
      </c>
      <c r="K7">
        <v>2031</v>
      </c>
      <c r="L7">
        <v>2032</v>
      </c>
      <c r="M7">
        <v>2033</v>
      </c>
      <c r="N7">
        <v>2034</v>
      </c>
      <c r="O7">
        <v>2035</v>
      </c>
      <c r="P7">
        <v>2036</v>
      </c>
      <c r="Q7">
        <v>2037</v>
      </c>
      <c r="R7">
        <v>2038</v>
      </c>
      <c r="S7">
        <v>2039</v>
      </c>
      <c r="T7">
        <v>2040</v>
      </c>
      <c r="U7">
        <v>2041</v>
      </c>
      <c r="V7">
        <v>2042</v>
      </c>
      <c r="W7">
        <v>2043</v>
      </c>
      <c r="X7">
        <v>2044</v>
      </c>
      <c r="Y7">
        <v>2045</v>
      </c>
      <c r="Z7">
        <v>2046</v>
      </c>
      <c r="AA7">
        <v>2047</v>
      </c>
      <c r="AB7">
        <v>2048</v>
      </c>
      <c r="AC7">
        <v>2049</v>
      </c>
      <c r="AD7">
        <v>2050</v>
      </c>
      <c r="AE7">
        <v>2051</v>
      </c>
      <c r="AF7">
        <v>2052</v>
      </c>
      <c r="AG7">
        <v>2053</v>
      </c>
      <c r="AH7">
        <v>2054</v>
      </c>
      <c r="AI7">
        <v>2055</v>
      </c>
      <c r="AJ7">
        <v>2056</v>
      </c>
      <c r="AK7">
        <v>2057</v>
      </c>
      <c r="AL7">
        <v>2058</v>
      </c>
      <c r="AM7">
        <v>2059</v>
      </c>
      <c r="AN7">
        <v>2060</v>
      </c>
    </row>
    <row r="8" spans="1:40" x14ac:dyDescent="0.15">
      <c r="A8" t="s">
        <v>507</v>
      </c>
      <c r="B8">
        <f>B3-B4</f>
        <v>14.401362840602815</v>
      </c>
      <c r="C8">
        <f t="shared" ref="C8:AN8" si="1">C3-C4</f>
        <v>1892.3545704669668</v>
      </c>
      <c r="D8">
        <f t="shared" si="1"/>
        <v>3994.7929629903556</v>
      </c>
      <c r="E8">
        <f t="shared" si="1"/>
        <v>6136.9532657455929</v>
      </c>
      <c r="F8">
        <f t="shared" si="1"/>
        <v>8332.7358858006919</v>
      </c>
      <c r="G8">
        <f t="shared" si="1"/>
        <v>10519.495477624252</v>
      </c>
      <c r="H8">
        <f t="shared" si="1"/>
        <v>12571.093193549157</v>
      </c>
      <c r="I8">
        <f t="shared" si="1"/>
        <v>14449.943440349289</v>
      </c>
      <c r="J8">
        <f t="shared" si="1"/>
        <v>16133.015354425697</v>
      </c>
      <c r="K8">
        <f t="shared" si="1"/>
        <v>17617.350592343089</v>
      </c>
      <c r="L8">
        <f t="shared" si="1"/>
        <v>18933.198877734889</v>
      </c>
      <c r="M8">
        <f t="shared" si="1"/>
        <v>20048.308049476305</v>
      </c>
      <c r="N8">
        <f t="shared" si="1"/>
        <v>20975.967457669827</v>
      </c>
      <c r="O8">
        <f t="shared" si="1"/>
        <v>21733.959383564979</v>
      </c>
      <c r="P8">
        <f t="shared" si="1"/>
        <v>22405.046051378838</v>
      </c>
      <c r="Q8">
        <f t="shared" si="1"/>
        <v>22975.810793826568</v>
      </c>
      <c r="R8">
        <f t="shared" si="1"/>
        <v>23443.563257123533</v>
      </c>
      <c r="S8">
        <f t="shared" si="1"/>
        <v>23830.560138872166</v>
      </c>
      <c r="T8">
        <f t="shared" si="1"/>
        <v>24157.899614196471</v>
      </c>
      <c r="U8">
        <f t="shared" si="1"/>
        <v>24472.540404765394</v>
      </c>
      <c r="V8">
        <f t="shared" si="1"/>
        <v>24791.323769682094</v>
      </c>
      <c r="W8">
        <f t="shared" si="1"/>
        <v>25099.083156843582</v>
      </c>
      <c r="X8">
        <f t="shared" si="1"/>
        <v>25405.567646313786</v>
      </c>
      <c r="Y8">
        <f t="shared" si="1"/>
        <v>25717.117887244633</v>
      </c>
      <c r="Z8">
        <f t="shared" si="1"/>
        <v>26057.313494059199</v>
      </c>
      <c r="AA8">
        <f t="shared" si="1"/>
        <v>26459.260750155889</v>
      </c>
      <c r="AB8">
        <f t="shared" si="1"/>
        <v>26865.407599461585</v>
      </c>
      <c r="AC8">
        <f t="shared" si="1"/>
        <v>27270.003295728868</v>
      </c>
      <c r="AD8">
        <f t="shared" si="1"/>
        <v>27665.387367246374</v>
      </c>
      <c r="AE8">
        <f t="shared" si="1"/>
        <v>28068.425723525092</v>
      </c>
      <c r="AF8">
        <f t="shared" si="1"/>
        <v>28507.259813513487</v>
      </c>
      <c r="AG8">
        <f t="shared" si="1"/>
        <v>28953.23215511104</v>
      </c>
      <c r="AH8">
        <f t="shared" si="1"/>
        <v>29393.043033231785</v>
      </c>
      <c r="AI8">
        <f t="shared" si="1"/>
        <v>29827.083214345195</v>
      </c>
      <c r="AJ8">
        <f t="shared" si="1"/>
        <v>30275.110076778263</v>
      </c>
      <c r="AK8">
        <f t="shared" si="1"/>
        <v>30766.263379155636</v>
      </c>
      <c r="AL8">
        <f t="shared" si="1"/>
        <v>31252.817628378722</v>
      </c>
      <c r="AM8">
        <f t="shared" si="1"/>
        <v>31735.162280736269</v>
      </c>
      <c r="AN8">
        <f t="shared" si="1"/>
        <v>32213.613910120854</v>
      </c>
    </row>
    <row r="9" spans="1:40" x14ac:dyDescent="0.15">
      <c r="A9" t="s">
        <v>516</v>
      </c>
      <c r="B9">
        <f>B8*$D$19</f>
        <v>17.699274931100859</v>
      </c>
      <c r="C9">
        <f t="shared" ref="C9:AN9" si="2">C8*$D$19</f>
        <v>2325.7037671039025</v>
      </c>
      <c r="D9">
        <f t="shared" si="2"/>
        <v>4909.6005515151473</v>
      </c>
      <c r="E9">
        <f t="shared" si="2"/>
        <v>7542.3155636013344</v>
      </c>
      <c r="F9">
        <f t="shared" si="2"/>
        <v>10240.932403649051</v>
      </c>
      <c r="G9">
        <f t="shared" si="2"/>
        <v>12928.459942000207</v>
      </c>
      <c r="H9">
        <f t="shared" si="2"/>
        <v>15449.873534871915</v>
      </c>
      <c r="I9">
        <f t="shared" si="2"/>
        <v>17758.980488189278</v>
      </c>
      <c r="J9">
        <f t="shared" si="2"/>
        <v>19827.475870589184</v>
      </c>
      <c r="K9">
        <f t="shared" si="2"/>
        <v>21651.723877989658</v>
      </c>
      <c r="L9">
        <f t="shared" si="2"/>
        <v>23268.90142073618</v>
      </c>
      <c r="M9">
        <f t="shared" si="2"/>
        <v>24639.370592806383</v>
      </c>
      <c r="N9">
        <f t="shared" si="2"/>
        <v>25779.46400547622</v>
      </c>
      <c r="O9">
        <f t="shared" si="2"/>
        <v>26711.036082401362</v>
      </c>
      <c r="P9">
        <f t="shared" si="2"/>
        <v>27535.801597144593</v>
      </c>
      <c r="Q9">
        <f t="shared" si="2"/>
        <v>28237.271465612852</v>
      </c>
      <c r="R9">
        <f t="shared" si="2"/>
        <v>28812.139243004825</v>
      </c>
      <c r="S9">
        <f t="shared" si="2"/>
        <v>29287.758410673894</v>
      </c>
      <c r="T9">
        <f t="shared" si="2"/>
        <v>29690.058625847465</v>
      </c>
      <c r="U9">
        <f t="shared" si="2"/>
        <v>30076.752157456671</v>
      </c>
      <c r="V9">
        <f t="shared" si="2"/>
        <v>30468.536912939297</v>
      </c>
      <c r="W9">
        <f t="shared" si="2"/>
        <v>30846.773199760766</v>
      </c>
      <c r="X9">
        <f t="shared" si="2"/>
        <v>31223.442637319644</v>
      </c>
      <c r="Y9">
        <f t="shared" si="2"/>
        <v>31606.337883423657</v>
      </c>
      <c r="Z9">
        <f t="shared" si="2"/>
        <v>32024.438284198757</v>
      </c>
      <c r="AA9">
        <f t="shared" si="2"/>
        <v>32518.431461941589</v>
      </c>
      <c r="AB9">
        <f t="shared" si="2"/>
        <v>33017.585939738288</v>
      </c>
      <c r="AC9">
        <f t="shared" si="2"/>
        <v>33514.83405045078</v>
      </c>
      <c r="AD9">
        <f t="shared" si="2"/>
        <v>34000.761074345799</v>
      </c>
      <c r="AE9">
        <f t="shared" si="2"/>
        <v>34496.095214212342</v>
      </c>
      <c r="AF9">
        <f t="shared" si="2"/>
        <v>35035.422310808077</v>
      </c>
      <c r="AG9">
        <f t="shared" si="2"/>
        <v>35583.522318631469</v>
      </c>
      <c r="AH9">
        <f t="shared" si="2"/>
        <v>36124.049887841866</v>
      </c>
      <c r="AI9">
        <f t="shared" si="2"/>
        <v>36657.485270430247</v>
      </c>
      <c r="AJ9">
        <f t="shared" si="2"/>
        <v>37208.110284360489</v>
      </c>
      <c r="AK9">
        <f t="shared" si="2"/>
        <v>37811.737692982279</v>
      </c>
      <c r="AL9">
        <f t="shared" si="2"/>
        <v>38409.712865277448</v>
      </c>
      <c r="AM9">
        <f t="shared" si="2"/>
        <v>39002.514443024877</v>
      </c>
      <c r="AN9">
        <f t="shared" si="2"/>
        <v>39590.531495538533</v>
      </c>
    </row>
    <row r="11" spans="1:40" x14ac:dyDescent="0.15">
      <c r="A11" t="s">
        <v>517</v>
      </c>
    </row>
    <row r="16" spans="1:40" x14ac:dyDescent="0.15">
      <c r="A16">
        <v>1</v>
      </c>
      <c r="B16" t="s">
        <v>511</v>
      </c>
      <c r="C16" t="s">
        <v>509</v>
      </c>
      <c r="D16">
        <v>0.1229</v>
      </c>
      <c r="E16" t="s">
        <v>508</v>
      </c>
    </row>
    <row r="17" spans="1:5" x14ac:dyDescent="0.15">
      <c r="A17" t="s">
        <v>510</v>
      </c>
      <c r="B17" t="s">
        <v>511</v>
      </c>
      <c r="C17" t="s">
        <v>509</v>
      </c>
      <c r="D17" t="s">
        <v>512</v>
      </c>
      <c r="E17" t="s">
        <v>508</v>
      </c>
    </row>
    <row r="18" spans="1:5" x14ac:dyDescent="0.15">
      <c r="C18" t="s">
        <v>509</v>
      </c>
      <c r="D18" t="s">
        <v>513</v>
      </c>
      <c r="E18" t="s">
        <v>514</v>
      </c>
    </row>
    <row r="19" spans="1:5" x14ac:dyDescent="0.15">
      <c r="C19" t="s">
        <v>509</v>
      </c>
      <c r="D19">
        <v>1.2290000000000001</v>
      </c>
      <c r="E19" t="s">
        <v>515</v>
      </c>
    </row>
    <row r="20" spans="1:5" x14ac:dyDescent="0.15">
      <c r="A20" t="s">
        <v>525</v>
      </c>
    </row>
    <row r="21" spans="1:5" x14ac:dyDescent="0.15">
      <c r="A21">
        <f>12041900000*10^3</f>
        <v>12041900000000</v>
      </c>
      <c r="B21" t="s">
        <v>511</v>
      </c>
      <c r="C21" s="115">
        <f>A21/10^8*1.229</f>
        <v>147994.951</v>
      </c>
      <c r="D21" t="s">
        <v>515</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F86C-507E-43E1-B47D-7DD8376F04E2}">
  <dimension ref="A2:AN257"/>
  <sheetViews>
    <sheetView workbookViewId="0">
      <selection activeCell="B21" sqref="B21"/>
    </sheetView>
  </sheetViews>
  <sheetFormatPr defaultColWidth="13.5" defaultRowHeight="13.5" x14ac:dyDescent="0.15"/>
  <cols>
    <col min="1" max="1" width="34.625" customWidth="1"/>
    <col min="4" max="4" width="22.75" bestFit="1" customWidth="1"/>
    <col min="7" max="7" width="21.75" bestFit="1" customWidth="1"/>
  </cols>
  <sheetData>
    <row r="2" spans="1:19" ht="14.25" x14ac:dyDescent="0.15">
      <c r="A2" s="120" t="s">
        <v>451</v>
      </c>
      <c r="B2" s="120"/>
      <c r="C2" s="1"/>
      <c r="D2" s="1"/>
      <c r="E2" s="1"/>
      <c r="F2" s="113">
        <f>F5/F15</f>
        <v>0.54790935722117551</v>
      </c>
      <c r="G2" s="1"/>
      <c r="H2" s="1"/>
      <c r="I2" s="1"/>
      <c r="J2" s="1"/>
      <c r="K2" s="1"/>
      <c r="L2" s="113">
        <f>L5/L15</f>
        <v>0.50936940617477</v>
      </c>
      <c r="M2" s="1"/>
      <c r="N2" s="1"/>
      <c r="O2" s="1"/>
      <c r="P2" s="1"/>
      <c r="Q2" s="1"/>
      <c r="R2" s="114">
        <f>R5/R15</f>
        <v>0.67392959685742682</v>
      </c>
      <c r="S2" s="1"/>
    </row>
    <row r="3" spans="1:19" x14ac:dyDescent="0.15">
      <c r="A3" s="1" t="s">
        <v>518</v>
      </c>
      <c r="B3" s="10">
        <f t="shared" ref="B3:G3" si="0">B5/SUM($B$5:$G$5)</f>
        <v>0.17357630979498861</v>
      </c>
      <c r="C3" s="10">
        <f t="shared" si="0"/>
        <v>0.12847380410022777</v>
      </c>
      <c r="D3" s="10">
        <f t="shared" si="0"/>
        <v>0</v>
      </c>
      <c r="E3" s="10">
        <f t="shared" si="0"/>
        <v>9.2938496583143501E-2</v>
      </c>
      <c r="F3" s="10">
        <f t="shared" si="0"/>
        <v>0.23325740318906607</v>
      </c>
      <c r="G3" s="10">
        <f t="shared" si="0"/>
        <v>0.371753986332574</v>
      </c>
      <c r="H3" s="10">
        <f t="shared" ref="H3:M3" si="1">H5/SUM($H$5:$M$5)</f>
        <v>0.27404193781634123</v>
      </c>
      <c r="I3" s="10">
        <f t="shared" si="1"/>
        <v>2.3861171366594359E-2</v>
      </c>
      <c r="J3" s="10">
        <f t="shared" si="1"/>
        <v>0</v>
      </c>
      <c r="K3" s="10">
        <f t="shared" si="1"/>
        <v>9.6167751265365142E-2</v>
      </c>
      <c r="L3" s="10">
        <f t="shared" si="1"/>
        <v>0.22125813449023865</v>
      </c>
      <c r="M3" s="10">
        <f t="shared" si="1"/>
        <v>0.38467100506146057</v>
      </c>
      <c r="N3" s="10">
        <f t="shared" ref="N3:S3" si="2">N5/SUM($N$5:$S$5)</f>
        <v>0</v>
      </c>
      <c r="O3" s="10">
        <f t="shared" si="2"/>
        <v>0.23819732727528642</v>
      </c>
      <c r="P3" s="10">
        <f t="shared" si="2"/>
        <v>0</v>
      </c>
      <c r="Q3" s="10">
        <f t="shared" si="2"/>
        <v>0.3717197045022636</v>
      </c>
      <c r="R3" s="10">
        <f t="shared" si="2"/>
        <v>0.1510614287420588</v>
      </c>
      <c r="S3" s="10">
        <f t="shared" si="2"/>
        <v>0.23902153948039115</v>
      </c>
    </row>
    <row r="4" spans="1:19" s="2" customFormat="1" ht="40.5" x14ac:dyDescent="0.15">
      <c r="A4" s="3">
        <v>2018</v>
      </c>
      <c r="B4" s="3" t="s">
        <v>12</v>
      </c>
      <c r="C4" s="3" t="s">
        <v>11</v>
      </c>
      <c r="D4" s="3" t="s">
        <v>28</v>
      </c>
      <c r="E4" s="3" t="s">
        <v>13</v>
      </c>
      <c r="F4" s="3" t="s">
        <v>14</v>
      </c>
      <c r="G4" s="3" t="s">
        <v>15</v>
      </c>
      <c r="H4" s="3" t="s">
        <v>16</v>
      </c>
      <c r="I4" s="3" t="s">
        <v>17</v>
      </c>
      <c r="J4" s="3" t="s">
        <v>29</v>
      </c>
      <c r="K4" s="3" t="s">
        <v>18</v>
      </c>
      <c r="L4" s="3" t="s">
        <v>19</v>
      </c>
      <c r="M4" s="3" t="s">
        <v>20</v>
      </c>
      <c r="N4" s="3" t="s">
        <v>21</v>
      </c>
      <c r="O4" s="3" t="s">
        <v>22</v>
      </c>
      <c r="P4" s="3" t="s">
        <v>30</v>
      </c>
      <c r="Q4" s="3" t="s">
        <v>23</v>
      </c>
      <c r="R4" s="3" t="s">
        <v>24</v>
      </c>
      <c r="S4" s="3" t="s">
        <v>25</v>
      </c>
    </row>
    <row r="5" spans="1:19" x14ac:dyDescent="0.15">
      <c r="A5" s="1" t="s">
        <v>0</v>
      </c>
      <c r="B5" s="46">
        <v>435896571112310.88</v>
      </c>
      <c r="C5" s="46">
        <v>322632107752419</v>
      </c>
      <c r="D5" s="46">
        <v>0</v>
      </c>
      <c r="E5" s="46">
        <v>233393439650686.13</v>
      </c>
      <c r="F5" s="46">
        <v>585771770103682.88</v>
      </c>
      <c r="G5" s="46">
        <v>933573758602744.5</v>
      </c>
      <c r="H5" s="46">
        <v>614905723374323.38</v>
      </c>
      <c r="I5" s="46">
        <v>53540603882197.031</v>
      </c>
      <c r="J5" s="46">
        <v>0</v>
      </c>
      <c r="K5" s="46">
        <v>215784858070672.88</v>
      </c>
      <c r="L5" s="46">
        <v>496467417816736.19</v>
      </c>
      <c r="M5" s="46">
        <v>863139432282691.5</v>
      </c>
      <c r="N5" s="47">
        <v>0</v>
      </c>
      <c r="O5" s="47">
        <v>1150990996229001.8</v>
      </c>
      <c r="P5" s="47">
        <v>0</v>
      </c>
      <c r="Q5" s="47">
        <v>1796183180966366.3</v>
      </c>
      <c r="R5" s="47">
        <v>729942465553592.75</v>
      </c>
      <c r="S5" s="47">
        <v>1154973664036022.3</v>
      </c>
    </row>
    <row r="6" spans="1:19" x14ac:dyDescent="0.15">
      <c r="A6" s="1" t="s">
        <v>1</v>
      </c>
      <c r="B6" s="46">
        <v>0</v>
      </c>
      <c r="C6" s="46">
        <v>0</v>
      </c>
      <c r="D6" s="46">
        <v>0</v>
      </c>
      <c r="E6" s="46">
        <v>0</v>
      </c>
      <c r="F6" s="46">
        <v>88640728158471</v>
      </c>
      <c r="G6" s="46">
        <v>0</v>
      </c>
      <c r="H6" s="46">
        <v>907605992822137.75</v>
      </c>
      <c r="I6" s="46">
        <v>0</v>
      </c>
      <c r="J6" s="46">
        <v>0</v>
      </c>
      <c r="K6" s="46">
        <v>0</v>
      </c>
      <c r="L6" s="46">
        <v>47589827338988.508</v>
      </c>
      <c r="M6" s="46">
        <v>0</v>
      </c>
      <c r="N6" s="47">
        <v>468189942002240.19</v>
      </c>
      <c r="O6" s="47">
        <v>0</v>
      </c>
      <c r="P6" s="47">
        <v>0</v>
      </c>
      <c r="Q6" s="47">
        <v>0</v>
      </c>
      <c r="R6" s="47">
        <v>200652832286674.38</v>
      </c>
      <c r="S6" s="47">
        <v>0</v>
      </c>
    </row>
    <row r="7" spans="1:19" x14ac:dyDescent="0.15">
      <c r="A7" s="1" t="s">
        <v>2</v>
      </c>
      <c r="B7" s="46">
        <v>1729106831120147.8</v>
      </c>
      <c r="C7" s="46">
        <v>0</v>
      </c>
      <c r="D7" s="46">
        <v>0</v>
      </c>
      <c r="E7" s="46">
        <v>0</v>
      </c>
      <c r="F7" s="46">
        <v>225472016928452.78</v>
      </c>
      <c r="G7" s="46">
        <v>0</v>
      </c>
      <c r="H7" s="46">
        <v>27975527337016.801</v>
      </c>
      <c r="I7" s="46">
        <v>0</v>
      </c>
      <c r="J7" s="46">
        <v>0</v>
      </c>
      <c r="K7" s="46">
        <v>0</v>
      </c>
      <c r="L7" s="46">
        <v>5144924567727.2285</v>
      </c>
      <c r="M7" s="46">
        <v>0</v>
      </c>
      <c r="N7" s="47">
        <v>380704327348973</v>
      </c>
      <c r="O7" s="47">
        <v>0</v>
      </c>
      <c r="P7" s="47">
        <v>0</v>
      </c>
      <c r="Q7" s="47">
        <v>0</v>
      </c>
      <c r="R7" s="47">
        <v>77214588649712.969</v>
      </c>
      <c r="S7" s="47">
        <v>0</v>
      </c>
    </row>
    <row r="8" spans="1:19" x14ac:dyDescent="0.15">
      <c r="A8" s="1" t="s">
        <v>3</v>
      </c>
      <c r="B8" s="46">
        <v>0</v>
      </c>
      <c r="C8" s="46">
        <v>0</v>
      </c>
      <c r="D8" s="46">
        <v>0</v>
      </c>
      <c r="E8" s="46">
        <v>0</v>
      </c>
      <c r="F8" s="46">
        <v>5269559761167.2363</v>
      </c>
      <c r="G8" s="46">
        <v>0</v>
      </c>
      <c r="H8" s="46">
        <v>0</v>
      </c>
      <c r="I8" s="46">
        <v>0</v>
      </c>
      <c r="J8" s="46">
        <v>0</v>
      </c>
      <c r="K8" s="46">
        <v>0</v>
      </c>
      <c r="L8" s="46">
        <v>7028707386845.7344</v>
      </c>
      <c r="M8" s="46">
        <v>0</v>
      </c>
      <c r="N8" s="47">
        <v>292635691802473.56</v>
      </c>
      <c r="O8" s="47">
        <v>0</v>
      </c>
      <c r="P8" s="47">
        <v>0</v>
      </c>
      <c r="Q8" s="47">
        <v>0</v>
      </c>
      <c r="R8" s="47">
        <v>32515076866941.508</v>
      </c>
      <c r="S8" s="47">
        <v>0</v>
      </c>
    </row>
    <row r="9" spans="1:19" x14ac:dyDescent="0.15">
      <c r="A9" s="1" t="s">
        <v>4</v>
      </c>
      <c r="B9" s="46">
        <v>1567949806965870.3</v>
      </c>
      <c r="C9" s="46">
        <v>0</v>
      </c>
      <c r="D9" s="46">
        <v>0</v>
      </c>
      <c r="E9" s="46">
        <v>0</v>
      </c>
      <c r="F9" s="46">
        <v>0</v>
      </c>
      <c r="G9" s="46">
        <v>0</v>
      </c>
      <c r="H9" s="46">
        <v>0</v>
      </c>
      <c r="I9" s="46">
        <v>0</v>
      </c>
      <c r="J9" s="46">
        <v>0</v>
      </c>
      <c r="K9" s="46">
        <v>0</v>
      </c>
      <c r="L9" s="46">
        <v>0</v>
      </c>
      <c r="M9" s="46">
        <v>0</v>
      </c>
      <c r="N9" s="47">
        <v>384286472877133.19</v>
      </c>
      <c r="O9" s="47">
        <v>0</v>
      </c>
      <c r="P9" s="47">
        <v>0</v>
      </c>
      <c r="Q9" s="47">
        <v>0</v>
      </c>
      <c r="R9" s="47">
        <v>0</v>
      </c>
      <c r="S9" s="47">
        <v>0</v>
      </c>
    </row>
    <row r="10" spans="1:19" x14ac:dyDescent="0.15">
      <c r="A10" s="1" t="s">
        <v>5</v>
      </c>
      <c r="B10" s="46">
        <v>24142385424743.359</v>
      </c>
      <c r="C10" s="46">
        <v>0</v>
      </c>
      <c r="D10" s="46">
        <v>0</v>
      </c>
      <c r="E10" s="46">
        <v>0</v>
      </c>
      <c r="F10" s="46">
        <v>16929111730765.162</v>
      </c>
      <c r="G10" s="46">
        <v>0</v>
      </c>
      <c r="H10" s="46">
        <v>133141021052862.17</v>
      </c>
      <c r="I10" s="46">
        <v>0</v>
      </c>
      <c r="J10" s="46">
        <v>0</v>
      </c>
      <c r="K10" s="46">
        <v>0</v>
      </c>
      <c r="L10" s="46">
        <v>188612535640272.5</v>
      </c>
      <c r="M10" s="46">
        <v>0</v>
      </c>
      <c r="N10" s="47">
        <v>40851768529818.43</v>
      </c>
      <c r="O10" s="47">
        <v>0</v>
      </c>
      <c r="P10" s="47">
        <v>0</v>
      </c>
      <c r="Q10" s="47">
        <v>0</v>
      </c>
      <c r="R10" s="47">
        <v>10212942132454.607</v>
      </c>
      <c r="S10" s="47">
        <v>0</v>
      </c>
    </row>
    <row r="11" spans="1:19" x14ac:dyDescent="0.15">
      <c r="A11" s="1" t="s">
        <v>6</v>
      </c>
      <c r="B11" s="46">
        <v>0</v>
      </c>
      <c r="C11" s="46">
        <v>0</v>
      </c>
      <c r="D11" s="46">
        <v>0</v>
      </c>
      <c r="E11" s="46">
        <v>0</v>
      </c>
      <c r="F11" s="46">
        <v>126549508771.33105</v>
      </c>
      <c r="G11" s="46">
        <v>0</v>
      </c>
      <c r="H11" s="46">
        <v>0</v>
      </c>
      <c r="I11" s="46">
        <v>0</v>
      </c>
      <c r="J11" s="46">
        <v>0</v>
      </c>
      <c r="K11" s="46">
        <v>0</v>
      </c>
      <c r="L11" s="46">
        <v>759297052627.98633</v>
      </c>
      <c r="M11" s="46">
        <v>0</v>
      </c>
      <c r="N11" s="47">
        <v>78897948938065.984</v>
      </c>
      <c r="O11" s="47">
        <v>0</v>
      </c>
      <c r="P11" s="47">
        <v>0</v>
      </c>
      <c r="Q11" s="47">
        <v>0</v>
      </c>
      <c r="R11" s="47">
        <v>9862243617258.248</v>
      </c>
      <c r="S11" s="47">
        <v>0</v>
      </c>
    </row>
    <row r="12" spans="1:19" x14ac:dyDescent="0.15">
      <c r="A12" s="1" t="s">
        <v>7</v>
      </c>
      <c r="B12" s="46">
        <v>0</v>
      </c>
      <c r="C12" s="46">
        <v>0</v>
      </c>
      <c r="D12" s="46">
        <v>0</v>
      </c>
      <c r="E12" s="46">
        <v>0</v>
      </c>
      <c r="F12" s="46">
        <v>0</v>
      </c>
      <c r="G12" s="46">
        <v>0</v>
      </c>
      <c r="H12" s="46">
        <v>0</v>
      </c>
      <c r="I12" s="46">
        <v>0</v>
      </c>
      <c r="J12" s="46">
        <v>0</v>
      </c>
      <c r="K12" s="46">
        <v>0</v>
      </c>
      <c r="L12" s="46">
        <v>0</v>
      </c>
      <c r="M12" s="46">
        <v>0</v>
      </c>
      <c r="N12" s="47">
        <v>0</v>
      </c>
      <c r="O12" s="47">
        <v>0</v>
      </c>
      <c r="P12" s="47">
        <v>0</v>
      </c>
      <c r="Q12" s="47">
        <v>0</v>
      </c>
      <c r="R12" s="47">
        <v>0</v>
      </c>
      <c r="S12" s="47">
        <v>0</v>
      </c>
    </row>
    <row r="13" spans="1:19" x14ac:dyDescent="0.15">
      <c r="A13" s="1" t="s">
        <v>8</v>
      </c>
      <c r="B13" s="46">
        <v>768568761880676.25</v>
      </c>
      <c r="C13" s="46">
        <v>0</v>
      </c>
      <c r="D13" s="46">
        <v>0</v>
      </c>
      <c r="E13" s="46">
        <v>0</v>
      </c>
      <c r="F13" s="46">
        <v>146893688277535.38</v>
      </c>
      <c r="G13" s="46">
        <v>0</v>
      </c>
      <c r="H13" s="46">
        <v>127159770371522.02</v>
      </c>
      <c r="I13" s="46">
        <v>0</v>
      </c>
      <c r="J13" s="46">
        <v>0</v>
      </c>
      <c r="K13" s="46">
        <v>0</v>
      </c>
      <c r="L13" s="46">
        <v>229067955137351.72</v>
      </c>
      <c r="M13" s="46">
        <v>0</v>
      </c>
      <c r="N13" s="47">
        <v>68141037120120.305</v>
      </c>
      <c r="O13" s="47">
        <v>0</v>
      </c>
      <c r="P13" s="47">
        <v>0</v>
      </c>
      <c r="Q13" s="47">
        <v>0</v>
      </c>
      <c r="R13" s="47">
        <v>22713679040040.102</v>
      </c>
      <c r="S13" s="47">
        <v>0</v>
      </c>
    </row>
    <row r="14" spans="1:19" x14ac:dyDescent="0.15">
      <c r="A14" s="1" t="s">
        <v>9</v>
      </c>
      <c r="B14" s="46">
        <v>0</v>
      </c>
      <c r="C14" s="46">
        <v>0</v>
      </c>
      <c r="D14" s="46">
        <v>0</v>
      </c>
      <c r="E14" s="46">
        <v>0</v>
      </c>
      <c r="F14" s="46">
        <v>0</v>
      </c>
      <c r="G14" s="46">
        <v>0</v>
      </c>
      <c r="H14" s="46">
        <v>0</v>
      </c>
      <c r="I14" s="46">
        <v>0</v>
      </c>
      <c r="J14" s="46">
        <v>0</v>
      </c>
      <c r="K14" s="46">
        <v>0</v>
      </c>
      <c r="L14" s="46">
        <v>0</v>
      </c>
      <c r="M14" s="46">
        <v>0</v>
      </c>
      <c r="N14" s="47">
        <v>0</v>
      </c>
      <c r="O14" s="47">
        <v>0</v>
      </c>
      <c r="P14" s="47">
        <v>0</v>
      </c>
      <c r="Q14" s="47">
        <v>0</v>
      </c>
      <c r="R14" s="47">
        <v>0</v>
      </c>
      <c r="S14" s="47">
        <v>0</v>
      </c>
    </row>
    <row r="15" spans="1:19" x14ac:dyDescent="0.15">
      <c r="A15" s="1" t="s">
        <v>202</v>
      </c>
      <c r="B15" s="1">
        <f>SUM(B5:B14)</f>
        <v>4525664356503749</v>
      </c>
      <c r="C15" s="1">
        <f t="shared" ref="C15:S15" si="3">SUM(C5:C14)</f>
        <v>322632107752419</v>
      </c>
      <c r="D15" s="1">
        <f t="shared" si="3"/>
        <v>0</v>
      </c>
      <c r="E15" s="1">
        <f t="shared" si="3"/>
        <v>233393439650686.13</v>
      </c>
      <c r="F15" s="1">
        <f t="shared" si="3"/>
        <v>1069103424468845.8</v>
      </c>
      <c r="G15" s="1">
        <f t="shared" si="3"/>
        <v>933573758602744.5</v>
      </c>
      <c r="H15" s="1">
        <f t="shared" si="3"/>
        <v>1810788034957862</v>
      </c>
      <c r="I15" s="1">
        <f t="shared" si="3"/>
        <v>53540603882197.031</v>
      </c>
      <c r="J15" s="1">
        <f t="shared" si="3"/>
        <v>0</v>
      </c>
      <c r="K15" s="1">
        <f t="shared" si="3"/>
        <v>215784858070672.88</v>
      </c>
      <c r="L15" s="1">
        <f t="shared" si="3"/>
        <v>974670664940550</v>
      </c>
      <c r="M15" s="1">
        <f t="shared" si="3"/>
        <v>863139432282691.5</v>
      </c>
      <c r="N15" s="1">
        <f t="shared" si="3"/>
        <v>1713707188618824.8</v>
      </c>
      <c r="O15" s="1">
        <f t="shared" si="3"/>
        <v>1150990996229001.8</v>
      </c>
      <c r="P15" s="1">
        <f t="shared" si="3"/>
        <v>0</v>
      </c>
      <c r="Q15" s="1">
        <f t="shared" si="3"/>
        <v>1796183180966366.3</v>
      </c>
      <c r="R15" s="1">
        <f t="shared" si="3"/>
        <v>1083113828146674.6</v>
      </c>
      <c r="S15" s="1">
        <f t="shared" si="3"/>
        <v>1154973664036022.3</v>
      </c>
    </row>
    <row r="16" spans="1:19" s="10" customFormat="1" x14ac:dyDescent="0.15">
      <c r="B16" s="10">
        <f>(B15-B9)/(SUM($B$15:$G$15)-$B$9)</f>
        <v>0.53616584812292101</v>
      </c>
      <c r="C16" s="10">
        <f>C15/(SUM($B$15:$G$15)-$B$9)</f>
        <v>5.848580543777928E-2</v>
      </c>
      <c r="D16" s="10">
        <f>D15/(SUM($B$15:$G$15)-$B$9)</f>
        <v>0</v>
      </c>
      <c r="E16" s="10">
        <f>E15/(SUM($B$15:$G$15)-$B$9)</f>
        <v>4.230888052945736E-2</v>
      </c>
      <c r="F16" s="10">
        <f>F15/(SUM($B$15:$G$15)-$B$9)</f>
        <v>0.19380394379201293</v>
      </c>
      <c r="G16" s="10">
        <f>G15/(SUM($B$15:$G$15)-$B$9)</f>
        <v>0.16923552211782944</v>
      </c>
      <c r="H16" s="10">
        <f t="shared" ref="H16:M16" si="4">H15/SUM($H$15:$M$15)</f>
        <v>0.46218053809651249</v>
      </c>
      <c r="I16" s="10">
        <f t="shared" si="4"/>
        <v>1.3665555898629453E-2</v>
      </c>
      <c r="J16" s="10">
        <f t="shared" si="4"/>
        <v>0</v>
      </c>
      <c r="K16" s="10">
        <f t="shared" si="4"/>
        <v>5.5076331349021734E-2</v>
      </c>
      <c r="L16" s="10">
        <f t="shared" si="4"/>
        <v>0.24877224925974936</v>
      </c>
      <c r="M16" s="10">
        <f t="shared" si="4"/>
        <v>0.22030532539608694</v>
      </c>
      <c r="N16" s="10">
        <f>(N15-N9)/(SUM($N$15:$S$15)-$N$9)</f>
        <v>0.20406531541403047</v>
      </c>
      <c r="O16" s="10">
        <f>O15/(SUM($N$15:$S$15)-$N$9)</f>
        <v>0.17667645607067359</v>
      </c>
      <c r="P16" s="10">
        <f>P15/(SUM($N$15:$S$15)-$N$9)</f>
        <v>0</v>
      </c>
      <c r="Q16" s="10">
        <f>Q15/(SUM($N$15:$S$15)-$N$9)</f>
        <v>0.27571308542516881</v>
      </c>
      <c r="R16" s="10">
        <f>R15/(SUM($N$15:$S$15)-$N$9)</f>
        <v>0.16625734980121584</v>
      </c>
      <c r="S16" s="10">
        <f>S15/(SUM($N$15:$S$15)-$N$9)</f>
        <v>0.17728779328891117</v>
      </c>
    </row>
    <row r="17" spans="1:40" s="10" customFormat="1" x14ac:dyDescent="0.15"/>
    <row r="18" spans="1:40" s="10" customFormat="1" x14ac:dyDescent="0.15">
      <c r="A18" s="2" t="s">
        <v>131</v>
      </c>
      <c r="B18" s="1">
        <v>277710000000</v>
      </c>
      <c r="D18" s="1"/>
      <c r="G18" s="1"/>
    </row>
    <row r="19" spans="1:40" s="10" customFormat="1" x14ac:dyDescent="0.15">
      <c r="A19" s="2"/>
      <c r="B19" s="1"/>
      <c r="D19" s="1"/>
      <c r="G19" s="1"/>
    </row>
    <row r="20" spans="1:40" s="18" customFormat="1" x14ac:dyDescent="0.15">
      <c r="B20" s="18">
        <v>2022</v>
      </c>
      <c r="C20" s="18">
        <v>2023</v>
      </c>
      <c r="D20" s="18">
        <v>2024</v>
      </c>
      <c r="E20" s="18">
        <v>2025</v>
      </c>
      <c r="F20" s="18">
        <v>2026</v>
      </c>
      <c r="G20" s="18">
        <v>2027</v>
      </c>
      <c r="H20" s="18">
        <v>2028</v>
      </c>
      <c r="I20" s="18">
        <v>2029</v>
      </c>
      <c r="J20" s="18">
        <v>2030</v>
      </c>
      <c r="K20" s="18">
        <v>2031</v>
      </c>
      <c r="L20" s="18">
        <v>2032</v>
      </c>
      <c r="M20" s="18">
        <v>2033</v>
      </c>
      <c r="N20" s="18">
        <v>2034</v>
      </c>
      <c r="O20" s="18">
        <v>2035</v>
      </c>
      <c r="P20" s="18">
        <v>2036</v>
      </c>
      <c r="Q20" s="18">
        <v>2037</v>
      </c>
      <c r="R20" s="18">
        <v>2038</v>
      </c>
      <c r="S20" s="18">
        <v>2039</v>
      </c>
      <c r="T20" s="18">
        <v>2040</v>
      </c>
      <c r="U20" s="18">
        <v>2041</v>
      </c>
      <c r="V20" s="18">
        <v>2042</v>
      </c>
      <c r="W20" s="18">
        <v>2043</v>
      </c>
      <c r="X20" s="18">
        <v>2044</v>
      </c>
      <c r="Y20" s="18">
        <v>2045</v>
      </c>
      <c r="Z20" s="18">
        <v>2046</v>
      </c>
      <c r="AA20" s="18">
        <v>2047</v>
      </c>
      <c r="AB20" s="18">
        <v>2048</v>
      </c>
      <c r="AC20" s="18">
        <v>2049</v>
      </c>
      <c r="AD20" s="18">
        <v>2050</v>
      </c>
      <c r="AE20" s="18">
        <v>2051</v>
      </c>
      <c r="AF20" s="18">
        <v>2052</v>
      </c>
      <c r="AG20" s="18">
        <v>2053</v>
      </c>
      <c r="AH20" s="18">
        <v>2054</v>
      </c>
      <c r="AI20" s="18">
        <v>2055</v>
      </c>
      <c r="AJ20" s="18">
        <v>2056</v>
      </c>
      <c r="AK20" s="18">
        <v>2057</v>
      </c>
      <c r="AL20" s="18">
        <v>2058</v>
      </c>
      <c r="AM20" s="18">
        <v>2059</v>
      </c>
      <c r="AN20" s="18">
        <v>2060</v>
      </c>
    </row>
    <row r="21" spans="1:40" s="10" customFormat="1" x14ac:dyDescent="0.15">
      <c r="A21" s="2" t="s">
        <v>535</v>
      </c>
      <c r="B21" s="1">
        <f>B26+B39+B52+B65+B78+B91+B104+B117+B130+B143+B156+B169+B182+B195+B208+B221+B234+B247</f>
        <v>34522.3290102389</v>
      </c>
      <c r="C21" s="1">
        <f t="shared" ref="C21:AN21" si="5">C26+C39+C52+C65+C78+C91+C104+C117+C130+C143+C156+C169+C182+C195+C208+C221+C234+C247</f>
        <v>34747.012458056102</v>
      </c>
      <c r="D21" s="1">
        <f t="shared" si="5"/>
        <v>34951.715014494854</v>
      </c>
      <c r="E21" s="1">
        <f t="shared" si="5"/>
        <v>35215.370709668663</v>
      </c>
      <c r="F21" s="1">
        <f t="shared" si="5"/>
        <v>35403.40512870095</v>
      </c>
      <c r="G21" s="1">
        <f t="shared" si="5"/>
        <v>35502.430265209798</v>
      </c>
      <c r="H21" s="1">
        <f t="shared" si="5"/>
        <v>35600.854206748088</v>
      </c>
      <c r="I21" s="1">
        <f t="shared" si="5"/>
        <v>35698.855334340726</v>
      </c>
      <c r="J21" s="1">
        <f t="shared" si="5"/>
        <v>35796.354701450822</v>
      </c>
      <c r="K21" s="1">
        <f t="shared" si="5"/>
        <v>35883.451598910338</v>
      </c>
      <c r="L21" s="1">
        <f t="shared" si="5"/>
        <v>35921.68540129382</v>
      </c>
      <c r="M21" s="1">
        <f t="shared" si="5"/>
        <v>35959.25726876362</v>
      </c>
      <c r="N21" s="1">
        <f t="shared" si="5"/>
        <v>35996.027500763783</v>
      </c>
      <c r="O21" s="1">
        <f t="shared" si="5"/>
        <v>36031.935690408645</v>
      </c>
      <c r="P21" s="1">
        <f t="shared" si="5"/>
        <v>35990.822152735404</v>
      </c>
      <c r="Q21" s="1">
        <f t="shared" si="5"/>
        <v>35916.840724967151</v>
      </c>
      <c r="R21" s="1">
        <f t="shared" si="5"/>
        <v>35841.609587505176</v>
      </c>
      <c r="S21" s="1">
        <f t="shared" si="5"/>
        <v>35765.459860476112</v>
      </c>
      <c r="T21" s="1">
        <f t="shared" si="5"/>
        <v>35688.433790602547</v>
      </c>
      <c r="U21" s="1">
        <f t="shared" si="5"/>
        <v>35576.181563233338</v>
      </c>
      <c r="V21" s="1">
        <f t="shared" si="5"/>
        <v>35428.049929100707</v>
      </c>
      <c r="W21" s="1">
        <f t="shared" si="5"/>
        <v>35278.885944499234</v>
      </c>
      <c r="X21" s="1">
        <f t="shared" si="5"/>
        <v>35128.746979070354</v>
      </c>
      <c r="Y21" s="1">
        <f t="shared" si="5"/>
        <v>34977.568707996346</v>
      </c>
      <c r="Z21" s="1">
        <f t="shared" si="5"/>
        <v>34799.835721651252</v>
      </c>
      <c r="AA21" s="1">
        <f t="shared" si="5"/>
        <v>34554.294811938416</v>
      </c>
      <c r="AB21" s="1">
        <f t="shared" si="5"/>
        <v>34307.505885651721</v>
      </c>
      <c r="AC21" s="1">
        <f t="shared" si="5"/>
        <v>34059.371244969225</v>
      </c>
      <c r="AD21" s="1">
        <f t="shared" si="5"/>
        <v>33809.947217064211</v>
      </c>
      <c r="AE21" s="1">
        <f t="shared" si="5"/>
        <v>33527.943536277664</v>
      </c>
      <c r="AF21" s="1">
        <f t="shared" si="5"/>
        <v>33168.186760361925</v>
      </c>
      <c r="AG21" s="1">
        <f t="shared" si="5"/>
        <v>32806.89475253853</v>
      </c>
      <c r="AH21" s="1">
        <f t="shared" si="5"/>
        <v>32443.834783328137</v>
      </c>
      <c r="AI21" s="1">
        <f t="shared" si="5"/>
        <v>32078.993620739755</v>
      </c>
      <c r="AJ21" s="1">
        <f t="shared" si="5"/>
        <v>31688.533115809514</v>
      </c>
      <c r="AK21" s="1">
        <f t="shared" si="5"/>
        <v>31237.061990737726</v>
      </c>
      <c r="AL21" s="1">
        <f t="shared" si="5"/>
        <v>30783.635284742555</v>
      </c>
      <c r="AM21" s="1">
        <f t="shared" si="5"/>
        <v>30328.154756125128</v>
      </c>
      <c r="AN21" s="1">
        <f t="shared" si="5"/>
        <v>29870.592698441476</v>
      </c>
    </row>
    <row r="22" spans="1:40" s="10" customFormat="1" x14ac:dyDescent="0.15">
      <c r="A22" s="2" t="s">
        <v>536</v>
      </c>
      <c r="B22" s="1">
        <f>B21/1.229</f>
        <v>28089.771367159396</v>
      </c>
      <c r="C22" s="1">
        <f t="shared" ref="C22:AN22" si="6">C21/1.229</f>
        <v>28272.589469533035</v>
      </c>
      <c r="D22" s="1">
        <f t="shared" si="6"/>
        <v>28439.149727009644</v>
      </c>
      <c r="E22" s="1">
        <f t="shared" si="6"/>
        <v>28653.678364254403</v>
      </c>
      <c r="F22" s="1">
        <f t="shared" si="6"/>
        <v>28806.676264199305</v>
      </c>
      <c r="G22" s="1">
        <f t="shared" si="6"/>
        <v>28887.250012375749</v>
      </c>
      <c r="H22" s="1">
        <f t="shared" si="6"/>
        <v>28967.334586450841</v>
      </c>
      <c r="I22" s="1">
        <f t="shared" si="6"/>
        <v>29047.075129650711</v>
      </c>
      <c r="J22" s="1">
        <f t="shared" si="6"/>
        <v>29126.407405574304</v>
      </c>
      <c r="K22" s="1">
        <f t="shared" si="6"/>
        <v>29197.275507656905</v>
      </c>
      <c r="L22" s="1">
        <f t="shared" si="6"/>
        <v>29228.385192265108</v>
      </c>
      <c r="M22" s="1">
        <f t="shared" si="6"/>
        <v>29258.956280523693</v>
      </c>
      <c r="N22" s="1">
        <f t="shared" si="6"/>
        <v>29288.87510233017</v>
      </c>
      <c r="O22" s="1">
        <f t="shared" si="6"/>
        <v>29318.092506435023</v>
      </c>
      <c r="P22" s="1">
        <f t="shared" si="6"/>
        <v>29284.639668621156</v>
      </c>
      <c r="Q22" s="1">
        <f t="shared" si="6"/>
        <v>29224.443226173433</v>
      </c>
      <c r="R22" s="1">
        <f t="shared" si="6"/>
        <v>29163.229932876464</v>
      </c>
      <c r="S22" s="1">
        <f t="shared" si="6"/>
        <v>29101.269211127834</v>
      </c>
      <c r="T22" s="1">
        <f t="shared" si="6"/>
        <v>29038.595435803534</v>
      </c>
      <c r="U22" s="1">
        <f t="shared" si="6"/>
        <v>28947.259205234608</v>
      </c>
      <c r="V22" s="1">
        <f t="shared" si="6"/>
        <v>28826.728990317904</v>
      </c>
      <c r="W22" s="1">
        <f t="shared" si="6"/>
        <v>28705.358783156415</v>
      </c>
      <c r="X22" s="1">
        <f t="shared" si="6"/>
        <v>28583.195263686212</v>
      </c>
      <c r="Y22" s="1">
        <f t="shared" si="6"/>
        <v>28460.186092755364</v>
      </c>
      <c r="Z22" s="1">
        <f t="shared" si="6"/>
        <v>28315.570155940804</v>
      </c>
      <c r="AA22" s="1">
        <f t="shared" si="6"/>
        <v>28115.780969844112</v>
      </c>
      <c r="AB22" s="1">
        <f t="shared" si="6"/>
        <v>27914.976310538419</v>
      </c>
      <c r="AC22" s="1">
        <f t="shared" si="6"/>
        <v>27713.076684271135</v>
      </c>
      <c r="AD22" s="1">
        <f t="shared" si="6"/>
        <v>27510.127922753629</v>
      </c>
      <c r="AE22" s="1">
        <f t="shared" si="6"/>
        <v>27280.670086474907</v>
      </c>
      <c r="AF22" s="1">
        <f t="shared" si="6"/>
        <v>26987.946916486511</v>
      </c>
      <c r="AG22" s="1">
        <f t="shared" si="6"/>
        <v>26693.974574888958</v>
      </c>
      <c r="AH22" s="1">
        <f t="shared" si="6"/>
        <v>26398.563696768215</v>
      </c>
      <c r="AI22" s="1">
        <f t="shared" si="6"/>
        <v>26101.703515654805</v>
      </c>
      <c r="AJ22" s="1">
        <f t="shared" si="6"/>
        <v>25783.997653221733</v>
      </c>
      <c r="AK22" s="1">
        <f t="shared" si="6"/>
        <v>25416.649300844365</v>
      </c>
      <c r="AL22" s="1">
        <f t="shared" si="6"/>
        <v>25047.709751621278</v>
      </c>
      <c r="AM22" s="1">
        <f t="shared" si="6"/>
        <v>24677.099069263732</v>
      </c>
      <c r="AN22" s="1">
        <f t="shared" si="6"/>
        <v>24304.794709879148</v>
      </c>
    </row>
    <row r="23" spans="1:40" s="10" customFormat="1" x14ac:dyDescent="0.15">
      <c r="A23" s="2"/>
      <c r="B23" s="1"/>
      <c r="D23" s="1"/>
      <c r="G23" s="1"/>
    </row>
    <row r="24" spans="1:40" x14ac:dyDescent="0.15">
      <c r="A24" s="13" t="s">
        <v>222</v>
      </c>
    </row>
    <row r="25" spans="1:40" s="18" customFormat="1" x14ac:dyDescent="0.15">
      <c r="A25" s="17" t="s">
        <v>12</v>
      </c>
      <c r="B25" s="18">
        <v>2022</v>
      </c>
      <c r="C25" s="18">
        <v>2023</v>
      </c>
      <c r="D25" s="18">
        <v>2024</v>
      </c>
      <c r="E25" s="18">
        <v>2025</v>
      </c>
      <c r="F25" s="18">
        <v>2026</v>
      </c>
      <c r="G25" s="18">
        <v>2027</v>
      </c>
      <c r="H25" s="18">
        <v>2028</v>
      </c>
      <c r="I25" s="18">
        <v>2029</v>
      </c>
      <c r="J25" s="18">
        <v>2030</v>
      </c>
      <c r="K25" s="18">
        <v>2031</v>
      </c>
      <c r="L25" s="18">
        <v>2032</v>
      </c>
      <c r="M25" s="18">
        <v>2033</v>
      </c>
      <c r="N25" s="18">
        <v>2034</v>
      </c>
      <c r="O25" s="18">
        <v>2035</v>
      </c>
      <c r="P25" s="18">
        <v>2036</v>
      </c>
      <c r="Q25" s="18">
        <v>2037</v>
      </c>
      <c r="R25" s="18">
        <v>2038</v>
      </c>
      <c r="S25" s="18">
        <v>2039</v>
      </c>
      <c r="T25" s="18">
        <v>2040</v>
      </c>
      <c r="U25" s="18">
        <v>2041</v>
      </c>
      <c r="V25" s="18">
        <v>2042</v>
      </c>
      <c r="W25" s="18">
        <v>2043</v>
      </c>
      <c r="X25" s="18">
        <v>2044</v>
      </c>
      <c r="Y25" s="18">
        <v>2045</v>
      </c>
      <c r="Z25" s="18">
        <v>2046</v>
      </c>
      <c r="AA25" s="18">
        <v>2047</v>
      </c>
      <c r="AB25" s="18">
        <v>2048</v>
      </c>
      <c r="AC25" s="18">
        <v>2049</v>
      </c>
      <c r="AD25" s="18">
        <v>2050</v>
      </c>
      <c r="AE25" s="18">
        <v>2051</v>
      </c>
      <c r="AF25" s="18">
        <v>2052</v>
      </c>
      <c r="AG25" s="18">
        <v>2053</v>
      </c>
      <c r="AH25" s="18">
        <v>2054</v>
      </c>
      <c r="AI25" s="18">
        <v>2055</v>
      </c>
      <c r="AJ25" s="18">
        <v>2056</v>
      </c>
      <c r="AK25" s="18">
        <v>2057</v>
      </c>
      <c r="AL25" s="18">
        <v>2058</v>
      </c>
      <c r="AM25" s="18">
        <v>2059</v>
      </c>
      <c r="AN25" s="18">
        <v>2060</v>
      </c>
    </row>
    <row r="26" spans="1:40" s="14" customFormat="1" x14ac:dyDescent="0.15">
      <c r="A26" s="18" t="s">
        <v>203</v>
      </c>
      <c r="B26" s="15">
        <f t="shared" ref="B26:B35" si="7">B$36*$B5/$B$15</f>
        <v>1569.610641000723</v>
      </c>
      <c r="C26" s="15">
        <f t="shared" ref="C26:AN26" si="8">C$36*$B5/$B$15</f>
        <v>1583.6604934760749</v>
      </c>
      <c r="D26" s="15">
        <f t="shared" si="8"/>
        <v>1617.6395824544463</v>
      </c>
      <c r="E26" s="15">
        <f t="shared" si="8"/>
        <v>1651.8508986093996</v>
      </c>
      <c r="F26" s="15">
        <f t="shared" si="8"/>
        <v>1681.4227878462359</v>
      </c>
      <c r="G26" s="15">
        <f t="shared" si="8"/>
        <v>1702.4405966667327</v>
      </c>
      <c r="H26" s="15">
        <f t="shared" si="8"/>
        <v>1723.4871394291417</v>
      </c>
      <c r="I26" s="15">
        <f t="shared" si="8"/>
        <v>1744.5717711642528</v>
      </c>
      <c r="J26" s="15">
        <f t="shared" si="8"/>
        <v>1765.6897034951171</v>
      </c>
      <c r="K26" s="15">
        <f t="shared" si="8"/>
        <v>1786.2064653066479</v>
      </c>
      <c r="L26" s="15">
        <f t="shared" si="8"/>
        <v>1805.6196854120194</v>
      </c>
      <c r="M26" s="15">
        <f t="shared" si="8"/>
        <v>1825.0163915785024</v>
      </c>
      <c r="N26" s="15">
        <f t="shared" si="8"/>
        <v>1844.4024714718466</v>
      </c>
      <c r="O26" s="15">
        <f t="shared" si="8"/>
        <v>1863.7740049946162</v>
      </c>
      <c r="P26" s="15">
        <f t="shared" si="8"/>
        <v>1878.3709989148388</v>
      </c>
      <c r="Q26" s="15">
        <f t="shared" si="8"/>
        <v>1884.5952567119161</v>
      </c>
      <c r="R26" s="15">
        <f t="shared" si="8"/>
        <v>1890.7438634656078</v>
      </c>
      <c r="S26" s="15">
        <f t="shared" si="8"/>
        <v>1896.8266997452968</v>
      </c>
      <c r="T26" s="15">
        <f t="shared" si="8"/>
        <v>1902.8372904230896</v>
      </c>
      <c r="U26" s="15">
        <f t="shared" si="8"/>
        <v>1906.6246122842001</v>
      </c>
      <c r="V26" s="15">
        <f t="shared" si="8"/>
        <v>1906.529561625103</v>
      </c>
      <c r="W26" s="15">
        <f t="shared" si="8"/>
        <v>1906.3508059617709</v>
      </c>
      <c r="X26" s="15">
        <f t="shared" si="8"/>
        <v>1906.0930108009625</v>
      </c>
      <c r="Y26" s="15">
        <f t="shared" si="8"/>
        <v>1905.748560871041</v>
      </c>
      <c r="Z26" s="15">
        <f t="shared" si="8"/>
        <v>1903.6877632386991</v>
      </c>
      <c r="AA26" s="15">
        <f t="shared" si="8"/>
        <v>1898.6406848548197</v>
      </c>
      <c r="AB26" s="15">
        <f t="shared" si="8"/>
        <v>1893.4629869927339</v>
      </c>
      <c r="AC26" s="15">
        <f t="shared" si="8"/>
        <v>1888.1568867274596</v>
      </c>
      <c r="AD26" s="15">
        <f t="shared" si="8"/>
        <v>1882.7216992033125</v>
      </c>
      <c r="AE26" s="15">
        <f t="shared" si="8"/>
        <v>1875.1675759282741</v>
      </c>
      <c r="AF26" s="15">
        <f t="shared" si="8"/>
        <v>1863.9124714965519</v>
      </c>
      <c r="AG26" s="15">
        <f t="shared" si="8"/>
        <v>1852.4742262955874</v>
      </c>
      <c r="AH26" s="15">
        <f t="shared" si="8"/>
        <v>1840.8678676304796</v>
      </c>
      <c r="AI26" s="15">
        <f t="shared" si="8"/>
        <v>1829.0759065547386</v>
      </c>
      <c r="AJ26" s="15">
        <f t="shared" si="8"/>
        <v>1815.5982196931745</v>
      </c>
      <c r="AK26" s="15">
        <f t="shared" si="8"/>
        <v>1799.2911827574324</v>
      </c>
      <c r="AL26" s="15">
        <f t="shared" si="8"/>
        <v>1782.7602307702714</v>
      </c>
      <c r="AM26" s="15">
        <f t="shared" si="8"/>
        <v>1766.010856158528</v>
      </c>
      <c r="AN26" s="15">
        <f t="shared" si="8"/>
        <v>1749.0371684245943</v>
      </c>
    </row>
    <row r="27" spans="1:40" s="14" customFormat="1" x14ac:dyDescent="0.15">
      <c r="A27" s="18" t="s">
        <v>204</v>
      </c>
      <c r="B27" s="15">
        <f t="shared" si="7"/>
        <v>0</v>
      </c>
      <c r="C27" s="15">
        <f t="shared" ref="C27:AN27" si="9">C$36*$B6/$B$15</f>
        <v>0</v>
      </c>
      <c r="D27" s="15">
        <f t="shared" si="9"/>
        <v>0</v>
      </c>
      <c r="E27" s="15">
        <f t="shared" si="9"/>
        <v>0</v>
      </c>
      <c r="F27" s="15">
        <f t="shared" si="9"/>
        <v>0</v>
      </c>
      <c r="G27" s="15">
        <f t="shared" si="9"/>
        <v>0</v>
      </c>
      <c r="H27" s="15">
        <f t="shared" si="9"/>
        <v>0</v>
      </c>
      <c r="I27" s="15">
        <f t="shared" si="9"/>
        <v>0</v>
      </c>
      <c r="J27" s="15">
        <f t="shared" si="9"/>
        <v>0</v>
      </c>
      <c r="K27" s="15">
        <f t="shared" si="9"/>
        <v>0</v>
      </c>
      <c r="L27" s="15">
        <f t="shared" si="9"/>
        <v>0</v>
      </c>
      <c r="M27" s="15">
        <f t="shared" si="9"/>
        <v>0</v>
      </c>
      <c r="N27" s="15">
        <f t="shared" si="9"/>
        <v>0</v>
      </c>
      <c r="O27" s="15">
        <f t="shared" si="9"/>
        <v>0</v>
      </c>
      <c r="P27" s="15">
        <f t="shared" si="9"/>
        <v>0</v>
      </c>
      <c r="Q27" s="15">
        <f t="shared" si="9"/>
        <v>0</v>
      </c>
      <c r="R27" s="15">
        <f t="shared" si="9"/>
        <v>0</v>
      </c>
      <c r="S27" s="15">
        <f t="shared" si="9"/>
        <v>0</v>
      </c>
      <c r="T27" s="15">
        <f t="shared" si="9"/>
        <v>0</v>
      </c>
      <c r="U27" s="15">
        <f t="shared" si="9"/>
        <v>0</v>
      </c>
      <c r="V27" s="15">
        <f t="shared" si="9"/>
        <v>0</v>
      </c>
      <c r="W27" s="15">
        <f t="shared" si="9"/>
        <v>0</v>
      </c>
      <c r="X27" s="15">
        <f t="shared" si="9"/>
        <v>0</v>
      </c>
      <c r="Y27" s="15">
        <f t="shared" si="9"/>
        <v>0</v>
      </c>
      <c r="Z27" s="15">
        <f t="shared" si="9"/>
        <v>0</v>
      </c>
      <c r="AA27" s="15">
        <f t="shared" si="9"/>
        <v>0</v>
      </c>
      <c r="AB27" s="15">
        <f t="shared" si="9"/>
        <v>0</v>
      </c>
      <c r="AC27" s="15">
        <f t="shared" si="9"/>
        <v>0</v>
      </c>
      <c r="AD27" s="15">
        <f t="shared" si="9"/>
        <v>0</v>
      </c>
      <c r="AE27" s="15">
        <f t="shared" si="9"/>
        <v>0</v>
      </c>
      <c r="AF27" s="15">
        <f t="shared" si="9"/>
        <v>0</v>
      </c>
      <c r="AG27" s="15">
        <f t="shared" si="9"/>
        <v>0</v>
      </c>
      <c r="AH27" s="15">
        <f t="shared" si="9"/>
        <v>0</v>
      </c>
      <c r="AI27" s="15">
        <f t="shared" si="9"/>
        <v>0</v>
      </c>
      <c r="AJ27" s="15">
        <f t="shared" si="9"/>
        <v>0</v>
      </c>
      <c r="AK27" s="15">
        <f t="shared" si="9"/>
        <v>0</v>
      </c>
      <c r="AL27" s="15">
        <f t="shared" si="9"/>
        <v>0</v>
      </c>
      <c r="AM27" s="15">
        <f t="shared" si="9"/>
        <v>0</v>
      </c>
      <c r="AN27" s="15">
        <f t="shared" si="9"/>
        <v>0</v>
      </c>
    </row>
    <row r="28" spans="1:40" s="14" customFormat="1" x14ac:dyDescent="0.15">
      <c r="A28" s="18" t="s">
        <v>205</v>
      </c>
      <c r="B28" s="15">
        <f t="shared" si="7"/>
        <v>6226.3038101622105</v>
      </c>
      <c r="C28" s="15">
        <f t="shared" ref="C28:AN28" si="10">C$36*$B7/$B$15</f>
        <v>6282.0365171880285</v>
      </c>
      <c r="D28" s="15">
        <f t="shared" si="10"/>
        <v>6416.824168115897</v>
      </c>
      <c r="E28" s="15">
        <f t="shared" si="10"/>
        <v>6552.5330137124356</v>
      </c>
      <c r="F28" s="15">
        <f t="shared" si="10"/>
        <v>6669.8382624278875</v>
      </c>
      <c r="G28" s="15">
        <f t="shared" si="10"/>
        <v>6753.211335801604</v>
      </c>
      <c r="H28" s="15">
        <f t="shared" si="10"/>
        <v>6836.698390469367</v>
      </c>
      <c r="I28" s="15">
        <f t="shared" si="10"/>
        <v>6920.3365358023339</v>
      </c>
      <c r="J28" s="15">
        <f t="shared" si="10"/>
        <v>7004.1067773512668</v>
      </c>
      <c r="K28" s="15">
        <f t="shared" si="10"/>
        <v>7085.4923062859334</v>
      </c>
      <c r="L28" s="15">
        <f t="shared" si="10"/>
        <v>7162.5003254418998</v>
      </c>
      <c r="M28" s="15">
        <f t="shared" si="10"/>
        <v>7239.4428373963119</v>
      </c>
      <c r="N28" s="15">
        <f t="shared" si="10"/>
        <v>7316.3431972378339</v>
      </c>
      <c r="O28" s="15">
        <f t="shared" si="10"/>
        <v>7393.1858547930915</v>
      </c>
      <c r="P28" s="15">
        <f t="shared" si="10"/>
        <v>7451.0889528534171</v>
      </c>
      <c r="Q28" s="15">
        <f t="shared" si="10"/>
        <v>7475.7792289161898</v>
      </c>
      <c r="R28" s="15">
        <f t="shared" si="10"/>
        <v>7500.1694137541908</v>
      </c>
      <c r="S28" s="15">
        <f t="shared" si="10"/>
        <v>7524.2987014357986</v>
      </c>
      <c r="T28" s="15">
        <f t="shared" si="10"/>
        <v>7548.1414065378785</v>
      </c>
      <c r="U28" s="15">
        <f t="shared" si="10"/>
        <v>7563.1648881059627</v>
      </c>
      <c r="V28" s="15">
        <f t="shared" si="10"/>
        <v>7562.7878428277045</v>
      </c>
      <c r="W28" s="15">
        <f t="shared" si="10"/>
        <v>7562.078758014808</v>
      </c>
      <c r="X28" s="15">
        <f t="shared" si="10"/>
        <v>7561.056140717209</v>
      </c>
      <c r="Y28" s="15">
        <f t="shared" si="10"/>
        <v>7559.6897828096753</v>
      </c>
      <c r="Z28" s="15">
        <f t="shared" si="10"/>
        <v>7551.5150471044926</v>
      </c>
      <c r="AA28" s="15">
        <f t="shared" si="10"/>
        <v>7531.4943855780775</v>
      </c>
      <c r="AB28" s="15">
        <f t="shared" si="10"/>
        <v>7510.9555850090264</v>
      </c>
      <c r="AC28" s="15">
        <f t="shared" si="10"/>
        <v>7489.9074400514228</v>
      </c>
      <c r="AD28" s="15">
        <f t="shared" si="10"/>
        <v>7468.3472340318158</v>
      </c>
      <c r="AE28" s="15">
        <f t="shared" si="10"/>
        <v>7438.3816710436477</v>
      </c>
      <c r="AF28" s="15">
        <f t="shared" si="10"/>
        <v>7393.735121271071</v>
      </c>
      <c r="AG28" s="15">
        <f t="shared" si="10"/>
        <v>7348.362091924806</v>
      </c>
      <c r="AH28" s="15">
        <f t="shared" si="10"/>
        <v>7302.3221930537093</v>
      </c>
      <c r="AI28" s="15">
        <f t="shared" si="10"/>
        <v>7255.5460498132688</v>
      </c>
      <c r="AJ28" s="15">
        <f t="shared" si="10"/>
        <v>7202.0829992539093</v>
      </c>
      <c r="AK28" s="15">
        <f t="shared" si="10"/>
        <v>7137.3965327167471</v>
      </c>
      <c r="AL28" s="15">
        <f t="shared" si="10"/>
        <v>7071.8218439024258</v>
      </c>
      <c r="AM28" s="15">
        <f t="shared" si="10"/>
        <v>7005.3807200728615</v>
      </c>
      <c r="AN28" s="15">
        <f t="shared" si="10"/>
        <v>6938.0497949060209</v>
      </c>
    </row>
    <row r="29" spans="1:40" s="14" customFormat="1" x14ac:dyDescent="0.15">
      <c r="A29" s="18" t="s">
        <v>206</v>
      </c>
      <c r="B29" s="15">
        <f t="shared" si="7"/>
        <v>0</v>
      </c>
      <c r="C29" s="15">
        <f t="shared" ref="C29:AN29" si="11">C$36*$B8/$B$15</f>
        <v>0</v>
      </c>
      <c r="D29" s="15">
        <f t="shared" si="11"/>
        <v>0</v>
      </c>
      <c r="E29" s="15">
        <f t="shared" si="11"/>
        <v>0</v>
      </c>
      <c r="F29" s="15">
        <f t="shared" si="11"/>
        <v>0</v>
      </c>
      <c r="G29" s="15">
        <f t="shared" si="11"/>
        <v>0</v>
      </c>
      <c r="H29" s="15">
        <f t="shared" si="11"/>
        <v>0</v>
      </c>
      <c r="I29" s="15">
        <f t="shared" si="11"/>
        <v>0</v>
      </c>
      <c r="J29" s="15">
        <f t="shared" si="11"/>
        <v>0</v>
      </c>
      <c r="K29" s="15">
        <f t="shared" si="11"/>
        <v>0</v>
      </c>
      <c r="L29" s="15">
        <f t="shared" si="11"/>
        <v>0</v>
      </c>
      <c r="M29" s="15">
        <f t="shared" si="11"/>
        <v>0</v>
      </c>
      <c r="N29" s="15">
        <f t="shared" si="11"/>
        <v>0</v>
      </c>
      <c r="O29" s="15">
        <f t="shared" si="11"/>
        <v>0</v>
      </c>
      <c r="P29" s="15">
        <f t="shared" si="11"/>
        <v>0</v>
      </c>
      <c r="Q29" s="15">
        <f t="shared" si="11"/>
        <v>0</v>
      </c>
      <c r="R29" s="15">
        <f t="shared" si="11"/>
        <v>0</v>
      </c>
      <c r="S29" s="15">
        <f t="shared" si="11"/>
        <v>0</v>
      </c>
      <c r="T29" s="15">
        <f t="shared" si="11"/>
        <v>0</v>
      </c>
      <c r="U29" s="15">
        <f t="shared" si="11"/>
        <v>0</v>
      </c>
      <c r="V29" s="15">
        <f t="shared" si="11"/>
        <v>0</v>
      </c>
      <c r="W29" s="15">
        <f t="shared" si="11"/>
        <v>0</v>
      </c>
      <c r="X29" s="15">
        <f t="shared" si="11"/>
        <v>0</v>
      </c>
      <c r="Y29" s="15">
        <f t="shared" si="11"/>
        <v>0</v>
      </c>
      <c r="Z29" s="15">
        <f t="shared" si="11"/>
        <v>0</v>
      </c>
      <c r="AA29" s="15">
        <f t="shared" si="11"/>
        <v>0</v>
      </c>
      <c r="AB29" s="15">
        <f t="shared" si="11"/>
        <v>0</v>
      </c>
      <c r="AC29" s="15">
        <f t="shared" si="11"/>
        <v>0</v>
      </c>
      <c r="AD29" s="15">
        <f t="shared" si="11"/>
        <v>0</v>
      </c>
      <c r="AE29" s="15">
        <f t="shared" si="11"/>
        <v>0</v>
      </c>
      <c r="AF29" s="15">
        <f t="shared" si="11"/>
        <v>0</v>
      </c>
      <c r="AG29" s="15">
        <f t="shared" si="11"/>
        <v>0</v>
      </c>
      <c r="AH29" s="15">
        <f t="shared" si="11"/>
        <v>0</v>
      </c>
      <c r="AI29" s="15">
        <f t="shared" si="11"/>
        <v>0</v>
      </c>
      <c r="AJ29" s="15">
        <f t="shared" si="11"/>
        <v>0</v>
      </c>
      <c r="AK29" s="15">
        <f t="shared" si="11"/>
        <v>0</v>
      </c>
      <c r="AL29" s="15">
        <f t="shared" si="11"/>
        <v>0</v>
      </c>
      <c r="AM29" s="15">
        <f t="shared" si="11"/>
        <v>0</v>
      </c>
      <c r="AN29" s="15">
        <f t="shared" si="11"/>
        <v>0</v>
      </c>
    </row>
    <row r="30" spans="1:40" s="14" customFormat="1" x14ac:dyDescent="0.15">
      <c r="A30" s="18" t="s">
        <v>207</v>
      </c>
      <c r="B30" s="15">
        <f t="shared" si="7"/>
        <v>5645.9969283276441</v>
      </c>
      <c r="C30" s="15">
        <f t="shared" ref="C30:AN30" si="12">C$36*$B9/$B$15</f>
        <v>5696.5352095084572</v>
      </c>
      <c r="D30" s="15">
        <f t="shared" si="12"/>
        <v>5818.7603187093891</v>
      </c>
      <c r="E30" s="15">
        <f t="shared" si="12"/>
        <v>5941.8207649623291</v>
      </c>
      <c r="F30" s="15">
        <f t="shared" si="12"/>
        <v>6048.1928749841964</v>
      </c>
      <c r="G30" s="15">
        <f t="shared" si="12"/>
        <v>6123.7953721519307</v>
      </c>
      <c r="H30" s="15">
        <f t="shared" si="12"/>
        <v>6199.5012272757967</v>
      </c>
      <c r="I30" s="15">
        <f t="shared" si="12"/>
        <v>6275.3440910419722</v>
      </c>
      <c r="J30" s="15">
        <f t="shared" si="12"/>
        <v>6351.3067393307683</v>
      </c>
      <c r="K30" s="15">
        <f t="shared" si="12"/>
        <v>6425.1069361064983</v>
      </c>
      <c r="L30" s="15">
        <f t="shared" si="12"/>
        <v>6494.9376178187449</v>
      </c>
      <c r="M30" s="15">
        <f t="shared" si="12"/>
        <v>6564.7088977622943</v>
      </c>
      <c r="N30" s="15">
        <f t="shared" si="12"/>
        <v>6634.4419542739097</v>
      </c>
      <c r="O30" s="15">
        <f t="shared" si="12"/>
        <v>6704.1226864947503</v>
      </c>
      <c r="P30" s="15">
        <f t="shared" si="12"/>
        <v>6756.6290729090588</v>
      </c>
      <c r="Q30" s="15">
        <f t="shared" si="12"/>
        <v>6779.0181543063482</v>
      </c>
      <c r="R30" s="15">
        <f t="shared" si="12"/>
        <v>6801.1351137216498</v>
      </c>
      <c r="S30" s="15">
        <f t="shared" si="12"/>
        <v>6823.0154922394377</v>
      </c>
      <c r="T30" s="15">
        <f t="shared" si="12"/>
        <v>6844.6359983814045</v>
      </c>
      <c r="U30" s="15">
        <f t="shared" si="12"/>
        <v>6858.259254388885</v>
      </c>
      <c r="V30" s="15">
        <f t="shared" si="12"/>
        <v>6857.9173506611205</v>
      </c>
      <c r="W30" s="15">
        <f t="shared" si="12"/>
        <v>6857.2743543028319</v>
      </c>
      <c r="X30" s="15">
        <f t="shared" si="12"/>
        <v>6856.3470474612222</v>
      </c>
      <c r="Y30" s="15">
        <f t="shared" si="12"/>
        <v>6855.1080374828889</v>
      </c>
      <c r="Z30" s="15">
        <f t="shared" si="12"/>
        <v>6847.6952073209513</v>
      </c>
      <c r="AA30" s="15">
        <f t="shared" si="12"/>
        <v>6829.5405208604652</v>
      </c>
      <c r="AB30" s="15">
        <f t="shared" si="12"/>
        <v>6810.9159871949014</v>
      </c>
      <c r="AC30" s="15">
        <f t="shared" si="12"/>
        <v>6791.8295812948763</v>
      </c>
      <c r="AD30" s="15">
        <f t="shared" si="12"/>
        <v>6772.2788396876103</v>
      </c>
      <c r="AE30" s="15">
        <f t="shared" si="12"/>
        <v>6745.1061411259589</v>
      </c>
      <c r="AF30" s="15">
        <f t="shared" si="12"/>
        <v>6704.6207599813752</v>
      </c>
      <c r="AG30" s="15">
        <f t="shared" si="12"/>
        <v>6663.4766089523446</v>
      </c>
      <c r="AH30" s="15">
        <f t="shared" si="12"/>
        <v>6621.7277422840561</v>
      </c>
      <c r="AI30" s="15">
        <f t="shared" si="12"/>
        <v>6579.31125103872</v>
      </c>
      <c r="AJ30" s="15">
        <f t="shared" si="12"/>
        <v>6530.831088740103</v>
      </c>
      <c r="AK30" s="15">
        <f t="shared" si="12"/>
        <v>6472.1735605325812</v>
      </c>
      <c r="AL30" s="15">
        <f t="shared" si="12"/>
        <v>6412.7105945562953</v>
      </c>
      <c r="AM30" s="15">
        <f t="shared" si="12"/>
        <v>6352.4619474465762</v>
      </c>
      <c r="AN30" s="15">
        <f t="shared" si="12"/>
        <v>6291.4064306802757</v>
      </c>
    </row>
    <row r="31" spans="1:40" s="14" customFormat="1" x14ac:dyDescent="0.15">
      <c r="A31" s="18" t="s">
        <v>208</v>
      </c>
      <c r="B31" s="15">
        <f t="shared" si="7"/>
        <v>86.933799376123858</v>
      </c>
      <c r="C31" s="15">
        <f t="shared" ref="C31:AN31" si="13">C$36*$B10/$B$15</f>
        <v>87.711958637058558</v>
      </c>
      <c r="D31" s="15">
        <f t="shared" si="13"/>
        <v>89.593910267015588</v>
      </c>
      <c r="E31" s="15">
        <f t="shared" si="13"/>
        <v>91.488723934379394</v>
      </c>
      <c r="F31" s="15">
        <f t="shared" si="13"/>
        <v>93.126580240226716</v>
      </c>
      <c r="G31" s="15">
        <f t="shared" si="13"/>
        <v>94.290663820955928</v>
      </c>
      <c r="H31" s="15">
        <f t="shared" si="13"/>
        <v>95.456338847790462</v>
      </c>
      <c r="I31" s="15">
        <f t="shared" si="13"/>
        <v>96.624123454558287</v>
      </c>
      <c r="J31" s="15">
        <f t="shared" si="13"/>
        <v>97.793752434213644</v>
      </c>
      <c r="K31" s="15">
        <f t="shared" si="13"/>
        <v>98.93008523457884</v>
      </c>
      <c r="L31" s="15">
        <f t="shared" si="13"/>
        <v>100.00529773492791</v>
      </c>
      <c r="M31" s="15">
        <f t="shared" si="13"/>
        <v>101.07959560115516</v>
      </c>
      <c r="N31" s="15">
        <f t="shared" si="13"/>
        <v>102.15330492505667</v>
      </c>
      <c r="O31" s="15">
        <f t="shared" si="13"/>
        <v>103.22620858975317</v>
      </c>
      <c r="P31" s="15">
        <f t="shared" si="13"/>
        <v>104.03467159822647</v>
      </c>
      <c r="Q31" s="15">
        <f t="shared" si="13"/>
        <v>104.3794057408616</v>
      </c>
      <c r="R31" s="15">
        <f t="shared" si="13"/>
        <v>104.71994990640532</v>
      </c>
      <c r="S31" s="15">
        <f t="shared" si="13"/>
        <v>105.05685133594656</v>
      </c>
      <c r="T31" s="15">
        <f t="shared" si="13"/>
        <v>105.38975140075634</v>
      </c>
      <c r="U31" s="15">
        <f t="shared" si="13"/>
        <v>105.59951442748802</v>
      </c>
      <c r="V31" s="15">
        <f t="shared" si="13"/>
        <v>105.59424999138351</v>
      </c>
      <c r="W31" s="15">
        <f t="shared" si="13"/>
        <v>105.58434950487589</v>
      </c>
      <c r="X31" s="15">
        <f t="shared" si="13"/>
        <v>105.5700713697738</v>
      </c>
      <c r="Y31" s="15">
        <f t="shared" si="13"/>
        <v>105.55099380982313</v>
      </c>
      <c r="Z31" s="15">
        <f t="shared" si="13"/>
        <v>105.43685533290086</v>
      </c>
      <c r="AA31" s="15">
        <f t="shared" si="13"/>
        <v>105.15731995756727</v>
      </c>
      <c r="AB31" s="15">
        <f t="shared" si="13"/>
        <v>104.87055014637016</v>
      </c>
      <c r="AC31" s="15">
        <f t="shared" si="13"/>
        <v>104.57666869330045</v>
      </c>
      <c r="AD31" s="15">
        <f t="shared" si="13"/>
        <v>104.27563766722729</v>
      </c>
      <c r="AE31" s="15">
        <f t="shared" si="13"/>
        <v>103.85724815068069</v>
      </c>
      <c r="AF31" s="15">
        <f t="shared" si="13"/>
        <v>103.23387763759547</v>
      </c>
      <c r="AG31" s="15">
        <f t="shared" si="13"/>
        <v>102.6003637663582</v>
      </c>
      <c r="AH31" s="15">
        <f t="shared" si="13"/>
        <v>101.95753883301262</v>
      </c>
      <c r="AI31" s="15">
        <f t="shared" si="13"/>
        <v>101.30443420207308</v>
      </c>
      <c r="AJ31" s="15">
        <f t="shared" si="13"/>
        <v>100.55796466684463</v>
      </c>
      <c r="AK31" s="15">
        <f t="shared" si="13"/>
        <v>99.654789930155147</v>
      </c>
      <c r="AL31" s="15">
        <f t="shared" si="13"/>
        <v>98.739213527951378</v>
      </c>
      <c r="AM31" s="15">
        <f t="shared" si="13"/>
        <v>97.811539661492048</v>
      </c>
      <c r="AN31" s="15">
        <f t="shared" si="13"/>
        <v>96.871442082136966</v>
      </c>
    </row>
    <row r="32" spans="1:40" s="14" customFormat="1" x14ac:dyDescent="0.15">
      <c r="A32" s="18" t="s">
        <v>209</v>
      </c>
      <c r="B32" s="15">
        <f t="shared" si="7"/>
        <v>0</v>
      </c>
      <c r="C32" s="15">
        <f t="shared" ref="C32:V32" si="14">C$36*$B11/$B$15</f>
        <v>0</v>
      </c>
      <c r="D32" s="15">
        <f t="shared" si="14"/>
        <v>0</v>
      </c>
      <c r="E32" s="15">
        <f t="shared" si="14"/>
        <v>0</v>
      </c>
      <c r="F32" s="15">
        <f t="shared" si="14"/>
        <v>0</v>
      </c>
      <c r="G32" s="15">
        <f t="shared" si="14"/>
        <v>0</v>
      </c>
      <c r="H32" s="15">
        <f t="shared" si="14"/>
        <v>0</v>
      </c>
      <c r="I32" s="15">
        <f t="shared" si="14"/>
        <v>0</v>
      </c>
      <c r="J32" s="15">
        <f t="shared" si="14"/>
        <v>0</v>
      </c>
      <c r="K32" s="15">
        <f t="shared" si="14"/>
        <v>0</v>
      </c>
      <c r="L32" s="15">
        <f t="shared" si="14"/>
        <v>0</v>
      </c>
      <c r="M32" s="15">
        <f t="shared" si="14"/>
        <v>0</v>
      </c>
      <c r="N32" s="15">
        <f t="shared" si="14"/>
        <v>0</v>
      </c>
      <c r="O32" s="15">
        <f t="shared" si="14"/>
        <v>0</v>
      </c>
      <c r="P32" s="15">
        <f t="shared" si="14"/>
        <v>0</v>
      </c>
      <c r="Q32" s="15">
        <f t="shared" si="14"/>
        <v>0</v>
      </c>
      <c r="R32" s="15">
        <f t="shared" si="14"/>
        <v>0</v>
      </c>
      <c r="S32" s="15">
        <f t="shared" si="14"/>
        <v>0</v>
      </c>
      <c r="T32" s="15">
        <f t="shared" si="14"/>
        <v>0</v>
      </c>
      <c r="U32" s="15">
        <f t="shared" si="14"/>
        <v>0</v>
      </c>
      <c r="V32" s="15">
        <f t="shared" si="14"/>
        <v>0</v>
      </c>
      <c r="W32" s="15">
        <f t="shared" ref="W32:AN32" si="15">W$36*$B11/$B$15</f>
        <v>0</v>
      </c>
      <c r="X32" s="15">
        <f t="shared" si="15"/>
        <v>0</v>
      </c>
      <c r="Y32" s="15">
        <f t="shared" si="15"/>
        <v>0</v>
      </c>
      <c r="Z32" s="15">
        <f t="shared" si="15"/>
        <v>0</v>
      </c>
      <c r="AA32" s="15">
        <f t="shared" si="15"/>
        <v>0</v>
      </c>
      <c r="AB32" s="15">
        <f t="shared" si="15"/>
        <v>0</v>
      </c>
      <c r="AC32" s="15">
        <f t="shared" si="15"/>
        <v>0</v>
      </c>
      <c r="AD32" s="15">
        <f t="shared" si="15"/>
        <v>0</v>
      </c>
      <c r="AE32" s="15">
        <f t="shared" si="15"/>
        <v>0</v>
      </c>
      <c r="AF32" s="15">
        <f t="shared" si="15"/>
        <v>0</v>
      </c>
      <c r="AG32" s="15">
        <f t="shared" si="15"/>
        <v>0</v>
      </c>
      <c r="AH32" s="15">
        <f t="shared" si="15"/>
        <v>0</v>
      </c>
      <c r="AI32" s="15">
        <f t="shared" si="15"/>
        <v>0</v>
      </c>
      <c r="AJ32" s="15">
        <f t="shared" si="15"/>
        <v>0</v>
      </c>
      <c r="AK32" s="15">
        <f t="shared" si="15"/>
        <v>0</v>
      </c>
      <c r="AL32" s="15">
        <f t="shared" si="15"/>
        <v>0</v>
      </c>
      <c r="AM32" s="15">
        <f t="shared" si="15"/>
        <v>0</v>
      </c>
      <c r="AN32" s="15">
        <f t="shared" si="15"/>
        <v>0</v>
      </c>
    </row>
    <row r="33" spans="1:40" s="14" customFormat="1" x14ac:dyDescent="0.15">
      <c r="A33" s="18" t="s">
        <v>210</v>
      </c>
      <c r="B33" s="15">
        <f t="shared" si="7"/>
        <v>0</v>
      </c>
      <c r="C33" s="15">
        <f t="shared" ref="C33:V33" si="16">C$36*$B12/$B$15</f>
        <v>0</v>
      </c>
      <c r="D33" s="15">
        <f t="shared" si="16"/>
        <v>0</v>
      </c>
      <c r="E33" s="15">
        <f t="shared" si="16"/>
        <v>0</v>
      </c>
      <c r="F33" s="15">
        <f t="shared" si="16"/>
        <v>0</v>
      </c>
      <c r="G33" s="15">
        <f t="shared" si="16"/>
        <v>0</v>
      </c>
      <c r="H33" s="15">
        <f t="shared" si="16"/>
        <v>0</v>
      </c>
      <c r="I33" s="15">
        <f t="shared" si="16"/>
        <v>0</v>
      </c>
      <c r="J33" s="15">
        <f t="shared" si="16"/>
        <v>0</v>
      </c>
      <c r="K33" s="15">
        <f t="shared" si="16"/>
        <v>0</v>
      </c>
      <c r="L33" s="15">
        <f t="shared" si="16"/>
        <v>0</v>
      </c>
      <c r="M33" s="15">
        <f t="shared" si="16"/>
        <v>0</v>
      </c>
      <c r="N33" s="15">
        <f t="shared" si="16"/>
        <v>0</v>
      </c>
      <c r="O33" s="15">
        <f t="shared" si="16"/>
        <v>0</v>
      </c>
      <c r="P33" s="15">
        <f t="shared" si="16"/>
        <v>0</v>
      </c>
      <c r="Q33" s="15">
        <f t="shared" si="16"/>
        <v>0</v>
      </c>
      <c r="R33" s="15">
        <f t="shared" si="16"/>
        <v>0</v>
      </c>
      <c r="S33" s="15">
        <f t="shared" si="16"/>
        <v>0</v>
      </c>
      <c r="T33" s="15">
        <f t="shared" si="16"/>
        <v>0</v>
      </c>
      <c r="U33" s="15">
        <f t="shared" si="16"/>
        <v>0</v>
      </c>
      <c r="V33" s="15">
        <f t="shared" si="16"/>
        <v>0</v>
      </c>
      <c r="W33" s="15">
        <f t="shared" ref="W33:AN33" si="17">W$36*$B12/$B$15</f>
        <v>0</v>
      </c>
      <c r="X33" s="15">
        <f t="shared" si="17"/>
        <v>0</v>
      </c>
      <c r="Y33" s="15">
        <f t="shared" si="17"/>
        <v>0</v>
      </c>
      <c r="Z33" s="15">
        <f t="shared" si="17"/>
        <v>0</v>
      </c>
      <c r="AA33" s="15">
        <f t="shared" si="17"/>
        <v>0</v>
      </c>
      <c r="AB33" s="15">
        <f t="shared" si="17"/>
        <v>0</v>
      </c>
      <c r="AC33" s="15">
        <f t="shared" si="17"/>
        <v>0</v>
      </c>
      <c r="AD33" s="15">
        <f t="shared" si="17"/>
        <v>0</v>
      </c>
      <c r="AE33" s="15">
        <f t="shared" si="17"/>
        <v>0</v>
      </c>
      <c r="AF33" s="15">
        <f t="shared" si="17"/>
        <v>0</v>
      </c>
      <c r="AG33" s="15">
        <f t="shared" si="17"/>
        <v>0</v>
      </c>
      <c r="AH33" s="15">
        <f t="shared" si="17"/>
        <v>0</v>
      </c>
      <c r="AI33" s="15">
        <f t="shared" si="17"/>
        <v>0</v>
      </c>
      <c r="AJ33" s="15">
        <f t="shared" si="17"/>
        <v>0</v>
      </c>
      <c r="AK33" s="15">
        <f t="shared" si="17"/>
        <v>0</v>
      </c>
      <c r="AL33" s="15">
        <f t="shared" si="17"/>
        <v>0</v>
      </c>
      <c r="AM33" s="15">
        <f t="shared" si="17"/>
        <v>0</v>
      </c>
      <c r="AN33" s="15">
        <f t="shared" si="17"/>
        <v>0</v>
      </c>
    </row>
    <row r="34" spans="1:40" s="14" customFormat="1" x14ac:dyDescent="0.15">
      <c r="A34" s="18" t="s">
        <v>211</v>
      </c>
      <c r="B34" s="15">
        <f t="shared" si="7"/>
        <v>2767.5228183381082</v>
      </c>
      <c r="C34" s="15">
        <f t="shared" ref="C34:V34" si="18">C$36*$B13/$B$15</f>
        <v>2792.2953869638091</v>
      </c>
      <c r="D34" s="15">
        <f t="shared" si="18"/>
        <v>2852.2069992054467</v>
      </c>
      <c r="E34" s="15">
        <f t="shared" si="18"/>
        <v>2912.5280722352827</v>
      </c>
      <c r="F34" s="15">
        <f t="shared" si="18"/>
        <v>2964.6689510663114</v>
      </c>
      <c r="G34" s="15">
        <f t="shared" si="18"/>
        <v>3001.7273552225852</v>
      </c>
      <c r="H34" s="15">
        <f t="shared" si="18"/>
        <v>3038.8364227967963</v>
      </c>
      <c r="I34" s="15">
        <f t="shared" si="18"/>
        <v>3076.0126484918342</v>
      </c>
      <c r="J34" s="15">
        <f t="shared" si="18"/>
        <v>3113.2475894861968</v>
      </c>
      <c r="K34" s="15">
        <f t="shared" si="18"/>
        <v>3149.4225522372258</v>
      </c>
      <c r="L34" s="15">
        <f t="shared" si="18"/>
        <v>3183.6517605616432</v>
      </c>
      <c r="M34" s="15">
        <f t="shared" si="18"/>
        <v>3217.8518516632912</v>
      </c>
      <c r="N34" s="15">
        <f t="shared" si="18"/>
        <v>3252.0332066194155</v>
      </c>
      <c r="O34" s="15">
        <f t="shared" si="18"/>
        <v>3286.1889135508409</v>
      </c>
      <c r="P34" s="15">
        <f t="shared" si="18"/>
        <v>3311.9261968605424</v>
      </c>
      <c r="Q34" s="15">
        <f t="shared" si="18"/>
        <v>3322.9007500590651</v>
      </c>
      <c r="R34" s="15">
        <f t="shared" si="18"/>
        <v>3333.7419160446511</v>
      </c>
      <c r="S34" s="15">
        <f t="shared" si="18"/>
        <v>3344.467116144926</v>
      </c>
      <c r="T34" s="15">
        <f t="shared" si="18"/>
        <v>3355.0649334748823</v>
      </c>
      <c r="U34" s="15">
        <f t="shared" si="18"/>
        <v>3361.7427039978525</v>
      </c>
      <c r="V34" s="15">
        <f t="shared" si="18"/>
        <v>3361.5751115637304</v>
      </c>
      <c r="W34" s="15">
        <f t="shared" ref="W34:AN34" si="19">W$36*$B13/$B$15</f>
        <v>3361.2599312481434</v>
      </c>
      <c r="X34" s="15">
        <f t="shared" si="19"/>
        <v>3360.8053892290222</v>
      </c>
      <c r="Y34" s="15">
        <f t="shared" si="19"/>
        <v>3360.1980583305617</v>
      </c>
      <c r="Z34" s="15">
        <f t="shared" si="19"/>
        <v>3356.5644791979385</v>
      </c>
      <c r="AA34" s="15">
        <f t="shared" si="19"/>
        <v>3347.6655177431271</v>
      </c>
      <c r="AB34" s="15">
        <f t="shared" si="19"/>
        <v>3338.536249244637</v>
      </c>
      <c r="AC34" s="15">
        <f t="shared" si="19"/>
        <v>3329.1805828284269</v>
      </c>
      <c r="AD34" s="15">
        <f t="shared" si="19"/>
        <v>3319.5973109633519</v>
      </c>
      <c r="AE34" s="15">
        <f t="shared" si="19"/>
        <v>3306.2779513781761</v>
      </c>
      <c r="AF34" s="15">
        <f t="shared" si="19"/>
        <v>3286.4330563934491</v>
      </c>
      <c r="AG34" s="15">
        <f t="shared" si="19"/>
        <v>3266.265249315361</v>
      </c>
      <c r="AH34" s="15">
        <f t="shared" si="19"/>
        <v>3245.8010261478739</v>
      </c>
      <c r="AI34" s="15">
        <f t="shared" si="19"/>
        <v>3225.0095505439231</v>
      </c>
      <c r="AJ34" s="15">
        <f t="shared" si="19"/>
        <v>3201.2458189830736</v>
      </c>
      <c r="AK34" s="15">
        <f t="shared" si="19"/>
        <v>3172.493403804252</v>
      </c>
      <c r="AL34" s="15">
        <f t="shared" si="19"/>
        <v>3143.3461836986653</v>
      </c>
      <c r="AM34" s="15">
        <f t="shared" si="19"/>
        <v>3113.8138428619982</v>
      </c>
      <c r="AN34" s="15">
        <f t="shared" si="19"/>
        <v>3083.8859952239</v>
      </c>
    </row>
    <row r="35" spans="1:40" s="14" customFormat="1" x14ac:dyDescent="0.15">
      <c r="A35" s="18" t="s">
        <v>212</v>
      </c>
      <c r="B35" s="15">
        <f t="shared" si="7"/>
        <v>0</v>
      </c>
      <c r="C35" s="15">
        <f t="shared" ref="C35:V35" si="20">C$36*$B14/$B$15</f>
        <v>0</v>
      </c>
      <c r="D35" s="15">
        <f t="shared" si="20"/>
        <v>0</v>
      </c>
      <c r="E35" s="15">
        <f t="shared" si="20"/>
        <v>0</v>
      </c>
      <c r="F35" s="15">
        <f t="shared" si="20"/>
        <v>0</v>
      </c>
      <c r="G35" s="15">
        <f t="shared" si="20"/>
        <v>0</v>
      </c>
      <c r="H35" s="15">
        <f t="shared" si="20"/>
        <v>0</v>
      </c>
      <c r="I35" s="15">
        <f t="shared" si="20"/>
        <v>0</v>
      </c>
      <c r="J35" s="15">
        <f t="shared" si="20"/>
        <v>0</v>
      </c>
      <c r="K35" s="15">
        <f t="shared" si="20"/>
        <v>0</v>
      </c>
      <c r="L35" s="15">
        <f t="shared" si="20"/>
        <v>0</v>
      </c>
      <c r="M35" s="15">
        <f t="shared" si="20"/>
        <v>0</v>
      </c>
      <c r="N35" s="15">
        <f t="shared" si="20"/>
        <v>0</v>
      </c>
      <c r="O35" s="15">
        <f t="shared" si="20"/>
        <v>0</v>
      </c>
      <c r="P35" s="15">
        <f t="shared" si="20"/>
        <v>0</v>
      </c>
      <c r="Q35" s="15">
        <f t="shared" si="20"/>
        <v>0</v>
      </c>
      <c r="R35" s="15">
        <f t="shared" si="20"/>
        <v>0</v>
      </c>
      <c r="S35" s="15">
        <f t="shared" si="20"/>
        <v>0</v>
      </c>
      <c r="T35" s="15">
        <f t="shared" si="20"/>
        <v>0</v>
      </c>
      <c r="U35" s="15">
        <f t="shared" si="20"/>
        <v>0</v>
      </c>
      <c r="V35" s="15">
        <f t="shared" si="20"/>
        <v>0</v>
      </c>
      <c r="W35" s="15">
        <f t="shared" ref="W35:AN35" si="21">W$36*$B14/$B$15</f>
        <v>0</v>
      </c>
      <c r="X35" s="15">
        <f t="shared" si="21"/>
        <v>0</v>
      </c>
      <c r="Y35" s="15">
        <f t="shared" si="21"/>
        <v>0</v>
      </c>
      <c r="Z35" s="15">
        <f t="shared" si="21"/>
        <v>0</v>
      </c>
      <c r="AA35" s="15">
        <f t="shared" si="21"/>
        <v>0</v>
      </c>
      <c r="AB35" s="15">
        <f t="shared" si="21"/>
        <v>0</v>
      </c>
      <c r="AC35" s="15">
        <f t="shared" si="21"/>
        <v>0</v>
      </c>
      <c r="AD35" s="15">
        <f t="shared" si="21"/>
        <v>0</v>
      </c>
      <c r="AE35" s="15">
        <f t="shared" si="21"/>
        <v>0</v>
      </c>
      <c r="AF35" s="15">
        <f t="shared" si="21"/>
        <v>0</v>
      </c>
      <c r="AG35" s="15">
        <f t="shared" si="21"/>
        <v>0</v>
      </c>
      <c r="AH35" s="15">
        <f t="shared" si="21"/>
        <v>0</v>
      </c>
      <c r="AI35" s="15">
        <f t="shared" si="21"/>
        <v>0</v>
      </c>
      <c r="AJ35" s="15">
        <f t="shared" si="21"/>
        <v>0</v>
      </c>
      <c r="AK35" s="15">
        <f t="shared" si="21"/>
        <v>0</v>
      </c>
      <c r="AL35" s="15">
        <f t="shared" si="21"/>
        <v>0</v>
      </c>
      <c r="AM35" s="15">
        <f t="shared" si="21"/>
        <v>0</v>
      </c>
      <c r="AN35" s="15">
        <f t="shared" si="21"/>
        <v>0</v>
      </c>
    </row>
    <row r="36" spans="1:40" s="16" customFormat="1" x14ac:dyDescent="0.15">
      <c r="A36" s="18" t="s">
        <v>202</v>
      </c>
      <c r="B36" s="16">
        <f>'BAU energy consumption'!B4*$B$16+'BAU energy consumption'!B6</f>
        <v>16296.367997204812</v>
      </c>
      <c r="C36" s="16">
        <f>'BAU energy consumption'!C4*$B$16+'BAU energy consumption'!C6</f>
        <v>16442.239565773431</v>
      </c>
      <c r="D36" s="16">
        <f>'BAU energy consumption'!D4*$B$16+'BAU energy consumption'!D6</f>
        <v>16795.024978752197</v>
      </c>
      <c r="E36" s="16">
        <f>'BAU energy consumption'!E4*$B$16+'BAU energy consumption'!E6</f>
        <v>17150.221473453828</v>
      </c>
      <c r="F36" s="16">
        <f>'BAU energy consumption'!F4*$B$16+'BAU energy consumption'!F6</f>
        <v>17457.249456564859</v>
      </c>
      <c r="G36" s="16">
        <f>'BAU energy consumption'!G4*$B$16+'BAU energy consumption'!G6</f>
        <v>17675.465323663811</v>
      </c>
      <c r="H36" s="16">
        <f>'BAU energy consumption'!H4*$B$16+'BAU energy consumption'!H6</f>
        <v>17893.979518818895</v>
      </c>
      <c r="I36" s="16">
        <f>'BAU energy consumption'!I4*$B$16+'BAU energy consumption'!I6</f>
        <v>18112.889169954953</v>
      </c>
      <c r="J36" s="16">
        <f>'BAU energy consumption'!J4*$B$16+'BAU energy consumption'!J6</f>
        <v>18332.144562097565</v>
      </c>
      <c r="K36" s="16">
        <f>'BAU energy consumption'!K4*$B$16+'BAU energy consumption'!K6</f>
        <v>18545.158345170887</v>
      </c>
      <c r="L36" s="16">
        <f>'BAU energy consumption'!L4*$B$16+'BAU energy consumption'!L6</f>
        <v>18746.714686969237</v>
      </c>
      <c r="M36" s="16">
        <f>'BAU energy consumption'!M4*$B$16+'BAU energy consumption'!M6</f>
        <v>18948.099574001557</v>
      </c>
      <c r="N36" s="16">
        <f>'BAU energy consumption'!N4*$B$16+'BAU energy consumption'!N6</f>
        <v>19149.374134528065</v>
      </c>
      <c r="O36" s="16">
        <f>'BAU energy consumption'!O4*$B$16+'BAU energy consumption'!O6</f>
        <v>19350.497668423053</v>
      </c>
      <c r="P36" s="16">
        <f>'BAU energy consumption'!P4*$B$16+'BAU energy consumption'!P6</f>
        <v>19502.049893136085</v>
      </c>
      <c r="Q36" s="16">
        <f>'BAU energy consumption'!Q4*$B$16+'BAU energy consumption'!Q6</f>
        <v>19566.672795734383</v>
      </c>
      <c r="R36" s="16">
        <f>'BAU energy consumption'!R4*$B$16+'BAU energy consumption'!R6</f>
        <v>19630.510256892507</v>
      </c>
      <c r="S36" s="16">
        <f>'BAU energy consumption'!S4*$B$16+'BAU energy consumption'!S6</f>
        <v>19693.664860901408</v>
      </c>
      <c r="T36" s="16">
        <f>'BAU energy consumption'!T4*$B$16+'BAU energy consumption'!T6</f>
        <v>19756.069380218014</v>
      </c>
      <c r="U36" s="16">
        <f>'BAU energy consumption'!U4*$B$16+'BAU energy consumption'!U6</f>
        <v>19795.39097320439</v>
      </c>
      <c r="V36" s="16">
        <f>'BAU energy consumption'!V4*$B$16+'BAU energy consumption'!V6</f>
        <v>19794.404116669044</v>
      </c>
      <c r="W36" s="16">
        <f>'BAU energy consumption'!W4*$B$16+'BAU energy consumption'!W6</f>
        <v>19792.548199032433</v>
      </c>
      <c r="X36" s="16">
        <f>'BAU energy consumption'!X4*$B$16+'BAU energy consumption'!X6</f>
        <v>19789.871659578192</v>
      </c>
      <c r="Y36" s="16">
        <f>'BAU energy consumption'!Y4*$B$16+'BAU energy consumption'!Y6</f>
        <v>19786.295433303992</v>
      </c>
      <c r="Z36" s="16">
        <f>'BAU energy consumption'!Z4*$B$16+'BAU energy consumption'!Z6</f>
        <v>19764.899352194985</v>
      </c>
      <c r="AA36" s="16">
        <f>'BAU energy consumption'!AA4*$B$16+'BAU energy consumption'!AA6</f>
        <v>19712.498428994058</v>
      </c>
      <c r="AB36" s="16">
        <f>'BAU energy consumption'!AB4*$B$16+'BAU energy consumption'!AB6</f>
        <v>19658.741358587671</v>
      </c>
      <c r="AC36" s="16">
        <f>'BAU energy consumption'!AC4*$B$16+'BAU energy consumption'!AC6</f>
        <v>19603.651159595487</v>
      </c>
      <c r="AD36" s="16">
        <f>'BAU energy consumption'!AD4*$B$16+'BAU energy consumption'!AD6</f>
        <v>19547.22072155332</v>
      </c>
      <c r="AE36" s="16">
        <f>'BAU energy consumption'!AE4*$B$16+'BAU energy consumption'!AE6</f>
        <v>19468.79058762674</v>
      </c>
      <c r="AF36" s="16">
        <f>'BAU energy consumption'!AF4*$B$16+'BAU energy consumption'!AF6</f>
        <v>19351.935286780044</v>
      </c>
      <c r="AG36" s="16">
        <f>'BAU energy consumption'!AG4*$B$16+'BAU energy consumption'!AG6</f>
        <v>19233.178540254459</v>
      </c>
      <c r="AH36" s="16">
        <f>'BAU energy consumption'!AH4*$B$16+'BAU energy consumption'!AH6</f>
        <v>19112.676367949134</v>
      </c>
      <c r="AI36" s="16">
        <f>'BAU energy consumption'!AI4*$B$16+'BAU energy consumption'!AI6</f>
        <v>18990.247192152725</v>
      </c>
      <c r="AJ36" s="16">
        <f>'BAU energy consumption'!AJ4*$B$16+'BAU energy consumption'!AJ6</f>
        <v>18850.316091337107</v>
      </c>
      <c r="AK36" s="16">
        <f>'BAU energy consumption'!AK4*$B$16+'BAU energy consumption'!AK6</f>
        <v>18681.00946974117</v>
      </c>
      <c r="AL36" s="16">
        <f>'BAU energy consumption'!AL4*$B$16+'BAU energy consumption'!AL6</f>
        <v>18509.378066455611</v>
      </c>
      <c r="AM36" s="16">
        <f>'BAU energy consumption'!AM4*$B$16+'BAU energy consumption'!AM6</f>
        <v>18335.478906201457</v>
      </c>
      <c r="AN36" s="16">
        <f>'BAU energy consumption'!AN4*$B$16+'BAU energy consumption'!AN6</f>
        <v>18159.250831316931</v>
      </c>
    </row>
    <row r="37" spans="1:40" x14ac:dyDescent="0.15">
      <c r="AN37" s="1"/>
    </row>
    <row r="38" spans="1:40" s="18" customFormat="1" x14ac:dyDescent="0.15">
      <c r="A38" s="17" t="s">
        <v>11</v>
      </c>
      <c r="B38" s="18">
        <v>2022</v>
      </c>
      <c r="C38" s="18">
        <v>2023</v>
      </c>
      <c r="D38" s="18">
        <v>2024</v>
      </c>
      <c r="E38" s="18">
        <v>2025</v>
      </c>
      <c r="F38" s="18">
        <v>2026</v>
      </c>
      <c r="G38" s="18">
        <v>2027</v>
      </c>
      <c r="H38" s="18">
        <v>2028</v>
      </c>
      <c r="I38" s="18">
        <v>2029</v>
      </c>
      <c r="J38" s="18">
        <v>2030</v>
      </c>
      <c r="K38" s="18">
        <v>2031</v>
      </c>
      <c r="L38" s="18">
        <v>2032</v>
      </c>
      <c r="M38" s="18">
        <v>2033</v>
      </c>
      <c r="N38" s="18">
        <v>2034</v>
      </c>
      <c r="O38" s="18">
        <v>2035</v>
      </c>
      <c r="P38" s="18">
        <v>2036</v>
      </c>
      <c r="Q38" s="18">
        <v>2037</v>
      </c>
      <c r="R38" s="18">
        <v>2038</v>
      </c>
      <c r="S38" s="18">
        <v>2039</v>
      </c>
      <c r="T38" s="18">
        <v>2040</v>
      </c>
      <c r="U38" s="18">
        <v>2041</v>
      </c>
      <c r="V38" s="18">
        <v>2042</v>
      </c>
      <c r="W38" s="18">
        <v>2043</v>
      </c>
      <c r="X38" s="18">
        <v>2044</v>
      </c>
      <c r="Y38" s="18">
        <v>2045</v>
      </c>
      <c r="Z38" s="18">
        <v>2046</v>
      </c>
      <c r="AA38" s="18">
        <v>2047</v>
      </c>
      <c r="AB38" s="18">
        <v>2048</v>
      </c>
      <c r="AC38" s="18">
        <v>2049</v>
      </c>
      <c r="AD38" s="18">
        <v>2050</v>
      </c>
      <c r="AE38" s="18">
        <v>2051</v>
      </c>
      <c r="AF38" s="18">
        <v>2052</v>
      </c>
      <c r="AG38" s="18">
        <v>2053</v>
      </c>
      <c r="AH38" s="18">
        <v>2054</v>
      </c>
      <c r="AI38" s="18">
        <v>2055</v>
      </c>
      <c r="AJ38" s="18">
        <v>2056</v>
      </c>
      <c r="AK38" s="18">
        <v>2057</v>
      </c>
      <c r="AL38" s="18">
        <v>2058</v>
      </c>
      <c r="AM38" s="18">
        <v>2059</v>
      </c>
      <c r="AN38" s="18">
        <v>2060</v>
      </c>
    </row>
    <row r="39" spans="1:40" s="14" customFormat="1" x14ac:dyDescent="0.15">
      <c r="A39" s="18" t="s">
        <v>203</v>
      </c>
      <c r="B39" s="15">
        <f t="shared" ref="B39:B48" si="22">B$49*$C5/$C$15</f>
        <v>1161.7590571186449</v>
      </c>
      <c r="C39" s="15">
        <f t="shared" ref="C39:AN39" si="23">C$49*$C5/$C$15</f>
        <v>1174.3814414188214</v>
      </c>
      <c r="D39" s="15">
        <f t="shared" si="23"/>
        <v>1202.9933887215393</v>
      </c>
      <c r="E39" s="15">
        <f t="shared" si="23"/>
        <v>1231.8154112750151</v>
      </c>
      <c r="F39" s="15">
        <f t="shared" si="23"/>
        <v>1256.5860861506278</v>
      </c>
      <c r="G39" s="15">
        <f t="shared" si="23"/>
        <v>1275.2344221598987</v>
      </c>
      <c r="H39" s="15">
        <f t="shared" si="23"/>
        <v>1293.9262524302751</v>
      </c>
      <c r="I39" s="15">
        <f t="shared" si="23"/>
        <v>1312.6672057345284</v>
      </c>
      <c r="J39" s="15">
        <f t="shared" si="23"/>
        <v>1331.4541894517554</v>
      </c>
      <c r="K39" s="15">
        <f t="shared" si="23"/>
        <v>1349.7246414535966</v>
      </c>
      <c r="L39" s="15">
        <f t="shared" si="23"/>
        <v>1367.2021734007872</v>
      </c>
      <c r="M39" s="15">
        <f t="shared" si="23"/>
        <v>1384.6853507871876</v>
      </c>
      <c r="N39" s="15">
        <f t="shared" si="23"/>
        <v>1402.1793658210381</v>
      </c>
      <c r="O39" s="15">
        <f t="shared" si="23"/>
        <v>1419.6799047205564</v>
      </c>
      <c r="P39" s="15">
        <f t="shared" si="23"/>
        <v>1432.9018432442856</v>
      </c>
      <c r="Q39" s="15">
        <f t="shared" si="23"/>
        <v>1439.8205891857835</v>
      </c>
      <c r="R39" s="15">
        <f t="shared" si="23"/>
        <v>1446.693634063457</v>
      </c>
      <c r="S39" s="15">
        <f t="shared" si="23"/>
        <v>1453.5248166900385</v>
      </c>
      <c r="T39" s="15">
        <f t="shared" si="23"/>
        <v>1460.3123370761991</v>
      </c>
      <c r="U39" s="15">
        <f t="shared" si="23"/>
        <v>1465.1300637238974</v>
      </c>
      <c r="V39" s="15">
        <f t="shared" si="23"/>
        <v>1467.0661991159488</v>
      </c>
      <c r="W39" s="15">
        <f t="shared" si="23"/>
        <v>1468.9432052809493</v>
      </c>
      <c r="X39" s="15">
        <f t="shared" si="23"/>
        <v>1470.7648345534951</v>
      </c>
      <c r="Y39" s="15">
        <f t="shared" si="23"/>
        <v>1472.5246823841542</v>
      </c>
      <c r="Z39" s="15">
        <f t="shared" si="23"/>
        <v>1472.7835373976675</v>
      </c>
      <c r="AA39" s="15">
        <f t="shared" si="23"/>
        <v>1470.8582634965749</v>
      </c>
      <c r="AB39" s="15">
        <f t="shared" si="23"/>
        <v>1468.8361255156897</v>
      </c>
      <c r="AC39" s="15">
        <f t="shared" si="23"/>
        <v>1466.7175043653212</v>
      </c>
      <c r="AD39" s="15">
        <f t="shared" si="23"/>
        <v>1464.5029647418282</v>
      </c>
      <c r="AE39" s="15">
        <f t="shared" si="23"/>
        <v>1460.4416197053699</v>
      </c>
      <c r="AF39" s="15">
        <f t="shared" si="23"/>
        <v>1453.688746033642</v>
      </c>
      <c r="AG39" s="15">
        <f t="shared" si="23"/>
        <v>1446.7963882873548</v>
      </c>
      <c r="AH39" s="15">
        <f t="shared" si="23"/>
        <v>1439.7721606467449</v>
      </c>
      <c r="AI39" s="15">
        <f t="shared" si="23"/>
        <v>1432.6029356244978</v>
      </c>
      <c r="AJ39" s="15">
        <f t="shared" si="23"/>
        <v>1423.9447794013693</v>
      </c>
      <c r="AK39" s="15">
        <f t="shared" si="23"/>
        <v>1413.1576316117371</v>
      </c>
      <c r="AL39" s="15">
        <f t="shared" si="23"/>
        <v>1402.1933155179336</v>
      </c>
      <c r="AM39" s="15">
        <f t="shared" si="23"/>
        <v>1391.0541959220823</v>
      </c>
      <c r="AN39" s="15">
        <f t="shared" si="23"/>
        <v>1379.7349869530944</v>
      </c>
    </row>
    <row r="40" spans="1:40" s="14" customFormat="1" x14ac:dyDescent="0.15">
      <c r="A40" s="18" t="s">
        <v>204</v>
      </c>
      <c r="B40" s="15">
        <f t="shared" si="22"/>
        <v>0</v>
      </c>
      <c r="C40" s="15">
        <f t="shared" ref="C40:AN40" si="24">C$49*$C6/$C$15</f>
        <v>0</v>
      </c>
      <c r="D40" s="15">
        <f t="shared" si="24"/>
        <v>0</v>
      </c>
      <c r="E40" s="15">
        <f t="shared" si="24"/>
        <v>0</v>
      </c>
      <c r="F40" s="15">
        <f t="shared" si="24"/>
        <v>0</v>
      </c>
      <c r="G40" s="15">
        <f t="shared" si="24"/>
        <v>0</v>
      </c>
      <c r="H40" s="15">
        <f t="shared" si="24"/>
        <v>0</v>
      </c>
      <c r="I40" s="15">
        <f t="shared" si="24"/>
        <v>0</v>
      </c>
      <c r="J40" s="15">
        <f t="shared" si="24"/>
        <v>0</v>
      </c>
      <c r="K40" s="15">
        <f t="shared" si="24"/>
        <v>0</v>
      </c>
      <c r="L40" s="15">
        <f t="shared" si="24"/>
        <v>0</v>
      </c>
      <c r="M40" s="15">
        <f t="shared" si="24"/>
        <v>0</v>
      </c>
      <c r="N40" s="15">
        <f t="shared" si="24"/>
        <v>0</v>
      </c>
      <c r="O40" s="15">
        <f t="shared" si="24"/>
        <v>0</v>
      </c>
      <c r="P40" s="15">
        <f t="shared" si="24"/>
        <v>0</v>
      </c>
      <c r="Q40" s="15">
        <f t="shared" si="24"/>
        <v>0</v>
      </c>
      <c r="R40" s="15">
        <f t="shared" si="24"/>
        <v>0</v>
      </c>
      <c r="S40" s="15">
        <f t="shared" si="24"/>
        <v>0</v>
      </c>
      <c r="T40" s="15">
        <f t="shared" si="24"/>
        <v>0</v>
      </c>
      <c r="U40" s="15">
        <f t="shared" si="24"/>
        <v>0</v>
      </c>
      <c r="V40" s="15">
        <f t="shared" si="24"/>
        <v>0</v>
      </c>
      <c r="W40" s="15">
        <f t="shared" si="24"/>
        <v>0</v>
      </c>
      <c r="X40" s="15">
        <f t="shared" si="24"/>
        <v>0</v>
      </c>
      <c r="Y40" s="15">
        <f t="shared" si="24"/>
        <v>0</v>
      </c>
      <c r="Z40" s="15">
        <f t="shared" si="24"/>
        <v>0</v>
      </c>
      <c r="AA40" s="15">
        <f t="shared" si="24"/>
        <v>0</v>
      </c>
      <c r="AB40" s="15">
        <f t="shared" si="24"/>
        <v>0</v>
      </c>
      <c r="AC40" s="15">
        <f t="shared" si="24"/>
        <v>0</v>
      </c>
      <c r="AD40" s="15">
        <f t="shared" si="24"/>
        <v>0</v>
      </c>
      <c r="AE40" s="15">
        <f t="shared" si="24"/>
        <v>0</v>
      </c>
      <c r="AF40" s="15">
        <f t="shared" si="24"/>
        <v>0</v>
      </c>
      <c r="AG40" s="15">
        <f t="shared" si="24"/>
        <v>0</v>
      </c>
      <c r="AH40" s="15">
        <f t="shared" si="24"/>
        <v>0</v>
      </c>
      <c r="AI40" s="15">
        <f t="shared" si="24"/>
        <v>0</v>
      </c>
      <c r="AJ40" s="15">
        <f t="shared" si="24"/>
        <v>0</v>
      </c>
      <c r="AK40" s="15">
        <f t="shared" si="24"/>
        <v>0</v>
      </c>
      <c r="AL40" s="15">
        <f t="shared" si="24"/>
        <v>0</v>
      </c>
      <c r="AM40" s="15">
        <f t="shared" si="24"/>
        <v>0</v>
      </c>
      <c r="AN40" s="15">
        <f t="shared" si="24"/>
        <v>0</v>
      </c>
    </row>
    <row r="41" spans="1:40" s="14" customFormat="1" x14ac:dyDescent="0.15">
      <c r="A41" s="18" t="s">
        <v>205</v>
      </c>
      <c r="B41" s="15">
        <f t="shared" si="22"/>
        <v>0</v>
      </c>
      <c r="C41" s="15">
        <f t="shared" ref="C41:AN41" si="25">C$49*$C7/$C$15</f>
        <v>0</v>
      </c>
      <c r="D41" s="15">
        <f t="shared" si="25"/>
        <v>0</v>
      </c>
      <c r="E41" s="15">
        <f t="shared" si="25"/>
        <v>0</v>
      </c>
      <c r="F41" s="15">
        <f t="shared" si="25"/>
        <v>0</v>
      </c>
      <c r="G41" s="15">
        <f t="shared" si="25"/>
        <v>0</v>
      </c>
      <c r="H41" s="15">
        <f t="shared" si="25"/>
        <v>0</v>
      </c>
      <c r="I41" s="15">
        <f t="shared" si="25"/>
        <v>0</v>
      </c>
      <c r="J41" s="15">
        <f t="shared" si="25"/>
        <v>0</v>
      </c>
      <c r="K41" s="15">
        <f t="shared" si="25"/>
        <v>0</v>
      </c>
      <c r="L41" s="15">
        <f t="shared" si="25"/>
        <v>0</v>
      </c>
      <c r="M41" s="15">
        <f t="shared" si="25"/>
        <v>0</v>
      </c>
      <c r="N41" s="15">
        <f t="shared" si="25"/>
        <v>0</v>
      </c>
      <c r="O41" s="15">
        <f t="shared" si="25"/>
        <v>0</v>
      </c>
      <c r="P41" s="15">
        <f t="shared" si="25"/>
        <v>0</v>
      </c>
      <c r="Q41" s="15">
        <f t="shared" si="25"/>
        <v>0</v>
      </c>
      <c r="R41" s="15">
        <f t="shared" si="25"/>
        <v>0</v>
      </c>
      <c r="S41" s="15">
        <f t="shared" si="25"/>
        <v>0</v>
      </c>
      <c r="T41" s="15">
        <f t="shared" si="25"/>
        <v>0</v>
      </c>
      <c r="U41" s="15">
        <f t="shared" si="25"/>
        <v>0</v>
      </c>
      <c r="V41" s="15">
        <f t="shared" si="25"/>
        <v>0</v>
      </c>
      <c r="W41" s="15">
        <f t="shared" si="25"/>
        <v>0</v>
      </c>
      <c r="X41" s="15">
        <f t="shared" si="25"/>
        <v>0</v>
      </c>
      <c r="Y41" s="15">
        <f t="shared" si="25"/>
        <v>0</v>
      </c>
      <c r="Z41" s="15">
        <f t="shared" si="25"/>
        <v>0</v>
      </c>
      <c r="AA41" s="15">
        <f t="shared" si="25"/>
        <v>0</v>
      </c>
      <c r="AB41" s="15">
        <f t="shared" si="25"/>
        <v>0</v>
      </c>
      <c r="AC41" s="15">
        <f t="shared" si="25"/>
        <v>0</v>
      </c>
      <c r="AD41" s="15">
        <f t="shared" si="25"/>
        <v>0</v>
      </c>
      <c r="AE41" s="15">
        <f t="shared" si="25"/>
        <v>0</v>
      </c>
      <c r="AF41" s="15">
        <f t="shared" si="25"/>
        <v>0</v>
      </c>
      <c r="AG41" s="15">
        <f t="shared" si="25"/>
        <v>0</v>
      </c>
      <c r="AH41" s="15">
        <f t="shared" si="25"/>
        <v>0</v>
      </c>
      <c r="AI41" s="15">
        <f t="shared" si="25"/>
        <v>0</v>
      </c>
      <c r="AJ41" s="15">
        <f t="shared" si="25"/>
        <v>0</v>
      </c>
      <c r="AK41" s="15">
        <f t="shared" si="25"/>
        <v>0</v>
      </c>
      <c r="AL41" s="15">
        <f t="shared" si="25"/>
        <v>0</v>
      </c>
      <c r="AM41" s="15">
        <f t="shared" si="25"/>
        <v>0</v>
      </c>
      <c r="AN41" s="15">
        <f t="shared" si="25"/>
        <v>0</v>
      </c>
    </row>
    <row r="42" spans="1:40" s="14" customFormat="1" x14ac:dyDescent="0.15">
      <c r="A42" s="18" t="s">
        <v>206</v>
      </c>
      <c r="B42" s="15">
        <f t="shared" si="22"/>
        <v>0</v>
      </c>
      <c r="C42" s="15">
        <f t="shared" ref="C42:AN42" si="26">C$49*$C8/$C$15</f>
        <v>0</v>
      </c>
      <c r="D42" s="15">
        <f t="shared" si="26"/>
        <v>0</v>
      </c>
      <c r="E42" s="15">
        <f t="shared" si="26"/>
        <v>0</v>
      </c>
      <c r="F42" s="15">
        <f t="shared" si="26"/>
        <v>0</v>
      </c>
      <c r="G42" s="15">
        <f t="shared" si="26"/>
        <v>0</v>
      </c>
      <c r="H42" s="15">
        <f t="shared" si="26"/>
        <v>0</v>
      </c>
      <c r="I42" s="15">
        <f t="shared" si="26"/>
        <v>0</v>
      </c>
      <c r="J42" s="15">
        <f t="shared" si="26"/>
        <v>0</v>
      </c>
      <c r="K42" s="15">
        <f t="shared" si="26"/>
        <v>0</v>
      </c>
      <c r="L42" s="15">
        <f t="shared" si="26"/>
        <v>0</v>
      </c>
      <c r="M42" s="15">
        <f t="shared" si="26"/>
        <v>0</v>
      </c>
      <c r="N42" s="15">
        <f t="shared" si="26"/>
        <v>0</v>
      </c>
      <c r="O42" s="15">
        <f t="shared" si="26"/>
        <v>0</v>
      </c>
      <c r="P42" s="15">
        <f t="shared" si="26"/>
        <v>0</v>
      </c>
      <c r="Q42" s="15">
        <f t="shared" si="26"/>
        <v>0</v>
      </c>
      <c r="R42" s="15">
        <f t="shared" si="26"/>
        <v>0</v>
      </c>
      <c r="S42" s="15">
        <f t="shared" si="26"/>
        <v>0</v>
      </c>
      <c r="T42" s="15">
        <f t="shared" si="26"/>
        <v>0</v>
      </c>
      <c r="U42" s="15">
        <f t="shared" si="26"/>
        <v>0</v>
      </c>
      <c r="V42" s="15">
        <f t="shared" si="26"/>
        <v>0</v>
      </c>
      <c r="W42" s="15">
        <f t="shared" si="26"/>
        <v>0</v>
      </c>
      <c r="X42" s="15">
        <f t="shared" si="26"/>
        <v>0</v>
      </c>
      <c r="Y42" s="15">
        <f t="shared" si="26"/>
        <v>0</v>
      </c>
      <c r="Z42" s="15">
        <f t="shared" si="26"/>
        <v>0</v>
      </c>
      <c r="AA42" s="15">
        <f t="shared" si="26"/>
        <v>0</v>
      </c>
      <c r="AB42" s="15">
        <f t="shared" si="26"/>
        <v>0</v>
      </c>
      <c r="AC42" s="15">
        <f t="shared" si="26"/>
        <v>0</v>
      </c>
      <c r="AD42" s="15">
        <f t="shared" si="26"/>
        <v>0</v>
      </c>
      <c r="AE42" s="15">
        <f t="shared" si="26"/>
        <v>0</v>
      </c>
      <c r="AF42" s="15">
        <f t="shared" si="26"/>
        <v>0</v>
      </c>
      <c r="AG42" s="15">
        <f t="shared" si="26"/>
        <v>0</v>
      </c>
      <c r="AH42" s="15">
        <f t="shared" si="26"/>
        <v>0</v>
      </c>
      <c r="AI42" s="15">
        <f t="shared" si="26"/>
        <v>0</v>
      </c>
      <c r="AJ42" s="15">
        <f t="shared" si="26"/>
        <v>0</v>
      </c>
      <c r="AK42" s="15">
        <f t="shared" si="26"/>
        <v>0</v>
      </c>
      <c r="AL42" s="15">
        <f t="shared" si="26"/>
        <v>0</v>
      </c>
      <c r="AM42" s="15">
        <f t="shared" si="26"/>
        <v>0</v>
      </c>
      <c r="AN42" s="15">
        <f t="shared" si="26"/>
        <v>0</v>
      </c>
    </row>
    <row r="43" spans="1:40" s="14" customFormat="1" x14ac:dyDescent="0.15">
      <c r="A43" s="18" t="s">
        <v>207</v>
      </c>
      <c r="B43" s="15">
        <f t="shared" si="22"/>
        <v>0</v>
      </c>
      <c r="C43" s="15">
        <f t="shared" ref="C43:AN43" si="27">C$49*$C9/$C$15</f>
        <v>0</v>
      </c>
      <c r="D43" s="15">
        <f t="shared" si="27"/>
        <v>0</v>
      </c>
      <c r="E43" s="15">
        <f t="shared" si="27"/>
        <v>0</v>
      </c>
      <c r="F43" s="15">
        <f t="shared" si="27"/>
        <v>0</v>
      </c>
      <c r="G43" s="15">
        <f t="shared" si="27"/>
        <v>0</v>
      </c>
      <c r="H43" s="15">
        <f t="shared" si="27"/>
        <v>0</v>
      </c>
      <c r="I43" s="15">
        <f t="shared" si="27"/>
        <v>0</v>
      </c>
      <c r="J43" s="15">
        <f t="shared" si="27"/>
        <v>0</v>
      </c>
      <c r="K43" s="15">
        <f t="shared" si="27"/>
        <v>0</v>
      </c>
      <c r="L43" s="15">
        <f t="shared" si="27"/>
        <v>0</v>
      </c>
      <c r="M43" s="15">
        <f t="shared" si="27"/>
        <v>0</v>
      </c>
      <c r="N43" s="15">
        <f t="shared" si="27"/>
        <v>0</v>
      </c>
      <c r="O43" s="15">
        <f t="shared" si="27"/>
        <v>0</v>
      </c>
      <c r="P43" s="15">
        <f t="shared" si="27"/>
        <v>0</v>
      </c>
      <c r="Q43" s="15">
        <f t="shared" si="27"/>
        <v>0</v>
      </c>
      <c r="R43" s="15">
        <f t="shared" si="27"/>
        <v>0</v>
      </c>
      <c r="S43" s="15">
        <f t="shared" si="27"/>
        <v>0</v>
      </c>
      <c r="T43" s="15">
        <f t="shared" si="27"/>
        <v>0</v>
      </c>
      <c r="U43" s="15">
        <f t="shared" si="27"/>
        <v>0</v>
      </c>
      <c r="V43" s="15">
        <f t="shared" si="27"/>
        <v>0</v>
      </c>
      <c r="W43" s="15">
        <f t="shared" si="27"/>
        <v>0</v>
      </c>
      <c r="X43" s="15">
        <f t="shared" si="27"/>
        <v>0</v>
      </c>
      <c r="Y43" s="15">
        <f t="shared" si="27"/>
        <v>0</v>
      </c>
      <c r="Z43" s="15">
        <f t="shared" si="27"/>
        <v>0</v>
      </c>
      <c r="AA43" s="15">
        <f t="shared" si="27"/>
        <v>0</v>
      </c>
      <c r="AB43" s="15">
        <f t="shared" si="27"/>
        <v>0</v>
      </c>
      <c r="AC43" s="15">
        <f t="shared" si="27"/>
        <v>0</v>
      </c>
      <c r="AD43" s="15">
        <f t="shared" si="27"/>
        <v>0</v>
      </c>
      <c r="AE43" s="15">
        <f t="shared" si="27"/>
        <v>0</v>
      </c>
      <c r="AF43" s="15">
        <f t="shared" si="27"/>
        <v>0</v>
      </c>
      <c r="AG43" s="15">
        <f t="shared" si="27"/>
        <v>0</v>
      </c>
      <c r="AH43" s="15">
        <f t="shared" si="27"/>
        <v>0</v>
      </c>
      <c r="AI43" s="15">
        <f t="shared" si="27"/>
        <v>0</v>
      </c>
      <c r="AJ43" s="15">
        <f t="shared" si="27"/>
        <v>0</v>
      </c>
      <c r="AK43" s="15">
        <f t="shared" si="27"/>
        <v>0</v>
      </c>
      <c r="AL43" s="15">
        <f t="shared" si="27"/>
        <v>0</v>
      </c>
      <c r="AM43" s="15">
        <f t="shared" si="27"/>
        <v>0</v>
      </c>
      <c r="AN43" s="15">
        <f t="shared" si="27"/>
        <v>0</v>
      </c>
    </row>
    <row r="44" spans="1:40" s="14" customFormat="1" x14ac:dyDescent="0.15">
      <c r="A44" s="18" t="s">
        <v>208</v>
      </c>
      <c r="B44" s="15">
        <f t="shared" si="22"/>
        <v>0</v>
      </c>
      <c r="C44" s="15">
        <f t="shared" ref="C44:AN44" si="28">C$49*$C10/$C$15</f>
        <v>0</v>
      </c>
      <c r="D44" s="15">
        <f t="shared" si="28"/>
        <v>0</v>
      </c>
      <c r="E44" s="15">
        <f t="shared" si="28"/>
        <v>0</v>
      </c>
      <c r="F44" s="15">
        <f t="shared" si="28"/>
        <v>0</v>
      </c>
      <c r="G44" s="15">
        <f t="shared" si="28"/>
        <v>0</v>
      </c>
      <c r="H44" s="15">
        <f t="shared" si="28"/>
        <v>0</v>
      </c>
      <c r="I44" s="15">
        <f t="shared" si="28"/>
        <v>0</v>
      </c>
      <c r="J44" s="15">
        <f t="shared" si="28"/>
        <v>0</v>
      </c>
      <c r="K44" s="15">
        <f t="shared" si="28"/>
        <v>0</v>
      </c>
      <c r="L44" s="15">
        <f t="shared" si="28"/>
        <v>0</v>
      </c>
      <c r="M44" s="15">
        <f t="shared" si="28"/>
        <v>0</v>
      </c>
      <c r="N44" s="15">
        <f t="shared" si="28"/>
        <v>0</v>
      </c>
      <c r="O44" s="15">
        <f t="shared" si="28"/>
        <v>0</v>
      </c>
      <c r="P44" s="15">
        <f t="shared" si="28"/>
        <v>0</v>
      </c>
      <c r="Q44" s="15">
        <f t="shared" si="28"/>
        <v>0</v>
      </c>
      <c r="R44" s="15">
        <f t="shared" si="28"/>
        <v>0</v>
      </c>
      <c r="S44" s="15">
        <f t="shared" si="28"/>
        <v>0</v>
      </c>
      <c r="T44" s="15">
        <f t="shared" si="28"/>
        <v>0</v>
      </c>
      <c r="U44" s="15">
        <f t="shared" si="28"/>
        <v>0</v>
      </c>
      <c r="V44" s="15">
        <f t="shared" si="28"/>
        <v>0</v>
      </c>
      <c r="W44" s="15">
        <f t="shared" si="28"/>
        <v>0</v>
      </c>
      <c r="X44" s="15">
        <f t="shared" si="28"/>
        <v>0</v>
      </c>
      <c r="Y44" s="15">
        <f t="shared" si="28"/>
        <v>0</v>
      </c>
      <c r="Z44" s="15">
        <f t="shared" si="28"/>
        <v>0</v>
      </c>
      <c r="AA44" s="15">
        <f t="shared" si="28"/>
        <v>0</v>
      </c>
      <c r="AB44" s="15">
        <f t="shared" si="28"/>
        <v>0</v>
      </c>
      <c r="AC44" s="15">
        <f t="shared" si="28"/>
        <v>0</v>
      </c>
      <c r="AD44" s="15">
        <f t="shared" si="28"/>
        <v>0</v>
      </c>
      <c r="AE44" s="15">
        <f t="shared" si="28"/>
        <v>0</v>
      </c>
      <c r="AF44" s="15">
        <f t="shared" si="28"/>
        <v>0</v>
      </c>
      <c r="AG44" s="15">
        <f t="shared" si="28"/>
        <v>0</v>
      </c>
      <c r="AH44" s="15">
        <f t="shared" si="28"/>
        <v>0</v>
      </c>
      <c r="AI44" s="15">
        <f t="shared" si="28"/>
        <v>0</v>
      </c>
      <c r="AJ44" s="15">
        <f t="shared" si="28"/>
        <v>0</v>
      </c>
      <c r="AK44" s="15">
        <f t="shared" si="28"/>
        <v>0</v>
      </c>
      <c r="AL44" s="15">
        <f t="shared" si="28"/>
        <v>0</v>
      </c>
      <c r="AM44" s="15">
        <f t="shared" si="28"/>
        <v>0</v>
      </c>
      <c r="AN44" s="15">
        <f t="shared" si="28"/>
        <v>0</v>
      </c>
    </row>
    <row r="45" spans="1:40" s="14" customFormat="1" x14ac:dyDescent="0.15">
      <c r="A45" s="18" t="s">
        <v>209</v>
      </c>
      <c r="B45" s="15">
        <f t="shared" si="22"/>
        <v>0</v>
      </c>
      <c r="C45" s="15">
        <f t="shared" ref="C45:V45" si="29">C$49*$C11/$C$15</f>
        <v>0</v>
      </c>
      <c r="D45" s="15">
        <f t="shared" si="29"/>
        <v>0</v>
      </c>
      <c r="E45" s="15">
        <f t="shared" si="29"/>
        <v>0</v>
      </c>
      <c r="F45" s="15">
        <f t="shared" si="29"/>
        <v>0</v>
      </c>
      <c r="G45" s="15">
        <f t="shared" si="29"/>
        <v>0</v>
      </c>
      <c r="H45" s="15">
        <f t="shared" si="29"/>
        <v>0</v>
      </c>
      <c r="I45" s="15">
        <f t="shared" si="29"/>
        <v>0</v>
      </c>
      <c r="J45" s="15">
        <f t="shared" si="29"/>
        <v>0</v>
      </c>
      <c r="K45" s="15">
        <f t="shared" si="29"/>
        <v>0</v>
      </c>
      <c r="L45" s="15">
        <f t="shared" si="29"/>
        <v>0</v>
      </c>
      <c r="M45" s="15">
        <f t="shared" si="29"/>
        <v>0</v>
      </c>
      <c r="N45" s="15">
        <f t="shared" si="29"/>
        <v>0</v>
      </c>
      <c r="O45" s="15">
        <f t="shared" si="29"/>
        <v>0</v>
      </c>
      <c r="P45" s="15">
        <f t="shared" si="29"/>
        <v>0</v>
      </c>
      <c r="Q45" s="15">
        <f t="shared" si="29"/>
        <v>0</v>
      </c>
      <c r="R45" s="15">
        <f t="shared" si="29"/>
        <v>0</v>
      </c>
      <c r="S45" s="15">
        <f t="shared" si="29"/>
        <v>0</v>
      </c>
      <c r="T45" s="15">
        <f t="shared" si="29"/>
        <v>0</v>
      </c>
      <c r="U45" s="15">
        <f t="shared" si="29"/>
        <v>0</v>
      </c>
      <c r="V45" s="15">
        <f t="shared" si="29"/>
        <v>0</v>
      </c>
      <c r="W45" s="15">
        <f t="shared" ref="W45:AN45" si="30">W$49*$C11/$C$15</f>
        <v>0</v>
      </c>
      <c r="X45" s="15">
        <f t="shared" si="30"/>
        <v>0</v>
      </c>
      <c r="Y45" s="15">
        <f t="shared" si="30"/>
        <v>0</v>
      </c>
      <c r="Z45" s="15">
        <f t="shared" si="30"/>
        <v>0</v>
      </c>
      <c r="AA45" s="15">
        <f t="shared" si="30"/>
        <v>0</v>
      </c>
      <c r="AB45" s="15">
        <f t="shared" si="30"/>
        <v>0</v>
      </c>
      <c r="AC45" s="15">
        <f t="shared" si="30"/>
        <v>0</v>
      </c>
      <c r="AD45" s="15">
        <f t="shared" si="30"/>
        <v>0</v>
      </c>
      <c r="AE45" s="15">
        <f t="shared" si="30"/>
        <v>0</v>
      </c>
      <c r="AF45" s="15">
        <f t="shared" si="30"/>
        <v>0</v>
      </c>
      <c r="AG45" s="15">
        <f t="shared" si="30"/>
        <v>0</v>
      </c>
      <c r="AH45" s="15">
        <f t="shared" si="30"/>
        <v>0</v>
      </c>
      <c r="AI45" s="15">
        <f t="shared" si="30"/>
        <v>0</v>
      </c>
      <c r="AJ45" s="15">
        <f t="shared" si="30"/>
        <v>0</v>
      </c>
      <c r="AK45" s="15">
        <f t="shared" si="30"/>
        <v>0</v>
      </c>
      <c r="AL45" s="15">
        <f t="shared" si="30"/>
        <v>0</v>
      </c>
      <c r="AM45" s="15">
        <f t="shared" si="30"/>
        <v>0</v>
      </c>
      <c r="AN45" s="15">
        <f t="shared" si="30"/>
        <v>0</v>
      </c>
    </row>
    <row r="46" spans="1:40" s="14" customFormat="1" x14ac:dyDescent="0.15">
      <c r="A46" s="18" t="s">
        <v>210</v>
      </c>
      <c r="B46" s="15">
        <f t="shared" si="22"/>
        <v>0</v>
      </c>
      <c r="C46" s="15">
        <f t="shared" ref="C46:V46" si="31">C$49*$C12/$C$15</f>
        <v>0</v>
      </c>
      <c r="D46" s="15">
        <f t="shared" si="31"/>
        <v>0</v>
      </c>
      <c r="E46" s="15">
        <f t="shared" si="31"/>
        <v>0</v>
      </c>
      <c r="F46" s="15">
        <f t="shared" si="31"/>
        <v>0</v>
      </c>
      <c r="G46" s="15">
        <f t="shared" si="31"/>
        <v>0</v>
      </c>
      <c r="H46" s="15">
        <f t="shared" si="31"/>
        <v>0</v>
      </c>
      <c r="I46" s="15">
        <f t="shared" si="31"/>
        <v>0</v>
      </c>
      <c r="J46" s="15">
        <f t="shared" si="31"/>
        <v>0</v>
      </c>
      <c r="K46" s="15">
        <f t="shared" si="31"/>
        <v>0</v>
      </c>
      <c r="L46" s="15">
        <f t="shared" si="31"/>
        <v>0</v>
      </c>
      <c r="M46" s="15">
        <f t="shared" si="31"/>
        <v>0</v>
      </c>
      <c r="N46" s="15">
        <f t="shared" si="31"/>
        <v>0</v>
      </c>
      <c r="O46" s="15">
        <f t="shared" si="31"/>
        <v>0</v>
      </c>
      <c r="P46" s="15">
        <f t="shared" si="31"/>
        <v>0</v>
      </c>
      <c r="Q46" s="15">
        <f t="shared" si="31"/>
        <v>0</v>
      </c>
      <c r="R46" s="15">
        <f t="shared" si="31"/>
        <v>0</v>
      </c>
      <c r="S46" s="15">
        <f t="shared" si="31"/>
        <v>0</v>
      </c>
      <c r="T46" s="15">
        <f t="shared" si="31"/>
        <v>0</v>
      </c>
      <c r="U46" s="15">
        <f t="shared" si="31"/>
        <v>0</v>
      </c>
      <c r="V46" s="15">
        <f t="shared" si="31"/>
        <v>0</v>
      </c>
      <c r="W46" s="15">
        <f t="shared" ref="W46:AN46" si="32">W$49*$C12/$C$15</f>
        <v>0</v>
      </c>
      <c r="X46" s="15">
        <f t="shared" si="32"/>
        <v>0</v>
      </c>
      <c r="Y46" s="15">
        <f t="shared" si="32"/>
        <v>0</v>
      </c>
      <c r="Z46" s="15">
        <f t="shared" si="32"/>
        <v>0</v>
      </c>
      <c r="AA46" s="15">
        <f t="shared" si="32"/>
        <v>0</v>
      </c>
      <c r="AB46" s="15">
        <f t="shared" si="32"/>
        <v>0</v>
      </c>
      <c r="AC46" s="15">
        <f t="shared" si="32"/>
        <v>0</v>
      </c>
      <c r="AD46" s="15">
        <f t="shared" si="32"/>
        <v>0</v>
      </c>
      <c r="AE46" s="15">
        <f t="shared" si="32"/>
        <v>0</v>
      </c>
      <c r="AF46" s="15">
        <f t="shared" si="32"/>
        <v>0</v>
      </c>
      <c r="AG46" s="15">
        <f t="shared" si="32"/>
        <v>0</v>
      </c>
      <c r="AH46" s="15">
        <f t="shared" si="32"/>
        <v>0</v>
      </c>
      <c r="AI46" s="15">
        <f t="shared" si="32"/>
        <v>0</v>
      </c>
      <c r="AJ46" s="15">
        <f t="shared" si="32"/>
        <v>0</v>
      </c>
      <c r="AK46" s="15">
        <f t="shared" si="32"/>
        <v>0</v>
      </c>
      <c r="AL46" s="15">
        <f t="shared" si="32"/>
        <v>0</v>
      </c>
      <c r="AM46" s="15">
        <f t="shared" si="32"/>
        <v>0</v>
      </c>
      <c r="AN46" s="15">
        <f t="shared" si="32"/>
        <v>0</v>
      </c>
    </row>
    <row r="47" spans="1:40" s="14" customFormat="1" x14ac:dyDescent="0.15">
      <c r="A47" s="18" t="s">
        <v>211</v>
      </c>
      <c r="B47" s="15">
        <f t="shared" si="22"/>
        <v>0</v>
      </c>
      <c r="C47" s="15">
        <f t="shared" ref="C47:V47" si="33">C$49*$C13/$C$15</f>
        <v>0</v>
      </c>
      <c r="D47" s="15">
        <f t="shared" si="33"/>
        <v>0</v>
      </c>
      <c r="E47" s="15">
        <f t="shared" si="33"/>
        <v>0</v>
      </c>
      <c r="F47" s="15">
        <f t="shared" si="33"/>
        <v>0</v>
      </c>
      <c r="G47" s="15">
        <f t="shared" si="33"/>
        <v>0</v>
      </c>
      <c r="H47" s="15">
        <f t="shared" si="33"/>
        <v>0</v>
      </c>
      <c r="I47" s="15">
        <f t="shared" si="33"/>
        <v>0</v>
      </c>
      <c r="J47" s="15">
        <f t="shared" si="33"/>
        <v>0</v>
      </c>
      <c r="K47" s="15">
        <f t="shared" si="33"/>
        <v>0</v>
      </c>
      <c r="L47" s="15">
        <f t="shared" si="33"/>
        <v>0</v>
      </c>
      <c r="M47" s="15">
        <f t="shared" si="33"/>
        <v>0</v>
      </c>
      <c r="N47" s="15">
        <f t="shared" si="33"/>
        <v>0</v>
      </c>
      <c r="O47" s="15">
        <f t="shared" si="33"/>
        <v>0</v>
      </c>
      <c r="P47" s="15">
        <f t="shared" si="33"/>
        <v>0</v>
      </c>
      <c r="Q47" s="15">
        <f t="shared" si="33"/>
        <v>0</v>
      </c>
      <c r="R47" s="15">
        <f t="shared" si="33"/>
        <v>0</v>
      </c>
      <c r="S47" s="15">
        <f t="shared" si="33"/>
        <v>0</v>
      </c>
      <c r="T47" s="15">
        <f t="shared" si="33"/>
        <v>0</v>
      </c>
      <c r="U47" s="15">
        <f t="shared" si="33"/>
        <v>0</v>
      </c>
      <c r="V47" s="15">
        <f t="shared" si="33"/>
        <v>0</v>
      </c>
      <c r="W47" s="15">
        <f t="shared" ref="W47:AN47" si="34">W$49*$C13/$C$15</f>
        <v>0</v>
      </c>
      <c r="X47" s="15">
        <f t="shared" si="34"/>
        <v>0</v>
      </c>
      <c r="Y47" s="15">
        <f t="shared" si="34"/>
        <v>0</v>
      </c>
      <c r="Z47" s="15">
        <f t="shared" si="34"/>
        <v>0</v>
      </c>
      <c r="AA47" s="15">
        <f t="shared" si="34"/>
        <v>0</v>
      </c>
      <c r="AB47" s="15">
        <f t="shared" si="34"/>
        <v>0</v>
      </c>
      <c r="AC47" s="15">
        <f t="shared" si="34"/>
        <v>0</v>
      </c>
      <c r="AD47" s="15">
        <f t="shared" si="34"/>
        <v>0</v>
      </c>
      <c r="AE47" s="15">
        <f t="shared" si="34"/>
        <v>0</v>
      </c>
      <c r="AF47" s="15">
        <f t="shared" si="34"/>
        <v>0</v>
      </c>
      <c r="AG47" s="15">
        <f t="shared" si="34"/>
        <v>0</v>
      </c>
      <c r="AH47" s="15">
        <f t="shared" si="34"/>
        <v>0</v>
      </c>
      <c r="AI47" s="15">
        <f t="shared" si="34"/>
        <v>0</v>
      </c>
      <c r="AJ47" s="15">
        <f t="shared" si="34"/>
        <v>0</v>
      </c>
      <c r="AK47" s="15">
        <f t="shared" si="34"/>
        <v>0</v>
      </c>
      <c r="AL47" s="15">
        <f t="shared" si="34"/>
        <v>0</v>
      </c>
      <c r="AM47" s="15">
        <f t="shared" si="34"/>
        <v>0</v>
      </c>
      <c r="AN47" s="15">
        <f t="shared" si="34"/>
        <v>0</v>
      </c>
    </row>
    <row r="48" spans="1:40" s="14" customFormat="1" x14ac:dyDescent="0.15">
      <c r="A48" s="18" t="s">
        <v>212</v>
      </c>
      <c r="B48" s="15">
        <f t="shared" si="22"/>
        <v>0</v>
      </c>
      <c r="C48" s="15">
        <f t="shared" ref="C48:V48" si="35">C$49*$C14/$C$15</f>
        <v>0</v>
      </c>
      <c r="D48" s="15">
        <f t="shared" si="35"/>
        <v>0</v>
      </c>
      <c r="E48" s="15">
        <f t="shared" si="35"/>
        <v>0</v>
      </c>
      <c r="F48" s="15">
        <f t="shared" si="35"/>
        <v>0</v>
      </c>
      <c r="G48" s="15">
        <f t="shared" si="35"/>
        <v>0</v>
      </c>
      <c r="H48" s="15">
        <f t="shared" si="35"/>
        <v>0</v>
      </c>
      <c r="I48" s="15">
        <f t="shared" si="35"/>
        <v>0</v>
      </c>
      <c r="J48" s="15">
        <f t="shared" si="35"/>
        <v>0</v>
      </c>
      <c r="K48" s="15">
        <f t="shared" si="35"/>
        <v>0</v>
      </c>
      <c r="L48" s="15">
        <f t="shared" si="35"/>
        <v>0</v>
      </c>
      <c r="M48" s="15">
        <f t="shared" si="35"/>
        <v>0</v>
      </c>
      <c r="N48" s="15">
        <f t="shared" si="35"/>
        <v>0</v>
      </c>
      <c r="O48" s="15">
        <f t="shared" si="35"/>
        <v>0</v>
      </c>
      <c r="P48" s="15">
        <f t="shared" si="35"/>
        <v>0</v>
      </c>
      <c r="Q48" s="15">
        <f t="shared" si="35"/>
        <v>0</v>
      </c>
      <c r="R48" s="15">
        <f t="shared" si="35"/>
        <v>0</v>
      </c>
      <c r="S48" s="15">
        <f t="shared" si="35"/>
        <v>0</v>
      </c>
      <c r="T48" s="15">
        <f t="shared" si="35"/>
        <v>0</v>
      </c>
      <c r="U48" s="15">
        <f t="shared" si="35"/>
        <v>0</v>
      </c>
      <c r="V48" s="15">
        <f t="shared" si="35"/>
        <v>0</v>
      </c>
      <c r="W48" s="15">
        <f t="shared" ref="W48:AN48" si="36">W$49*$C14/$C$15</f>
        <v>0</v>
      </c>
      <c r="X48" s="15">
        <f t="shared" si="36"/>
        <v>0</v>
      </c>
      <c r="Y48" s="15">
        <f t="shared" si="36"/>
        <v>0</v>
      </c>
      <c r="Z48" s="15">
        <f t="shared" si="36"/>
        <v>0</v>
      </c>
      <c r="AA48" s="15">
        <f t="shared" si="36"/>
        <v>0</v>
      </c>
      <c r="AB48" s="15">
        <f t="shared" si="36"/>
        <v>0</v>
      </c>
      <c r="AC48" s="15">
        <f t="shared" si="36"/>
        <v>0</v>
      </c>
      <c r="AD48" s="15">
        <f t="shared" si="36"/>
        <v>0</v>
      </c>
      <c r="AE48" s="15">
        <f t="shared" si="36"/>
        <v>0</v>
      </c>
      <c r="AF48" s="15">
        <f t="shared" si="36"/>
        <v>0</v>
      </c>
      <c r="AG48" s="15">
        <f t="shared" si="36"/>
        <v>0</v>
      </c>
      <c r="AH48" s="15">
        <f t="shared" si="36"/>
        <v>0</v>
      </c>
      <c r="AI48" s="15">
        <f t="shared" si="36"/>
        <v>0</v>
      </c>
      <c r="AJ48" s="15">
        <f t="shared" si="36"/>
        <v>0</v>
      </c>
      <c r="AK48" s="15">
        <f t="shared" si="36"/>
        <v>0</v>
      </c>
      <c r="AL48" s="15">
        <f t="shared" si="36"/>
        <v>0</v>
      </c>
      <c r="AM48" s="15">
        <f t="shared" si="36"/>
        <v>0</v>
      </c>
      <c r="AN48" s="15">
        <f t="shared" si="36"/>
        <v>0</v>
      </c>
    </row>
    <row r="49" spans="1:40" s="16" customFormat="1" x14ac:dyDescent="0.15">
      <c r="A49" s="18" t="s">
        <v>202</v>
      </c>
      <c r="B49" s="16">
        <f>'BAU energy consumption'!B$4*$C$16</f>
        <v>1161.7590571186449</v>
      </c>
      <c r="C49" s="16">
        <f>'BAU energy consumption'!C$4*$C$16</f>
        <v>1174.3814414188214</v>
      </c>
      <c r="D49" s="16">
        <f>'BAU energy consumption'!D$4*$C$16</f>
        <v>1202.9933887215393</v>
      </c>
      <c r="E49" s="16">
        <f>'BAU energy consumption'!E$4*$C$16</f>
        <v>1231.8154112750151</v>
      </c>
      <c r="F49" s="16">
        <f>'BAU energy consumption'!F$4*$C$16</f>
        <v>1256.5860861506278</v>
      </c>
      <c r="G49" s="16">
        <f>'BAU energy consumption'!G$4*$C$16</f>
        <v>1275.2344221598987</v>
      </c>
      <c r="H49" s="16">
        <f>'BAU energy consumption'!H$4*$C$16</f>
        <v>1293.9262524302751</v>
      </c>
      <c r="I49" s="16">
        <f>'BAU energy consumption'!I$4*$C$16</f>
        <v>1312.6672057345284</v>
      </c>
      <c r="J49" s="16">
        <f>'BAU energy consumption'!J$4*$C$16</f>
        <v>1331.4541894517554</v>
      </c>
      <c r="K49" s="16">
        <f>'BAU energy consumption'!K$4*$C$16</f>
        <v>1349.7246414535966</v>
      </c>
      <c r="L49" s="16">
        <f>'BAU energy consumption'!L$4*$C$16</f>
        <v>1367.2021734007872</v>
      </c>
      <c r="M49" s="16">
        <f>'BAU energy consumption'!M$4*$C$16</f>
        <v>1384.6853507871876</v>
      </c>
      <c r="N49" s="16">
        <f>'BAU energy consumption'!N$4*$C$16</f>
        <v>1402.1793658210381</v>
      </c>
      <c r="O49" s="16">
        <f>'BAU energy consumption'!O$4*$C$16</f>
        <v>1419.6799047205564</v>
      </c>
      <c r="P49" s="16">
        <f>'BAU energy consumption'!P$4*$C$16</f>
        <v>1432.9018432442856</v>
      </c>
      <c r="Q49" s="16">
        <f>'BAU energy consumption'!Q$4*$C$16</f>
        <v>1439.8205891857835</v>
      </c>
      <c r="R49" s="16">
        <f>'BAU energy consumption'!R$4*$C$16</f>
        <v>1446.693634063457</v>
      </c>
      <c r="S49" s="16">
        <f>'BAU energy consumption'!S$4*$C$16</f>
        <v>1453.5248166900385</v>
      </c>
      <c r="T49" s="16">
        <f>'BAU energy consumption'!T$4*$C$16</f>
        <v>1460.3123370761991</v>
      </c>
      <c r="U49" s="16">
        <f>'BAU energy consumption'!U$4*$C$16</f>
        <v>1465.1300637238974</v>
      </c>
      <c r="V49" s="16">
        <f>'BAU energy consumption'!V$4*$C$16</f>
        <v>1467.0661991159488</v>
      </c>
      <c r="W49" s="16">
        <f>'BAU energy consumption'!W$4*$C$16</f>
        <v>1468.9432052809493</v>
      </c>
      <c r="X49" s="16">
        <f>'BAU energy consumption'!X$4*$C$16</f>
        <v>1470.7648345534951</v>
      </c>
      <c r="Y49" s="16">
        <f>'BAU energy consumption'!Y$4*$C$16</f>
        <v>1472.5246823841542</v>
      </c>
      <c r="Z49" s="16">
        <f>'BAU energy consumption'!Z$4*$C$16</f>
        <v>1472.7835373976675</v>
      </c>
      <c r="AA49" s="16">
        <f>'BAU energy consumption'!AA$4*$C$16</f>
        <v>1470.8582634965749</v>
      </c>
      <c r="AB49" s="16">
        <f>'BAU energy consumption'!AB$4*$C$16</f>
        <v>1468.8361255156897</v>
      </c>
      <c r="AC49" s="16">
        <f>'BAU energy consumption'!AC$4*$C$16</f>
        <v>1466.7175043653212</v>
      </c>
      <c r="AD49" s="16">
        <f>'BAU energy consumption'!AD$4*$C$16</f>
        <v>1464.5029647418282</v>
      </c>
      <c r="AE49" s="16">
        <f>'BAU energy consumption'!AE$4*$C$16</f>
        <v>1460.4416197053699</v>
      </c>
      <c r="AF49" s="16">
        <f>'BAU energy consumption'!AF$4*$C$16</f>
        <v>1453.688746033642</v>
      </c>
      <c r="AG49" s="16">
        <f>'BAU energy consumption'!AG$4*$C$16</f>
        <v>1446.7963882873548</v>
      </c>
      <c r="AH49" s="16">
        <f>'BAU energy consumption'!AH$4*$C$16</f>
        <v>1439.7721606467449</v>
      </c>
      <c r="AI49" s="16">
        <f>'BAU energy consumption'!AI$4*$C$16</f>
        <v>1432.6029356244978</v>
      </c>
      <c r="AJ49" s="16">
        <f>'BAU energy consumption'!AJ$4*$C$16</f>
        <v>1423.9447794013693</v>
      </c>
      <c r="AK49" s="16">
        <f>'BAU energy consumption'!AK$4*$C$16</f>
        <v>1413.1576316117371</v>
      </c>
      <c r="AL49" s="16">
        <f>'BAU energy consumption'!AL$4*$C$16</f>
        <v>1402.1933155179336</v>
      </c>
      <c r="AM49" s="16">
        <f>'BAU energy consumption'!AM$4*$C$16</f>
        <v>1391.0541959220823</v>
      </c>
      <c r="AN49" s="16">
        <f>'BAU energy consumption'!AN$4*$C$16</f>
        <v>1379.7349869530944</v>
      </c>
    </row>
    <row r="50" spans="1:40" s="14" customFormat="1" x14ac:dyDescent="0.15"/>
    <row r="51" spans="1:40" s="18" customFormat="1" x14ac:dyDescent="0.15">
      <c r="A51" s="17" t="s">
        <v>28</v>
      </c>
      <c r="B51" s="18">
        <v>2022</v>
      </c>
      <c r="C51" s="18">
        <v>2023</v>
      </c>
      <c r="D51" s="18">
        <v>2024</v>
      </c>
      <c r="E51" s="18">
        <v>2025</v>
      </c>
      <c r="F51" s="18">
        <v>2026</v>
      </c>
      <c r="G51" s="18">
        <v>2027</v>
      </c>
      <c r="H51" s="18">
        <v>2028</v>
      </c>
      <c r="I51" s="18">
        <v>2029</v>
      </c>
      <c r="J51" s="18">
        <v>2030</v>
      </c>
      <c r="K51" s="18">
        <v>2031</v>
      </c>
      <c r="L51" s="18">
        <v>2032</v>
      </c>
      <c r="M51" s="18">
        <v>2033</v>
      </c>
      <c r="N51" s="18">
        <v>2034</v>
      </c>
      <c r="O51" s="18">
        <v>2035</v>
      </c>
      <c r="P51" s="18">
        <v>2036</v>
      </c>
      <c r="Q51" s="18">
        <v>2037</v>
      </c>
      <c r="R51" s="18">
        <v>2038</v>
      </c>
      <c r="S51" s="18">
        <v>2039</v>
      </c>
      <c r="T51" s="18">
        <v>2040</v>
      </c>
      <c r="U51" s="18">
        <v>2041</v>
      </c>
      <c r="V51" s="18">
        <v>2042</v>
      </c>
      <c r="W51" s="18">
        <v>2043</v>
      </c>
      <c r="X51" s="18">
        <v>2044</v>
      </c>
      <c r="Y51" s="18">
        <v>2045</v>
      </c>
      <c r="Z51" s="18">
        <v>2046</v>
      </c>
      <c r="AA51" s="18">
        <v>2047</v>
      </c>
      <c r="AB51" s="18">
        <v>2048</v>
      </c>
      <c r="AC51" s="18">
        <v>2049</v>
      </c>
      <c r="AD51" s="18">
        <v>2050</v>
      </c>
      <c r="AE51" s="18">
        <v>2051</v>
      </c>
      <c r="AF51" s="18">
        <v>2052</v>
      </c>
      <c r="AG51" s="18">
        <v>2053</v>
      </c>
      <c r="AH51" s="18">
        <v>2054</v>
      </c>
      <c r="AI51" s="18">
        <v>2055</v>
      </c>
      <c r="AJ51" s="18">
        <v>2056</v>
      </c>
      <c r="AK51" s="18">
        <v>2057</v>
      </c>
      <c r="AL51" s="18">
        <v>2058</v>
      </c>
      <c r="AM51" s="18">
        <v>2059</v>
      </c>
      <c r="AN51" s="18">
        <v>2060</v>
      </c>
    </row>
    <row r="52" spans="1:40" s="14" customFormat="1" x14ac:dyDescent="0.15">
      <c r="A52" s="18" t="s">
        <v>203</v>
      </c>
      <c r="B52" s="14">
        <f t="shared" ref="B52:B61" si="37">IFERROR(B$62*$D5/H$15,0)</f>
        <v>0</v>
      </c>
      <c r="C52" s="14">
        <f t="shared" ref="C52:C61" si="38">IFERROR(C$62*$D5/I$15,0)</f>
        <v>0</v>
      </c>
      <c r="D52" s="14">
        <f t="shared" ref="D52:D61" si="39">IFERROR(D$62*$D5/J$15,0)</f>
        <v>0</v>
      </c>
      <c r="E52" s="14">
        <f t="shared" ref="E52:E61" si="40">IFERROR(E$62*$D5/K$15,0)</f>
        <v>0</v>
      </c>
      <c r="F52" s="14">
        <f t="shared" ref="F52:F61" si="41">IFERROR(F$62*$D5/L$15,0)</f>
        <v>0</v>
      </c>
      <c r="G52" s="14">
        <f t="shared" ref="G52:G61" si="42">IFERROR(G$62*$D5/M$15,0)</f>
        <v>0</v>
      </c>
      <c r="H52" s="14">
        <f t="shared" ref="H52:H61" si="43">IFERROR(H$62*$D5/N$15,0)</f>
        <v>0</v>
      </c>
      <c r="I52" s="14">
        <f t="shared" ref="I52:I61" si="44">IFERROR(I$62*$D5/O$15,0)</f>
        <v>0</v>
      </c>
      <c r="J52" s="14">
        <f t="shared" ref="J52:J61" si="45">IFERROR(J$62*$D5/P$15,0)</f>
        <v>0</v>
      </c>
      <c r="K52" s="14">
        <f t="shared" ref="K52:K61" si="46">IFERROR(K$62*$D5/Q$15,0)</f>
        <v>0</v>
      </c>
      <c r="L52" s="14">
        <f t="shared" ref="L52:L61" si="47">IFERROR(L$62*$D5/R$15,0)</f>
        <v>0</v>
      </c>
      <c r="M52" s="14">
        <f t="shared" ref="M52:M61" si="48">IFERROR(M$62*$D5/S$15,0)</f>
        <v>0</v>
      </c>
      <c r="N52" s="14">
        <f t="shared" ref="N52:N61" si="49">IFERROR(N$62*$D5/T$15,0)</f>
        <v>0</v>
      </c>
      <c r="O52" s="14">
        <f t="shared" ref="O52:O61" si="50">IFERROR(O$62*$D5/U$15,0)</f>
        <v>0</v>
      </c>
      <c r="P52" s="14">
        <f t="shared" ref="P52:P61" si="51">IFERROR(P$62*$D5/V$15,0)</f>
        <v>0</v>
      </c>
      <c r="Q52" s="14">
        <f t="shared" ref="Q52:Q61" si="52">IFERROR(Q$62*$D5/W$15,0)</f>
        <v>0</v>
      </c>
      <c r="R52" s="14">
        <f t="shared" ref="R52:R61" si="53">IFERROR(R$62*$D5/X$15,0)</f>
        <v>0</v>
      </c>
      <c r="S52" s="14">
        <f t="shared" ref="S52:S61" si="54">IFERROR(S$62*$D5/Y$15,0)</f>
        <v>0</v>
      </c>
      <c r="T52" s="14">
        <f t="shared" ref="T52:T61" si="55">IFERROR(T$62*$D5/Z$15,0)</f>
        <v>0</v>
      </c>
      <c r="U52" s="14">
        <f t="shared" ref="U52:U61" si="56">IFERROR(U$62*$D5/AA$15,0)</f>
        <v>0</v>
      </c>
      <c r="V52" s="14">
        <f t="shared" ref="V52:V61" si="57">IFERROR(V$62*$D5/AB$15,0)</f>
        <v>0</v>
      </c>
      <c r="W52" s="14">
        <f t="shared" ref="W52:W61" si="58">IFERROR(W$62*$D5/AC$15,0)</f>
        <v>0</v>
      </c>
      <c r="X52" s="14">
        <f t="shared" ref="X52:X61" si="59">IFERROR(X$62*$D5/AD$15,0)</f>
        <v>0</v>
      </c>
      <c r="Y52" s="14">
        <f t="shared" ref="Y52:Y61" si="60">IFERROR(Y$62*$D5/AE$15,0)</f>
        <v>0</v>
      </c>
      <c r="Z52" s="14">
        <f t="shared" ref="Z52:Z61" si="61">IFERROR(Z$62*$D5/AF$15,0)</f>
        <v>0</v>
      </c>
      <c r="AA52" s="14">
        <f t="shared" ref="AA52:AA61" si="62">IFERROR(AA$62*$D5/AG$15,0)</f>
        <v>0</v>
      </c>
      <c r="AB52" s="14">
        <f t="shared" ref="AB52:AB61" si="63">IFERROR(AB$62*$D5/AH$15,0)</f>
        <v>0</v>
      </c>
      <c r="AC52" s="14">
        <f t="shared" ref="AC52:AC61" si="64">IFERROR(AC$62*$D5/AI$15,0)</f>
        <v>0</v>
      </c>
      <c r="AD52" s="14">
        <f t="shared" ref="AD52:AD61" si="65">IFERROR(AD$62*$D5/AJ$15,0)</f>
        <v>0</v>
      </c>
      <c r="AE52" s="14">
        <f t="shared" ref="AE52:AE61" si="66">IFERROR(AE$62*$D5/AK$15,0)</f>
        <v>0</v>
      </c>
      <c r="AF52" s="14">
        <f t="shared" ref="AF52:AF61" si="67">IFERROR(AF$62*$D5/AL$15,0)</f>
        <v>0</v>
      </c>
      <c r="AG52" s="14">
        <f t="shared" ref="AG52:AG61" si="68">IFERROR(AG$62*$D5/AM$15,0)</f>
        <v>0</v>
      </c>
      <c r="AH52" s="14">
        <f t="shared" ref="AH52:AH61" si="69">IFERROR(AH$62*$D5/AN$15,0)</f>
        <v>0</v>
      </c>
      <c r="AI52" s="14">
        <f t="shared" ref="AI52:AI61" si="70">IFERROR(AI$62*$D5/AO$15,0)</f>
        <v>0</v>
      </c>
      <c r="AJ52" s="14">
        <f t="shared" ref="AJ52:AJ61" si="71">IFERROR(AJ$62*$D5/AP$15,0)</f>
        <v>0</v>
      </c>
      <c r="AK52" s="14">
        <f t="shared" ref="AK52:AK61" si="72">IFERROR(AK$62*$D5/AQ$15,0)</f>
        <v>0</v>
      </c>
      <c r="AL52" s="14">
        <f t="shared" ref="AL52:AL61" si="73">IFERROR(AL$62*$D5/AR$15,0)</f>
        <v>0</v>
      </c>
      <c r="AM52" s="14">
        <f t="shared" ref="AM52:AM61" si="74">IFERROR(AM$62*$D5/AS$15,0)</f>
        <v>0</v>
      </c>
      <c r="AN52" s="14">
        <f t="shared" ref="AN52:AN61" si="75">IFERROR(AN$62*$D5/AT$15,0)</f>
        <v>0</v>
      </c>
    </row>
    <row r="53" spans="1:40" s="14" customFormat="1" x14ac:dyDescent="0.15">
      <c r="A53" s="18" t="s">
        <v>204</v>
      </c>
      <c r="B53" s="14">
        <f t="shared" si="37"/>
        <v>0</v>
      </c>
      <c r="C53" s="14">
        <f t="shared" si="38"/>
        <v>0</v>
      </c>
      <c r="D53" s="14">
        <f t="shared" si="39"/>
        <v>0</v>
      </c>
      <c r="E53" s="14">
        <f t="shared" si="40"/>
        <v>0</v>
      </c>
      <c r="F53" s="14">
        <f t="shared" si="41"/>
        <v>0</v>
      </c>
      <c r="G53" s="14">
        <f t="shared" si="42"/>
        <v>0</v>
      </c>
      <c r="H53" s="14">
        <f t="shared" si="43"/>
        <v>0</v>
      </c>
      <c r="I53" s="14">
        <f t="shared" si="44"/>
        <v>0</v>
      </c>
      <c r="J53" s="14">
        <f t="shared" si="45"/>
        <v>0</v>
      </c>
      <c r="K53" s="14">
        <f t="shared" si="46"/>
        <v>0</v>
      </c>
      <c r="L53" s="14">
        <f t="shared" si="47"/>
        <v>0</v>
      </c>
      <c r="M53" s="14">
        <f t="shared" si="48"/>
        <v>0</v>
      </c>
      <c r="N53" s="14">
        <f t="shared" si="49"/>
        <v>0</v>
      </c>
      <c r="O53" s="14">
        <f t="shared" si="50"/>
        <v>0</v>
      </c>
      <c r="P53" s="14">
        <f t="shared" si="51"/>
        <v>0</v>
      </c>
      <c r="Q53" s="14">
        <f t="shared" si="52"/>
        <v>0</v>
      </c>
      <c r="R53" s="14">
        <f t="shared" si="53"/>
        <v>0</v>
      </c>
      <c r="S53" s="14">
        <f t="shared" si="54"/>
        <v>0</v>
      </c>
      <c r="T53" s="14">
        <f t="shared" si="55"/>
        <v>0</v>
      </c>
      <c r="U53" s="14">
        <f t="shared" si="56"/>
        <v>0</v>
      </c>
      <c r="V53" s="14">
        <f t="shared" si="57"/>
        <v>0</v>
      </c>
      <c r="W53" s="14">
        <f t="shared" si="58"/>
        <v>0</v>
      </c>
      <c r="X53" s="14">
        <f t="shared" si="59"/>
        <v>0</v>
      </c>
      <c r="Y53" s="14">
        <f t="shared" si="60"/>
        <v>0</v>
      </c>
      <c r="Z53" s="14">
        <f t="shared" si="61"/>
        <v>0</v>
      </c>
      <c r="AA53" s="14">
        <f t="shared" si="62"/>
        <v>0</v>
      </c>
      <c r="AB53" s="14">
        <f t="shared" si="63"/>
        <v>0</v>
      </c>
      <c r="AC53" s="14">
        <f t="shared" si="64"/>
        <v>0</v>
      </c>
      <c r="AD53" s="14">
        <f t="shared" si="65"/>
        <v>0</v>
      </c>
      <c r="AE53" s="14">
        <f t="shared" si="66"/>
        <v>0</v>
      </c>
      <c r="AF53" s="14">
        <f t="shared" si="67"/>
        <v>0</v>
      </c>
      <c r="AG53" s="14">
        <f t="shared" si="68"/>
        <v>0</v>
      </c>
      <c r="AH53" s="14">
        <f t="shared" si="69"/>
        <v>0</v>
      </c>
      <c r="AI53" s="14">
        <f t="shared" si="70"/>
        <v>0</v>
      </c>
      <c r="AJ53" s="14">
        <f t="shared" si="71"/>
        <v>0</v>
      </c>
      <c r="AK53" s="14">
        <f t="shared" si="72"/>
        <v>0</v>
      </c>
      <c r="AL53" s="14">
        <f t="shared" si="73"/>
        <v>0</v>
      </c>
      <c r="AM53" s="14">
        <f t="shared" si="74"/>
        <v>0</v>
      </c>
      <c r="AN53" s="14">
        <f t="shared" si="75"/>
        <v>0</v>
      </c>
    </row>
    <row r="54" spans="1:40" s="14" customFormat="1" x14ac:dyDescent="0.15">
      <c r="A54" s="18" t="s">
        <v>205</v>
      </c>
      <c r="B54" s="14">
        <f t="shared" si="37"/>
        <v>0</v>
      </c>
      <c r="C54" s="14">
        <f t="shared" si="38"/>
        <v>0</v>
      </c>
      <c r="D54" s="14">
        <f t="shared" si="39"/>
        <v>0</v>
      </c>
      <c r="E54" s="14">
        <f t="shared" si="40"/>
        <v>0</v>
      </c>
      <c r="F54" s="14">
        <f t="shared" si="41"/>
        <v>0</v>
      </c>
      <c r="G54" s="14">
        <f t="shared" si="42"/>
        <v>0</v>
      </c>
      <c r="H54" s="14">
        <f t="shared" si="43"/>
        <v>0</v>
      </c>
      <c r="I54" s="14">
        <f t="shared" si="44"/>
        <v>0</v>
      </c>
      <c r="J54" s="14">
        <f t="shared" si="45"/>
        <v>0</v>
      </c>
      <c r="K54" s="14">
        <f t="shared" si="46"/>
        <v>0</v>
      </c>
      <c r="L54" s="14">
        <f t="shared" si="47"/>
        <v>0</v>
      </c>
      <c r="M54" s="14">
        <f t="shared" si="48"/>
        <v>0</v>
      </c>
      <c r="N54" s="14">
        <f t="shared" si="49"/>
        <v>0</v>
      </c>
      <c r="O54" s="14">
        <f t="shared" si="50"/>
        <v>0</v>
      </c>
      <c r="P54" s="14">
        <f t="shared" si="51"/>
        <v>0</v>
      </c>
      <c r="Q54" s="14">
        <f t="shared" si="52"/>
        <v>0</v>
      </c>
      <c r="R54" s="14">
        <f t="shared" si="53"/>
        <v>0</v>
      </c>
      <c r="S54" s="14">
        <f t="shared" si="54"/>
        <v>0</v>
      </c>
      <c r="T54" s="14">
        <f t="shared" si="55"/>
        <v>0</v>
      </c>
      <c r="U54" s="14">
        <f t="shared" si="56"/>
        <v>0</v>
      </c>
      <c r="V54" s="14">
        <f t="shared" si="57"/>
        <v>0</v>
      </c>
      <c r="W54" s="14">
        <f t="shared" si="58"/>
        <v>0</v>
      </c>
      <c r="X54" s="14">
        <f t="shared" si="59"/>
        <v>0</v>
      </c>
      <c r="Y54" s="14">
        <f t="shared" si="60"/>
        <v>0</v>
      </c>
      <c r="Z54" s="14">
        <f t="shared" si="61"/>
        <v>0</v>
      </c>
      <c r="AA54" s="14">
        <f t="shared" si="62"/>
        <v>0</v>
      </c>
      <c r="AB54" s="14">
        <f t="shared" si="63"/>
        <v>0</v>
      </c>
      <c r="AC54" s="14">
        <f t="shared" si="64"/>
        <v>0</v>
      </c>
      <c r="AD54" s="14">
        <f t="shared" si="65"/>
        <v>0</v>
      </c>
      <c r="AE54" s="14">
        <f t="shared" si="66"/>
        <v>0</v>
      </c>
      <c r="AF54" s="14">
        <f t="shared" si="67"/>
        <v>0</v>
      </c>
      <c r="AG54" s="14">
        <f t="shared" si="68"/>
        <v>0</v>
      </c>
      <c r="AH54" s="14">
        <f t="shared" si="69"/>
        <v>0</v>
      </c>
      <c r="AI54" s="14">
        <f t="shared" si="70"/>
        <v>0</v>
      </c>
      <c r="AJ54" s="14">
        <f t="shared" si="71"/>
        <v>0</v>
      </c>
      <c r="AK54" s="14">
        <f t="shared" si="72"/>
        <v>0</v>
      </c>
      <c r="AL54" s="14">
        <f t="shared" si="73"/>
        <v>0</v>
      </c>
      <c r="AM54" s="14">
        <f t="shared" si="74"/>
        <v>0</v>
      </c>
      <c r="AN54" s="14">
        <f t="shared" si="75"/>
        <v>0</v>
      </c>
    </row>
    <row r="55" spans="1:40" s="14" customFormat="1" x14ac:dyDescent="0.15">
      <c r="A55" s="18" t="s">
        <v>206</v>
      </c>
      <c r="B55" s="14">
        <f t="shared" si="37"/>
        <v>0</v>
      </c>
      <c r="C55" s="14">
        <f t="shared" si="38"/>
        <v>0</v>
      </c>
      <c r="D55" s="14">
        <f t="shared" si="39"/>
        <v>0</v>
      </c>
      <c r="E55" s="14">
        <f t="shared" si="40"/>
        <v>0</v>
      </c>
      <c r="F55" s="14">
        <f t="shared" si="41"/>
        <v>0</v>
      </c>
      <c r="G55" s="14">
        <f t="shared" si="42"/>
        <v>0</v>
      </c>
      <c r="H55" s="14">
        <f t="shared" si="43"/>
        <v>0</v>
      </c>
      <c r="I55" s="14">
        <f t="shared" si="44"/>
        <v>0</v>
      </c>
      <c r="J55" s="14">
        <f t="shared" si="45"/>
        <v>0</v>
      </c>
      <c r="K55" s="14">
        <f t="shared" si="46"/>
        <v>0</v>
      </c>
      <c r="L55" s="14">
        <f t="shared" si="47"/>
        <v>0</v>
      </c>
      <c r="M55" s="14">
        <f t="shared" si="48"/>
        <v>0</v>
      </c>
      <c r="N55" s="14">
        <f t="shared" si="49"/>
        <v>0</v>
      </c>
      <c r="O55" s="14">
        <f t="shared" si="50"/>
        <v>0</v>
      </c>
      <c r="P55" s="14">
        <f t="shared" si="51"/>
        <v>0</v>
      </c>
      <c r="Q55" s="14">
        <f t="shared" si="52"/>
        <v>0</v>
      </c>
      <c r="R55" s="14">
        <f t="shared" si="53"/>
        <v>0</v>
      </c>
      <c r="S55" s="14">
        <f t="shared" si="54"/>
        <v>0</v>
      </c>
      <c r="T55" s="14">
        <f t="shared" si="55"/>
        <v>0</v>
      </c>
      <c r="U55" s="14">
        <f t="shared" si="56"/>
        <v>0</v>
      </c>
      <c r="V55" s="14">
        <f t="shared" si="57"/>
        <v>0</v>
      </c>
      <c r="W55" s="14">
        <f t="shared" si="58"/>
        <v>0</v>
      </c>
      <c r="X55" s="14">
        <f t="shared" si="59"/>
        <v>0</v>
      </c>
      <c r="Y55" s="14">
        <f t="shared" si="60"/>
        <v>0</v>
      </c>
      <c r="Z55" s="14">
        <f t="shared" si="61"/>
        <v>0</v>
      </c>
      <c r="AA55" s="14">
        <f t="shared" si="62"/>
        <v>0</v>
      </c>
      <c r="AB55" s="14">
        <f t="shared" si="63"/>
        <v>0</v>
      </c>
      <c r="AC55" s="14">
        <f t="shared" si="64"/>
        <v>0</v>
      </c>
      <c r="AD55" s="14">
        <f t="shared" si="65"/>
        <v>0</v>
      </c>
      <c r="AE55" s="14">
        <f t="shared" si="66"/>
        <v>0</v>
      </c>
      <c r="AF55" s="14">
        <f t="shared" si="67"/>
        <v>0</v>
      </c>
      <c r="AG55" s="14">
        <f t="shared" si="68"/>
        <v>0</v>
      </c>
      <c r="AH55" s="14">
        <f t="shared" si="69"/>
        <v>0</v>
      </c>
      <c r="AI55" s="14">
        <f t="shared" si="70"/>
        <v>0</v>
      </c>
      <c r="AJ55" s="14">
        <f t="shared" si="71"/>
        <v>0</v>
      </c>
      <c r="AK55" s="14">
        <f t="shared" si="72"/>
        <v>0</v>
      </c>
      <c r="AL55" s="14">
        <f t="shared" si="73"/>
        <v>0</v>
      </c>
      <c r="AM55" s="14">
        <f t="shared" si="74"/>
        <v>0</v>
      </c>
      <c r="AN55" s="14">
        <f t="shared" si="75"/>
        <v>0</v>
      </c>
    </row>
    <row r="56" spans="1:40" s="14" customFormat="1" x14ac:dyDescent="0.15">
      <c r="A56" s="18" t="s">
        <v>207</v>
      </c>
      <c r="B56" s="14">
        <f t="shared" si="37"/>
        <v>0</v>
      </c>
      <c r="C56" s="14">
        <f t="shared" si="38"/>
        <v>0</v>
      </c>
      <c r="D56" s="14">
        <f t="shared" si="39"/>
        <v>0</v>
      </c>
      <c r="E56" s="14">
        <f t="shared" si="40"/>
        <v>0</v>
      </c>
      <c r="F56" s="14">
        <f t="shared" si="41"/>
        <v>0</v>
      </c>
      <c r="G56" s="14">
        <f t="shared" si="42"/>
        <v>0</v>
      </c>
      <c r="H56" s="14">
        <f t="shared" si="43"/>
        <v>0</v>
      </c>
      <c r="I56" s="14">
        <f t="shared" si="44"/>
        <v>0</v>
      </c>
      <c r="J56" s="14">
        <f t="shared" si="45"/>
        <v>0</v>
      </c>
      <c r="K56" s="14">
        <f t="shared" si="46"/>
        <v>0</v>
      </c>
      <c r="L56" s="14">
        <f t="shared" si="47"/>
        <v>0</v>
      </c>
      <c r="M56" s="14">
        <f t="shared" si="48"/>
        <v>0</v>
      </c>
      <c r="N56" s="14">
        <f t="shared" si="49"/>
        <v>0</v>
      </c>
      <c r="O56" s="14">
        <f t="shared" si="50"/>
        <v>0</v>
      </c>
      <c r="P56" s="14">
        <f t="shared" si="51"/>
        <v>0</v>
      </c>
      <c r="Q56" s="14">
        <f t="shared" si="52"/>
        <v>0</v>
      </c>
      <c r="R56" s="14">
        <f t="shared" si="53"/>
        <v>0</v>
      </c>
      <c r="S56" s="14">
        <f t="shared" si="54"/>
        <v>0</v>
      </c>
      <c r="T56" s="14">
        <f t="shared" si="55"/>
        <v>0</v>
      </c>
      <c r="U56" s="14">
        <f t="shared" si="56"/>
        <v>0</v>
      </c>
      <c r="V56" s="14">
        <f t="shared" si="57"/>
        <v>0</v>
      </c>
      <c r="W56" s="14">
        <f t="shared" si="58"/>
        <v>0</v>
      </c>
      <c r="X56" s="14">
        <f t="shared" si="59"/>
        <v>0</v>
      </c>
      <c r="Y56" s="14">
        <f t="shared" si="60"/>
        <v>0</v>
      </c>
      <c r="Z56" s="14">
        <f t="shared" si="61"/>
        <v>0</v>
      </c>
      <c r="AA56" s="14">
        <f t="shared" si="62"/>
        <v>0</v>
      </c>
      <c r="AB56" s="14">
        <f t="shared" si="63"/>
        <v>0</v>
      </c>
      <c r="AC56" s="14">
        <f t="shared" si="64"/>
        <v>0</v>
      </c>
      <c r="AD56" s="14">
        <f t="shared" si="65"/>
        <v>0</v>
      </c>
      <c r="AE56" s="14">
        <f t="shared" si="66"/>
        <v>0</v>
      </c>
      <c r="AF56" s="14">
        <f t="shared" si="67"/>
        <v>0</v>
      </c>
      <c r="AG56" s="14">
        <f t="shared" si="68"/>
        <v>0</v>
      </c>
      <c r="AH56" s="14">
        <f t="shared" si="69"/>
        <v>0</v>
      </c>
      <c r="AI56" s="14">
        <f t="shared" si="70"/>
        <v>0</v>
      </c>
      <c r="AJ56" s="14">
        <f t="shared" si="71"/>
        <v>0</v>
      </c>
      <c r="AK56" s="14">
        <f t="shared" si="72"/>
        <v>0</v>
      </c>
      <c r="AL56" s="14">
        <f t="shared" si="73"/>
        <v>0</v>
      </c>
      <c r="AM56" s="14">
        <f t="shared" si="74"/>
        <v>0</v>
      </c>
      <c r="AN56" s="14">
        <f t="shared" si="75"/>
        <v>0</v>
      </c>
    </row>
    <row r="57" spans="1:40" s="14" customFormat="1" x14ac:dyDescent="0.15">
      <c r="A57" s="18" t="s">
        <v>208</v>
      </c>
      <c r="B57" s="14">
        <f t="shared" si="37"/>
        <v>0</v>
      </c>
      <c r="C57" s="14">
        <f t="shared" si="38"/>
        <v>0</v>
      </c>
      <c r="D57" s="14">
        <f t="shared" si="39"/>
        <v>0</v>
      </c>
      <c r="E57" s="14">
        <f t="shared" si="40"/>
        <v>0</v>
      </c>
      <c r="F57" s="14">
        <f t="shared" si="41"/>
        <v>0</v>
      </c>
      <c r="G57" s="14">
        <f t="shared" si="42"/>
        <v>0</v>
      </c>
      <c r="H57" s="14">
        <f t="shared" si="43"/>
        <v>0</v>
      </c>
      <c r="I57" s="14">
        <f t="shared" si="44"/>
        <v>0</v>
      </c>
      <c r="J57" s="14">
        <f t="shared" si="45"/>
        <v>0</v>
      </c>
      <c r="K57" s="14">
        <f t="shared" si="46"/>
        <v>0</v>
      </c>
      <c r="L57" s="14">
        <f t="shared" si="47"/>
        <v>0</v>
      </c>
      <c r="M57" s="14">
        <f t="shared" si="48"/>
        <v>0</v>
      </c>
      <c r="N57" s="14">
        <f t="shared" si="49"/>
        <v>0</v>
      </c>
      <c r="O57" s="14">
        <f t="shared" si="50"/>
        <v>0</v>
      </c>
      <c r="P57" s="14">
        <f t="shared" si="51"/>
        <v>0</v>
      </c>
      <c r="Q57" s="14">
        <f t="shared" si="52"/>
        <v>0</v>
      </c>
      <c r="R57" s="14">
        <f t="shared" si="53"/>
        <v>0</v>
      </c>
      <c r="S57" s="14">
        <f t="shared" si="54"/>
        <v>0</v>
      </c>
      <c r="T57" s="14">
        <f t="shared" si="55"/>
        <v>0</v>
      </c>
      <c r="U57" s="14">
        <f t="shared" si="56"/>
        <v>0</v>
      </c>
      <c r="V57" s="14">
        <f t="shared" si="57"/>
        <v>0</v>
      </c>
      <c r="W57" s="14">
        <f t="shared" si="58"/>
        <v>0</v>
      </c>
      <c r="X57" s="14">
        <f t="shared" si="59"/>
        <v>0</v>
      </c>
      <c r="Y57" s="14">
        <f t="shared" si="60"/>
        <v>0</v>
      </c>
      <c r="Z57" s="14">
        <f t="shared" si="61"/>
        <v>0</v>
      </c>
      <c r="AA57" s="14">
        <f t="shared" si="62"/>
        <v>0</v>
      </c>
      <c r="AB57" s="14">
        <f t="shared" si="63"/>
        <v>0</v>
      </c>
      <c r="AC57" s="14">
        <f t="shared" si="64"/>
        <v>0</v>
      </c>
      <c r="AD57" s="14">
        <f t="shared" si="65"/>
        <v>0</v>
      </c>
      <c r="AE57" s="14">
        <f t="shared" si="66"/>
        <v>0</v>
      </c>
      <c r="AF57" s="14">
        <f t="shared" si="67"/>
        <v>0</v>
      </c>
      <c r="AG57" s="14">
        <f t="shared" si="68"/>
        <v>0</v>
      </c>
      <c r="AH57" s="14">
        <f t="shared" si="69"/>
        <v>0</v>
      </c>
      <c r="AI57" s="14">
        <f t="shared" si="70"/>
        <v>0</v>
      </c>
      <c r="AJ57" s="14">
        <f t="shared" si="71"/>
        <v>0</v>
      </c>
      <c r="AK57" s="14">
        <f t="shared" si="72"/>
        <v>0</v>
      </c>
      <c r="AL57" s="14">
        <f t="shared" si="73"/>
        <v>0</v>
      </c>
      <c r="AM57" s="14">
        <f t="shared" si="74"/>
        <v>0</v>
      </c>
      <c r="AN57" s="14">
        <f t="shared" si="75"/>
        <v>0</v>
      </c>
    </row>
    <row r="58" spans="1:40" s="14" customFormat="1" x14ac:dyDescent="0.15">
      <c r="A58" s="18" t="s">
        <v>209</v>
      </c>
      <c r="B58" s="14">
        <f t="shared" si="37"/>
        <v>0</v>
      </c>
      <c r="C58" s="14">
        <f t="shared" si="38"/>
        <v>0</v>
      </c>
      <c r="D58" s="14">
        <f t="shared" si="39"/>
        <v>0</v>
      </c>
      <c r="E58" s="14">
        <f t="shared" si="40"/>
        <v>0</v>
      </c>
      <c r="F58" s="14">
        <f t="shared" si="41"/>
        <v>0</v>
      </c>
      <c r="G58" s="14">
        <f t="shared" si="42"/>
        <v>0</v>
      </c>
      <c r="H58" s="14">
        <f t="shared" si="43"/>
        <v>0</v>
      </c>
      <c r="I58" s="14">
        <f t="shared" si="44"/>
        <v>0</v>
      </c>
      <c r="J58" s="14">
        <f t="shared" si="45"/>
        <v>0</v>
      </c>
      <c r="K58" s="14">
        <f t="shared" si="46"/>
        <v>0</v>
      </c>
      <c r="L58" s="14">
        <f t="shared" si="47"/>
        <v>0</v>
      </c>
      <c r="M58" s="14">
        <f t="shared" si="48"/>
        <v>0</v>
      </c>
      <c r="N58" s="14">
        <f t="shared" si="49"/>
        <v>0</v>
      </c>
      <c r="O58" s="14">
        <f t="shared" si="50"/>
        <v>0</v>
      </c>
      <c r="P58" s="14">
        <f t="shared" si="51"/>
        <v>0</v>
      </c>
      <c r="Q58" s="14">
        <f t="shared" si="52"/>
        <v>0</v>
      </c>
      <c r="R58" s="14">
        <f t="shared" si="53"/>
        <v>0</v>
      </c>
      <c r="S58" s="14">
        <f t="shared" si="54"/>
        <v>0</v>
      </c>
      <c r="T58" s="14">
        <f t="shared" si="55"/>
        <v>0</v>
      </c>
      <c r="U58" s="14">
        <f t="shared" si="56"/>
        <v>0</v>
      </c>
      <c r="V58" s="14">
        <f t="shared" si="57"/>
        <v>0</v>
      </c>
      <c r="W58" s="14">
        <f t="shared" si="58"/>
        <v>0</v>
      </c>
      <c r="X58" s="14">
        <f t="shared" si="59"/>
        <v>0</v>
      </c>
      <c r="Y58" s="14">
        <f t="shared" si="60"/>
        <v>0</v>
      </c>
      <c r="Z58" s="14">
        <f t="shared" si="61"/>
        <v>0</v>
      </c>
      <c r="AA58" s="14">
        <f t="shared" si="62"/>
        <v>0</v>
      </c>
      <c r="AB58" s="14">
        <f t="shared" si="63"/>
        <v>0</v>
      </c>
      <c r="AC58" s="14">
        <f t="shared" si="64"/>
        <v>0</v>
      </c>
      <c r="AD58" s="14">
        <f t="shared" si="65"/>
        <v>0</v>
      </c>
      <c r="AE58" s="14">
        <f t="shared" si="66"/>
        <v>0</v>
      </c>
      <c r="AF58" s="14">
        <f t="shared" si="67"/>
        <v>0</v>
      </c>
      <c r="AG58" s="14">
        <f t="shared" si="68"/>
        <v>0</v>
      </c>
      <c r="AH58" s="14">
        <f t="shared" si="69"/>
        <v>0</v>
      </c>
      <c r="AI58" s="14">
        <f t="shared" si="70"/>
        <v>0</v>
      </c>
      <c r="AJ58" s="14">
        <f t="shared" si="71"/>
        <v>0</v>
      </c>
      <c r="AK58" s="14">
        <f t="shared" si="72"/>
        <v>0</v>
      </c>
      <c r="AL58" s="14">
        <f t="shared" si="73"/>
        <v>0</v>
      </c>
      <c r="AM58" s="14">
        <f t="shared" si="74"/>
        <v>0</v>
      </c>
      <c r="AN58" s="14">
        <f t="shared" si="75"/>
        <v>0</v>
      </c>
    </row>
    <row r="59" spans="1:40" s="14" customFormat="1" x14ac:dyDescent="0.15">
      <c r="A59" s="18" t="s">
        <v>210</v>
      </c>
      <c r="B59" s="14">
        <f t="shared" si="37"/>
        <v>0</v>
      </c>
      <c r="C59" s="14">
        <f t="shared" si="38"/>
        <v>0</v>
      </c>
      <c r="D59" s="14">
        <f t="shared" si="39"/>
        <v>0</v>
      </c>
      <c r="E59" s="14">
        <f t="shared" si="40"/>
        <v>0</v>
      </c>
      <c r="F59" s="14">
        <f t="shared" si="41"/>
        <v>0</v>
      </c>
      <c r="G59" s="14">
        <f t="shared" si="42"/>
        <v>0</v>
      </c>
      <c r="H59" s="14">
        <f t="shared" si="43"/>
        <v>0</v>
      </c>
      <c r="I59" s="14">
        <f t="shared" si="44"/>
        <v>0</v>
      </c>
      <c r="J59" s="14">
        <f t="shared" si="45"/>
        <v>0</v>
      </c>
      <c r="K59" s="14">
        <f t="shared" si="46"/>
        <v>0</v>
      </c>
      <c r="L59" s="14">
        <f t="shared" si="47"/>
        <v>0</v>
      </c>
      <c r="M59" s="14">
        <f t="shared" si="48"/>
        <v>0</v>
      </c>
      <c r="N59" s="14">
        <f t="shared" si="49"/>
        <v>0</v>
      </c>
      <c r="O59" s="14">
        <f t="shared" si="50"/>
        <v>0</v>
      </c>
      <c r="P59" s="14">
        <f t="shared" si="51"/>
        <v>0</v>
      </c>
      <c r="Q59" s="14">
        <f t="shared" si="52"/>
        <v>0</v>
      </c>
      <c r="R59" s="14">
        <f t="shared" si="53"/>
        <v>0</v>
      </c>
      <c r="S59" s="14">
        <f t="shared" si="54"/>
        <v>0</v>
      </c>
      <c r="T59" s="14">
        <f t="shared" si="55"/>
        <v>0</v>
      </c>
      <c r="U59" s="14">
        <f t="shared" si="56"/>
        <v>0</v>
      </c>
      <c r="V59" s="14">
        <f t="shared" si="57"/>
        <v>0</v>
      </c>
      <c r="W59" s="14">
        <f t="shared" si="58"/>
        <v>0</v>
      </c>
      <c r="X59" s="14">
        <f t="shared" si="59"/>
        <v>0</v>
      </c>
      <c r="Y59" s="14">
        <f t="shared" si="60"/>
        <v>0</v>
      </c>
      <c r="Z59" s="14">
        <f t="shared" si="61"/>
        <v>0</v>
      </c>
      <c r="AA59" s="14">
        <f t="shared" si="62"/>
        <v>0</v>
      </c>
      <c r="AB59" s="14">
        <f t="shared" si="63"/>
        <v>0</v>
      </c>
      <c r="AC59" s="14">
        <f t="shared" si="64"/>
        <v>0</v>
      </c>
      <c r="AD59" s="14">
        <f t="shared" si="65"/>
        <v>0</v>
      </c>
      <c r="AE59" s="14">
        <f t="shared" si="66"/>
        <v>0</v>
      </c>
      <c r="AF59" s="14">
        <f t="shared" si="67"/>
        <v>0</v>
      </c>
      <c r="AG59" s="14">
        <f t="shared" si="68"/>
        <v>0</v>
      </c>
      <c r="AH59" s="14">
        <f t="shared" si="69"/>
        <v>0</v>
      </c>
      <c r="AI59" s="14">
        <f t="shared" si="70"/>
        <v>0</v>
      </c>
      <c r="AJ59" s="14">
        <f t="shared" si="71"/>
        <v>0</v>
      </c>
      <c r="AK59" s="14">
        <f t="shared" si="72"/>
        <v>0</v>
      </c>
      <c r="AL59" s="14">
        <f t="shared" si="73"/>
        <v>0</v>
      </c>
      <c r="AM59" s="14">
        <f t="shared" si="74"/>
        <v>0</v>
      </c>
      <c r="AN59" s="14">
        <f t="shared" si="75"/>
        <v>0</v>
      </c>
    </row>
    <row r="60" spans="1:40" s="14" customFormat="1" x14ac:dyDescent="0.15">
      <c r="A60" s="18" t="s">
        <v>211</v>
      </c>
      <c r="B60" s="14">
        <f t="shared" si="37"/>
        <v>0</v>
      </c>
      <c r="C60" s="14">
        <f t="shared" si="38"/>
        <v>0</v>
      </c>
      <c r="D60" s="14">
        <f t="shared" si="39"/>
        <v>0</v>
      </c>
      <c r="E60" s="14">
        <f t="shared" si="40"/>
        <v>0</v>
      </c>
      <c r="F60" s="14">
        <f t="shared" si="41"/>
        <v>0</v>
      </c>
      <c r="G60" s="14">
        <f t="shared" si="42"/>
        <v>0</v>
      </c>
      <c r="H60" s="14">
        <f t="shared" si="43"/>
        <v>0</v>
      </c>
      <c r="I60" s="14">
        <f t="shared" si="44"/>
        <v>0</v>
      </c>
      <c r="J60" s="14">
        <f t="shared" si="45"/>
        <v>0</v>
      </c>
      <c r="K60" s="14">
        <f t="shared" si="46"/>
        <v>0</v>
      </c>
      <c r="L60" s="14">
        <f t="shared" si="47"/>
        <v>0</v>
      </c>
      <c r="M60" s="14">
        <f t="shared" si="48"/>
        <v>0</v>
      </c>
      <c r="N60" s="14">
        <f t="shared" si="49"/>
        <v>0</v>
      </c>
      <c r="O60" s="14">
        <f t="shared" si="50"/>
        <v>0</v>
      </c>
      <c r="P60" s="14">
        <f t="shared" si="51"/>
        <v>0</v>
      </c>
      <c r="Q60" s="14">
        <f t="shared" si="52"/>
        <v>0</v>
      </c>
      <c r="R60" s="14">
        <f t="shared" si="53"/>
        <v>0</v>
      </c>
      <c r="S60" s="14">
        <f t="shared" si="54"/>
        <v>0</v>
      </c>
      <c r="T60" s="14">
        <f t="shared" si="55"/>
        <v>0</v>
      </c>
      <c r="U60" s="14">
        <f t="shared" si="56"/>
        <v>0</v>
      </c>
      <c r="V60" s="14">
        <f t="shared" si="57"/>
        <v>0</v>
      </c>
      <c r="W60" s="14">
        <f t="shared" si="58"/>
        <v>0</v>
      </c>
      <c r="X60" s="14">
        <f t="shared" si="59"/>
        <v>0</v>
      </c>
      <c r="Y60" s="14">
        <f t="shared" si="60"/>
        <v>0</v>
      </c>
      <c r="Z60" s="14">
        <f t="shared" si="61"/>
        <v>0</v>
      </c>
      <c r="AA60" s="14">
        <f t="shared" si="62"/>
        <v>0</v>
      </c>
      <c r="AB60" s="14">
        <f t="shared" si="63"/>
        <v>0</v>
      </c>
      <c r="AC60" s="14">
        <f t="shared" si="64"/>
        <v>0</v>
      </c>
      <c r="AD60" s="14">
        <f t="shared" si="65"/>
        <v>0</v>
      </c>
      <c r="AE60" s="14">
        <f t="shared" si="66"/>
        <v>0</v>
      </c>
      <c r="AF60" s="14">
        <f t="shared" si="67"/>
        <v>0</v>
      </c>
      <c r="AG60" s="14">
        <f t="shared" si="68"/>
        <v>0</v>
      </c>
      <c r="AH60" s="14">
        <f t="shared" si="69"/>
        <v>0</v>
      </c>
      <c r="AI60" s="14">
        <f t="shared" si="70"/>
        <v>0</v>
      </c>
      <c r="AJ60" s="14">
        <f t="shared" si="71"/>
        <v>0</v>
      </c>
      <c r="AK60" s="14">
        <f t="shared" si="72"/>
        <v>0</v>
      </c>
      <c r="AL60" s="14">
        <f t="shared" si="73"/>
        <v>0</v>
      </c>
      <c r="AM60" s="14">
        <f t="shared" si="74"/>
        <v>0</v>
      </c>
      <c r="AN60" s="14">
        <f t="shared" si="75"/>
        <v>0</v>
      </c>
    </row>
    <row r="61" spans="1:40" s="14" customFormat="1" x14ac:dyDescent="0.15">
      <c r="A61" s="18" t="s">
        <v>212</v>
      </c>
      <c r="B61" s="14">
        <f t="shared" si="37"/>
        <v>0</v>
      </c>
      <c r="C61" s="14">
        <f t="shared" si="38"/>
        <v>0</v>
      </c>
      <c r="D61" s="14">
        <f t="shared" si="39"/>
        <v>0</v>
      </c>
      <c r="E61" s="14">
        <f t="shared" si="40"/>
        <v>0</v>
      </c>
      <c r="F61" s="14">
        <f t="shared" si="41"/>
        <v>0</v>
      </c>
      <c r="G61" s="14">
        <f t="shared" si="42"/>
        <v>0</v>
      </c>
      <c r="H61" s="14">
        <f t="shared" si="43"/>
        <v>0</v>
      </c>
      <c r="I61" s="14">
        <f t="shared" si="44"/>
        <v>0</v>
      </c>
      <c r="J61" s="14">
        <f t="shared" si="45"/>
        <v>0</v>
      </c>
      <c r="K61" s="14">
        <f t="shared" si="46"/>
        <v>0</v>
      </c>
      <c r="L61" s="14">
        <f t="shared" si="47"/>
        <v>0</v>
      </c>
      <c r="M61" s="14">
        <f t="shared" si="48"/>
        <v>0</v>
      </c>
      <c r="N61" s="14">
        <f t="shared" si="49"/>
        <v>0</v>
      </c>
      <c r="O61" s="14">
        <f t="shared" si="50"/>
        <v>0</v>
      </c>
      <c r="P61" s="14">
        <f t="shared" si="51"/>
        <v>0</v>
      </c>
      <c r="Q61" s="14">
        <f t="shared" si="52"/>
        <v>0</v>
      </c>
      <c r="R61" s="14">
        <f t="shared" si="53"/>
        <v>0</v>
      </c>
      <c r="S61" s="14">
        <f t="shared" si="54"/>
        <v>0</v>
      </c>
      <c r="T61" s="14">
        <f t="shared" si="55"/>
        <v>0</v>
      </c>
      <c r="U61" s="14">
        <f t="shared" si="56"/>
        <v>0</v>
      </c>
      <c r="V61" s="14">
        <f t="shared" si="57"/>
        <v>0</v>
      </c>
      <c r="W61" s="14">
        <f t="shared" si="58"/>
        <v>0</v>
      </c>
      <c r="X61" s="14">
        <f t="shared" si="59"/>
        <v>0</v>
      </c>
      <c r="Y61" s="14">
        <f t="shared" si="60"/>
        <v>0</v>
      </c>
      <c r="Z61" s="14">
        <f t="shared" si="61"/>
        <v>0</v>
      </c>
      <c r="AA61" s="14">
        <f t="shared" si="62"/>
        <v>0</v>
      </c>
      <c r="AB61" s="14">
        <f t="shared" si="63"/>
        <v>0</v>
      </c>
      <c r="AC61" s="14">
        <f t="shared" si="64"/>
        <v>0</v>
      </c>
      <c r="AD61" s="14">
        <f t="shared" si="65"/>
        <v>0</v>
      </c>
      <c r="AE61" s="14">
        <f t="shared" si="66"/>
        <v>0</v>
      </c>
      <c r="AF61" s="14">
        <f t="shared" si="67"/>
        <v>0</v>
      </c>
      <c r="AG61" s="14">
        <f t="shared" si="68"/>
        <v>0</v>
      </c>
      <c r="AH61" s="14">
        <f t="shared" si="69"/>
        <v>0</v>
      </c>
      <c r="AI61" s="14">
        <f t="shared" si="70"/>
        <v>0</v>
      </c>
      <c r="AJ61" s="14">
        <f t="shared" si="71"/>
        <v>0</v>
      </c>
      <c r="AK61" s="14">
        <f t="shared" si="72"/>
        <v>0</v>
      </c>
      <c r="AL61" s="14">
        <f t="shared" si="73"/>
        <v>0</v>
      </c>
      <c r="AM61" s="14">
        <f t="shared" si="74"/>
        <v>0</v>
      </c>
      <c r="AN61" s="14">
        <f t="shared" si="75"/>
        <v>0</v>
      </c>
    </row>
    <row r="62" spans="1:40" s="14" customFormat="1" x14ac:dyDescent="0.15">
      <c r="A62" s="18" t="s">
        <v>202</v>
      </c>
      <c r="B62" s="14">
        <f>'BAU energy consumption'!B$4*$D$16</f>
        <v>0</v>
      </c>
      <c r="C62" s="14">
        <f>'BAU energy consumption'!C$4*$D$16</f>
        <v>0</v>
      </c>
      <c r="D62" s="14">
        <f>'BAU energy consumption'!D$4*$D$16</f>
        <v>0</v>
      </c>
      <c r="E62" s="14">
        <f>'BAU energy consumption'!E$4*$D$16</f>
        <v>0</v>
      </c>
      <c r="F62" s="14">
        <f>'BAU energy consumption'!F$4*$D$16</f>
        <v>0</v>
      </c>
      <c r="G62" s="14">
        <f>'BAU energy consumption'!G$4*$D$16</f>
        <v>0</v>
      </c>
      <c r="H62" s="14">
        <f>'BAU energy consumption'!H$4*$D$16</f>
        <v>0</v>
      </c>
      <c r="I62" s="14">
        <f>'BAU energy consumption'!I$4*$D$16</f>
        <v>0</v>
      </c>
      <c r="J62" s="14">
        <f>'BAU energy consumption'!J$4*$D$16</f>
        <v>0</v>
      </c>
      <c r="K62" s="14">
        <f>'BAU energy consumption'!K$4*$D$16</f>
        <v>0</v>
      </c>
      <c r="L62" s="14">
        <f>'BAU energy consumption'!L$4*$D$16</f>
        <v>0</v>
      </c>
      <c r="M62" s="14">
        <f>'BAU energy consumption'!M$4*$D$16</f>
        <v>0</v>
      </c>
      <c r="N62" s="14">
        <f>'BAU energy consumption'!N$4*$D$16</f>
        <v>0</v>
      </c>
      <c r="O62" s="14">
        <f>'BAU energy consumption'!O$4*$D$16</f>
        <v>0</v>
      </c>
      <c r="P62" s="14">
        <f>'BAU energy consumption'!P$4*$D$16</f>
        <v>0</v>
      </c>
      <c r="Q62" s="14">
        <f>'BAU energy consumption'!Q$4*$D$16</f>
        <v>0</v>
      </c>
      <c r="R62" s="14">
        <f>'BAU energy consumption'!R$4*$D$16</f>
        <v>0</v>
      </c>
      <c r="S62" s="14">
        <f>'BAU energy consumption'!S$4*$D$16</f>
        <v>0</v>
      </c>
      <c r="T62" s="14">
        <f>'BAU energy consumption'!T$4*$D$16</f>
        <v>0</v>
      </c>
      <c r="U62" s="14">
        <f>'BAU energy consumption'!U$4*$D$16</f>
        <v>0</v>
      </c>
      <c r="V62" s="14">
        <f>'BAU energy consumption'!V$4*$D$16</f>
        <v>0</v>
      </c>
      <c r="W62" s="14">
        <f>'BAU energy consumption'!W$4*$D$16</f>
        <v>0</v>
      </c>
      <c r="X62" s="14">
        <f>'BAU energy consumption'!X$4*$D$16</f>
        <v>0</v>
      </c>
      <c r="Y62" s="14">
        <f>'BAU energy consumption'!Y$4*$D$16</f>
        <v>0</v>
      </c>
      <c r="Z62" s="14">
        <f>'BAU energy consumption'!Z$4*$D$16</f>
        <v>0</v>
      </c>
      <c r="AA62" s="14">
        <f>'BAU energy consumption'!AA$4*$D$16</f>
        <v>0</v>
      </c>
      <c r="AB62" s="14">
        <f>'BAU energy consumption'!AB$4*$D$16</f>
        <v>0</v>
      </c>
      <c r="AC62" s="14">
        <f>'BAU energy consumption'!AC$4*$D$16</f>
        <v>0</v>
      </c>
      <c r="AD62" s="14">
        <f>'BAU energy consumption'!AD$4*$D$16</f>
        <v>0</v>
      </c>
      <c r="AE62" s="14">
        <f>'BAU energy consumption'!AE$4*$D$16</f>
        <v>0</v>
      </c>
      <c r="AF62" s="14">
        <f>'BAU energy consumption'!AF$4*$D$16</f>
        <v>0</v>
      </c>
      <c r="AG62" s="14">
        <f>'BAU energy consumption'!AG$4*$D$16</f>
        <v>0</v>
      </c>
      <c r="AH62" s="14">
        <f>'BAU energy consumption'!AH$4*$D$16</f>
        <v>0</v>
      </c>
      <c r="AI62" s="14">
        <f>'BAU energy consumption'!AI$4*$D$16</f>
        <v>0</v>
      </c>
      <c r="AJ62" s="14">
        <f>'BAU energy consumption'!AJ$4*$D$16</f>
        <v>0</v>
      </c>
      <c r="AK62" s="14">
        <f>'BAU energy consumption'!AK$4*$D$16</f>
        <v>0</v>
      </c>
      <c r="AL62" s="14">
        <f>'BAU energy consumption'!AL$4*$D$16</f>
        <v>0</v>
      </c>
      <c r="AM62" s="14">
        <f>'BAU energy consumption'!AM$4*$D$16</f>
        <v>0</v>
      </c>
      <c r="AN62" s="14">
        <f>'BAU energy consumption'!AN$4*$D$16</f>
        <v>0</v>
      </c>
    </row>
    <row r="63" spans="1:40" s="14" customFormat="1" x14ac:dyDescent="0.15"/>
    <row r="64" spans="1:40" s="18" customFormat="1" x14ac:dyDescent="0.15">
      <c r="A64" s="17" t="s">
        <v>13</v>
      </c>
      <c r="B64" s="18">
        <v>2022</v>
      </c>
      <c r="C64" s="18">
        <v>2023</v>
      </c>
      <c r="D64" s="18">
        <v>2024</v>
      </c>
      <c r="E64" s="18">
        <v>2025</v>
      </c>
      <c r="F64" s="18">
        <v>2026</v>
      </c>
      <c r="G64" s="18">
        <v>2027</v>
      </c>
      <c r="H64" s="18">
        <v>2028</v>
      </c>
      <c r="I64" s="18">
        <v>2029</v>
      </c>
      <c r="J64" s="18">
        <v>2030</v>
      </c>
      <c r="K64" s="18">
        <v>2031</v>
      </c>
      <c r="L64" s="18">
        <v>2032</v>
      </c>
      <c r="M64" s="18">
        <v>2033</v>
      </c>
      <c r="N64" s="18">
        <v>2034</v>
      </c>
      <c r="O64" s="18">
        <v>2035</v>
      </c>
      <c r="P64" s="18">
        <v>2036</v>
      </c>
      <c r="Q64" s="18">
        <v>2037</v>
      </c>
      <c r="R64" s="18">
        <v>2038</v>
      </c>
      <c r="S64" s="18">
        <v>2039</v>
      </c>
      <c r="T64" s="18">
        <v>2040</v>
      </c>
      <c r="U64" s="18">
        <v>2041</v>
      </c>
      <c r="V64" s="18">
        <v>2042</v>
      </c>
      <c r="W64" s="18">
        <v>2043</v>
      </c>
      <c r="X64" s="18">
        <v>2044</v>
      </c>
      <c r="Y64" s="18">
        <v>2045</v>
      </c>
      <c r="Z64" s="18">
        <v>2046</v>
      </c>
      <c r="AA64" s="18">
        <v>2047</v>
      </c>
      <c r="AB64" s="18">
        <v>2048</v>
      </c>
      <c r="AC64" s="18">
        <v>2049</v>
      </c>
      <c r="AD64" s="18">
        <v>2050</v>
      </c>
      <c r="AE64" s="18">
        <v>2051</v>
      </c>
      <c r="AF64" s="18">
        <v>2052</v>
      </c>
      <c r="AG64" s="18">
        <v>2053</v>
      </c>
      <c r="AH64" s="18">
        <v>2054</v>
      </c>
      <c r="AI64" s="18">
        <v>2055</v>
      </c>
      <c r="AJ64" s="18">
        <v>2056</v>
      </c>
      <c r="AK64" s="18">
        <v>2057</v>
      </c>
      <c r="AL64" s="18">
        <v>2058</v>
      </c>
      <c r="AM64" s="18">
        <v>2059</v>
      </c>
      <c r="AN64" s="18">
        <v>2060</v>
      </c>
    </row>
    <row r="65" spans="1:40" s="14" customFormat="1" x14ac:dyDescent="0.15">
      <c r="A65" s="18" t="s">
        <v>203</v>
      </c>
      <c r="B65" s="15">
        <f t="shared" ref="B65:B74" si="76">B$75*$E5/$E$15</f>
        <v>840.42144557519009</v>
      </c>
      <c r="C65" s="15">
        <f t="shared" ref="C65:AN65" si="77">C$75*$E5/$E$15</f>
        <v>849.55253209021146</v>
      </c>
      <c r="D65" s="15">
        <f t="shared" si="77"/>
        <v>870.25053652196482</v>
      </c>
      <c r="E65" s="15">
        <f t="shared" si="77"/>
        <v>891.10051028405371</v>
      </c>
      <c r="F65" s="15">
        <f t="shared" si="77"/>
        <v>909.01972189619914</v>
      </c>
      <c r="G65" s="15">
        <f t="shared" si="77"/>
        <v>922.51000751992672</v>
      </c>
      <c r="H65" s="15">
        <f t="shared" si="77"/>
        <v>936.0317570772205</v>
      </c>
      <c r="I65" s="15">
        <f t="shared" si="77"/>
        <v>949.58904244625467</v>
      </c>
      <c r="J65" s="15">
        <f t="shared" si="77"/>
        <v>963.17962641190832</v>
      </c>
      <c r="K65" s="15">
        <f t="shared" si="77"/>
        <v>976.39654913664447</v>
      </c>
      <c r="L65" s="15">
        <f t="shared" si="77"/>
        <v>989.03987011971867</v>
      </c>
      <c r="M65" s="15">
        <f t="shared" si="77"/>
        <v>1001.6872750375402</v>
      </c>
      <c r="N65" s="15">
        <f t="shared" si="77"/>
        <v>1014.3425199556448</v>
      </c>
      <c r="O65" s="15">
        <f t="shared" si="77"/>
        <v>1027.0024842659345</v>
      </c>
      <c r="P65" s="15">
        <f t="shared" si="77"/>
        <v>1036.5672908575687</v>
      </c>
      <c r="Q65" s="15">
        <f t="shared" si="77"/>
        <v>1041.5723411131203</v>
      </c>
      <c r="R65" s="15">
        <f t="shared" si="77"/>
        <v>1046.5443310246287</v>
      </c>
      <c r="S65" s="15">
        <f t="shared" si="77"/>
        <v>1051.4860376055599</v>
      </c>
      <c r="T65" s="15">
        <f t="shared" si="77"/>
        <v>1056.396158735974</v>
      </c>
      <c r="U65" s="15">
        <f t="shared" si="77"/>
        <v>1059.8813226938835</v>
      </c>
      <c r="V65" s="15">
        <f t="shared" si="77"/>
        <v>1061.2819312753675</v>
      </c>
      <c r="W65" s="15">
        <f t="shared" si="77"/>
        <v>1062.6397655223891</v>
      </c>
      <c r="X65" s="15">
        <f t="shared" si="77"/>
        <v>1063.9575398897625</v>
      </c>
      <c r="Y65" s="15">
        <f t="shared" si="77"/>
        <v>1065.2306212991755</v>
      </c>
      <c r="Z65" s="15">
        <f t="shared" si="77"/>
        <v>1065.4178781174619</v>
      </c>
      <c r="AA65" s="15">
        <f t="shared" si="77"/>
        <v>1064.0251267847566</v>
      </c>
      <c r="AB65" s="15">
        <f t="shared" si="77"/>
        <v>1062.5623035645417</v>
      </c>
      <c r="AC65" s="15">
        <f t="shared" si="77"/>
        <v>1061.0296840089559</v>
      </c>
      <c r="AD65" s="15">
        <f t="shared" si="77"/>
        <v>1059.4276766217483</v>
      </c>
      <c r="AE65" s="15">
        <f t="shared" si="77"/>
        <v>1056.489682340055</v>
      </c>
      <c r="AF65" s="15">
        <f t="shared" si="77"/>
        <v>1051.6046247902946</v>
      </c>
      <c r="AG65" s="15">
        <f t="shared" si="77"/>
        <v>1046.6186638674485</v>
      </c>
      <c r="AH65" s="15">
        <f t="shared" si="77"/>
        <v>1041.5373077019008</v>
      </c>
      <c r="AI65" s="15">
        <f t="shared" si="77"/>
        <v>1036.3510598134667</v>
      </c>
      <c r="AJ65" s="15">
        <f t="shared" si="77"/>
        <v>1030.0877127584374</v>
      </c>
      <c r="AK65" s="15">
        <f t="shared" si="77"/>
        <v>1022.284244144661</v>
      </c>
      <c r="AL65" s="15">
        <f t="shared" si="77"/>
        <v>1014.3526112257395</v>
      </c>
      <c r="AM65" s="15">
        <f t="shared" si="77"/>
        <v>1006.2945247095919</v>
      </c>
      <c r="AN65" s="15">
        <f t="shared" si="77"/>
        <v>998.10616077457917</v>
      </c>
    </row>
    <row r="66" spans="1:40" s="14" customFormat="1" x14ac:dyDescent="0.15">
      <c r="A66" s="18" t="s">
        <v>204</v>
      </c>
      <c r="B66" s="15">
        <f t="shared" si="76"/>
        <v>0</v>
      </c>
      <c r="C66" s="15">
        <f t="shared" ref="C66:AN66" si="78">C$75*$E6/$E$15</f>
        <v>0</v>
      </c>
      <c r="D66" s="15">
        <f t="shared" si="78"/>
        <v>0</v>
      </c>
      <c r="E66" s="15">
        <f t="shared" si="78"/>
        <v>0</v>
      </c>
      <c r="F66" s="15">
        <f t="shared" si="78"/>
        <v>0</v>
      </c>
      <c r="G66" s="15">
        <f t="shared" si="78"/>
        <v>0</v>
      </c>
      <c r="H66" s="15">
        <f t="shared" si="78"/>
        <v>0</v>
      </c>
      <c r="I66" s="15">
        <f t="shared" si="78"/>
        <v>0</v>
      </c>
      <c r="J66" s="15">
        <f t="shared" si="78"/>
        <v>0</v>
      </c>
      <c r="K66" s="15">
        <f t="shared" si="78"/>
        <v>0</v>
      </c>
      <c r="L66" s="15">
        <f t="shared" si="78"/>
        <v>0</v>
      </c>
      <c r="M66" s="15">
        <f t="shared" si="78"/>
        <v>0</v>
      </c>
      <c r="N66" s="15">
        <f t="shared" si="78"/>
        <v>0</v>
      </c>
      <c r="O66" s="15">
        <f t="shared" si="78"/>
        <v>0</v>
      </c>
      <c r="P66" s="15">
        <f t="shared" si="78"/>
        <v>0</v>
      </c>
      <c r="Q66" s="15">
        <f t="shared" si="78"/>
        <v>0</v>
      </c>
      <c r="R66" s="15">
        <f t="shared" si="78"/>
        <v>0</v>
      </c>
      <c r="S66" s="15">
        <f t="shared" si="78"/>
        <v>0</v>
      </c>
      <c r="T66" s="15">
        <f t="shared" si="78"/>
        <v>0</v>
      </c>
      <c r="U66" s="15">
        <f t="shared" si="78"/>
        <v>0</v>
      </c>
      <c r="V66" s="15">
        <f t="shared" si="78"/>
        <v>0</v>
      </c>
      <c r="W66" s="15">
        <f t="shared" si="78"/>
        <v>0</v>
      </c>
      <c r="X66" s="15">
        <f t="shared" si="78"/>
        <v>0</v>
      </c>
      <c r="Y66" s="15">
        <f t="shared" si="78"/>
        <v>0</v>
      </c>
      <c r="Z66" s="15">
        <f t="shared" si="78"/>
        <v>0</v>
      </c>
      <c r="AA66" s="15">
        <f t="shared" si="78"/>
        <v>0</v>
      </c>
      <c r="AB66" s="15">
        <f t="shared" si="78"/>
        <v>0</v>
      </c>
      <c r="AC66" s="15">
        <f t="shared" si="78"/>
        <v>0</v>
      </c>
      <c r="AD66" s="15">
        <f t="shared" si="78"/>
        <v>0</v>
      </c>
      <c r="AE66" s="15">
        <f t="shared" si="78"/>
        <v>0</v>
      </c>
      <c r="AF66" s="15">
        <f t="shared" si="78"/>
        <v>0</v>
      </c>
      <c r="AG66" s="15">
        <f t="shared" si="78"/>
        <v>0</v>
      </c>
      <c r="AH66" s="15">
        <f t="shared" si="78"/>
        <v>0</v>
      </c>
      <c r="AI66" s="15">
        <f t="shared" si="78"/>
        <v>0</v>
      </c>
      <c r="AJ66" s="15">
        <f t="shared" si="78"/>
        <v>0</v>
      </c>
      <c r="AK66" s="15">
        <f t="shared" si="78"/>
        <v>0</v>
      </c>
      <c r="AL66" s="15">
        <f t="shared" si="78"/>
        <v>0</v>
      </c>
      <c r="AM66" s="15">
        <f t="shared" si="78"/>
        <v>0</v>
      </c>
      <c r="AN66" s="15">
        <f t="shared" si="78"/>
        <v>0</v>
      </c>
    </row>
    <row r="67" spans="1:40" s="14" customFormat="1" x14ac:dyDescent="0.15">
      <c r="A67" s="18" t="s">
        <v>205</v>
      </c>
      <c r="B67" s="15">
        <f t="shared" si="76"/>
        <v>0</v>
      </c>
      <c r="C67" s="15">
        <f t="shared" ref="C67:AN67" si="79">C$75*$E7/$E$15</f>
        <v>0</v>
      </c>
      <c r="D67" s="15">
        <f t="shared" si="79"/>
        <v>0</v>
      </c>
      <c r="E67" s="15">
        <f t="shared" si="79"/>
        <v>0</v>
      </c>
      <c r="F67" s="15">
        <f t="shared" si="79"/>
        <v>0</v>
      </c>
      <c r="G67" s="15">
        <f t="shared" si="79"/>
        <v>0</v>
      </c>
      <c r="H67" s="15">
        <f t="shared" si="79"/>
        <v>0</v>
      </c>
      <c r="I67" s="15">
        <f t="shared" si="79"/>
        <v>0</v>
      </c>
      <c r="J67" s="15">
        <f t="shared" si="79"/>
        <v>0</v>
      </c>
      <c r="K67" s="15">
        <f t="shared" si="79"/>
        <v>0</v>
      </c>
      <c r="L67" s="15">
        <f t="shared" si="79"/>
        <v>0</v>
      </c>
      <c r="M67" s="15">
        <f t="shared" si="79"/>
        <v>0</v>
      </c>
      <c r="N67" s="15">
        <f t="shared" si="79"/>
        <v>0</v>
      </c>
      <c r="O67" s="15">
        <f t="shared" si="79"/>
        <v>0</v>
      </c>
      <c r="P67" s="15">
        <f t="shared" si="79"/>
        <v>0</v>
      </c>
      <c r="Q67" s="15">
        <f t="shared" si="79"/>
        <v>0</v>
      </c>
      <c r="R67" s="15">
        <f t="shared" si="79"/>
        <v>0</v>
      </c>
      <c r="S67" s="15">
        <f t="shared" si="79"/>
        <v>0</v>
      </c>
      <c r="T67" s="15">
        <f t="shared" si="79"/>
        <v>0</v>
      </c>
      <c r="U67" s="15">
        <f t="shared" si="79"/>
        <v>0</v>
      </c>
      <c r="V67" s="15">
        <f t="shared" si="79"/>
        <v>0</v>
      </c>
      <c r="W67" s="15">
        <f t="shared" si="79"/>
        <v>0</v>
      </c>
      <c r="X67" s="15">
        <f t="shared" si="79"/>
        <v>0</v>
      </c>
      <c r="Y67" s="15">
        <f t="shared" si="79"/>
        <v>0</v>
      </c>
      <c r="Z67" s="15">
        <f t="shared" si="79"/>
        <v>0</v>
      </c>
      <c r="AA67" s="15">
        <f t="shared" si="79"/>
        <v>0</v>
      </c>
      <c r="AB67" s="15">
        <f t="shared" si="79"/>
        <v>0</v>
      </c>
      <c r="AC67" s="15">
        <f t="shared" si="79"/>
        <v>0</v>
      </c>
      <c r="AD67" s="15">
        <f t="shared" si="79"/>
        <v>0</v>
      </c>
      <c r="AE67" s="15">
        <f t="shared" si="79"/>
        <v>0</v>
      </c>
      <c r="AF67" s="15">
        <f t="shared" si="79"/>
        <v>0</v>
      </c>
      <c r="AG67" s="15">
        <f t="shared" si="79"/>
        <v>0</v>
      </c>
      <c r="AH67" s="15">
        <f t="shared" si="79"/>
        <v>0</v>
      </c>
      <c r="AI67" s="15">
        <f t="shared" si="79"/>
        <v>0</v>
      </c>
      <c r="AJ67" s="15">
        <f t="shared" si="79"/>
        <v>0</v>
      </c>
      <c r="AK67" s="15">
        <f t="shared" si="79"/>
        <v>0</v>
      </c>
      <c r="AL67" s="15">
        <f t="shared" si="79"/>
        <v>0</v>
      </c>
      <c r="AM67" s="15">
        <f t="shared" si="79"/>
        <v>0</v>
      </c>
      <c r="AN67" s="15">
        <f t="shared" si="79"/>
        <v>0</v>
      </c>
    </row>
    <row r="68" spans="1:40" s="14" customFormat="1" x14ac:dyDescent="0.15">
      <c r="A68" s="18" t="s">
        <v>206</v>
      </c>
      <c r="B68" s="15">
        <f t="shared" si="76"/>
        <v>0</v>
      </c>
      <c r="C68" s="15">
        <f t="shared" ref="C68:AN68" si="80">C$75*$E8/$E$15</f>
        <v>0</v>
      </c>
      <c r="D68" s="15">
        <f t="shared" si="80"/>
        <v>0</v>
      </c>
      <c r="E68" s="15">
        <f t="shared" si="80"/>
        <v>0</v>
      </c>
      <c r="F68" s="15">
        <f t="shared" si="80"/>
        <v>0</v>
      </c>
      <c r="G68" s="15">
        <f t="shared" si="80"/>
        <v>0</v>
      </c>
      <c r="H68" s="15">
        <f t="shared" si="80"/>
        <v>0</v>
      </c>
      <c r="I68" s="15">
        <f t="shared" si="80"/>
        <v>0</v>
      </c>
      <c r="J68" s="15">
        <f t="shared" si="80"/>
        <v>0</v>
      </c>
      <c r="K68" s="15">
        <f t="shared" si="80"/>
        <v>0</v>
      </c>
      <c r="L68" s="15">
        <f t="shared" si="80"/>
        <v>0</v>
      </c>
      <c r="M68" s="15">
        <f t="shared" si="80"/>
        <v>0</v>
      </c>
      <c r="N68" s="15">
        <f t="shared" si="80"/>
        <v>0</v>
      </c>
      <c r="O68" s="15">
        <f t="shared" si="80"/>
        <v>0</v>
      </c>
      <c r="P68" s="15">
        <f t="shared" si="80"/>
        <v>0</v>
      </c>
      <c r="Q68" s="15">
        <f t="shared" si="80"/>
        <v>0</v>
      </c>
      <c r="R68" s="15">
        <f t="shared" si="80"/>
        <v>0</v>
      </c>
      <c r="S68" s="15">
        <f t="shared" si="80"/>
        <v>0</v>
      </c>
      <c r="T68" s="15">
        <f t="shared" si="80"/>
        <v>0</v>
      </c>
      <c r="U68" s="15">
        <f t="shared" si="80"/>
        <v>0</v>
      </c>
      <c r="V68" s="15">
        <f t="shared" si="80"/>
        <v>0</v>
      </c>
      <c r="W68" s="15">
        <f t="shared" si="80"/>
        <v>0</v>
      </c>
      <c r="X68" s="15">
        <f t="shared" si="80"/>
        <v>0</v>
      </c>
      <c r="Y68" s="15">
        <f t="shared" si="80"/>
        <v>0</v>
      </c>
      <c r="Z68" s="15">
        <f t="shared" si="80"/>
        <v>0</v>
      </c>
      <c r="AA68" s="15">
        <f t="shared" si="80"/>
        <v>0</v>
      </c>
      <c r="AB68" s="15">
        <f t="shared" si="80"/>
        <v>0</v>
      </c>
      <c r="AC68" s="15">
        <f t="shared" si="80"/>
        <v>0</v>
      </c>
      <c r="AD68" s="15">
        <f t="shared" si="80"/>
        <v>0</v>
      </c>
      <c r="AE68" s="15">
        <f t="shared" si="80"/>
        <v>0</v>
      </c>
      <c r="AF68" s="15">
        <f t="shared" si="80"/>
        <v>0</v>
      </c>
      <c r="AG68" s="15">
        <f t="shared" si="80"/>
        <v>0</v>
      </c>
      <c r="AH68" s="15">
        <f t="shared" si="80"/>
        <v>0</v>
      </c>
      <c r="AI68" s="15">
        <f t="shared" si="80"/>
        <v>0</v>
      </c>
      <c r="AJ68" s="15">
        <f t="shared" si="80"/>
        <v>0</v>
      </c>
      <c r="AK68" s="15">
        <f t="shared" si="80"/>
        <v>0</v>
      </c>
      <c r="AL68" s="15">
        <f t="shared" si="80"/>
        <v>0</v>
      </c>
      <c r="AM68" s="15">
        <f t="shared" si="80"/>
        <v>0</v>
      </c>
      <c r="AN68" s="15">
        <f t="shared" si="80"/>
        <v>0</v>
      </c>
    </row>
    <row r="69" spans="1:40" s="14" customFormat="1" x14ac:dyDescent="0.15">
      <c r="A69" s="18" t="s">
        <v>207</v>
      </c>
      <c r="B69" s="15">
        <f t="shared" si="76"/>
        <v>0</v>
      </c>
      <c r="C69" s="15">
        <f t="shared" ref="C69:AN69" si="81">C$75*$E9/$E$15</f>
        <v>0</v>
      </c>
      <c r="D69" s="15">
        <f t="shared" si="81"/>
        <v>0</v>
      </c>
      <c r="E69" s="15">
        <f t="shared" si="81"/>
        <v>0</v>
      </c>
      <c r="F69" s="15">
        <f t="shared" si="81"/>
        <v>0</v>
      </c>
      <c r="G69" s="15">
        <f t="shared" si="81"/>
        <v>0</v>
      </c>
      <c r="H69" s="15">
        <f t="shared" si="81"/>
        <v>0</v>
      </c>
      <c r="I69" s="15">
        <f t="shared" si="81"/>
        <v>0</v>
      </c>
      <c r="J69" s="15">
        <f t="shared" si="81"/>
        <v>0</v>
      </c>
      <c r="K69" s="15">
        <f t="shared" si="81"/>
        <v>0</v>
      </c>
      <c r="L69" s="15">
        <f t="shared" si="81"/>
        <v>0</v>
      </c>
      <c r="M69" s="15">
        <f t="shared" si="81"/>
        <v>0</v>
      </c>
      <c r="N69" s="15">
        <f t="shared" si="81"/>
        <v>0</v>
      </c>
      <c r="O69" s="15">
        <f t="shared" si="81"/>
        <v>0</v>
      </c>
      <c r="P69" s="15">
        <f t="shared" si="81"/>
        <v>0</v>
      </c>
      <c r="Q69" s="15">
        <f t="shared" si="81"/>
        <v>0</v>
      </c>
      <c r="R69" s="15">
        <f t="shared" si="81"/>
        <v>0</v>
      </c>
      <c r="S69" s="15">
        <f t="shared" si="81"/>
        <v>0</v>
      </c>
      <c r="T69" s="15">
        <f t="shared" si="81"/>
        <v>0</v>
      </c>
      <c r="U69" s="15">
        <f t="shared" si="81"/>
        <v>0</v>
      </c>
      <c r="V69" s="15">
        <f t="shared" si="81"/>
        <v>0</v>
      </c>
      <c r="W69" s="15">
        <f t="shared" si="81"/>
        <v>0</v>
      </c>
      <c r="X69" s="15">
        <f t="shared" si="81"/>
        <v>0</v>
      </c>
      <c r="Y69" s="15">
        <f t="shared" si="81"/>
        <v>0</v>
      </c>
      <c r="Z69" s="15">
        <f t="shared" si="81"/>
        <v>0</v>
      </c>
      <c r="AA69" s="15">
        <f t="shared" si="81"/>
        <v>0</v>
      </c>
      <c r="AB69" s="15">
        <f t="shared" si="81"/>
        <v>0</v>
      </c>
      <c r="AC69" s="15">
        <f t="shared" si="81"/>
        <v>0</v>
      </c>
      <c r="AD69" s="15">
        <f t="shared" si="81"/>
        <v>0</v>
      </c>
      <c r="AE69" s="15">
        <f t="shared" si="81"/>
        <v>0</v>
      </c>
      <c r="AF69" s="15">
        <f t="shared" si="81"/>
        <v>0</v>
      </c>
      <c r="AG69" s="15">
        <f t="shared" si="81"/>
        <v>0</v>
      </c>
      <c r="AH69" s="15">
        <f t="shared" si="81"/>
        <v>0</v>
      </c>
      <c r="AI69" s="15">
        <f t="shared" si="81"/>
        <v>0</v>
      </c>
      <c r="AJ69" s="15">
        <f t="shared" si="81"/>
        <v>0</v>
      </c>
      <c r="AK69" s="15">
        <f t="shared" si="81"/>
        <v>0</v>
      </c>
      <c r="AL69" s="15">
        <f t="shared" si="81"/>
        <v>0</v>
      </c>
      <c r="AM69" s="15">
        <f t="shared" si="81"/>
        <v>0</v>
      </c>
      <c r="AN69" s="15">
        <f t="shared" si="81"/>
        <v>0</v>
      </c>
    </row>
    <row r="70" spans="1:40" s="14" customFormat="1" x14ac:dyDescent="0.15">
      <c r="A70" s="18" t="s">
        <v>208</v>
      </c>
      <c r="B70" s="15">
        <f t="shared" si="76"/>
        <v>0</v>
      </c>
      <c r="C70" s="15">
        <f t="shared" ref="C70:AN70" si="82">C$75*$E10/$E$15</f>
        <v>0</v>
      </c>
      <c r="D70" s="15">
        <f t="shared" si="82"/>
        <v>0</v>
      </c>
      <c r="E70" s="15">
        <f t="shared" si="82"/>
        <v>0</v>
      </c>
      <c r="F70" s="15">
        <f t="shared" si="82"/>
        <v>0</v>
      </c>
      <c r="G70" s="15">
        <f t="shared" si="82"/>
        <v>0</v>
      </c>
      <c r="H70" s="15">
        <f t="shared" si="82"/>
        <v>0</v>
      </c>
      <c r="I70" s="15">
        <f t="shared" si="82"/>
        <v>0</v>
      </c>
      <c r="J70" s="15">
        <f t="shared" si="82"/>
        <v>0</v>
      </c>
      <c r="K70" s="15">
        <f t="shared" si="82"/>
        <v>0</v>
      </c>
      <c r="L70" s="15">
        <f t="shared" si="82"/>
        <v>0</v>
      </c>
      <c r="M70" s="15">
        <f t="shared" si="82"/>
        <v>0</v>
      </c>
      <c r="N70" s="15">
        <f t="shared" si="82"/>
        <v>0</v>
      </c>
      <c r="O70" s="15">
        <f t="shared" si="82"/>
        <v>0</v>
      </c>
      <c r="P70" s="15">
        <f t="shared" si="82"/>
        <v>0</v>
      </c>
      <c r="Q70" s="15">
        <f t="shared" si="82"/>
        <v>0</v>
      </c>
      <c r="R70" s="15">
        <f t="shared" si="82"/>
        <v>0</v>
      </c>
      <c r="S70" s="15">
        <f t="shared" si="82"/>
        <v>0</v>
      </c>
      <c r="T70" s="15">
        <f t="shared" si="82"/>
        <v>0</v>
      </c>
      <c r="U70" s="15">
        <f t="shared" si="82"/>
        <v>0</v>
      </c>
      <c r="V70" s="15">
        <f t="shared" si="82"/>
        <v>0</v>
      </c>
      <c r="W70" s="15">
        <f t="shared" si="82"/>
        <v>0</v>
      </c>
      <c r="X70" s="15">
        <f t="shared" si="82"/>
        <v>0</v>
      </c>
      <c r="Y70" s="15">
        <f t="shared" si="82"/>
        <v>0</v>
      </c>
      <c r="Z70" s="15">
        <f t="shared" si="82"/>
        <v>0</v>
      </c>
      <c r="AA70" s="15">
        <f t="shared" si="82"/>
        <v>0</v>
      </c>
      <c r="AB70" s="15">
        <f t="shared" si="82"/>
        <v>0</v>
      </c>
      <c r="AC70" s="15">
        <f t="shared" si="82"/>
        <v>0</v>
      </c>
      <c r="AD70" s="15">
        <f t="shared" si="82"/>
        <v>0</v>
      </c>
      <c r="AE70" s="15">
        <f t="shared" si="82"/>
        <v>0</v>
      </c>
      <c r="AF70" s="15">
        <f t="shared" si="82"/>
        <v>0</v>
      </c>
      <c r="AG70" s="15">
        <f t="shared" si="82"/>
        <v>0</v>
      </c>
      <c r="AH70" s="15">
        <f t="shared" si="82"/>
        <v>0</v>
      </c>
      <c r="AI70" s="15">
        <f t="shared" si="82"/>
        <v>0</v>
      </c>
      <c r="AJ70" s="15">
        <f t="shared" si="82"/>
        <v>0</v>
      </c>
      <c r="AK70" s="15">
        <f t="shared" si="82"/>
        <v>0</v>
      </c>
      <c r="AL70" s="15">
        <f t="shared" si="82"/>
        <v>0</v>
      </c>
      <c r="AM70" s="15">
        <f t="shared" si="82"/>
        <v>0</v>
      </c>
      <c r="AN70" s="15">
        <f t="shared" si="82"/>
        <v>0</v>
      </c>
    </row>
    <row r="71" spans="1:40" s="14" customFormat="1" x14ac:dyDescent="0.15">
      <c r="A71" s="18" t="s">
        <v>209</v>
      </c>
      <c r="B71" s="15">
        <f t="shared" si="76"/>
        <v>0</v>
      </c>
      <c r="C71" s="15">
        <f t="shared" ref="C71:V71" si="83">C$75*$E11/$E$15</f>
        <v>0</v>
      </c>
      <c r="D71" s="15">
        <f t="shared" si="83"/>
        <v>0</v>
      </c>
      <c r="E71" s="15">
        <f t="shared" si="83"/>
        <v>0</v>
      </c>
      <c r="F71" s="15">
        <f t="shared" si="83"/>
        <v>0</v>
      </c>
      <c r="G71" s="15">
        <f t="shared" si="83"/>
        <v>0</v>
      </c>
      <c r="H71" s="15">
        <f t="shared" si="83"/>
        <v>0</v>
      </c>
      <c r="I71" s="15">
        <f t="shared" si="83"/>
        <v>0</v>
      </c>
      <c r="J71" s="15">
        <f t="shared" si="83"/>
        <v>0</v>
      </c>
      <c r="K71" s="15">
        <f t="shared" si="83"/>
        <v>0</v>
      </c>
      <c r="L71" s="15">
        <f t="shared" si="83"/>
        <v>0</v>
      </c>
      <c r="M71" s="15">
        <f t="shared" si="83"/>
        <v>0</v>
      </c>
      <c r="N71" s="15">
        <f t="shared" si="83"/>
        <v>0</v>
      </c>
      <c r="O71" s="15">
        <f t="shared" si="83"/>
        <v>0</v>
      </c>
      <c r="P71" s="15">
        <f t="shared" si="83"/>
        <v>0</v>
      </c>
      <c r="Q71" s="15">
        <f t="shared" si="83"/>
        <v>0</v>
      </c>
      <c r="R71" s="15">
        <f t="shared" si="83"/>
        <v>0</v>
      </c>
      <c r="S71" s="15">
        <f t="shared" si="83"/>
        <v>0</v>
      </c>
      <c r="T71" s="15">
        <f t="shared" si="83"/>
        <v>0</v>
      </c>
      <c r="U71" s="15">
        <f t="shared" si="83"/>
        <v>0</v>
      </c>
      <c r="V71" s="15">
        <f t="shared" si="83"/>
        <v>0</v>
      </c>
      <c r="W71" s="15">
        <f t="shared" ref="W71:AN71" si="84">W$75*$E11/$E$15</f>
        <v>0</v>
      </c>
      <c r="X71" s="15">
        <f t="shared" si="84"/>
        <v>0</v>
      </c>
      <c r="Y71" s="15">
        <f t="shared" si="84"/>
        <v>0</v>
      </c>
      <c r="Z71" s="15">
        <f t="shared" si="84"/>
        <v>0</v>
      </c>
      <c r="AA71" s="15">
        <f t="shared" si="84"/>
        <v>0</v>
      </c>
      <c r="AB71" s="15">
        <f t="shared" si="84"/>
        <v>0</v>
      </c>
      <c r="AC71" s="15">
        <f t="shared" si="84"/>
        <v>0</v>
      </c>
      <c r="AD71" s="15">
        <f t="shared" si="84"/>
        <v>0</v>
      </c>
      <c r="AE71" s="15">
        <f t="shared" si="84"/>
        <v>0</v>
      </c>
      <c r="AF71" s="15">
        <f t="shared" si="84"/>
        <v>0</v>
      </c>
      <c r="AG71" s="15">
        <f t="shared" si="84"/>
        <v>0</v>
      </c>
      <c r="AH71" s="15">
        <f t="shared" si="84"/>
        <v>0</v>
      </c>
      <c r="AI71" s="15">
        <f t="shared" si="84"/>
        <v>0</v>
      </c>
      <c r="AJ71" s="15">
        <f t="shared" si="84"/>
        <v>0</v>
      </c>
      <c r="AK71" s="15">
        <f t="shared" si="84"/>
        <v>0</v>
      </c>
      <c r="AL71" s="15">
        <f t="shared" si="84"/>
        <v>0</v>
      </c>
      <c r="AM71" s="15">
        <f t="shared" si="84"/>
        <v>0</v>
      </c>
      <c r="AN71" s="15">
        <f t="shared" si="84"/>
        <v>0</v>
      </c>
    </row>
    <row r="72" spans="1:40" s="14" customFormat="1" x14ac:dyDescent="0.15">
      <c r="A72" s="18" t="s">
        <v>210</v>
      </c>
      <c r="B72" s="15">
        <f t="shared" si="76"/>
        <v>0</v>
      </c>
      <c r="C72" s="15">
        <f t="shared" ref="C72:V72" si="85">C$75*$E12/$E$15</f>
        <v>0</v>
      </c>
      <c r="D72" s="15">
        <f t="shared" si="85"/>
        <v>0</v>
      </c>
      <c r="E72" s="15">
        <f t="shared" si="85"/>
        <v>0</v>
      </c>
      <c r="F72" s="15">
        <f t="shared" si="85"/>
        <v>0</v>
      </c>
      <c r="G72" s="15">
        <f t="shared" si="85"/>
        <v>0</v>
      </c>
      <c r="H72" s="15">
        <f t="shared" si="85"/>
        <v>0</v>
      </c>
      <c r="I72" s="15">
        <f t="shared" si="85"/>
        <v>0</v>
      </c>
      <c r="J72" s="15">
        <f t="shared" si="85"/>
        <v>0</v>
      </c>
      <c r="K72" s="15">
        <f t="shared" si="85"/>
        <v>0</v>
      </c>
      <c r="L72" s="15">
        <f t="shared" si="85"/>
        <v>0</v>
      </c>
      <c r="M72" s="15">
        <f t="shared" si="85"/>
        <v>0</v>
      </c>
      <c r="N72" s="15">
        <f t="shared" si="85"/>
        <v>0</v>
      </c>
      <c r="O72" s="15">
        <f t="shared" si="85"/>
        <v>0</v>
      </c>
      <c r="P72" s="15">
        <f t="shared" si="85"/>
        <v>0</v>
      </c>
      <c r="Q72" s="15">
        <f t="shared" si="85"/>
        <v>0</v>
      </c>
      <c r="R72" s="15">
        <f t="shared" si="85"/>
        <v>0</v>
      </c>
      <c r="S72" s="15">
        <f t="shared" si="85"/>
        <v>0</v>
      </c>
      <c r="T72" s="15">
        <f t="shared" si="85"/>
        <v>0</v>
      </c>
      <c r="U72" s="15">
        <f t="shared" si="85"/>
        <v>0</v>
      </c>
      <c r="V72" s="15">
        <f t="shared" si="85"/>
        <v>0</v>
      </c>
      <c r="W72" s="15">
        <f t="shared" ref="W72:AN72" si="86">W$75*$E12/$E$15</f>
        <v>0</v>
      </c>
      <c r="X72" s="15">
        <f t="shared" si="86"/>
        <v>0</v>
      </c>
      <c r="Y72" s="15">
        <f t="shared" si="86"/>
        <v>0</v>
      </c>
      <c r="Z72" s="15">
        <f t="shared" si="86"/>
        <v>0</v>
      </c>
      <c r="AA72" s="15">
        <f t="shared" si="86"/>
        <v>0</v>
      </c>
      <c r="AB72" s="15">
        <f t="shared" si="86"/>
        <v>0</v>
      </c>
      <c r="AC72" s="15">
        <f t="shared" si="86"/>
        <v>0</v>
      </c>
      <c r="AD72" s="15">
        <f t="shared" si="86"/>
        <v>0</v>
      </c>
      <c r="AE72" s="15">
        <f t="shared" si="86"/>
        <v>0</v>
      </c>
      <c r="AF72" s="15">
        <f t="shared" si="86"/>
        <v>0</v>
      </c>
      <c r="AG72" s="15">
        <f t="shared" si="86"/>
        <v>0</v>
      </c>
      <c r="AH72" s="15">
        <f t="shared" si="86"/>
        <v>0</v>
      </c>
      <c r="AI72" s="15">
        <f t="shared" si="86"/>
        <v>0</v>
      </c>
      <c r="AJ72" s="15">
        <f t="shared" si="86"/>
        <v>0</v>
      </c>
      <c r="AK72" s="15">
        <f t="shared" si="86"/>
        <v>0</v>
      </c>
      <c r="AL72" s="15">
        <f t="shared" si="86"/>
        <v>0</v>
      </c>
      <c r="AM72" s="15">
        <f t="shared" si="86"/>
        <v>0</v>
      </c>
      <c r="AN72" s="15">
        <f t="shared" si="86"/>
        <v>0</v>
      </c>
    </row>
    <row r="73" spans="1:40" s="14" customFormat="1" x14ac:dyDescent="0.15">
      <c r="A73" s="18" t="s">
        <v>211</v>
      </c>
      <c r="B73" s="15">
        <f t="shared" si="76"/>
        <v>0</v>
      </c>
      <c r="C73" s="15">
        <f t="shared" ref="C73:V73" si="87">C$75*$E13/$E$15</f>
        <v>0</v>
      </c>
      <c r="D73" s="15">
        <f t="shared" si="87"/>
        <v>0</v>
      </c>
      <c r="E73" s="15">
        <f t="shared" si="87"/>
        <v>0</v>
      </c>
      <c r="F73" s="15">
        <f t="shared" si="87"/>
        <v>0</v>
      </c>
      <c r="G73" s="15">
        <f t="shared" si="87"/>
        <v>0</v>
      </c>
      <c r="H73" s="15">
        <f t="shared" si="87"/>
        <v>0</v>
      </c>
      <c r="I73" s="15">
        <f t="shared" si="87"/>
        <v>0</v>
      </c>
      <c r="J73" s="15">
        <f t="shared" si="87"/>
        <v>0</v>
      </c>
      <c r="K73" s="15">
        <f t="shared" si="87"/>
        <v>0</v>
      </c>
      <c r="L73" s="15">
        <f t="shared" si="87"/>
        <v>0</v>
      </c>
      <c r="M73" s="15">
        <f t="shared" si="87"/>
        <v>0</v>
      </c>
      <c r="N73" s="15">
        <f t="shared" si="87"/>
        <v>0</v>
      </c>
      <c r="O73" s="15">
        <f t="shared" si="87"/>
        <v>0</v>
      </c>
      <c r="P73" s="15">
        <f t="shared" si="87"/>
        <v>0</v>
      </c>
      <c r="Q73" s="15">
        <f t="shared" si="87"/>
        <v>0</v>
      </c>
      <c r="R73" s="15">
        <f t="shared" si="87"/>
        <v>0</v>
      </c>
      <c r="S73" s="15">
        <f t="shared" si="87"/>
        <v>0</v>
      </c>
      <c r="T73" s="15">
        <f t="shared" si="87"/>
        <v>0</v>
      </c>
      <c r="U73" s="15">
        <f t="shared" si="87"/>
        <v>0</v>
      </c>
      <c r="V73" s="15">
        <f t="shared" si="87"/>
        <v>0</v>
      </c>
      <c r="W73" s="15">
        <f t="shared" ref="W73:AN73" si="88">W$75*$E13/$E$15</f>
        <v>0</v>
      </c>
      <c r="X73" s="15">
        <f t="shared" si="88"/>
        <v>0</v>
      </c>
      <c r="Y73" s="15">
        <f t="shared" si="88"/>
        <v>0</v>
      </c>
      <c r="Z73" s="15">
        <f t="shared" si="88"/>
        <v>0</v>
      </c>
      <c r="AA73" s="15">
        <f t="shared" si="88"/>
        <v>0</v>
      </c>
      <c r="AB73" s="15">
        <f t="shared" si="88"/>
        <v>0</v>
      </c>
      <c r="AC73" s="15">
        <f t="shared" si="88"/>
        <v>0</v>
      </c>
      <c r="AD73" s="15">
        <f t="shared" si="88"/>
        <v>0</v>
      </c>
      <c r="AE73" s="15">
        <f t="shared" si="88"/>
        <v>0</v>
      </c>
      <c r="AF73" s="15">
        <f t="shared" si="88"/>
        <v>0</v>
      </c>
      <c r="AG73" s="15">
        <f t="shared" si="88"/>
        <v>0</v>
      </c>
      <c r="AH73" s="15">
        <f t="shared" si="88"/>
        <v>0</v>
      </c>
      <c r="AI73" s="15">
        <f t="shared" si="88"/>
        <v>0</v>
      </c>
      <c r="AJ73" s="15">
        <f t="shared" si="88"/>
        <v>0</v>
      </c>
      <c r="AK73" s="15">
        <f t="shared" si="88"/>
        <v>0</v>
      </c>
      <c r="AL73" s="15">
        <f t="shared" si="88"/>
        <v>0</v>
      </c>
      <c r="AM73" s="15">
        <f t="shared" si="88"/>
        <v>0</v>
      </c>
      <c r="AN73" s="15">
        <f t="shared" si="88"/>
        <v>0</v>
      </c>
    </row>
    <row r="74" spans="1:40" s="14" customFormat="1" x14ac:dyDescent="0.15">
      <c r="A74" s="18" t="s">
        <v>212</v>
      </c>
      <c r="B74" s="15">
        <f t="shared" si="76"/>
        <v>0</v>
      </c>
      <c r="C74" s="15">
        <f t="shared" ref="C74:V74" si="89">C$75*$E14/$E$15</f>
        <v>0</v>
      </c>
      <c r="D74" s="15">
        <f t="shared" si="89"/>
        <v>0</v>
      </c>
      <c r="E74" s="15">
        <f t="shared" si="89"/>
        <v>0</v>
      </c>
      <c r="F74" s="15">
        <f t="shared" si="89"/>
        <v>0</v>
      </c>
      <c r="G74" s="15">
        <f t="shared" si="89"/>
        <v>0</v>
      </c>
      <c r="H74" s="15">
        <f t="shared" si="89"/>
        <v>0</v>
      </c>
      <c r="I74" s="15">
        <f t="shared" si="89"/>
        <v>0</v>
      </c>
      <c r="J74" s="15">
        <f t="shared" si="89"/>
        <v>0</v>
      </c>
      <c r="K74" s="15">
        <f t="shared" si="89"/>
        <v>0</v>
      </c>
      <c r="L74" s="15">
        <f t="shared" si="89"/>
        <v>0</v>
      </c>
      <c r="M74" s="15">
        <f t="shared" si="89"/>
        <v>0</v>
      </c>
      <c r="N74" s="15">
        <f t="shared" si="89"/>
        <v>0</v>
      </c>
      <c r="O74" s="15">
        <f t="shared" si="89"/>
        <v>0</v>
      </c>
      <c r="P74" s="15">
        <f t="shared" si="89"/>
        <v>0</v>
      </c>
      <c r="Q74" s="15">
        <f t="shared" si="89"/>
        <v>0</v>
      </c>
      <c r="R74" s="15">
        <f t="shared" si="89"/>
        <v>0</v>
      </c>
      <c r="S74" s="15">
        <f t="shared" si="89"/>
        <v>0</v>
      </c>
      <c r="T74" s="15">
        <f t="shared" si="89"/>
        <v>0</v>
      </c>
      <c r="U74" s="15">
        <f t="shared" si="89"/>
        <v>0</v>
      </c>
      <c r="V74" s="15">
        <f t="shared" si="89"/>
        <v>0</v>
      </c>
      <c r="W74" s="15">
        <f t="shared" ref="W74:AN74" si="90">W$75*$E14/$E$15</f>
        <v>0</v>
      </c>
      <c r="X74" s="15">
        <f t="shared" si="90"/>
        <v>0</v>
      </c>
      <c r="Y74" s="15">
        <f t="shared" si="90"/>
        <v>0</v>
      </c>
      <c r="Z74" s="15">
        <f t="shared" si="90"/>
        <v>0</v>
      </c>
      <c r="AA74" s="15">
        <f t="shared" si="90"/>
        <v>0</v>
      </c>
      <c r="AB74" s="15">
        <f t="shared" si="90"/>
        <v>0</v>
      </c>
      <c r="AC74" s="15">
        <f t="shared" si="90"/>
        <v>0</v>
      </c>
      <c r="AD74" s="15">
        <f t="shared" si="90"/>
        <v>0</v>
      </c>
      <c r="AE74" s="15">
        <f t="shared" si="90"/>
        <v>0</v>
      </c>
      <c r="AF74" s="15">
        <f t="shared" si="90"/>
        <v>0</v>
      </c>
      <c r="AG74" s="15">
        <f t="shared" si="90"/>
        <v>0</v>
      </c>
      <c r="AH74" s="15">
        <f t="shared" si="90"/>
        <v>0</v>
      </c>
      <c r="AI74" s="15">
        <f t="shared" si="90"/>
        <v>0</v>
      </c>
      <c r="AJ74" s="15">
        <f t="shared" si="90"/>
        <v>0</v>
      </c>
      <c r="AK74" s="15">
        <f t="shared" si="90"/>
        <v>0</v>
      </c>
      <c r="AL74" s="15">
        <f t="shared" si="90"/>
        <v>0</v>
      </c>
      <c r="AM74" s="15">
        <f t="shared" si="90"/>
        <v>0</v>
      </c>
      <c r="AN74" s="15">
        <f t="shared" si="90"/>
        <v>0</v>
      </c>
    </row>
    <row r="75" spans="1:40" s="16" customFormat="1" x14ac:dyDescent="0.15">
      <c r="A75" s="18" t="s">
        <v>202</v>
      </c>
      <c r="B75" s="16">
        <f>'BAU energy consumption'!B$4*$E$16</f>
        <v>840.42144557519009</v>
      </c>
      <c r="C75" s="16">
        <f>'BAU energy consumption'!C$4*$E$16</f>
        <v>849.55253209021146</v>
      </c>
      <c r="D75" s="16">
        <f>'BAU energy consumption'!D$4*$E$16</f>
        <v>870.25053652196482</v>
      </c>
      <c r="E75" s="16">
        <f>'BAU energy consumption'!E$4*$E$16</f>
        <v>891.10051028405371</v>
      </c>
      <c r="F75" s="16">
        <f>'BAU energy consumption'!F$4*$E$16</f>
        <v>909.01972189619914</v>
      </c>
      <c r="G75" s="16">
        <f>'BAU energy consumption'!G$4*$E$16</f>
        <v>922.51000751992683</v>
      </c>
      <c r="H75" s="16">
        <f>'BAU energy consumption'!H$4*$E$16</f>
        <v>936.0317570772205</v>
      </c>
      <c r="I75" s="16">
        <f>'BAU energy consumption'!I$4*$E$16</f>
        <v>949.58904244625467</v>
      </c>
      <c r="J75" s="16">
        <f>'BAU energy consumption'!J$4*$E$16</f>
        <v>963.17962641190843</v>
      </c>
      <c r="K75" s="16">
        <f>'BAU energy consumption'!K$4*$E$16</f>
        <v>976.39654913664458</v>
      </c>
      <c r="L75" s="16">
        <f>'BAU energy consumption'!L$4*$E$16</f>
        <v>989.03987011971856</v>
      </c>
      <c r="M75" s="16">
        <f>'BAU energy consumption'!M$4*$E$16</f>
        <v>1001.6872750375402</v>
      </c>
      <c r="N75" s="16">
        <f>'BAU energy consumption'!N$4*$E$16</f>
        <v>1014.3425199556448</v>
      </c>
      <c r="O75" s="16">
        <f>'BAU energy consumption'!O$4*$E$16</f>
        <v>1027.0024842659345</v>
      </c>
      <c r="P75" s="16">
        <f>'BAU energy consumption'!P$4*$E$16</f>
        <v>1036.5672908575687</v>
      </c>
      <c r="Q75" s="16">
        <f>'BAU energy consumption'!Q$4*$E$16</f>
        <v>1041.5723411131203</v>
      </c>
      <c r="R75" s="16">
        <f>'BAU energy consumption'!R$4*$E$16</f>
        <v>1046.5443310246287</v>
      </c>
      <c r="S75" s="16">
        <f>'BAU energy consumption'!S$4*$E$16</f>
        <v>1051.4860376055599</v>
      </c>
      <c r="T75" s="16">
        <f>'BAU energy consumption'!T$4*$E$16</f>
        <v>1056.396158735974</v>
      </c>
      <c r="U75" s="16">
        <f>'BAU energy consumption'!U$4*$E$16</f>
        <v>1059.8813226938835</v>
      </c>
      <c r="V75" s="16">
        <f>'BAU energy consumption'!V$4*$E$16</f>
        <v>1061.2819312753675</v>
      </c>
      <c r="W75" s="16">
        <f>'BAU energy consumption'!W$4*$E$16</f>
        <v>1062.6397655223891</v>
      </c>
      <c r="X75" s="16">
        <f>'BAU energy consumption'!X$4*$E$16</f>
        <v>1063.9575398897625</v>
      </c>
      <c r="Y75" s="16">
        <f>'BAU energy consumption'!Y$4*$E$16</f>
        <v>1065.2306212991755</v>
      </c>
      <c r="Z75" s="16">
        <f>'BAU energy consumption'!Z$4*$E$16</f>
        <v>1065.4178781174619</v>
      </c>
      <c r="AA75" s="16">
        <f>'BAU energy consumption'!AA$4*$E$16</f>
        <v>1064.0251267847566</v>
      </c>
      <c r="AB75" s="16">
        <f>'BAU energy consumption'!AB$4*$E$16</f>
        <v>1062.5623035645417</v>
      </c>
      <c r="AC75" s="16">
        <f>'BAU energy consumption'!AC$4*$E$16</f>
        <v>1061.0296840089559</v>
      </c>
      <c r="AD75" s="16">
        <f>'BAU energy consumption'!AD$4*$E$16</f>
        <v>1059.4276766217483</v>
      </c>
      <c r="AE75" s="16">
        <f>'BAU energy consumption'!AE$4*$E$16</f>
        <v>1056.489682340055</v>
      </c>
      <c r="AF75" s="16">
        <f>'BAU energy consumption'!AF$4*$E$16</f>
        <v>1051.6046247902946</v>
      </c>
      <c r="AG75" s="16">
        <f>'BAU energy consumption'!AG$4*$E$16</f>
        <v>1046.6186638674485</v>
      </c>
      <c r="AH75" s="16">
        <f>'BAU energy consumption'!AH$4*$E$16</f>
        <v>1041.5373077019008</v>
      </c>
      <c r="AI75" s="16">
        <f>'BAU energy consumption'!AI$4*$E$16</f>
        <v>1036.3510598134667</v>
      </c>
      <c r="AJ75" s="16">
        <f>'BAU energy consumption'!AJ$4*$E$16</f>
        <v>1030.0877127584374</v>
      </c>
      <c r="AK75" s="16">
        <f>'BAU energy consumption'!AK$4*$E$16</f>
        <v>1022.284244144661</v>
      </c>
      <c r="AL75" s="16">
        <f>'BAU energy consumption'!AL$4*$E$16</f>
        <v>1014.3526112257395</v>
      </c>
      <c r="AM75" s="16">
        <f>'BAU energy consumption'!AM$4*$E$16</f>
        <v>1006.2945247095918</v>
      </c>
      <c r="AN75" s="16">
        <f>'BAU energy consumption'!AN$4*$E$16</f>
        <v>998.10616077457917</v>
      </c>
    </row>
    <row r="76" spans="1:40" s="14" customFormat="1" x14ac:dyDescent="0.15"/>
    <row r="77" spans="1:40" s="18" customFormat="1" x14ac:dyDescent="0.15">
      <c r="A77" s="17" t="s">
        <v>14</v>
      </c>
      <c r="B77" s="18">
        <v>2022</v>
      </c>
      <c r="C77" s="18">
        <v>2023</v>
      </c>
      <c r="D77" s="18">
        <v>2024</v>
      </c>
      <c r="E77" s="18">
        <v>2025</v>
      </c>
      <c r="F77" s="18">
        <v>2026</v>
      </c>
      <c r="G77" s="18">
        <v>2027</v>
      </c>
      <c r="H77" s="18">
        <v>2028</v>
      </c>
      <c r="I77" s="18">
        <v>2029</v>
      </c>
      <c r="J77" s="18">
        <v>2030</v>
      </c>
      <c r="K77" s="18">
        <v>2031</v>
      </c>
      <c r="L77" s="18">
        <v>2032</v>
      </c>
      <c r="M77" s="18">
        <v>2033</v>
      </c>
      <c r="N77" s="18">
        <v>2034</v>
      </c>
      <c r="O77" s="18">
        <v>2035</v>
      </c>
      <c r="P77" s="18">
        <v>2036</v>
      </c>
      <c r="Q77" s="18">
        <v>2037</v>
      </c>
      <c r="R77" s="18">
        <v>2038</v>
      </c>
      <c r="S77" s="18">
        <v>2039</v>
      </c>
      <c r="T77" s="18">
        <v>2040</v>
      </c>
      <c r="U77" s="18">
        <v>2041</v>
      </c>
      <c r="V77" s="18">
        <v>2042</v>
      </c>
      <c r="W77" s="18">
        <v>2043</v>
      </c>
      <c r="X77" s="18">
        <v>2044</v>
      </c>
      <c r="Y77" s="18">
        <v>2045</v>
      </c>
      <c r="Z77" s="18">
        <v>2046</v>
      </c>
      <c r="AA77" s="18">
        <v>2047</v>
      </c>
      <c r="AB77" s="18">
        <v>2048</v>
      </c>
      <c r="AC77" s="18">
        <v>2049</v>
      </c>
      <c r="AD77" s="18">
        <v>2050</v>
      </c>
      <c r="AE77" s="18">
        <v>2051</v>
      </c>
      <c r="AF77" s="18">
        <v>2052</v>
      </c>
      <c r="AG77" s="18">
        <v>2053</v>
      </c>
      <c r="AH77" s="18">
        <v>2054</v>
      </c>
      <c r="AI77" s="18">
        <v>2055</v>
      </c>
      <c r="AJ77" s="18">
        <v>2056</v>
      </c>
      <c r="AK77" s="18">
        <v>2057</v>
      </c>
      <c r="AL77" s="18">
        <v>2058</v>
      </c>
      <c r="AM77" s="18">
        <v>2059</v>
      </c>
      <c r="AN77" s="18">
        <v>2060</v>
      </c>
    </row>
    <row r="78" spans="1:40" s="14" customFormat="1" x14ac:dyDescent="0.15">
      <c r="A78" s="18" t="s">
        <v>203</v>
      </c>
      <c r="B78" s="15">
        <f t="shared" ref="B78:B87" si="91">B$88*$F5/$F$15</f>
        <v>2109.2930398749872</v>
      </c>
      <c r="C78" s="15">
        <f t="shared" ref="C78:AN78" si="92">C$88*$F5/$F$15</f>
        <v>2132.2102766185699</v>
      </c>
      <c r="D78" s="15">
        <f t="shared" si="92"/>
        <v>2184.1582093100296</v>
      </c>
      <c r="E78" s="15">
        <f t="shared" si="92"/>
        <v>2236.4875552227236</v>
      </c>
      <c r="F78" s="15">
        <f t="shared" si="92"/>
        <v>2281.4612627983038</v>
      </c>
      <c r="G78" s="15">
        <f t="shared" si="92"/>
        <v>2315.3192345598168</v>
      </c>
      <c r="H78" s="15">
        <f t="shared" si="92"/>
        <v>2349.2561746251813</v>
      </c>
      <c r="I78" s="15">
        <f t="shared" si="92"/>
        <v>2383.2823026102078</v>
      </c>
      <c r="J78" s="15">
        <f t="shared" si="92"/>
        <v>2417.3920035436136</v>
      </c>
      <c r="K78" s="15">
        <f t="shared" si="92"/>
        <v>2450.5638880292258</v>
      </c>
      <c r="L78" s="15">
        <f t="shared" si="92"/>
        <v>2482.2961446141958</v>
      </c>
      <c r="M78" s="15">
        <f t="shared" si="92"/>
        <v>2514.0386510746112</v>
      </c>
      <c r="N78" s="15">
        <f t="shared" si="92"/>
        <v>2545.8008343984816</v>
      </c>
      <c r="O78" s="15">
        <f t="shared" si="92"/>
        <v>2577.5748624713651</v>
      </c>
      <c r="P78" s="15">
        <f t="shared" si="92"/>
        <v>2601.5806515640938</v>
      </c>
      <c r="Q78" s="15">
        <f t="shared" si="92"/>
        <v>2614.1423463231254</v>
      </c>
      <c r="R78" s="15">
        <f t="shared" si="92"/>
        <v>2626.6210661010296</v>
      </c>
      <c r="S78" s="15">
        <f t="shared" si="92"/>
        <v>2639.0237806570922</v>
      </c>
      <c r="T78" s="15">
        <f t="shared" si="92"/>
        <v>2651.3472219255823</v>
      </c>
      <c r="U78" s="15">
        <f t="shared" si="92"/>
        <v>2660.094300094453</v>
      </c>
      <c r="V78" s="15">
        <f t="shared" si="92"/>
        <v>2663.6095530048437</v>
      </c>
      <c r="W78" s="15">
        <f t="shared" si="92"/>
        <v>2667.0174507228594</v>
      </c>
      <c r="X78" s="15">
        <f t="shared" si="92"/>
        <v>2670.3248059978355</v>
      </c>
      <c r="Y78" s="15">
        <f t="shared" si="92"/>
        <v>2673.5199907116566</v>
      </c>
      <c r="Z78" s="15">
        <f t="shared" si="92"/>
        <v>2673.9899686085319</v>
      </c>
      <c r="AA78" s="15">
        <f t="shared" si="92"/>
        <v>2670.4944358519379</v>
      </c>
      <c r="AB78" s="15">
        <f t="shared" si="92"/>
        <v>2666.8230363972816</v>
      </c>
      <c r="AC78" s="15">
        <f t="shared" si="92"/>
        <v>2662.9764618263998</v>
      </c>
      <c r="AD78" s="15">
        <f t="shared" si="92"/>
        <v>2658.955737403604</v>
      </c>
      <c r="AE78" s="15">
        <f t="shared" si="92"/>
        <v>2651.581947833864</v>
      </c>
      <c r="AF78" s="15">
        <f t="shared" si="92"/>
        <v>2639.3214112383866</v>
      </c>
      <c r="AG78" s="15">
        <f t="shared" si="92"/>
        <v>2626.8076269614394</v>
      </c>
      <c r="AH78" s="15">
        <f t="shared" si="92"/>
        <v>2614.0544193302612</v>
      </c>
      <c r="AI78" s="15">
        <f t="shared" si="92"/>
        <v>2601.0379540416425</v>
      </c>
      <c r="AJ78" s="15">
        <f t="shared" si="92"/>
        <v>2585.3181810407846</v>
      </c>
      <c r="AK78" s="15">
        <f t="shared" si="92"/>
        <v>2565.7330049120906</v>
      </c>
      <c r="AL78" s="15">
        <f t="shared" si="92"/>
        <v>2545.8261615077386</v>
      </c>
      <c r="AM78" s="15">
        <f t="shared" si="92"/>
        <v>2525.6019443691712</v>
      </c>
      <c r="AN78" s="15">
        <f t="shared" si="92"/>
        <v>2505.0507564538457</v>
      </c>
    </row>
    <row r="79" spans="1:40" s="14" customFormat="1" x14ac:dyDescent="0.15">
      <c r="A79" s="18" t="s">
        <v>204</v>
      </c>
      <c r="B79" s="15">
        <f t="shared" si="91"/>
        <v>319.18450238907843</v>
      </c>
      <c r="C79" s="15">
        <f t="shared" ref="C79:AN79" si="93">C$88*$F6/$F$15</f>
        <v>322.65240688022811</v>
      </c>
      <c r="D79" s="15">
        <f t="shared" si="93"/>
        <v>330.5133227097553</v>
      </c>
      <c r="E79" s="15">
        <f t="shared" si="93"/>
        <v>338.43195512342839</v>
      </c>
      <c r="F79" s="15">
        <f t="shared" si="93"/>
        <v>345.23751044539273</v>
      </c>
      <c r="G79" s="15">
        <f t="shared" si="93"/>
        <v>350.36099953121578</v>
      </c>
      <c r="H79" s="15">
        <f t="shared" si="93"/>
        <v>355.49643833587487</v>
      </c>
      <c r="I79" s="15">
        <f t="shared" si="93"/>
        <v>360.64537332205941</v>
      </c>
      <c r="J79" s="15">
        <f t="shared" si="93"/>
        <v>365.80695481559843</v>
      </c>
      <c r="K79" s="15">
        <f t="shared" si="93"/>
        <v>370.82662313227553</v>
      </c>
      <c r="L79" s="15">
        <f t="shared" si="93"/>
        <v>375.62844266909838</v>
      </c>
      <c r="M79" s="15">
        <f t="shared" si="93"/>
        <v>380.43181324758871</v>
      </c>
      <c r="N79" s="15">
        <f t="shared" si="93"/>
        <v>385.23816138763709</v>
      </c>
      <c r="O79" s="15">
        <f t="shared" si="93"/>
        <v>390.04630191036932</v>
      </c>
      <c r="P79" s="15">
        <f t="shared" si="93"/>
        <v>393.67892938373075</v>
      </c>
      <c r="Q79" s="15">
        <f t="shared" si="93"/>
        <v>395.57980243220135</v>
      </c>
      <c r="R79" s="15">
        <f t="shared" si="93"/>
        <v>397.46811945950213</v>
      </c>
      <c r="S79" s="15">
        <f t="shared" si="93"/>
        <v>399.34493515035808</v>
      </c>
      <c r="T79" s="15">
        <f t="shared" si="93"/>
        <v>401.20975497133333</v>
      </c>
      <c r="U79" s="15">
        <f t="shared" si="93"/>
        <v>402.53338888085165</v>
      </c>
      <c r="V79" s="15">
        <f t="shared" si="93"/>
        <v>403.06532741654286</v>
      </c>
      <c r="W79" s="15">
        <f t="shared" si="93"/>
        <v>403.58102064491572</v>
      </c>
      <c r="X79" s="15">
        <f t="shared" si="93"/>
        <v>404.08149949148219</v>
      </c>
      <c r="Y79" s="15">
        <f t="shared" si="93"/>
        <v>404.56500435479063</v>
      </c>
      <c r="Z79" s="15">
        <f t="shared" si="93"/>
        <v>404.63612280932114</v>
      </c>
      <c r="AA79" s="15">
        <f t="shared" si="93"/>
        <v>404.10716838601155</v>
      </c>
      <c r="AB79" s="15">
        <f t="shared" si="93"/>
        <v>403.55160129037665</v>
      </c>
      <c r="AC79" s="15">
        <f t="shared" si="93"/>
        <v>402.96952617463927</v>
      </c>
      <c r="AD79" s="15">
        <f t="shared" si="93"/>
        <v>402.36109818484721</v>
      </c>
      <c r="AE79" s="15">
        <f t="shared" si="93"/>
        <v>401.24527439457916</v>
      </c>
      <c r="AF79" s="15">
        <f t="shared" si="93"/>
        <v>399.38997349599822</v>
      </c>
      <c r="AG79" s="15">
        <f t="shared" si="93"/>
        <v>397.49635040431139</v>
      </c>
      <c r="AH79" s="15">
        <f t="shared" si="93"/>
        <v>395.56649705787288</v>
      </c>
      <c r="AI79" s="15">
        <f t="shared" si="93"/>
        <v>393.5968067789637</v>
      </c>
      <c r="AJ79" s="15">
        <f t="shared" si="93"/>
        <v>391.21804392899685</v>
      </c>
      <c r="AK79" s="15">
        <f t="shared" si="93"/>
        <v>388.25435676999979</v>
      </c>
      <c r="AL79" s="15">
        <f t="shared" si="93"/>
        <v>385.24199396121145</v>
      </c>
      <c r="AM79" s="15">
        <f t="shared" si="93"/>
        <v>382.18160521410562</v>
      </c>
      <c r="AN79" s="15">
        <f t="shared" si="93"/>
        <v>379.07173827563292</v>
      </c>
    </row>
    <row r="80" spans="1:40" s="14" customFormat="1" x14ac:dyDescent="0.15">
      <c r="A80" s="18" t="s">
        <v>205</v>
      </c>
      <c r="B80" s="15">
        <f t="shared" si="91"/>
        <v>811.8973638992212</v>
      </c>
      <c r="C80" s="15">
        <f t="shared" ref="C80:AN80" si="94">C$88*$F7/$F$15</f>
        <v>820.71853940600238</v>
      </c>
      <c r="D80" s="15">
        <f t="shared" si="94"/>
        <v>840.71404918813766</v>
      </c>
      <c r="E80" s="15">
        <f t="shared" si="94"/>
        <v>860.85637042938367</v>
      </c>
      <c r="F80" s="15">
        <f t="shared" si="94"/>
        <v>878.16740020813484</v>
      </c>
      <c r="G80" s="15">
        <f t="shared" si="94"/>
        <v>891.19982268357035</v>
      </c>
      <c r="H80" s="15">
        <f t="shared" si="94"/>
        <v>904.26264120000963</v>
      </c>
      <c r="I80" s="15">
        <f t="shared" si="94"/>
        <v>917.35978943522025</v>
      </c>
      <c r="J80" s="15">
        <f t="shared" si="94"/>
        <v>930.4891061056361</v>
      </c>
      <c r="K80" s="15">
        <f t="shared" si="94"/>
        <v>943.25744367670882</v>
      </c>
      <c r="L80" s="15">
        <f t="shared" si="94"/>
        <v>955.47164767059178</v>
      </c>
      <c r="M80" s="15">
        <f t="shared" si="94"/>
        <v>967.68979698961334</v>
      </c>
      <c r="N80" s="15">
        <f t="shared" si="94"/>
        <v>979.91552021764915</v>
      </c>
      <c r="O80" s="15">
        <f t="shared" si="94"/>
        <v>992.14580266070084</v>
      </c>
      <c r="P80" s="15">
        <f t="shared" si="94"/>
        <v>1001.3859776929299</v>
      </c>
      <c r="Q80" s="15">
        <f t="shared" si="94"/>
        <v>1006.2211554838586</v>
      </c>
      <c r="R80" s="15">
        <f t="shared" si="94"/>
        <v>1011.0243950058161</v>
      </c>
      <c r="S80" s="15">
        <f t="shared" si="94"/>
        <v>1015.7983790198432</v>
      </c>
      <c r="T80" s="15">
        <f t="shared" si="94"/>
        <v>1020.5418496002264</v>
      </c>
      <c r="U80" s="15">
        <f t="shared" si="94"/>
        <v>1023.9087263560267</v>
      </c>
      <c r="V80" s="15">
        <f t="shared" si="94"/>
        <v>1025.2617979859197</v>
      </c>
      <c r="W80" s="15">
        <f t="shared" si="94"/>
        <v>1026.5735470513121</v>
      </c>
      <c r="X80" s="15">
        <f t="shared" si="94"/>
        <v>1027.8465958778472</v>
      </c>
      <c r="Y80" s="15">
        <f t="shared" si="94"/>
        <v>1029.0764686348712</v>
      </c>
      <c r="Z80" s="15">
        <f t="shared" si="94"/>
        <v>1029.2573699171257</v>
      </c>
      <c r="AA80" s="15">
        <f t="shared" si="94"/>
        <v>1027.9118888593252</v>
      </c>
      <c r="AB80" s="15">
        <f t="shared" si="94"/>
        <v>1026.4987141687031</v>
      </c>
      <c r="AC80" s="15">
        <f t="shared" si="94"/>
        <v>1025.0181120450998</v>
      </c>
      <c r="AD80" s="15">
        <f t="shared" si="94"/>
        <v>1023.4704771275607</v>
      </c>
      <c r="AE80" s="15">
        <f t="shared" si="94"/>
        <v>1020.6321989933977</v>
      </c>
      <c r="AF80" s="15">
        <f t="shared" si="94"/>
        <v>1015.9129413304375</v>
      </c>
      <c r="AG80" s="15">
        <f t="shared" si="94"/>
        <v>1011.0962049762235</v>
      </c>
      <c r="AH80" s="15">
        <f t="shared" si="94"/>
        <v>1006.1873111140285</v>
      </c>
      <c r="AI80" s="15">
        <f t="shared" si="94"/>
        <v>1001.1770855762143</v>
      </c>
      <c r="AJ80" s="15">
        <f t="shared" si="94"/>
        <v>995.12631784540747</v>
      </c>
      <c r="AK80" s="15">
        <f t="shared" si="94"/>
        <v>987.58770060741074</v>
      </c>
      <c r="AL80" s="15">
        <f t="shared" si="94"/>
        <v>979.92526898790175</v>
      </c>
      <c r="AM80" s="15">
        <f t="shared" si="94"/>
        <v>972.14067563301103</v>
      </c>
      <c r="AN80" s="15">
        <f t="shared" si="94"/>
        <v>964.23022650241535</v>
      </c>
    </row>
    <row r="81" spans="1:40" s="14" customFormat="1" x14ac:dyDescent="0.15">
      <c r="A81" s="18" t="s">
        <v>206</v>
      </c>
      <c r="B81" s="15">
        <f t="shared" si="91"/>
        <v>18.975045051194538</v>
      </c>
      <c r="C81" s="15">
        <f t="shared" ref="C81:AN81" si="95">C$88*$F8/$F$15</f>
        <v>19.181206827409447</v>
      </c>
      <c r="D81" s="15">
        <f t="shared" si="95"/>
        <v>19.648526609204815</v>
      </c>
      <c r="E81" s="15">
        <f t="shared" si="95"/>
        <v>20.119277556286004</v>
      </c>
      <c r="F81" s="15">
        <f t="shared" si="95"/>
        <v>20.523857721883317</v>
      </c>
      <c r="G81" s="15">
        <f t="shared" si="95"/>
        <v>20.828441545643933</v>
      </c>
      <c r="H81" s="15">
        <f t="shared" si="95"/>
        <v>21.133735762457995</v>
      </c>
      <c r="I81" s="15">
        <f t="shared" si="95"/>
        <v>21.43983230723769</v>
      </c>
      <c r="J81" s="15">
        <f t="shared" si="95"/>
        <v>21.74668066811433</v>
      </c>
      <c r="K81" s="15">
        <f t="shared" si="95"/>
        <v>22.045092501201694</v>
      </c>
      <c r="L81" s="15">
        <f t="shared" si="95"/>
        <v>22.330553547577473</v>
      </c>
      <c r="M81" s="15">
        <f t="shared" si="95"/>
        <v>22.616106801078903</v>
      </c>
      <c r="N81" s="15">
        <f t="shared" si="95"/>
        <v>22.901837066196759</v>
      </c>
      <c r="O81" s="15">
        <f t="shared" si="95"/>
        <v>23.187673885805584</v>
      </c>
      <c r="P81" s="15">
        <f t="shared" si="95"/>
        <v>23.403628198891926</v>
      </c>
      <c r="Q81" s="15">
        <f t="shared" si="95"/>
        <v>23.516632281049283</v>
      </c>
      <c r="R81" s="15">
        <f t="shared" si="95"/>
        <v>23.628889926379109</v>
      </c>
      <c r="S81" s="15">
        <f t="shared" si="95"/>
        <v>23.740463834323329</v>
      </c>
      <c r="T81" s="15">
        <f t="shared" si="95"/>
        <v>23.851324605602983</v>
      </c>
      <c r="U81" s="15">
        <f t="shared" si="95"/>
        <v>23.930012677474917</v>
      </c>
      <c r="V81" s="15">
        <f t="shared" si="95"/>
        <v>23.961635634114909</v>
      </c>
      <c r="W81" s="15">
        <f t="shared" si="95"/>
        <v>23.992292831340119</v>
      </c>
      <c r="X81" s="15">
        <f t="shared" si="95"/>
        <v>24.022045556142498</v>
      </c>
      <c r="Y81" s="15">
        <f t="shared" si="95"/>
        <v>24.050789202826714</v>
      </c>
      <c r="Z81" s="15">
        <f t="shared" si="95"/>
        <v>24.055017089420797</v>
      </c>
      <c r="AA81" s="15">
        <f t="shared" si="95"/>
        <v>24.023571533833966</v>
      </c>
      <c r="AB81" s="15">
        <f t="shared" si="95"/>
        <v>23.99054389436612</v>
      </c>
      <c r="AC81" s="15">
        <f t="shared" si="95"/>
        <v>23.955940392436588</v>
      </c>
      <c r="AD81" s="15">
        <f t="shared" si="95"/>
        <v>23.919770251247716</v>
      </c>
      <c r="AE81" s="15">
        <f t="shared" si="95"/>
        <v>23.853436182610128</v>
      </c>
      <c r="AF81" s="15">
        <f t="shared" si="95"/>
        <v>23.743141297142348</v>
      </c>
      <c r="AG81" s="15">
        <f t="shared" si="95"/>
        <v>23.630568214158071</v>
      </c>
      <c r="AH81" s="15">
        <f t="shared" si="95"/>
        <v>23.515841296288382</v>
      </c>
      <c r="AI81" s="15">
        <f t="shared" si="95"/>
        <v>23.398746131894587</v>
      </c>
      <c r="AJ81" s="15">
        <f t="shared" si="95"/>
        <v>23.257332210145947</v>
      </c>
      <c r="AK81" s="15">
        <f t="shared" si="95"/>
        <v>23.081145406154231</v>
      </c>
      <c r="AL81" s="15">
        <f t="shared" si="95"/>
        <v>22.902064907008867</v>
      </c>
      <c r="AM81" s="15">
        <f t="shared" si="95"/>
        <v>22.720129337092896</v>
      </c>
      <c r="AN81" s="15">
        <f t="shared" si="95"/>
        <v>22.535252362117436</v>
      </c>
    </row>
    <row r="82" spans="1:40" s="14" customFormat="1" x14ac:dyDescent="0.15">
      <c r="A82" s="18" t="s">
        <v>207</v>
      </c>
      <c r="B82" s="15">
        <f t="shared" si="91"/>
        <v>0</v>
      </c>
      <c r="C82" s="15">
        <f t="shared" ref="C82:AN82" si="96">C$88*$F9/$F$15</f>
        <v>0</v>
      </c>
      <c r="D82" s="15">
        <f t="shared" si="96"/>
        <v>0</v>
      </c>
      <c r="E82" s="15">
        <f t="shared" si="96"/>
        <v>0</v>
      </c>
      <c r="F82" s="15">
        <f t="shared" si="96"/>
        <v>0</v>
      </c>
      <c r="G82" s="15">
        <f t="shared" si="96"/>
        <v>0</v>
      </c>
      <c r="H82" s="15">
        <f t="shared" si="96"/>
        <v>0</v>
      </c>
      <c r="I82" s="15">
        <f t="shared" si="96"/>
        <v>0</v>
      </c>
      <c r="J82" s="15">
        <f t="shared" si="96"/>
        <v>0</v>
      </c>
      <c r="K82" s="15">
        <f t="shared" si="96"/>
        <v>0</v>
      </c>
      <c r="L82" s="15">
        <f t="shared" si="96"/>
        <v>0</v>
      </c>
      <c r="M82" s="15">
        <f t="shared" si="96"/>
        <v>0</v>
      </c>
      <c r="N82" s="15">
        <f t="shared" si="96"/>
        <v>0</v>
      </c>
      <c r="O82" s="15">
        <f t="shared" si="96"/>
        <v>0</v>
      </c>
      <c r="P82" s="15">
        <f t="shared" si="96"/>
        <v>0</v>
      </c>
      <c r="Q82" s="15">
        <f t="shared" si="96"/>
        <v>0</v>
      </c>
      <c r="R82" s="15">
        <f t="shared" si="96"/>
        <v>0</v>
      </c>
      <c r="S82" s="15">
        <f t="shared" si="96"/>
        <v>0</v>
      </c>
      <c r="T82" s="15">
        <f t="shared" si="96"/>
        <v>0</v>
      </c>
      <c r="U82" s="15">
        <f t="shared" si="96"/>
        <v>0</v>
      </c>
      <c r="V82" s="15">
        <f t="shared" si="96"/>
        <v>0</v>
      </c>
      <c r="W82" s="15">
        <f t="shared" si="96"/>
        <v>0</v>
      </c>
      <c r="X82" s="15">
        <f t="shared" si="96"/>
        <v>0</v>
      </c>
      <c r="Y82" s="15">
        <f t="shared" si="96"/>
        <v>0</v>
      </c>
      <c r="Z82" s="15">
        <f t="shared" si="96"/>
        <v>0</v>
      </c>
      <c r="AA82" s="15">
        <f t="shared" si="96"/>
        <v>0</v>
      </c>
      <c r="AB82" s="15">
        <f t="shared" si="96"/>
        <v>0</v>
      </c>
      <c r="AC82" s="15">
        <f t="shared" si="96"/>
        <v>0</v>
      </c>
      <c r="AD82" s="15">
        <f t="shared" si="96"/>
        <v>0</v>
      </c>
      <c r="AE82" s="15">
        <f t="shared" si="96"/>
        <v>0</v>
      </c>
      <c r="AF82" s="15">
        <f t="shared" si="96"/>
        <v>0</v>
      </c>
      <c r="AG82" s="15">
        <f t="shared" si="96"/>
        <v>0</v>
      </c>
      <c r="AH82" s="15">
        <f t="shared" si="96"/>
        <v>0</v>
      </c>
      <c r="AI82" s="15">
        <f t="shared" si="96"/>
        <v>0</v>
      </c>
      <c r="AJ82" s="15">
        <f t="shared" si="96"/>
        <v>0</v>
      </c>
      <c r="AK82" s="15">
        <f t="shared" si="96"/>
        <v>0</v>
      </c>
      <c r="AL82" s="15">
        <f t="shared" si="96"/>
        <v>0</v>
      </c>
      <c r="AM82" s="15">
        <f t="shared" si="96"/>
        <v>0</v>
      </c>
      <c r="AN82" s="15">
        <f t="shared" si="96"/>
        <v>0</v>
      </c>
    </row>
    <row r="83" spans="1:40" s="14" customFormat="1" x14ac:dyDescent="0.15">
      <c r="A83" s="18" t="s">
        <v>208</v>
      </c>
      <c r="B83" s="15">
        <f t="shared" si="91"/>
        <v>60.959676391794154</v>
      </c>
      <c r="C83" s="15">
        <f t="shared" ref="C83:AN83" si="97">C$88*$F10/$F$15</f>
        <v>61.621996566977479</v>
      </c>
      <c r="D83" s="15">
        <f t="shared" si="97"/>
        <v>63.123319098379639</v>
      </c>
      <c r="E83" s="15">
        <f t="shared" si="97"/>
        <v>64.635664672146447</v>
      </c>
      <c r="F83" s="15">
        <f t="shared" si="97"/>
        <v>65.935428435700629</v>
      </c>
      <c r="G83" s="15">
        <f t="shared" si="97"/>
        <v>66.913941597620834</v>
      </c>
      <c r="H83" s="15">
        <f t="shared" si="97"/>
        <v>67.894736984986707</v>
      </c>
      <c r="I83" s="15">
        <f t="shared" si="97"/>
        <v>68.878109950061258</v>
      </c>
      <c r="J83" s="15">
        <f t="shared" si="97"/>
        <v>69.863898217226136</v>
      </c>
      <c r="K83" s="15">
        <f t="shared" si="97"/>
        <v>70.822583096624754</v>
      </c>
      <c r="L83" s="15">
        <f t="shared" si="97"/>
        <v>71.739661973780571</v>
      </c>
      <c r="M83" s="15">
        <f t="shared" si="97"/>
        <v>72.657037077718741</v>
      </c>
      <c r="N83" s="15">
        <f t="shared" si="97"/>
        <v>73.574980853342609</v>
      </c>
      <c r="O83" s="15">
        <f t="shared" si="97"/>
        <v>74.493266948432336</v>
      </c>
      <c r="P83" s="15">
        <f t="shared" si="97"/>
        <v>75.187046858078816</v>
      </c>
      <c r="Q83" s="15">
        <f t="shared" si="97"/>
        <v>75.550086432460787</v>
      </c>
      <c r="R83" s="15">
        <f t="shared" si="97"/>
        <v>75.910727986319984</v>
      </c>
      <c r="S83" s="15">
        <f t="shared" si="97"/>
        <v>76.269172949359444</v>
      </c>
      <c r="T83" s="15">
        <f t="shared" si="97"/>
        <v>76.625326872763537</v>
      </c>
      <c r="U83" s="15">
        <f t="shared" si="97"/>
        <v>76.878122024725783</v>
      </c>
      <c r="V83" s="15">
        <f t="shared" si="97"/>
        <v>76.979714679611433</v>
      </c>
      <c r="W83" s="15">
        <f t="shared" si="97"/>
        <v>77.078204713067791</v>
      </c>
      <c r="X83" s="15">
        <f t="shared" si="97"/>
        <v>77.173789017127902</v>
      </c>
      <c r="Y83" s="15">
        <f t="shared" si="97"/>
        <v>77.26613153307251</v>
      </c>
      <c r="Z83" s="15">
        <f t="shared" si="97"/>
        <v>77.279714141066378</v>
      </c>
      <c r="AA83" s="15">
        <f t="shared" si="97"/>
        <v>77.178691408980043</v>
      </c>
      <c r="AB83" s="15">
        <f t="shared" si="97"/>
        <v>77.072586036976261</v>
      </c>
      <c r="AC83" s="15">
        <f t="shared" si="97"/>
        <v>76.961418012133336</v>
      </c>
      <c r="AD83" s="15">
        <f t="shared" si="97"/>
        <v>76.845216965128174</v>
      </c>
      <c r="AE83" s="15">
        <f t="shared" si="97"/>
        <v>76.632110574761839</v>
      </c>
      <c r="AF83" s="15">
        <f t="shared" si="97"/>
        <v>76.277774629437545</v>
      </c>
      <c r="AG83" s="15">
        <f t="shared" si="97"/>
        <v>75.916119693144495</v>
      </c>
      <c r="AH83" s="15">
        <f t="shared" si="97"/>
        <v>75.547545296198649</v>
      </c>
      <c r="AI83" s="15">
        <f t="shared" si="97"/>
        <v>75.171362614722469</v>
      </c>
      <c r="AJ83" s="15">
        <f t="shared" si="97"/>
        <v>74.717052920920224</v>
      </c>
      <c r="AK83" s="15">
        <f t="shared" si="97"/>
        <v>74.151031047092687</v>
      </c>
      <c r="AL83" s="15">
        <f t="shared" si="97"/>
        <v>73.575712820098786</v>
      </c>
      <c r="AM83" s="15">
        <f t="shared" si="97"/>
        <v>72.991222325540718</v>
      </c>
      <c r="AN83" s="15">
        <f t="shared" si="97"/>
        <v>72.39728220384977</v>
      </c>
    </row>
    <row r="84" spans="1:40" s="14" customFormat="1" x14ac:dyDescent="0.15">
      <c r="A84" s="18" t="s">
        <v>209</v>
      </c>
      <c r="B84" s="15">
        <f t="shared" si="91"/>
        <v>0.45568941979522171</v>
      </c>
      <c r="C84" s="15">
        <f t="shared" ref="C84:V84" si="98">C$88*$F11/$F$15</f>
        <v>0.46064043519117254</v>
      </c>
      <c r="D84" s="15">
        <f t="shared" si="98"/>
        <v>0.47186321119252672</v>
      </c>
      <c r="E84" s="15">
        <f t="shared" si="98"/>
        <v>0.48316838729960387</v>
      </c>
      <c r="F84" s="15">
        <f t="shared" si="98"/>
        <v>0.4928844591415566</v>
      </c>
      <c r="G84" s="15">
        <f t="shared" si="98"/>
        <v>0.50019909926778638</v>
      </c>
      <c r="H84" s="15">
        <f t="shared" si="98"/>
        <v>0.50753079962219882</v>
      </c>
      <c r="I84" s="15">
        <f t="shared" si="98"/>
        <v>0.51488176803969943</v>
      </c>
      <c r="J84" s="15">
        <f t="shared" si="98"/>
        <v>0.52225079146787767</v>
      </c>
      <c r="K84" s="15">
        <f t="shared" si="98"/>
        <v>0.52941721003040176</v>
      </c>
      <c r="L84" s="15">
        <f t="shared" si="98"/>
        <v>0.53627261291593675</v>
      </c>
      <c r="M84" s="15">
        <f t="shared" si="98"/>
        <v>0.5431302301736366</v>
      </c>
      <c r="N84" s="15">
        <f t="shared" si="98"/>
        <v>0.54999209839994134</v>
      </c>
      <c r="O84" s="15">
        <f t="shared" si="98"/>
        <v>0.5568565255531962</v>
      </c>
      <c r="P84" s="15">
        <f t="shared" si="98"/>
        <v>0.56204271063824274</v>
      </c>
      <c r="Q84" s="15">
        <f t="shared" si="98"/>
        <v>0.56475652578302082</v>
      </c>
      <c r="R84" s="15">
        <f t="shared" si="98"/>
        <v>0.56745241510132871</v>
      </c>
      <c r="S84" s="15">
        <f t="shared" si="98"/>
        <v>0.57013188433253281</v>
      </c>
      <c r="T84" s="15">
        <f t="shared" si="98"/>
        <v>0.57279422744719632</v>
      </c>
      <c r="U84" s="15">
        <f t="shared" si="98"/>
        <v>0.57468393689027697</v>
      </c>
      <c r="V84" s="15">
        <f t="shared" si="98"/>
        <v>0.57544336838172327</v>
      </c>
      <c r="W84" s="15">
        <f t="shared" ref="W84:AN84" si="99">W$88*$F11/$F$15</f>
        <v>0.576179606971851</v>
      </c>
      <c r="X84" s="15">
        <f t="shared" si="99"/>
        <v>0.5768941244797644</v>
      </c>
      <c r="Y84" s="15">
        <f t="shared" si="99"/>
        <v>0.57758440877922135</v>
      </c>
      <c r="Z84" s="15">
        <f t="shared" si="99"/>
        <v>0.57768594230305859</v>
      </c>
      <c r="AA84" s="15">
        <f t="shared" si="99"/>
        <v>0.5769307711326167</v>
      </c>
      <c r="AB84" s="15">
        <f t="shared" si="99"/>
        <v>0.57613760590820184</v>
      </c>
      <c r="AC84" s="15">
        <f t="shared" si="99"/>
        <v>0.57530659603841727</v>
      </c>
      <c r="AD84" s="15">
        <f t="shared" si="99"/>
        <v>0.57443796302027172</v>
      </c>
      <c r="AE84" s="15">
        <f t="shared" si="99"/>
        <v>0.57284493738219999</v>
      </c>
      <c r="AF84" s="15">
        <f t="shared" si="99"/>
        <v>0.5701961841260369</v>
      </c>
      <c r="AG84" s="15">
        <f t="shared" si="99"/>
        <v>0.56749271951073499</v>
      </c>
      <c r="AH84" s="15">
        <f t="shared" si="99"/>
        <v>0.56473753012921402</v>
      </c>
      <c r="AI84" s="15">
        <f t="shared" si="99"/>
        <v>0.56192546684401634</v>
      </c>
      <c r="AJ84" s="15">
        <f t="shared" si="99"/>
        <v>0.55852938384243489</v>
      </c>
      <c r="AK84" s="15">
        <f t="shared" si="99"/>
        <v>0.55429822326969591</v>
      </c>
      <c r="AL84" s="15">
        <f t="shared" si="99"/>
        <v>0.54999757004162619</v>
      </c>
      <c r="AM84" s="15">
        <f t="shared" si="99"/>
        <v>0.54562835173034185</v>
      </c>
      <c r="AN84" s="15">
        <f t="shared" si="99"/>
        <v>0.54118849500100263</v>
      </c>
    </row>
    <row r="85" spans="1:40" s="14" customFormat="1" x14ac:dyDescent="0.15">
      <c r="A85" s="18" t="s">
        <v>210</v>
      </c>
      <c r="B85" s="15">
        <f t="shared" si="91"/>
        <v>0</v>
      </c>
      <c r="C85" s="15">
        <f t="shared" ref="C85:V85" si="100">C$88*$F12/$F$15</f>
        <v>0</v>
      </c>
      <c r="D85" s="15">
        <f t="shared" si="100"/>
        <v>0</v>
      </c>
      <c r="E85" s="15">
        <f t="shared" si="100"/>
        <v>0</v>
      </c>
      <c r="F85" s="15">
        <f t="shared" si="100"/>
        <v>0</v>
      </c>
      <c r="G85" s="15">
        <f t="shared" si="100"/>
        <v>0</v>
      </c>
      <c r="H85" s="15">
        <f t="shared" si="100"/>
        <v>0</v>
      </c>
      <c r="I85" s="15">
        <f t="shared" si="100"/>
        <v>0</v>
      </c>
      <c r="J85" s="15">
        <f t="shared" si="100"/>
        <v>0</v>
      </c>
      <c r="K85" s="15">
        <f t="shared" si="100"/>
        <v>0</v>
      </c>
      <c r="L85" s="15">
        <f t="shared" si="100"/>
        <v>0</v>
      </c>
      <c r="M85" s="15">
        <f t="shared" si="100"/>
        <v>0</v>
      </c>
      <c r="N85" s="15">
        <f t="shared" si="100"/>
        <v>0</v>
      </c>
      <c r="O85" s="15">
        <f t="shared" si="100"/>
        <v>0</v>
      </c>
      <c r="P85" s="15">
        <f t="shared" si="100"/>
        <v>0</v>
      </c>
      <c r="Q85" s="15">
        <f t="shared" si="100"/>
        <v>0</v>
      </c>
      <c r="R85" s="15">
        <f t="shared" si="100"/>
        <v>0</v>
      </c>
      <c r="S85" s="15">
        <f t="shared" si="100"/>
        <v>0</v>
      </c>
      <c r="T85" s="15">
        <f t="shared" si="100"/>
        <v>0</v>
      </c>
      <c r="U85" s="15">
        <f t="shared" si="100"/>
        <v>0</v>
      </c>
      <c r="V85" s="15">
        <f t="shared" si="100"/>
        <v>0</v>
      </c>
      <c r="W85" s="15">
        <f t="shared" ref="W85:AN85" si="101">W$88*$F12/$F$15</f>
        <v>0</v>
      </c>
      <c r="X85" s="15">
        <f t="shared" si="101"/>
        <v>0</v>
      </c>
      <c r="Y85" s="15">
        <f t="shared" si="101"/>
        <v>0</v>
      </c>
      <c r="Z85" s="15">
        <f t="shared" si="101"/>
        <v>0</v>
      </c>
      <c r="AA85" s="15">
        <f t="shared" si="101"/>
        <v>0</v>
      </c>
      <c r="AB85" s="15">
        <f t="shared" si="101"/>
        <v>0</v>
      </c>
      <c r="AC85" s="15">
        <f t="shared" si="101"/>
        <v>0</v>
      </c>
      <c r="AD85" s="15">
        <f t="shared" si="101"/>
        <v>0</v>
      </c>
      <c r="AE85" s="15">
        <f t="shared" si="101"/>
        <v>0</v>
      </c>
      <c r="AF85" s="15">
        <f t="shared" si="101"/>
        <v>0</v>
      </c>
      <c r="AG85" s="15">
        <f t="shared" si="101"/>
        <v>0</v>
      </c>
      <c r="AH85" s="15">
        <f t="shared" si="101"/>
        <v>0</v>
      </c>
      <c r="AI85" s="15">
        <f t="shared" si="101"/>
        <v>0</v>
      </c>
      <c r="AJ85" s="15">
        <f t="shared" si="101"/>
        <v>0</v>
      </c>
      <c r="AK85" s="15">
        <f t="shared" si="101"/>
        <v>0</v>
      </c>
      <c r="AL85" s="15">
        <f t="shared" si="101"/>
        <v>0</v>
      </c>
      <c r="AM85" s="15">
        <f t="shared" si="101"/>
        <v>0</v>
      </c>
      <c r="AN85" s="15">
        <f t="shared" si="101"/>
        <v>0</v>
      </c>
    </row>
    <row r="86" spans="1:40" s="14" customFormat="1" x14ac:dyDescent="0.15">
      <c r="A86" s="18" t="s">
        <v>211</v>
      </c>
      <c r="B86" s="15">
        <f t="shared" si="91"/>
        <v>528.94634070625955</v>
      </c>
      <c r="C86" s="15">
        <f t="shared" ref="C86:V86" si="102">C$88*$F13/$F$15</f>
        <v>534.69328448574288</v>
      </c>
      <c r="D86" s="15">
        <f t="shared" si="102"/>
        <v>547.72024109392999</v>
      </c>
      <c r="E86" s="15">
        <f t="shared" si="102"/>
        <v>560.84284450123653</v>
      </c>
      <c r="F86" s="15">
        <f t="shared" si="102"/>
        <v>572.12087823120453</v>
      </c>
      <c r="G86" s="15">
        <f t="shared" si="102"/>
        <v>580.611424555697</v>
      </c>
      <c r="H86" s="15">
        <f t="shared" si="102"/>
        <v>589.1217737215037</v>
      </c>
      <c r="I86" s="15">
        <f t="shared" si="102"/>
        <v>597.65448849647373</v>
      </c>
      <c r="J86" s="15">
        <f t="shared" si="102"/>
        <v>606.20816081711973</v>
      </c>
      <c r="K86" s="15">
        <f t="shared" si="102"/>
        <v>614.5266573850671</v>
      </c>
      <c r="L86" s="15">
        <f t="shared" si="102"/>
        <v>622.48413919800976</v>
      </c>
      <c r="M86" s="15">
        <f t="shared" si="102"/>
        <v>630.44419136699469</v>
      </c>
      <c r="N86" s="15">
        <f t="shared" si="102"/>
        <v>638.40917789300067</v>
      </c>
      <c r="O86" s="15">
        <f t="shared" si="102"/>
        <v>646.37713472068071</v>
      </c>
      <c r="P86" s="15">
        <f t="shared" si="102"/>
        <v>652.39705421802933</v>
      </c>
      <c r="Q86" s="15">
        <f t="shared" si="102"/>
        <v>655.54714401126762</v>
      </c>
      <c r="R86" s="15">
        <f t="shared" si="102"/>
        <v>658.67642621077277</v>
      </c>
      <c r="S86" s="15">
        <f t="shared" si="102"/>
        <v>661.7866486195295</v>
      </c>
      <c r="T86" s="15">
        <f t="shared" si="102"/>
        <v>664.87699170635949</v>
      </c>
      <c r="U86" s="15">
        <f t="shared" si="102"/>
        <v>667.07049204122529</v>
      </c>
      <c r="V86" s="15">
        <f t="shared" si="102"/>
        <v>667.95201022217861</v>
      </c>
      <c r="W86" s="15">
        <f t="shared" ref="W86:AN86" si="103">W$88*$F13/$F$15</f>
        <v>668.80660699624866</v>
      </c>
      <c r="X86" s="15">
        <f t="shared" si="103"/>
        <v>669.63599079311462</v>
      </c>
      <c r="Y86" s="15">
        <f t="shared" si="103"/>
        <v>670.43724563552189</v>
      </c>
      <c r="Z86" s="15">
        <f t="shared" si="103"/>
        <v>670.55510175321899</v>
      </c>
      <c r="AA86" s="15">
        <f t="shared" si="103"/>
        <v>669.67852878518386</v>
      </c>
      <c r="AB86" s="15">
        <f t="shared" si="103"/>
        <v>668.75785381489777</v>
      </c>
      <c r="AC86" s="15">
        <f t="shared" si="103"/>
        <v>667.79325026998572</v>
      </c>
      <c r="AD86" s="15">
        <f t="shared" si="103"/>
        <v>666.78497525545663</v>
      </c>
      <c r="AE86" s="15">
        <f t="shared" si="103"/>
        <v>664.93585380276215</v>
      </c>
      <c r="AF86" s="15">
        <f t="shared" si="103"/>
        <v>661.86128528872712</v>
      </c>
      <c r="AG86" s="15">
        <f t="shared" si="103"/>
        <v>658.72320998266571</v>
      </c>
      <c r="AH86" s="15">
        <f t="shared" si="103"/>
        <v>655.52509460407498</v>
      </c>
      <c r="AI86" s="15">
        <f t="shared" si="103"/>
        <v>652.26096223688478</v>
      </c>
      <c r="AJ86" s="15">
        <f t="shared" si="103"/>
        <v>648.31892277231145</v>
      </c>
      <c r="AK86" s="15">
        <f t="shared" si="103"/>
        <v>643.40755813519388</v>
      </c>
      <c r="AL86" s="15">
        <f t="shared" si="103"/>
        <v>638.41552915928241</v>
      </c>
      <c r="AM86" s="15">
        <f t="shared" si="103"/>
        <v>633.34391253377646</v>
      </c>
      <c r="AN86" s="15">
        <f t="shared" si="103"/>
        <v>628.19030161320813</v>
      </c>
    </row>
    <row r="87" spans="1:40" s="14" customFormat="1" x14ac:dyDescent="0.15">
      <c r="A87" s="18" t="s">
        <v>212</v>
      </c>
      <c r="B87" s="15">
        <f t="shared" si="91"/>
        <v>0</v>
      </c>
      <c r="C87" s="15">
        <f t="shared" ref="C87:V87" si="104">C$88*$F14/$F$15</f>
        <v>0</v>
      </c>
      <c r="D87" s="15">
        <f t="shared" si="104"/>
        <v>0</v>
      </c>
      <c r="E87" s="15">
        <f t="shared" si="104"/>
        <v>0</v>
      </c>
      <c r="F87" s="15">
        <f t="shared" si="104"/>
        <v>0</v>
      </c>
      <c r="G87" s="15">
        <f t="shared" si="104"/>
        <v>0</v>
      </c>
      <c r="H87" s="15">
        <f t="shared" si="104"/>
        <v>0</v>
      </c>
      <c r="I87" s="15">
        <f t="shared" si="104"/>
        <v>0</v>
      </c>
      <c r="J87" s="15">
        <f t="shared" si="104"/>
        <v>0</v>
      </c>
      <c r="K87" s="15">
        <f t="shared" si="104"/>
        <v>0</v>
      </c>
      <c r="L87" s="15">
        <f t="shared" si="104"/>
        <v>0</v>
      </c>
      <c r="M87" s="15">
        <f t="shared" si="104"/>
        <v>0</v>
      </c>
      <c r="N87" s="15">
        <f t="shared" si="104"/>
        <v>0</v>
      </c>
      <c r="O87" s="15">
        <f t="shared" si="104"/>
        <v>0</v>
      </c>
      <c r="P87" s="15">
        <f t="shared" si="104"/>
        <v>0</v>
      </c>
      <c r="Q87" s="15">
        <f t="shared" si="104"/>
        <v>0</v>
      </c>
      <c r="R87" s="15">
        <f t="shared" si="104"/>
        <v>0</v>
      </c>
      <c r="S87" s="15">
        <f t="shared" si="104"/>
        <v>0</v>
      </c>
      <c r="T87" s="15">
        <f t="shared" si="104"/>
        <v>0</v>
      </c>
      <c r="U87" s="15">
        <f t="shared" si="104"/>
        <v>0</v>
      </c>
      <c r="V87" s="15">
        <f t="shared" si="104"/>
        <v>0</v>
      </c>
      <c r="W87" s="15">
        <f t="shared" ref="W87:AN87" si="105">W$88*$F14/$F$15</f>
        <v>0</v>
      </c>
      <c r="X87" s="15">
        <f t="shared" si="105"/>
        <v>0</v>
      </c>
      <c r="Y87" s="15">
        <f t="shared" si="105"/>
        <v>0</v>
      </c>
      <c r="Z87" s="15">
        <f t="shared" si="105"/>
        <v>0</v>
      </c>
      <c r="AA87" s="15">
        <f t="shared" si="105"/>
        <v>0</v>
      </c>
      <c r="AB87" s="15">
        <f t="shared" si="105"/>
        <v>0</v>
      </c>
      <c r="AC87" s="15">
        <f t="shared" si="105"/>
        <v>0</v>
      </c>
      <c r="AD87" s="15">
        <f t="shared" si="105"/>
        <v>0</v>
      </c>
      <c r="AE87" s="15">
        <f t="shared" si="105"/>
        <v>0</v>
      </c>
      <c r="AF87" s="15">
        <f t="shared" si="105"/>
        <v>0</v>
      </c>
      <c r="AG87" s="15">
        <f t="shared" si="105"/>
        <v>0</v>
      </c>
      <c r="AH87" s="15">
        <f t="shared" si="105"/>
        <v>0</v>
      </c>
      <c r="AI87" s="15">
        <f t="shared" si="105"/>
        <v>0</v>
      </c>
      <c r="AJ87" s="15">
        <f t="shared" si="105"/>
        <v>0</v>
      </c>
      <c r="AK87" s="15">
        <f t="shared" si="105"/>
        <v>0</v>
      </c>
      <c r="AL87" s="15">
        <f t="shared" si="105"/>
        <v>0</v>
      </c>
      <c r="AM87" s="15">
        <f t="shared" si="105"/>
        <v>0</v>
      </c>
      <c r="AN87" s="15">
        <f t="shared" si="105"/>
        <v>0</v>
      </c>
    </row>
    <row r="88" spans="1:40" s="16" customFormat="1" x14ac:dyDescent="0.15">
      <c r="A88" s="18" t="s">
        <v>202</v>
      </c>
      <c r="B88" s="16">
        <f>'BAU energy consumption'!B$4*$F$16</f>
        <v>3849.71165773233</v>
      </c>
      <c r="C88" s="16">
        <f>'BAU energy consumption'!C$4*$F$16</f>
        <v>3891.5383512201215</v>
      </c>
      <c r="D88" s="16">
        <f>'BAU energy consumption'!D$4*$F$16</f>
        <v>3986.3495312206296</v>
      </c>
      <c r="E88" s="16">
        <f>'BAU energy consumption'!E$4*$F$16</f>
        <v>4081.856835892504</v>
      </c>
      <c r="F88" s="16">
        <f>'BAU energy consumption'!F$4*$F$16</f>
        <v>4163.9392222997612</v>
      </c>
      <c r="G88" s="16">
        <f>'BAU energy consumption'!G$4*$F$16</f>
        <v>4225.7340635728324</v>
      </c>
      <c r="H88" s="16">
        <f>'BAU energy consumption'!H$4*$F$16</f>
        <v>4287.6730314296365</v>
      </c>
      <c r="I88" s="16">
        <f>'BAU energy consumption'!I$4*$F$16</f>
        <v>4349.7747778892999</v>
      </c>
      <c r="J88" s="16">
        <f>'BAU energy consumption'!J$4*$F$16</f>
        <v>4412.0290549587762</v>
      </c>
      <c r="K88" s="16">
        <f>'BAU energy consumption'!K$4*$F$16</f>
        <v>4472.5717050311341</v>
      </c>
      <c r="L88" s="16">
        <f>'BAU energy consumption'!L$4*$F$16</f>
        <v>4530.4868622861695</v>
      </c>
      <c r="M88" s="16">
        <f>'BAU energy consumption'!M$4*$F$16</f>
        <v>4588.4207267877791</v>
      </c>
      <c r="N88" s="16">
        <f>'BAU energy consumption'!N$4*$F$16</f>
        <v>4646.3905039147076</v>
      </c>
      <c r="O88" s="16">
        <f>'BAU energy consumption'!O$4*$F$16</f>
        <v>4704.3818991229073</v>
      </c>
      <c r="P88" s="16">
        <f>'BAU energy consumption'!P$4*$F$16</f>
        <v>4748.1953306263931</v>
      </c>
      <c r="Q88" s="16">
        <f>'BAU energy consumption'!Q$4*$F$16</f>
        <v>4771.1219234897462</v>
      </c>
      <c r="R88" s="16">
        <f>'BAU energy consumption'!R$4*$F$16</f>
        <v>4793.8970771049208</v>
      </c>
      <c r="S88" s="16">
        <f>'BAU energy consumption'!S$4*$F$16</f>
        <v>4816.5335121148382</v>
      </c>
      <c r="T88" s="16">
        <f>'BAU energy consumption'!T$4*$F$16</f>
        <v>4839.0252639093151</v>
      </c>
      <c r="U88" s="16">
        <f>'BAU energy consumption'!U$4*$F$16</f>
        <v>4854.9897260116477</v>
      </c>
      <c r="V88" s="16">
        <f>'BAU energy consumption'!V$4*$F$16</f>
        <v>4861.405482311593</v>
      </c>
      <c r="W88" s="16">
        <f>'BAU energy consumption'!W$4*$F$16</f>
        <v>4867.6253025667156</v>
      </c>
      <c r="X88" s="16">
        <f>'BAU energy consumption'!X$4*$F$16</f>
        <v>4873.6616208580299</v>
      </c>
      <c r="Y88" s="16">
        <f>'BAU energy consumption'!Y$4*$F$16</f>
        <v>4879.4932144815184</v>
      </c>
      <c r="Z88" s="16">
        <f>'BAU energy consumption'!Z$4*$F$16</f>
        <v>4880.3509802609879</v>
      </c>
      <c r="AA88" s="16">
        <f>'BAU energy consumption'!AA$4*$F$16</f>
        <v>4873.9712155964053</v>
      </c>
      <c r="AB88" s="16">
        <f>'BAU energy consumption'!AB$4*$F$16</f>
        <v>4867.2704732085094</v>
      </c>
      <c r="AC88" s="16">
        <f>'BAU energy consumption'!AC$4*$F$16</f>
        <v>4860.250015316733</v>
      </c>
      <c r="AD88" s="16">
        <f>'BAU energy consumption'!AD$4*$F$16</f>
        <v>4852.9117131508647</v>
      </c>
      <c r="AE88" s="16">
        <f>'BAU energy consumption'!AE$4*$F$16</f>
        <v>4839.453666719357</v>
      </c>
      <c r="AF88" s="16">
        <f>'BAU energy consumption'!AF$4*$F$16</f>
        <v>4817.0767234642553</v>
      </c>
      <c r="AG88" s="16">
        <f>'BAU energy consumption'!AG$4*$F$16</f>
        <v>4794.2375729514533</v>
      </c>
      <c r="AH88" s="16">
        <f>'BAU energy consumption'!AH$4*$F$16</f>
        <v>4770.9614462288537</v>
      </c>
      <c r="AI88" s="16">
        <f>'BAU energy consumption'!AI$4*$F$16</f>
        <v>4747.2048428471662</v>
      </c>
      <c r="AJ88" s="16">
        <f>'BAU energy consumption'!AJ$4*$F$16</f>
        <v>4718.5143801024087</v>
      </c>
      <c r="AK88" s="16">
        <f>'BAU energy consumption'!AK$4*$F$16</f>
        <v>4682.7690951012119</v>
      </c>
      <c r="AL88" s="16">
        <f>'BAU energy consumption'!AL$4*$F$16</f>
        <v>4646.4367289132833</v>
      </c>
      <c r="AM88" s="16">
        <f>'BAU energy consumption'!AM$4*$F$16</f>
        <v>4609.5251177644286</v>
      </c>
      <c r="AN88" s="16">
        <f>'BAU energy consumption'!AN$4*$F$16</f>
        <v>4572.0167459060704</v>
      </c>
    </row>
    <row r="89" spans="1:40" s="14" customFormat="1" x14ac:dyDescent="0.15"/>
    <row r="90" spans="1:40" s="18" customFormat="1" x14ac:dyDescent="0.15">
      <c r="A90" s="17" t="s">
        <v>15</v>
      </c>
      <c r="B90" s="18">
        <v>2022</v>
      </c>
      <c r="C90" s="18">
        <v>2023</v>
      </c>
      <c r="D90" s="18">
        <v>2024</v>
      </c>
      <c r="E90" s="18">
        <v>2025</v>
      </c>
      <c r="F90" s="18">
        <v>2026</v>
      </c>
      <c r="G90" s="18">
        <v>2027</v>
      </c>
      <c r="H90" s="18">
        <v>2028</v>
      </c>
      <c r="I90" s="18">
        <v>2029</v>
      </c>
      <c r="J90" s="18">
        <v>2030</v>
      </c>
      <c r="K90" s="18">
        <v>2031</v>
      </c>
      <c r="L90" s="18">
        <v>2032</v>
      </c>
      <c r="M90" s="18">
        <v>2033</v>
      </c>
      <c r="N90" s="18">
        <v>2034</v>
      </c>
      <c r="O90" s="18">
        <v>2035</v>
      </c>
      <c r="P90" s="18">
        <v>2036</v>
      </c>
      <c r="Q90" s="18">
        <v>2037</v>
      </c>
      <c r="R90" s="18">
        <v>2038</v>
      </c>
      <c r="S90" s="18">
        <v>2039</v>
      </c>
      <c r="T90" s="18">
        <v>2040</v>
      </c>
      <c r="U90" s="18">
        <v>2041</v>
      </c>
      <c r="V90" s="18">
        <v>2042</v>
      </c>
      <c r="W90" s="18">
        <v>2043</v>
      </c>
      <c r="X90" s="18">
        <v>2044</v>
      </c>
      <c r="Y90" s="18">
        <v>2045</v>
      </c>
      <c r="Z90" s="18">
        <v>2046</v>
      </c>
      <c r="AA90" s="18">
        <v>2047</v>
      </c>
      <c r="AB90" s="18">
        <v>2048</v>
      </c>
      <c r="AC90" s="18">
        <v>2049</v>
      </c>
      <c r="AD90" s="18">
        <v>2050</v>
      </c>
      <c r="AE90" s="18">
        <v>2051</v>
      </c>
      <c r="AF90" s="18">
        <v>2052</v>
      </c>
      <c r="AG90" s="18">
        <v>2053</v>
      </c>
      <c r="AH90" s="18">
        <v>2054</v>
      </c>
      <c r="AI90" s="18">
        <v>2055</v>
      </c>
      <c r="AJ90" s="18">
        <v>2056</v>
      </c>
      <c r="AK90" s="18">
        <v>2057</v>
      </c>
      <c r="AL90" s="18">
        <v>2058</v>
      </c>
      <c r="AM90" s="18">
        <v>2059</v>
      </c>
      <c r="AN90" s="18">
        <v>2060</v>
      </c>
    </row>
    <row r="91" spans="1:40" s="14" customFormat="1" x14ac:dyDescent="0.15">
      <c r="A91" s="18" t="s">
        <v>203</v>
      </c>
      <c r="B91" s="15">
        <f t="shared" ref="B91:B100" si="106">B$101*$G5/$G$15</f>
        <v>3361.6857823007604</v>
      </c>
      <c r="C91" s="15">
        <f t="shared" ref="C91:AN91" si="107">C$101*$G5/$G$15</f>
        <v>3398.2101283608458</v>
      </c>
      <c r="D91" s="15">
        <f t="shared" si="107"/>
        <v>3481.0021460878593</v>
      </c>
      <c r="E91" s="15">
        <f t="shared" si="107"/>
        <v>3564.4020411362148</v>
      </c>
      <c r="F91" s="15">
        <f t="shared" si="107"/>
        <v>3636.0788875847966</v>
      </c>
      <c r="G91" s="15">
        <f t="shared" si="107"/>
        <v>3690.0400300797069</v>
      </c>
      <c r="H91" s="15">
        <f t="shared" si="107"/>
        <v>3744.127028308882</v>
      </c>
      <c r="I91" s="15">
        <f t="shared" si="107"/>
        <v>3798.3561697850187</v>
      </c>
      <c r="J91" s="15">
        <f t="shared" si="107"/>
        <v>3852.7185056476333</v>
      </c>
      <c r="K91" s="15">
        <f t="shared" si="107"/>
        <v>3905.5861965465779</v>
      </c>
      <c r="L91" s="15">
        <f t="shared" si="107"/>
        <v>3956.1594804788747</v>
      </c>
      <c r="M91" s="15">
        <f t="shared" si="107"/>
        <v>4006.7491001501608</v>
      </c>
      <c r="N91" s="15">
        <f t="shared" si="107"/>
        <v>4057.3700798225791</v>
      </c>
      <c r="O91" s="15">
        <f t="shared" si="107"/>
        <v>4108.0099370637381</v>
      </c>
      <c r="P91" s="15">
        <f t="shared" si="107"/>
        <v>4146.2691634302746</v>
      </c>
      <c r="Q91" s="15">
        <f t="shared" si="107"/>
        <v>4166.2893644524811</v>
      </c>
      <c r="R91" s="15">
        <f t="shared" si="107"/>
        <v>4186.1773240985149</v>
      </c>
      <c r="S91" s="15">
        <f t="shared" si="107"/>
        <v>4205.9441504222395</v>
      </c>
      <c r="T91" s="15">
        <f t="shared" si="107"/>
        <v>4225.5846349438962</v>
      </c>
      <c r="U91" s="15">
        <f t="shared" si="107"/>
        <v>4239.5252907755339</v>
      </c>
      <c r="V91" s="15">
        <f t="shared" si="107"/>
        <v>4245.1277251014699</v>
      </c>
      <c r="W91" s="15">
        <f t="shared" si="107"/>
        <v>4250.5590620895564</v>
      </c>
      <c r="X91" s="15">
        <f t="shared" si="107"/>
        <v>4255.8301595590501</v>
      </c>
      <c r="Y91" s="15">
        <f t="shared" si="107"/>
        <v>4260.9224851967019</v>
      </c>
      <c r="Z91" s="15">
        <f t="shared" si="107"/>
        <v>4261.6715124698476</v>
      </c>
      <c r="AA91" s="15">
        <f t="shared" si="107"/>
        <v>4256.1005071390264</v>
      </c>
      <c r="AB91" s="15">
        <f t="shared" si="107"/>
        <v>4250.2492142581668</v>
      </c>
      <c r="AC91" s="15">
        <f t="shared" si="107"/>
        <v>4244.1187360358235</v>
      </c>
      <c r="AD91" s="15">
        <f t="shared" si="107"/>
        <v>4237.7107064869933</v>
      </c>
      <c r="AE91" s="15">
        <f t="shared" si="107"/>
        <v>4225.9587293602199</v>
      </c>
      <c r="AF91" s="15">
        <f t="shared" si="107"/>
        <v>4206.4184991611783</v>
      </c>
      <c r="AG91" s="15">
        <f t="shared" si="107"/>
        <v>4186.474655469794</v>
      </c>
      <c r="AH91" s="15">
        <f t="shared" si="107"/>
        <v>4166.1492308076031</v>
      </c>
      <c r="AI91" s="15">
        <f t="shared" si="107"/>
        <v>4145.4042392538668</v>
      </c>
      <c r="AJ91" s="15">
        <f t="shared" si="107"/>
        <v>4120.3508510337497</v>
      </c>
      <c r="AK91" s="15">
        <f t="shared" si="107"/>
        <v>4089.136976578644</v>
      </c>
      <c r="AL91" s="15">
        <f t="shared" si="107"/>
        <v>4057.4104449029578</v>
      </c>
      <c r="AM91" s="15">
        <f t="shared" si="107"/>
        <v>4025.1780988383675</v>
      </c>
      <c r="AN91" s="15">
        <f t="shared" si="107"/>
        <v>3992.4246430983167</v>
      </c>
    </row>
    <row r="92" spans="1:40" s="14" customFormat="1" x14ac:dyDescent="0.15">
      <c r="A92" s="18" t="s">
        <v>204</v>
      </c>
      <c r="B92" s="15">
        <f t="shared" si="106"/>
        <v>0</v>
      </c>
      <c r="C92" s="15">
        <f t="shared" ref="C92:AN92" si="108">C$101*$G6/$G$15</f>
        <v>0</v>
      </c>
      <c r="D92" s="15">
        <f t="shared" si="108"/>
        <v>0</v>
      </c>
      <c r="E92" s="15">
        <f t="shared" si="108"/>
        <v>0</v>
      </c>
      <c r="F92" s="15">
        <f t="shared" si="108"/>
        <v>0</v>
      </c>
      <c r="G92" s="15">
        <f t="shared" si="108"/>
        <v>0</v>
      </c>
      <c r="H92" s="15">
        <f t="shared" si="108"/>
        <v>0</v>
      </c>
      <c r="I92" s="15">
        <f t="shared" si="108"/>
        <v>0</v>
      </c>
      <c r="J92" s="15">
        <f t="shared" si="108"/>
        <v>0</v>
      </c>
      <c r="K92" s="15">
        <f t="shared" si="108"/>
        <v>0</v>
      </c>
      <c r="L92" s="15">
        <f t="shared" si="108"/>
        <v>0</v>
      </c>
      <c r="M92" s="15">
        <f t="shared" si="108"/>
        <v>0</v>
      </c>
      <c r="N92" s="15">
        <f t="shared" si="108"/>
        <v>0</v>
      </c>
      <c r="O92" s="15">
        <f t="shared" si="108"/>
        <v>0</v>
      </c>
      <c r="P92" s="15">
        <f t="shared" si="108"/>
        <v>0</v>
      </c>
      <c r="Q92" s="15">
        <f t="shared" si="108"/>
        <v>0</v>
      </c>
      <c r="R92" s="15">
        <f t="shared" si="108"/>
        <v>0</v>
      </c>
      <c r="S92" s="15">
        <f t="shared" si="108"/>
        <v>0</v>
      </c>
      <c r="T92" s="15">
        <f t="shared" si="108"/>
        <v>0</v>
      </c>
      <c r="U92" s="15">
        <f t="shared" si="108"/>
        <v>0</v>
      </c>
      <c r="V92" s="15">
        <f t="shared" si="108"/>
        <v>0</v>
      </c>
      <c r="W92" s="15">
        <f t="shared" si="108"/>
        <v>0</v>
      </c>
      <c r="X92" s="15">
        <f t="shared" si="108"/>
        <v>0</v>
      </c>
      <c r="Y92" s="15">
        <f t="shared" si="108"/>
        <v>0</v>
      </c>
      <c r="Z92" s="15">
        <f t="shared" si="108"/>
        <v>0</v>
      </c>
      <c r="AA92" s="15">
        <f t="shared" si="108"/>
        <v>0</v>
      </c>
      <c r="AB92" s="15">
        <f t="shared" si="108"/>
        <v>0</v>
      </c>
      <c r="AC92" s="15">
        <f t="shared" si="108"/>
        <v>0</v>
      </c>
      <c r="AD92" s="15">
        <f t="shared" si="108"/>
        <v>0</v>
      </c>
      <c r="AE92" s="15">
        <f t="shared" si="108"/>
        <v>0</v>
      </c>
      <c r="AF92" s="15">
        <f t="shared" si="108"/>
        <v>0</v>
      </c>
      <c r="AG92" s="15">
        <f t="shared" si="108"/>
        <v>0</v>
      </c>
      <c r="AH92" s="15">
        <f t="shared" si="108"/>
        <v>0</v>
      </c>
      <c r="AI92" s="15">
        <f t="shared" si="108"/>
        <v>0</v>
      </c>
      <c r="AJ92" s="15">
        <f t="shared" si="108"/>
        <v>0</v>
      </c>
      <c r="AK92" s="15">
        <f t="shared" si="108"/>
        <v>0</v>
      </c>
      <c r="AL92" s="15">
        <f t="shared" si="108"/>
        <v>0</v>
      </c>
      <c r="AM92" s="15">
        <f t="shared" si="108"/>
        <v>0</v>
      </c>
      <c r="AN92" s="15">
        <f t="shared" si="108"/>
        <v>0</v>
      </c>
    </row>
    <row r="93" spans="1:40" s="14" customFormat="1" x14ac:dyDescent="0.15">
      <c r="A93" s="18" t="s">
        <v>205</v>
      </c>
      <c r="B93" s="15">
        <f t="shared" si="106"/>
        <v>0</v>
      </c>
      <c r="C93" s="15">
        <f t="shared" ref="C93:AN93" si="109">C$101*$G7/$G$15</f>
        <v>0</v>
      </c>
      <c r="D93" s="15">
        <f t="shared" si="109"/>
        <v>0</v>
      </c>
      <c r="E93" s="15">
        <f t="shared" si="109"/>
        <v>0</v>
      </c>
      <c r="F93" s="15">
        <f t="shared" si="109"/>
        <v>0</v>
      </c>
      <c r="G93" s="15">
        <f t="shared" si="109"/>
        <v>0</v>
      </c>
      <c r="H93" s="15">
        <f t="shared" si="109"/>
        <v>0</v>
      </c>
      <c r="I93" s="15">
        <f t="shared" si="109"/>
        <v>0</v>
      </c>
      <c r="J93" s="15">
        <f t="shared" si="109"/>
        <v>0</v>
      </c>
      <c r="K93" s="15">
        <f t="shared" si="109"/>
        <v>0</v>
      </c>
      <c r="L93" s="15">
        <f t="shared" si="109"/>
        <v>0</v>
      </c>
      <c r="M93" s="15">
        <f t="shared" si="109"/>
        <v>0</v>
      </c>
      <c r="N93" s="15">
        <f t="shared" si="109"/>
        <v>0</v>
      </c>
      <c r="O93" s="15">
        <f t="shared" si="109"/>
        <v>0</v>
      </c>
      <c r="P93" s="15">
        <f t="shared" si="109"/>
        <v>0</v>
      </c>
      <c r="Q93" s="15">
        <f t="shared" si="109"/>
        <v>0</v>
      </c>
      <c r="R93" s="15">
        <f t="shared" si="109"/>
        <v>0</v>
      </c>
      <c r="S93" s="15">
        <f t="shared" si="109"/>
        <v>0</v>
      </c>
      <c r="T93" s="15">
        <f t="shared" si="109"/>
        <v>0</v>
      </c>
      <c r="U93" s="15">
        <f t="shared" si="109"/>
        <v>0</v>
      </c>
      <c r="V93" s="15">
        <f t="shared" si="109"/>
        <v>0</v>
      </c>
      <c r="W93" s="15">
        <f t="shared" si="109"/>
        <v>0</v>
      </c>
      <c r="X93" s="15">
        <f t="shared" si="109"/>
        <v>0</v>
      </c>
      <c r="Y93" s="15">
        <f t="shared" si="109"/>
        <v>0</v>
      </c>
      <c r="Z93" s="15">
        <f t="shared" si="109"/>
        <v>0</v>
      </c>
      <c r="AA93" s="15">
        <f t="shared" si="109"/>
        <v>0</v>
      </c>
      <c r="AB93" s="15">
        <f t="shared" si="109"/>
        <v>0</v>
      </c>
      <c r="AC93" s="15">
        <f t="shared" si="109"/>
        <v>0</v>
      </c>
      <c r="AD93" s="15">
        <f t="shared" si="109"/>
        <v>0</v>
      </c>
      <c r="AE93" s="15">
        <f t="shared" si="109"/>
        <v>0</v>
      </c>
      <c r="AF93" s="15">
        <f t="shared" si="109"/>
        <v>0</v>
      </c>
      <c r="AG93" s="15">
        <f t="shared" si="109"/>
        <v>0</v>
      </c>
      <c r="AH93" s="15">
        <f t="shared" si="109"/>
        <v>0</v>
      </c>
      <c r="AI93" s="15">
        <f t="shared" si="109"/>
        <v>0</v>
      </c>
      <c r="AJ93" s="15">
        <f t="shared" si="109"/>
        <v>0</v>
      </c>
      <c r="AK93" s="15">
        <f t="shared" si="109"/>
        <v>0</v>
      </c>
      <c r="AL93" s="15">
        <f t="shared" si="109"/>
        <v>0</v>
      </c>
      <c r="AM93" s="15">
        <f t="shared" si="109"/>
        <v>0</v>
      </c>
      <c r="AN93" s="15">
        <f t="shared" si="109"/>
        <v>0</v>
      </c>
    </row>
    <row r="94" spans="1:40" s="14" customFormat="1" x14ac:dyDescent="0.15">
      <c r="A94" s="18" t="s">
        <v>206</v>
      </c>
      <c r="B94" s="15">
        <f t="shared" si="106"/>
        <v>0</v>
      </c>
      <c r="C94" s="15">
        <f t="shared" ref="C94:AN94" si="110">C$101*$G8/$G$15</f>
        <v>0</v>
      </c>
      <c r="D94" s="15">
        <f t="shared" si="110"/>
        <v>0</v>
      </c>
      <c r="E94" s="15">
        <f t="shared" si="110"/>
        <v>0</v>
      </c>
      <c r="F94" s="15">
        <f t="shared" si="110"/>
        <v>0</v>
      </c>
      <c r="G94" s="15">
        <f t="shared" si="110"/>
        <v>0</v>
      </c>
      <c r="H94" s="15">
        <f t="shared" si="110"/>
        <v>0</v>
      </c>
      <c r="I94" s="15">
        <f t="shared" si="110"/>
        <v>0</v>
      </c>
      <c r="J94" s="15">
        <f t="shared" si="110"/>
        <v>0</v>
      </c>
      <c r="K94" s="15">
        <f t="shared" si="110"/>
        <v>0</v>
      </c>
      <c r="L94" s="15">
        <f t="shared" si="110"/>
        <v>0</v>
      </c>
      <c r="M94" s="15">
        <f t="shared" si="110"/>
        <v>0</v>
      </c>
      <c r="N94" s="15">
        <f t="shared" si="110"/>
        <v>0</v>
      </c>
      <c r="O94" s="15">
        <f t="shared" si="110"/>
        <v>0</v>
      </c>
      <c r="P94" s="15">
        <f t="shared" si="110"/>
        <v>0</v>
      </c>
      <c r="Q94" s="15">
        <f t="shared" si="110"/>
        <v>0</v>
      </c>
      <c r="R94" s="15">
        <f t="shared" si="110"/>
        <v>0</v>
      </c>
      <c r="S94" s="15">
        <f t="shared" si="110"/>
        <v>0</v>
      </c>
      <c r="T94" s="15">
        <f t="shared" si="110"/>
        <v>0</v>
      </c>
      <c r="U94" s="15">
        <f t="shared" si="110"/>
        <v>0</v>
      </c>
      <c r="V94" s="15">
        <f t="shared" si="110"/>
        <v>0</v>
      </c>
      <c r="W94" s="15">
        <f t="shared" si="110"/>
        <v>0</v>
      </c>
      <c r="X94" s="15">
        <f t="shared" si="110"/>
        <v>0</v>
      </c>
      <c r="Y94" s="15">
        <f t="shared" si="110"/>
        <v>0</v>
      </c>
      <c r="Z94" s="15">
        <f t="shared" si="110"/>
        <v>0</v>
      </c>
      <c r="AA94" s="15">
        <f t="shared" si="110"/>
        <v>0</v>
      </c>
      <c r="AB94" s="15">
        <f t="shared" si="110"/>
        <v>0</v>
      </c>
      <c r="AC94" s="15">
        <f t="shared" si="110"/>
        <v>0</v>
      </c>
      <c r="AD94" s="15">
        <f t="shared" si="110"/>
        <v>0</v>
      </c>
      <c r="AE94" s="15">
        <f t="shared" si="110"/>
        <v>0</v>
      </c>
      <c r="AF94" s="15">
        <f t="shared" si="110"/>
        <v>0</v>
      </c>
      <c r="AG94" s="15">
        <f t="shared" si="110"/>
        <v>0</v>
      </c>
      <c r="AH94" s="15">
        <f t="shared" si="110"/>
        <v>0</v>
      </c>
      <c r="AI94" s="15">
        <f t="shared" si="110"/>
        <v>0</v>
      </c>
      <c r="AJ94" s="15">
        <f t="shared" si="110"/>
        <v>0</v>
      </c>
      <c r="AK94" s="15">
        <f t="shared" si="110"/>
        <v>0</v>
      </c>
      <c r="AL94" s="15">
        <f t="shared" si="110"/>
        <v>0</v>
      </c>
      <c r="AM94" s="15">
        <f t="shared" si="110"/>
        <v>0</v>
      </c>
      <c r="AN94" s="15">
        <f t="shared" si="110"/>
        <v>0</v>
      </c>
    </row>
    <row r="95" spans="1:40" s="14" customFormat="1" x14ac:dyDescent="0.15">
      <c r="A95" s="18" t="s">
        <v>207</v>
      </c>
      <c r="B95" s="15">
        <f t="shared" si="106"/>
        <v>0</v>
      </c>
      <c r="C95" s="15">
        <f t="shared" ref="C95:AN95" si="111">C$101*$G9/$G$15</f>
        <v>0</v>
      </c>
      <c r="D95" s="15">
        <f t="shared" si="111"/>
        <v>0</v>
      </c>
      <c r="E95" s="15">
        <f t="shared" si="111"/>
        <v>0</v>
      </c>
      <c r="F95" s="15">
        <f t="shared" si="111"/>
        <v>0</v>
      </c>
      <c r="G95" s="15">
        <f t="shared" si="111"/>
        <v>0</v>
      </c>
      <c r="H95" s="15">
        <f t="shared" si="111"/>
        <v>0</v>
      </c>
      <c r="I95" s="15">
        <f t="shared" si="111"/>
        <v>0</v>
      </c>
      <c r="J95" s="15">
        <f t="shared" si="111"/>
        <v>0</v>
      </c>
      <c r="K95" s="15">
        <f t="shared" si="111"/>
        <v>0</v>
      </c>
      <c r="L95" s="15">
        <f t="shared" si="111"/>
        <v>0</v>
      </c>
      <c r="M95" s="15">
        <f t="shared" si="111"/>
        <v>0</v>
      </c>
      <c r="N95" s="15">
        <f t="shared" si="111"/>
        <v>0</v>
      </c>
      <c r="O95" s="15">
        <f t="shared" si="111"/>
        <v>0</v>
      </c>
      <c r="P95" s="15">
        <f t="shared" si="111"/>
        <v>0</v>
      </c>
      <c r="Q95" s="15">
        <f t="shared" si="111"/>
        <v>0</v>
      </c>
      <c r="R95" s="15">
        <f t="shared" si="111"/>
        <v>0</v>
      </c>
      <c r="S95" s="15">
        <f t="shared" si="111"/>
        <v>0</v>
      </c>
      <c r="T95" s="15">
        <f t="shared" si="111"/>
        <v>0</v>
      </c>
      <c r="U95" s="15">
        <f t="shared" si="111"/>
        <v>0</v>
      </c>
      <c r="V95" s="15">
        <f t="shared" si="111"/>
        <v>0</v>
      </c>
      <c r="W95" s="15">
        <f t="shared" si="111"/>
        <v>0</v>
      </c>
      <c r="X95" s="15">
        <f t="shared" si="111"/>
        <v>0</v>
      </c>
      <c r="Y95" s="15">
        <f t="shared" si="111"/>
        <v>0</v>
      </c>
      <c r="Z95" s="15">
        <f t="shared" si="111"/>
        <v>0</v>
      </c>
      <c r="AA95" s="15">
        <f t="shared" si="111"/>
        <v>0</v>
      </c>
      <c r="AB95" s="15">
        <f t="shared" si="111"/>
        <v>0</v>
      </c>
      <c r="AC95" s="15">
        <f t="shared" si="111"/>
        <v>0</v>
      </c>
      <c r="AD95" s="15">
        <f t="shared" si="111"/>
        <v>0</v>
      </c>
      <c r="AE95" s="15">
        <f t="shared" si="111"/>
        <v>0</v>
      </c>
      <c r="AF95" s="15">
        <f t="shared" si="111"/>
        <v>0</v>
      </c>
      <c r="AG95" s="15">
        <f t="shared" si="111"/>
        <v>0</v>
      </c>
      <c r="AH95" s="15">
        <f t="shared" si="111"/>
        <v>0</v>
      </c>
      <c r="AI95" s="15">
        <f t="shared" si="111"/>
        <v>0</v>
      </c>
      <c r="AJ95" s="15">
        <f t="shared" si="111"/>
        <v>0</v>
      </c>
      <c r="AK95" s="15">
        <f t="shared" si="111"/>
        <v>0</v>
      </c>
      <c r="AL95" s="15">
        <f t="shared" si="111"/>
        <v>0</v>
      </c>
      <c r="AM95" s="15">
        <f t="shared" si="111"/>
        <v>0</v>
      </c>
      <c r="AN95" s="15">
        <f t="shared" si="111"/>
        <v>0</v>
      </c>
    </row>
    <row r="96" spans="1:40" s="14" customFormat="1" x14ac:dyDescent="0.15">
      <c r="A96" s="18" t="s">
        <v>208</v>
      </c>
      <c r="B96" s="15">
        <f t="shared" si="106"/>
        <v>0</v>
      </c>
      <c r="C96" s="15">
        <f t="shared" ref="C96:AN96" si="112">C$101*$G10/$G$15</f>
        <v>0</v>
      </c>
      <c r="D96" s="15">
        <f t="shared" si="112"/>
        <v>0</v>
      </c>
      <c r="E96" s="15">
        <f t="shared" si="112"/>
        <v>0</v>
      </c>
      <c r="F96" s="15">
        <f t="shared" si="112"/>
        <v>0</v>
      </c>
      <c r="G96" s="15">
        <f t="shared" si="112"/>
        <v>0</v>
      </c>
      <c r="H96" s="15">
        <f t="shared" si="112"/>
        <v>0</v>
      </c>
      <c r="I96" s="15">
        <f t="shared" si="112"/>
        <v>0</v>
      </c>
      <c r="J96" s="15">
        <f t="shared" si="112"/>
        <v>0</v>
      </c>
      <c r="K96" s="15">
        <f t="shared" si="112"/>
        <v>0</v>
      </c>
      <c r="L96" s="15">
        <f t="shared" si="112"/>
        <v>0</v>
      </c>
      <c r="M96" s="15">
        <f t="shared" si="112"/>
        <v>0</v>
      </c>
      <c r="N96" s="15">
        <f t="shared" si="112"/>
        <v>0</v>
      </c>
      <c r="O96" s="15">
        <f t="shared" si="112"/>
        <v>0</v>
      </c>
      <c r="P96" s="15">
        <f t="shared" si="112"/>
        <v>0</v>
      </c>
      <c r="Q96" s="15">
        <f t="shared" si="112"/>
        <v>0</v>
      </c>
      <c r="R96" s="15">
        <f t="shared" si="112"/>
        <v>0</v>
      </c>
      <c r="S96" s="15">
        <f t="shared" si="112"/>
        <v>0</v>
      </c>
      <c r="T96" s="15">
        <f t="shared" si="112"/>
        <v>0</v>
      </c>
      <c r="U96" s="15">
        <f t="shared" si="112"/>
        <v>0</v>
      </c>
      <c r="V96" s="15">
        <f t="shared" si="112"/>
        <v>0</v>
      </c>
      <c r="W96" s="15">
        <f t="shared" si="112"/>
        <v>0</v>
      </c>
      <c r="X96" s="15">
        <f t="shared" si="112"/>
        <v>0</v>
      </c>
      <c r="Y96" s="15">
        <f t="shared" si="112"/>
        <v>0</v>
      </c>
      <c r="Z96" s="15">
        <f t="shared" si="112"/>
        <v>0</v>
      </c>
      <c r="AA96" s="15">
        <f t="shared" si="112"/>
        <v>0</v>
      </c>
      <c r="AB96" s="15">
        <f t="shared" si="112"/>
        <v>0</v>
      </c>
      <c r="AC96" s="15">
        <f t="shared" si="112"/>
        <v>0</v>
      </c>
      <c r="AD96" s="15">
        <f t="shared" si="112"/>
        <v>0</v>
      </c>
      <c r="AE96" s="15">
        <f t="shared" si="112"/>
        <v>0</v>
      </c>
      <c r="AF96" s="15">
        <f t="shared" si="112"/>
        <v>0</v>
      </c>
      <c r="AG96" s="15">
        <f t="shared" si="112"/>
        <v>0</v>
      </c>
      <c r="AH96" s="15">
        <f t="shared" si="112"/>
        <v>0</v>
      </c>
      <c r="AI96" s="15">
        <f t="shared" si="112"/>
        <v>0</v>
      </c>
      <c r="AJ96" s="15">
        <f t="shared" si="112"/>
        <v>0</v>
      </c>
      <c r="AK96" s="15">
        <f t="shared" si="112"/>
        <v>0</v>
      </c>
      <c r="AL96" s="15">
        <f t="shared" si="112"/>
        <v>0</v>
      </c>
      <c r="AM96" s="15">
        <f t="shared" si="112"/>
        <v>0</v>
      </c>
      <c r="AN96" s="15">
        <f t="shared" si="112"/>
        <v>0</v>
      </c>
    </row>
    <row r="97" spans="1:40" s="14" customFormat="1" x14ac:dyDescent="0.15">
      <c r="A97" s="18" t="s">
        <v>209</v>
      </c>
      <c r="B97" s="15">
        <f t="shared" si="106"/>
        <v>0</v>
      </c>
      <c r="C97" s="15">
        <f t="shared" ref="C97:V97" si="113">C$101*$G11/$G$15</f>
        <v>0</v>
      </c>
      <c r="D97" s="15">
        <f t="shared" si="113"/>
        <v>0</v>
      </c>
      <c r="E97" s="15">
        <f t="shared" si="113"/>
        <v>0</v>
      </c>
      <c r="F97" s="15">
        <f t="shared" si="113"/>
        <v>0</v>
      </c>
      <c r="G97" s="15">
        <f t="shared" si="113"/>
        <v>0</v>
      </c>
      <c r="H97" s="15">
        <f t="shared" si="113"/>
        <v>0</v>
      </c>
      <c r="I97" s="15">
        <f t="shared" si="113"/>
        <v>0</v>
      </c>
      <c r="J97" s="15">
        <f t="shared" si="113"/>
        <v>0</v>
      </c>
      <c r="K97" s="15">
        <f t="shared" si="113"/>
        <v>0</v>
      </c>
      <c r="L97" s="15">
        <f t="shared" si="113"/>
        <v>0</v>
      </c>
      <c r="M97" s="15">
        <f t="shared" si="113"/>
        <v>0</v>
      </c>
      <c r="N97" s="15">
        <f t="shared" si="113"/>
        <v>0</v>
      </c>
      <c r="O97" s="15">
        <f t="shared" si="113"/>
        <v>0</v>
      </c>
      <c r="P97" s="15">
        <f t="shared" si="113"/>
        <v>0</v>
      </c>
      <c r="Q97" s="15">
        <f t="shared" si="113"/>
        <v>0</v>
      </c>
      <c r="R97" s="15">
        <f t="shared" si="113"/>
        <v>0</v>
      </c>
      <c r="S97" s="15">
        <f t="shared" si="113"/>
        <v>0</v>
      </c>
      <c r="T97" s="15">
        <f t="shared" si="113"/>
        <v>0</v>
      </c>
      <c r="U97" s="15">
        <f t="shared" si="113"/>
        <v>0</v>
      </c>
      <c r="V97" s="15">
        <f t="shared" si="113"/>
        <v>0</v>
      </c>
      <c r="W97" s="15">
        <f t="shared" ref="W97:AN97" si="114">W$101*$G11/$G$15</f>
        <v>0</v>
      </c>
      <c r="X97" s="15">
        <f t="shared" si="114"/>
        <v>0</v>
      </c>
      <c r="Y97" s="15">
        <f t="shared" si="114"/>
        <v>0</v>
      </c>
      <c r="Z97" s="15">
        <f t="shared" si="114"/>
        <v>0</v>
      </c>
      <c r="AA97" s="15">
        <f t="shared" si="114"/>
        <v>0</v>
      </c>
      <c r="AB97" s="15">
        <f t="shared" si="114"/>
        <v>0</v>
      </c>
      <c r="AC97" s="15">
        <f t="shared" si="114"/>
        <v>0</v>
      </c>
      <c r="AD97" s="15">
        <f t="shared" si="114"/>
        <v>0</v>
      </c>
      <c r="AE97" s="15">
        <f t="shared" si="114"/>
        <v>0</v>
      </c>
      <c r="AF97" s="15">
        <f t="shared" si="114"/>
        <v>0</v>
      </c>
      <c r="AG97" s="15">
        <f t="shared" si="114"/>
        <v>0</v>
      </c>
      <c r="AH97" s="15">
        <f t="shared" si="114"/>
        <v>0</v>
      </c>
      <c r="AI97" s="15">
        <f t="shared" si="114"/>
        <v>0</v>
      </c>
      <c r="AJ97" s="15">
        <f t="shared" si="114"/>
        <v>0</v>
      </c>
      <c r="AK97" s="15">
        <f t="shared" si="114"/>
        <v>0</v>
      </c>
      <c r="AL97" s="15">
        <f t="shared" si="114"/>
        <v>0</v>
      </c>
      <c r="AM97" s="15">
        <f t="shared" si="114"/>
        <v>0</v>
      </c>
      <c r="AN97" s="15">
        <f t="shared" si="114"/>
        <v>0</v>
      </c>
    </row>
    <row r="98" spans="1:40" s="14" customFormat="1" x14ac:dyDescent="0.15">
      <c r="A98" s="18" t="s">
        <v>210</v>
      </c>
      <c r="B98" s="15">
        <f t="shared" si="106"/>
        <v>0</v>
      </c>
      <c r="C98" s="15">
        <f t="shared" ref="C98:V98" si="115">C$101*$G12/$G$15</f>
        <v>0</v>
      </c>
      <c r="D98" s="15">
        <f t="shared" si="115"/>
        <v>0</v>
      </c>
      <c r="E98" s="15">
        <f t="shared" si="115"/>
        <v>0</v>
      </c>
      <c r="F98" s="15">
        <f t="shared" si="115"/>
        <v>0</v>
      </c>
      <c r="G98" s="15">
        <f t="shared" si="115"/>
        <v>0</v>
      </c>
      <c r="H98" s="15">
        <f t="shared" si="115"/>
        <v>0</v>
      </c>
      <c r="I98" s="15">
        <f t="shared" si="115"/>
        <v>0</v>
      </c>
      <c r="J98" s="15">
        <f t="shared" si="115"/>
        <v>0</v>
      </c>
      <c r="K98" s="15">
        <f t="shared" si="115"/>
        <v>0</v>
      </c>
      <c r="L98" s="15">
        <f t="shared" si="115"/>
        <v>0</v>
      </c>
      <c r="M98" s="15">
        <f t="shared" si="115"/>
        <v>0</v>
      </c>
      <c r="N98" s="15">
        <f t="shared" si="115"/>
        <v>0</v>
      </c>
      <c r="O98" s="15">
        <f t="shared" si="115"/>
        <v>0</v>
      </c>
      <c r="P98" s="15">
        <f t="shared" si="115"/>
        <v>0</v>
      </c>
      <c r="Q98" s="15">
        <f t="shared" si="115"/>
        <v>0</v>
      </c>
      <c r="R98" s="15">
        <f t="shared" si="115"/>
        <v>0</v>
      </c>
      <c r="S98" s="15">
        <f t="shared" si="115"/>
        <v>0</v>
      </c>
      <c r="T98" s="15">
        <f t="shared" si="115"/>
        <v>0</v>
      </c>
      <c r="U98" s="15">
        <f t="shared" si="115"/>
        <v>0</v>
      </c>
      <c r="V98" s="15">
        <f t="shared" si="115"/>
        <v>0</v>
      </c>
      <c r="W98" s="15">
        <f t="shared" ref="W98:AN98" si="116">W$101*$G12/$G$15</f>
        <v>0</v>
      </c>
      <c r="X98" s="15">
        <f t="shared" si="116"/>
        <v>0</v>
      </c>
      <c r="Y98" s="15">
        <f t="shared" si="116"/>
        <v>0</v>
      </c>
      <c r="Z98" s="15">
        <f t="shared" si="116"/>
        <v>0</v>
      </c>
      <c r="AA98" s="15">
        <f t="shared" si="116"/>
        <v>0</v>
      </c>
      <c r="AB98" s="15">
        <f t="shared" si="116"/>
        <v>0</v>
      </c>
      <c r="AC98" s="15">
        <f t="shared" si="116"/>
        <v>0</v>
      </c>
      <c r="AD98" s="15">
        <f t="shared" si="116"/>
        <v>0</v>
      </c>
      <c r="AE98" s="15">
        <f t="shared" si="116"/>
        <v>0</v>
      </c>
      <c r="AF98" s="15">
        <f t="shared" si="116"/>
        <v>0</v>
      </c>
      <c r="AG98" s="15">
        <f t="shared" si="116"/>
        <v>0</v>
      </c>
      <c r="AH98" s="15">
        <f t="shared" si="116"/>
        <v>0</v>
      </c>
      <c r="AI98" s="15">
        <f t="shared" si="116"/>
        <v>0</v>
      </c>
      <c r="AJ98" s="15">
        <f t="shared" si="116"/>
        <v>0</v>
      </c>
      <c r="AK98" s="15">
        <f t="shared" si="116"/>
        <v>0</v>
      </c>
      <c r="AL98" s="15">
        <f t="shared" si="116"/>
        <v>0</v>
      </c>
      <c r="AM98" s="15">
        <f t="shared" si="116"/>
        <v>0</v>
      </c>
      <c r="AN98" s="15">
        <f t="shared" si="116"/>
        <v>0</v>
      </c>
    </row>
    <row r="99" spans="1:40" s="14" customFormat="1" x14ac:dyDescent="0.15">
      <c r="A99" s="18" t="s">
        <v>211</v>
      </c>
      <c r="B99" s="15">
        <f t="shared" si="106"/>
        <v>0</v>
      </c>
      <c r="C99" s="15">
        <f t="shared" ref="C99:V99" si="117">C$101*$G13/$G$15</f>
        <v>0</v>
      </c>
      <c r="D99" s="15">
        <f t="shared" si="117"/>
        <v>0</v>
      </c>
      <c r="E99" s="15">
        <f t="shared" si="117"/>
        <v>0</v>
      </c>
      <c r="F99" s="15">
        <f t="shared" si="117"/>
        <v>0</v>
      </c>
      <c r="G99" s="15">
        <f t="shared" si="117"/>
        <v>0</v>
      </c>
      <c r="H99" s="15">
        <f t="shared" si="117"/>
        <v>0</v>
      </c>
      <c r="I99" s="15">
        <f t="shared" si="117"/>
        <v>0</v>
      </c>
      <c r="J99" s="15">
        <f t="shared" si="117"/>
        <v>0</v>
      </c>
      <c r="K99" s="15">
        <f t="shared" si="117"/>
        <v>0</v>
      </c>
      <c r="L99" s="15">
        <f t="shared" si="117"/>
        <v>0</v>
      </c>
      <c r="M99" s="15">
        <f t="shared" si="117"/>
        <v>0</v>
      </c>
      <c r="N99" s="15">
        <f t="shared" si="117"/>
        <v>0</v>
      </c>
      <c r="O99" s="15">
        <f t="shared" si="117"/>
        <v>0</v>
      </c>
      <c r="P99" s="15">
        <f t="shared" si="117"/>
        <v>0</v>
      </c>
      <c r="Q99" s="15">
        <f t="shared" si="117"/>
        <v>0</v>
      </c>
      <c r="R99" s="15">
        <f t="shared" si="117"/>
        <v>0</v>
      </c>
      <c r="S99" s="15">
        <f t="shared" si="117"/>
        <v>0</v>
      </c>
      <c r="T99" s="15">
        <f t="shared" si="117"/>
        <v>0</v>
      </c>
      <c r="U99" s="15">
        <f t="shared" si="117"/>
        <v>0</v>
      </c>
      <c r="V99" s="15">
        <f t="shared" si="117"/>
        <v>0</v>
      </c>
      <c r="W99" s="15">
        <f t="shared" ref="W99:AN99" si="118">W$101*$G13/$G$15</f>
        <v>0</v>
      </c>
      <c r="X99" s="15">
        <f t="shared" si="118"/>
        <v>0</v>
      </c>
      <c r="Y99" s="15">
        <f t="shared" si="118"/>
        <v>0</v>
      </c>
      <c r="Z99" s="15">
        <f t="shared" si="118"/>
        <v>0</v>
      </c>
      <c r="AA99" s="15">
        <f t="shared" si="118"/>
        <v>0</v>
      </c>
      <c r="AB99" s="15">
        <f t="shared" si="118"/>
        <v>0</v>
      </c>
      <c r="AC99" s="15">
        <f t="shared" si="118"/>
        <v>0</v>
      </c>
      <c r="AD99" s="15">
        <f t="shared" si="118"/>
        <v>0</v>
      </c>
      <c r="AE99" s="15">
        <f t="shared" si="118"/>
        <v>0</v>
      </c>
      <c r="AF99" s="15">
        <f t="shared" si="118"/>
        <v>0</v>
      </c>
      <c r="AG99" s="15">
        <f t="shared" si="118"/>
        <v>0</v>
      </c>
      <c r="AH99" s="15">
        <f t="shared" si="118"/>
        <v>0</v>
      </c>
      <c r="AI99" s="15">
        <f t="shared" si="118"/>
        <v>0</v>
      </c>
      <c r="AJ99" s="15">
        <f t="shared" si="118"/>
        <v>0</v>
      </c>
      <c r="AK99" s="15">
        <f t="shared" si="118"/>
        <v>0</v>
      </c>
      <c r="AL99" s="15">
        <f t="shared" si="118"/>
        <v>0</v>
      </c>
      <c r="AM99" s="15">
        <f t="shared" si="118"/>
        <v>0</v>
      </c>
      <c r="AN99" s="15">
        <f t="shared" si="118"/>
        <v>0</v>
      </c>
    </row>
    <row r="100" spans="1:40" s="14" customFormat="1" x14ac:dyDescent="0.15">
      <c r="A100" s="18" t="s">
        <v>212</v>
      </c>
      <c r="B100" s="15">
        <f t="shared" si="106"/>
        <v>0</v>
      </c>
      <c r="C100" s="15">
        <f t="shared" ref="C100:V100" si="119">C$101*$G14/$G$15</f>
        <v>0</v>
      </c>
      <c r="D100" s="15">
        <f t="shared" si="119"/>
        <v>0</v>
      </c>
      <c r="E100" s="15">
        <f t="shared" si="119"/>
        <v>0</v>
      </c>
      <c r="F100" s="15">
        <f t="shared" si="119"/>
        <v>0</v>
      </c>
      <c r="G100" s="15">
        <f t="shared" si="119"/>
        <v>0</v>
      </c>
      <c r="H100" s="15">
        <f t="shared" si="119"/>
        <v>0</v>
      </c>
      <c r="I100" s="15">
        <f t="shared" si="119"/>
        <v>0</v>
      </c>
      <c r="J100" s="15">
        <f t="shared" si="119"/>
        <v>0</v>
      </c>
      <c r="K100" s="15">
        <f t="shared" si="119"/>
        <v>0</v>
      </c>
      <c r="L100" s="15">
        <f t="shared" si="119"/>
        <v>0</v>
      </c>
      <c r="M100" s="15">
        <f t="shared" si="119"/>
        <v>0</v>
      </c>
      <c r="N100" s="15">
        <f t="shared" si="119"/>
        <v>0</v>
      </c>
      <c r="O100" s="15">
        <f t="shared" si="119"/>
        <v>0</v>
      </c>
      <c r="P100" s="15">
        <f t="shared" si="119"/>
        <v>0</v>
      </c>
      <c r="Q100" s="15">
        <f t="shared" si="119"/>
        <v>0</v>
      </c>
      <c r="R100" s="15">
        <f t="shared" si="119"/>
        <v>0</v>
      </c>
      <c r="S100" s="15">
        <f t="shared" si="119"/>
        <v>0</v>
      </c>
      <c r="T100" s="15">
        <f t="shared" si="119"/>
        <v>0</v>
      </c>
      <c r="U100" s="15">
        <f t="shared" si="119"/>
        <v>0</v>
      </c>
      <c r="V100" s="15">
        <f t="shared" si="119"/>
        <v>0</v>
      </c>
      <c r="W100" s="15">
        <f t="shared" ref="W100:AN100" si="120">W$101*$G14/$G$15</f>
        <v>0</v>
      </c>
      <c r="X100" s="15">
        <f t="shared" si="120"/>
        <v>0</v>
      </c>
      <c r="Y100" s="15">
        <f t="shared" si="120"/>
        <v>0</v>
      </c>
      <c r="Z100" s="15">
        <f t="shared" si="120"/>
        <v>0</v>
      </c>
      <c r="AA100" s="15">
        <f t="shared" si="120"/>
        <v>0</v>
      </c>
      <c r="AB100" s="15">
        <f t="shared" si="120"/>
        <v>0</v>
      </c>
      <c r="AC100" s="15">
        <f t="shared" si="120"/>
        <v>0</v>
      </c>
      <c r="AD100" s="15">
        <f t="shared" si="120"/>
        <v>0</v>
      </c>
      <c r="AE100" s="15">
        <f t="shared" si="120"/>
        <v>0</v>
      </c>
      <c r="AF100" s="15">
        <f t="shared" si="120"/>
        <v>0</v>
      </c>
      <c r="AG100" s="15">
        <f t="shared" si="120"/>
        <v>0</v>
      </c>
      <c r="AH100" s="15">
        <f t="shared" si="120"/>
        <v>0</v>
      </c>
      <c r="AI100" s="15">
        <f t="shared" si="120"/>
        <v>0</v>
      </c>
      <c r="AJ100" s="15">
        <f t="shared" si="120"/>
        <v>0</v>
      </c>
      <c r="AK100" s="15">
        <f t="shared" si="120"/>
        <v>0</v>
      </c>
      <c r="AL100" s="15">
        <f t="shared" si="120"/>
        <v>0</v>
      </c>
      <c r="AM100" s="15">
        <f t="shared" si="120"/>
        <v>0</v>
      </c>
      <c r="AN100" s="15">
        <f t="shared" si="120"/>
        <v>0</v>
      </c>
    </row>
    <row r="101" spans="1:40" s="16" customFormat="1" x14ac:dyDescent="0.15">
      <c r="A101" s="18" t="s">
        <v>202</v>
      </c>
      <c r="B101" s="16">
        <f>'BAU energy consumption'!B$4*$G$16</f>
        <v>3361.6857823007604</v>
      </c>
      <c r="C101" s="16">
        <f>'BAU energy consumption'!C$4*$G$16</f>
        <v>3398.2101283608458</v>
      </c>
      <c r="D101" s="16">
        <f>'BAU energy consumption'!D$4*$G$16</f>
        <v>3481.0021460878593</v>
      </c>
      <c r="E101" s="16">
        <f>'BAU energy consumption'!E$4*$G$16</f>
        <v>3564.4020411362148</v>
      </c>
      <c r="F101" s="16">
        <f>'BAU energy consumption'!F$4*$G$16</f>
        <v>3636.0788875847966</v>
      </c>
      <c r="G101" s="16">
        <f>'BAU energy consumption'!G$4*$G$16</f>
        <v>3690.0400300797073</v>
      </c>
      <c r="H101" s="16">
        <f>'BAU energy consumption'!H$4*$G$16</f>
        <v>3744.127028308882</v>
      </c>
      <c r="I101" s="16">
        <f>'BAU energy consumption'!I$4*$G$16</f>
        <v>3798.3561697850187</v>
      </c>
      <c r="J101" s="16">
        <f>'BAU energy consumption'!J$4*$G$16</f>
        <v>3852.7185056476337</v>
      </c>
      <c r="K101" s="16">
        <f>'BAU energy consumption'!K$4*$G$16</f>
        <v>3905.5861965465783</v>
      </c>
      <c r="L101" s="16">
        <f>'BAU energy consumption'!L$4*$G$16</f>
        <v>3956.1594804788742</v>
      </c>
      <c r="M101" s="16">
        <f>'BAU energy consumption'!M$4*$G$16</f>
        <v>4006.7491001501608</v>
      </c>
      <c r="N101" s="16">
        <f>'BAU energy consumption'!N$4*$G$16</f>
        <v>4057.3700798225791</v>
      </c>
      <c r="O101" s="16">
        <f>'BAU energy consumption'!O$4*$G$16</f>
        <v>4108.0099370637381</v>
      </c>
      <c r="P101" s="16">
        <f>'BAU energy consumption'!P$4*$G$16</f>
        <v>4146.2691634302746</v>
      </c>
      <c r="Q101" s="16">
        <f>'BAU energy consumption'!Q$4*$G$16</f>
        <v>4166.2893644524811</v>
      </c>
      <c r="R101" s="16">
        <f>'BAU energy consumption'!R$4*$G$16</f>
        <v>4186.1773240985149</v>
      </c>
      <c r="S101" s="16">
        <f>'BAU energy consumption'!S$4*$G$16</f>
        <v>4205.9441504222395</v>
      </c>
      <c r="T101" s="16">
        <f>'BAU energy consumption'!T$4*$G$16</f>
        <v>4225.5846349438962</v>
      </c>
      <c r="U101" s="16">
        <f>'BAU energy consumption'!U$4*$G$16</f>
        <v>4239.5252907755339</v>
      </c>
      <c r="V101" s="16">
        <f>'BAU energy consumption'!V$4*$G$16</f>
        <v>4245.1277251014699</v>
      </c>
      <c r="W101" s="16">
        <f>'BAU energy consumption'!W$4*$G$16</f>
        <v>4250.5590620895564</v>
      </c>
      <c r="X101" s="16">
        <f>'BAU energy consumption'!X$4*$G$16</f>
        <v>4255.8301595590501</v>
      </c>
      <c r="Y101" s="16">
        <f>'BAU energy consumption'!Y$4*$G$16</f>
        <v>4260.9224851967019</v>
      </c>
      <c r="Z101" s="16">
        <f>'BAU energy consumption'!Z$4*$G$16</f>
        <v>4261.6715124698476</v>
      </c>
      <c r="AA101" s="16">
        <f>'BAU energy consumption'!AA$4*$G$16</f>
        <v>4256.1005071390264</v>
      </c>
      <c r="AB101" s="16">
        <f>'BAU energy consumption'!AB$4*$G$16</f>
        <v>4250.2492142581668</v>
      </c>
      <c r="AC101" s="16">
        <f>'BAU energy consumption'!AC$4*$G$16</f>
        <v>4244.1187360358235</v>
      </c>
      <c r="AD101" s="16">
        <f>'BAU energy consumption'!AD$4*$G$16</f>
        <v>4237.7107064869933</v>
      </c>
      <c r="AE101" s="16">
        <f>'BAU energy consumption'!AE$4*$G$16</f>
        <v>4225.9587293602199</v>
      </c>
      <c r="AF101" s="16">
        <f>'BAU energy consumption'!AF$4*$G$16</f>
        <v>4206.4184991611783</v>
      </c>
      <c r="AG101" s="16">
        <f>'BAU energy consumption'!AG$4*$G$16</f>
        <v>4186.474655469794</v>
      </c>
      <c r="AH101" s="16">
        <f>'BAU energy consumption'!AH$4*$G$16</f>
        <v>4166.1492308076031</v>
      </c>
      <c r="AI101" s="16">
        <f>'BAU energy consumption'!AI$4*$G$16</f>
        <v>4145.4042392538668</v>
      </c>
      <c r="AJ101" s="16">
        <f>'BAU energy consumption'!AJ$4*$G$16</f>
        <v>4120.3508510337497</v>
      </c>
      <c r="AK101" s="16">
        <f>'BAU energy consumption'!AK$4*$G$16</f>
        <v>4089.136976578644</v>
      </c>
      <c r="AL101" s="16">
        <f>'BAU energy consumption'!AL$4*$G$16</f>
        <v>4057.4104449029578</v>
      </c>
      <c r="AM101" s="16">
        <f>'BAU energy consumption'!AM$4*$G$16</f>
        <v>4025.1780988383671</v>
      </c>
      <c r="AN101" s="16">
        <f>'BAU energy consumption'!AN$4*$G$16</f>
        <v>3992.4246430983167</v>
      </c>
    </row>
    <row r="102" spans="1:40" s="14" customFormat="1" x14ac:dyDescent="0.15"/>
    <row r="103" spans="1:40" s="18" customFormat="1" x14ac:dyDescent="0.15">
      <c r="A103" s="17" t="s">
        <v>16</v>
      </c>
      <c r="B103" s="18">
        <v>2022</v>
      </c>
      <c r="C103" s="18">
        <v>2023</v>
      </c>
      <c r="D103" s="18">
        <v>2024</v>
      </c>
      <c r="E103" s="18">
        <v>2025</v>
      </c>
      <c r="F103" s="18">
        <v>2026</v>
      </c>
      <c r="G103" s="18">
        <v>2027</v>
      </c>
      <c r="H103" s="18">
        <v>2028</v>
      </c>
      <c r="I103" s="18">
        <v>2029</v>
      </c>
      <c r="J103" s="18">
        <v>2030</v>
      </c>
      <c r="K103" s="18">
        <v>2031</v>
      </c>
      <c r="L103" s="18">
        <v>2032</v>
      </c>
      <c r="M103" s="18">
        <v>2033</v>
      </c>
      <c r="N103" s="18">
        <v>2034</v>
      </c>
      <c r="O103" s="18">
        <v>2035</v>
      </c>
      <c r="P103" s="18">
        <v>2036</v>
      </c>
      <c r="Q103" s="18">
        <v>2037</v>
      </c>
      <c r="R103" s="18">
        <v>2038</v>
      </c>
      <c r="S103" s="18">
        <v>2039</v>
      </c>
      <c r="T103" s="18">
        <v>2040</v>
      </c>
      <c r="U103" s="18">
        <v>2041</v>
      </c>
      <c r="V103" s="18">
        <v>2042</v>
      </c>
      <c r="W103" s="18">
        <v>2043</v>
      </c>
      <c r="X103" s="18">
        <v>2044</v>
      </c>
      <c r="Y103" s="18">
        <v>2045</v>
      </c>
      <c r="Z103" s="18">
        <v>2046</v>
      </c>
      <c r="AA103" s="18">
        <v>2047</v>
      </c>
      <c r="AB103" s="18">
        <v>2048</v>
      </c>
      <c r="AC103" s="18">
        <v>2049</v>
      </c>
      <c r="AD103" s="18">
        <v>2050</v>
      </c>
      <c r="AE103" s="18">
        <v>2051</v>
      </c>
      <c r="AF103" s="18">
        <v>2052</v>
      </c>
      <c r="AG103" s="18">
        <v>2053</v>
      </c>
      <c r="AH103" s="18">
        <v>2054</v>
      </c>
      <c r="AI103" s="18">
        <v>2055</v>
      </c>
      <c r="AJ103" s="18">
        <v>2056</v>
      </c>
      <c r="AK103" s="18">
        <v>2057</v>
      </c>
      <c r="AL103" s="18">
        <v>2058</v>
      </c>
      <c r="AM103" s="18">
        <v>2059</v>
      </c>
      <c r="AN103" s="18">
        <v>2060</v>
      </c>
    </row>
    <row r="104" spans="1:40" s="14" customFormat="1" x14ac:dyDescent="0.15">
      <c r="A104" s="18" t="s">
        <v>203</v>
      </c>
      <c r="B104" s="15">
        <f t="shared" ref="B104:B113" si="121">B$114*$H5/$H$15</f>
        <v>2214.2008691596388</v>
      </c>
      <c r="C104" s="15">
        <f t="shared" ref="C104:AN104" si="122">C$114*$H5/$H$15</f>
        <v>2214.2008691596388</v>
      </c>
      <c r="D104" s="15">
        <f t="shared" si="122"/>
        <v>2116.8571138202419</v>
      </c>
      <c r="E104" s="15">
        <f t="shared" si="122"/>
        <v>2034.6252585128746</v>
      </c>
      <c r="F104" s="15">
        <f t="shared" si="122"/>
        <v>1951.4395852541286</v>
      </c>
      <c r="G104" s="15">
        <f t="shared" si="122"/>
        <v>1882.2804542092229</v>
      </c>
      <c r="H104" s="15">
        <f t="shared" si="122"/>
        <v>1812.8137061082107</v>
      </c>
      <c r="I104" s="15">
        <f t="shared" si="122"/>
        <v>1743.0536145220779</v>
      </c>
      <c r="J104" s="15">
        <f t="shared" si="122"/>
        <v>1672.9933627102196</v>
      </c>
      <c r="K104" s="15">
        <f t="shared" si="122"/>
        <v>1602.6738796106438</v>
      </c>
      <c r="L104" s="15">
        <f t="shared" si="122"/>
        <v>1524.0144161578578</v>
      </c>
      <c r="M104" s="15">
        <f t="shared" si="122"/>
        <v>1445.2411450186144</v>
      </c>
      <c r="N104" s="15">
        <f t="shared" si="122"/>
        <v>1366.2831113110351</v>
      </c>
      <c r="O104" s="15">
        <f t="shared" si="122"/>
        <v>1287.1458044119158</v>
      </c>
      <c r="P104" s="15">
        <f t="shared" si="122"/>
        <v>1207.8654642469253</v>
      </c>
      <c r="Q104" s="15">
        <f t="shared" si="122"/>
        <v>1158.9114160058973</v>
      </c>
      <c r="R104" s="15">
        <f t="shared" si="122"/>
        <v>1109.9272223465839</v>
      </c>
      <c r="S104" s="15">
        <f t="shared" si="122"/>
        <v>1060.9750570843723</v>
      </c>
      <c r="T104" s="15">
        <f t="shared" si="122"/>
        <v>1012.0810551538056</v>
      </c>
      <c r="U104" s="15">
        <f t="shared" si="122"/>
        <v>963.22606105010448</v>
      </c>
      <c r="V104" s="15">
        <f t="shared" si="122"/>
        <v>922.51664082316461</v>
      </c>
      <c r="W104" s="15">
        <f t="shared" si="122"/>
        <v>881.88830024893798</v>
      </c>
      <c r="X104" s="15">
        <f t="shared" si="122"/>
        <v>841.33126067482794</v>
      </c>
      <c r="Y104" s="15">
        <f t="shared" si="122"/>
        <v>800.86194287124897</v>
      </c>
      <c r="Z104" s="15">
        <f t="shared" si="122"/>
        <v>760.52390430916716</v>
      </c>
      <c r="AA104" s="15">
        <f t="shared" si="122"/>
        <v>715.20415902609648</v>
      </c>
      <c r="AB104" s="15">
        <f t="shared" si="122"/>
        <v>670.10209755026426</v>
      </c>
      <c r="AC104" s="15">
        <f t="shared" si="122"/>
        <v>625.18591744086586</v>
      </c>
      <c r="AD104" s="15">
        <f t="shared" si="122"/>
        <v>580.47083028534098</v>
      </c>
      <c r="AE104" s="15">
        <f t="shared" si="122"/>
        <v>535.92884078114753</v>
      </c>
      <c r="AF104" s="15">
        <f t="shared" si="122"/>
        <v>486.80742504656001</v>
      </c>
      <c r="AG104" s="15">
        <f t="shared" si="122"/>
        <v>438.05262570361265</v>
      </c>
      <c r="AH104" s="15">
        <f t="shared" si="122"/>
        <v>389.54196013757769</v>
      </c>
      <c r="AI104" s="15">
        <f t="shared" si="122"/>
        <v>341.34961737920918</v>
      </c>
      <c r="AJ104" s="15">
        <f t="shared" si="122"/>
        <v>293.50423178928054</v>
      </c>
      <c r="AK104" s="15">
        <f t="shared" si="122"/>
        <v>242.09064677201064</v>
      </c>
      <c r="AL104" s="15">
        <f t="shared" si="122"/>
        <v>191.1176296073709</v>
      </c>
      <c r="AM104" s="15">
        <f t="shared" si="122"/>
        <v>140.53939090915031</v>
      </c>
      <c r="AN104" s="15">
        <f t="shared" si="122"/>
        <v>90.377199665147586</v>
      </c>
    </row>
    <row r="105" spans="1:40" s="14" customFormat="1" x14ac:dyDescent="0.15">
      <c r="A105" s="18" t="s">
        <v>204</v>
      </c>
      <c r="B105" s="15">
        <f t="shared" si="121"/>
        <v>3268.1790098380966</v>
      </c>
      <c r="C105" s="15">
        <f t="shared" ref="C105:AN105" si="123">C$114*$H6/$H$15</f>
        <v>3268.1790098380966</v>
      </c>
      <c r="D105" s="15">
        <f t="shared" si="123"/>
        <v>3124.4988124494212</v>
      </c>
      <c r="E105" s="15">
        <f t="shared" si="123"/>
        <v>3003.1239059543391</v>
      </c>
      <c r="F105" s="15">
        <f t="shared" si="123"/>
        <v>2880.3411561821076</v>
      </c>
      <c r="G105" s="15">
        <f t="shared" si="123"/>
        <v>2778.2617000822706</v>
      </c>
      <c r="H105" s="15">
        <f t="shared" si="123"/>
        <v>2675.7281986336857</v>
      </c>
      <c r="I105" s="15">
        <f t="shared" si="123"/>
        <v>2572.7617197465593</v>
      </c>
      <c r="J105" s="15">
        <f t="shared" si="123"/>
        <v>2469.3522018547214</v>
      </c>
      <c r="K105" s="15">
        <f t="shared" si="123"/>
        <v>2365.5600564131378</v>
      </c>
      <c r="L105" s="15">
        <f t="shared" si="123"/>
        <v>2249.4580301868136</v>
      </c>
      <c r="M105" s="15">
        <f t="shared" si="123"/>
        <v>2133.1880228630112</v>
      </c>
      <c r="N105" s="15">
        <f t="shared" si="123"/>
        <v>2016.6453044423752</v>
      </c>
      <c r="O105" s="15">
        <f t="shared" si="123"/>
        <v>1899.8379772909877</v>
      </c>
      <c r="P105" s="15">
        <f t="shared" si="123"/>
        <v>1782.8195318423666</v>
      </c>
      <c r="Q105" s="15">
        <f t="shared" si="123"/>
        <v>1710.5629470237313</v>
      </c>
      <c r="R105" s="15">
        <f t="shared" si="123"/>
        <v>1638.26186731547</v>
      </c>
      <c r="S105" s="15">
        <f t="shared" si="123"/>
        <v>1566.0080617893236</v>
      </c>
      <c r="T105" s="15">
        <f t="shared" si="123"/>
        <v>1493.8401058273566</v>
      </c>
      <c r="U105" s="15">
        <f t="shared" si="123"/>
        <v>1421.7297257442349</v>
      </c>
      <c r="V105" s="15">
        <f t="shared" si="123"/>
        <v>1361.6422808599509</v>
      </c>
      <c r="W105" s="15">
        <f t="shared" si="123"/>
        <v>1301.6745102214925</v>
      </c>
      <c r="X105" s="15">
        <f t="shared" si="123"/>
        <v>1241.8119804558053</v>
      </c>
      <c r="Y105" s="15">
        <f t="shared" si="123"/>
        <v>1182.0789287574191</v>
      </c>
      <c r="Z105" s="15">
        <f t="shared" si="123"/>
        <v>1122.5396463179402</v>
      </c>
      <c r="AA105" s="15">
        <f t="shared" si="123"/>
        <v>1055.6473230746772</v>
      </c>
      <c r="AB105" s="15">
        <f t="shared" si="123"/>
        <v>989.07630295233128</v>
      </c>
      <c r="AC105" s="15">
        <f t="shared" si="123"/>
        <v>922.77964528217308</v>
      </c>
      <c r="AD105" s="15">
        <f t="shared" si="123"/>
        <v>856.77980249454413</v>
      </c>
      <c r="AE105" s="15">
        <f t="shared" si="123"/>
        <v>791.03545328864618</v>
      </c>
      <c r="AF105" s="15">
        <f t="shared" si="123"/>
        <v>718.5318326490974</v>
      </c>
      <c r="AG105" s="15">
        <f t="shared" si="123"/>
        <v>646.56934087121124</v>
      </c>
      <c r="AH105" s="15">
        <f t="shared" si="123"/>
        <v>574.9671925907968</v>
      </c>
      <c r="AI105" s="15">
        <f t="shared" si="123"/>
        <v>503.83489143801125</v>
      </c>
      <c r="AJ105" s="15">
        <f t="shared" si="123"/>
        <v>433.21470196894956</v>
      </c>
      <c r="AK105" s="15">
        <f t="shared" si="123"/>
        <v>357.3278202888153</v>
      </c>
      <c r="AL105" s="15">
        <f t="shared" si="123"/>
        <v>282.09122044554158</v>
      </c>
      <c r="AM105" s="15">
        <f t="shared" si="123"/>
        <v>207.43731692194584</v>
      </c>
      <c r="AN105" s="15">
        <f t="shared" si="123"/>
        <v>133.39750292198377</v>
      </c>
    </row>
    <row r="106" spans="1:40" s="14" customFormat="1" x14ac:dyDescent="0.15">
      <c r="A106" s="18" t="s">
        <v>205</v>
      </c>
      <c r="B106" s="15">
        <f t="shared" si="121"/>
        <v>100.73647811392028</v>
      </c>
      <c r="C106" s="15">
        <f t="shared" ref="C106:AN106" si="124">C$114*$H7/$H$15</f>
        <v>100.73647811392028</v>
      </c>
      <c r="D106" s="15">
        <f t="shared" si="124"/>
        <v>96.307761995226073</v>
      </c>
      <c r="E106" s="15">
        <f t="shared" si="124"/>
        <v>92.566571388801293</v>
      </c>
      <c r="F106" s="15">
        <f t="shared" si="124"/>
        <v>88.781986227473155</v>
      </c>
      <c r="G106" s="15">
        <f t="shared" si="124"/>
        <v>85.635547533531621</v>
      </c>
      <c r="H106" s="15">
        <f t="shared" si="124"/>
        <v>82.475113605791933</v>
      </c>
      <c r="I106" s="15">
        <f t="shared" si="124"/>
        <v>79.301333829452744</v>
      </c>
      <c r="J106" s="15">
        <f t="shared" si="124"/>
        <v>76.11389807256063</v>
      </c>
      <c r="K106" s="15">
        <f t="shared" si="124"/>
        <v>72.914668423205882</v>
      </c>
      <c r="L106" s="15">
        <f t="shared" si="124"/>
        <v>69.336006058408017</v>
      </c>
      <c r="M106" s="15">
        <f t="shared" si="124"/>
        <v>65.752165940464238</v>
      </c>
      <c r="N106" s="15">
        <f t="shared" si="124"/>
        <v>62.159919931853224</v>
      </c>
      <c r="O106" s="15">
        <f t="shared" si="124"/>
        <v>58.55951777526689</v>
      </c>
      <c r="P106" s="15">
        <f t="shared" si="124"/>
        <v>54.952608229194027</v>
      </c>
      <c r="Q106" s="15">
        <f t="shared" si="124"/>
        <v>52.725412640073081</v>
      </c>
      <c r="R106" s="15">
        <f t="shared" si="124"/>
        <v>50.496845565956512</v>
      </c>
      <c r="S106" s="15">
        <f t="shared" si="124"/>
        <v>48.269735644155539</v>
      </c>
      <c r="T106" s="15">
        <f t="shared" si="124"/>
        <v>46.045271900154809</v>
      </c>
      <c r="U106" s="15">
        <f t="shared" si="124"/>
        <v>43.82258284206992</v>
      </c>
      <c r="V106" s="15">
        <f t="shared" si="124"/>
        <v>41.970481853021909</v>
      </c>
      <c r="W106" s="15">
        <f t="shared" si="124"/>
        <v>40.122069634389824</v>
      </c>
      <c r="X106" s="15">
        <f t="shared" si="124"/>
        <v>38.276901300148609</v>
      </c>
      <c r="Y106" s="15">
        <f t="shared" si="124"/>
        <v>36.435723923701829</v>
      </c>
      <c r="Z106" s="15">
        <f t="shared" si="124"/>
        <v>34.600519179919999</v>
      </c>
      <c r="AA106" s="15">
        <f t="shared" si="124"/>
        <v>32.538668517487018</v>
      </c>
      <c r="AB106" s="15">
        <f t="shared" si="124"/>
        <v>30.486721518442955</v>
      </c>
      <c r="AC106" s="15">
        <f t="shared" si="124"/>
        <v>28.443231310497829</v>
      </c>
      <c r="AD106" s="15">
        <f t="shared" si="124"/>
        <v>26.408889954505973</v>
      </c>
      <c r="AE106" s="15">
        <f t="shared" si="124"/>
        <v>24.382423786356281</v>
      </c>
      <c r="AF106" s="15">
        <f t="shared" si="124"/>
        <v>22.147613706568848</v>
      </c>
      <c r="AG106" s="15">
        <f t="shared" si="124"/>
        <v>19.92948307290894</v>
      </c>
      <c r="AH106" s="15">
        <f t="shared" si="124"/>
        <v>17.722459460846459</v>
      </c>
      <c r="AI106" s="15">
        <f t="shared" si="124"/>
        <v>15.529918147564681</v>
      </c>
      <c r="AJ106" s="15">
        <f t="shared" si="124"/>
        <v>13.353161871535766</v>
      </c>
      <c r="AK106" s="15">
        <f t="shared" si="124"/>
        <v>11.014068091026108</v>
      </c>
      <c r="AL106" s="15">
        <f t="shared" si="124"/>
        <v>8.6950182254395898</v>
      </c>
      <c r="AM106" s="15">
        <f t="shared" si="124"/>
        <v>6.3939290575007837</v>
      </c>
      <c r="AN106" s="15">
        <f t="shared" si="124"/>
        <v>4.1117682333495393</v>
      </c>
    </row>
    <row r="107" spans="1:40" s="14" customFormat="1" x14ac:dyDescent="0.15">
      <c r="A107" s="18" t="s">
        <v>206</v>
      </c>
      <c r="B107" s="15">
        <f t="shared" si="121"/>
        <v>0</v>
      </c>
      <c r="C107" s="15">
        <f t="shared" ref="C107:AN107" si="125">C$114*$H8/$H$15</f>
        <v>0</v>
      </c>
      <c r="D107" s="15">
        <f t="shared" si="125"/>
        <v>0</v>
      </c>
      <c r="E107" s="15">
        <f t="shared" si="125"/>
        <v>0</v>
      </c>
      <c r="F107" s="15">
        <f t="shared" si="125"/>
        <v>0</v>
      </c>
      <c r="G107" s="15">
        <f t="shared" si="125"/>
        <v>0</v>
      </c>
      <c r="H107" s="15">
        <f t="shared" si="125"/>
        <v>0</v>
      </c>
      <c r="I107" s="15">
        <f t="shared" si="125"/>
        <v>0</v>
      </c>
      <c r="J107" s="15">
        <f t="shared" si="125"/>
        <v>0</v>
      </c>
      <c r="K107" s="15">
        <f t="shared" si="125"/>
        <v>0</v>
      </c>
      <c r="L107" s="15">
        <f t="shared" si="125"/>
        <v>0</v>
      </c>
      <c r="M107" s="15">
        <f t="shared" si="125"/>
        <v>0</v>
      </c>
      <c r="N107" s="15">
        <f t="shared" si="125"/>
        <v>0</v>
      </c>
      <c r="O107" s="15">
        <f t="shared" si="125"/>
        <v>0</v>
      </c>
      <c r="P107" s="15">
        <f t="shared" si="125"/>
        <v>0</v>
      </c>
      <c r="Q107" s="15">
        <f t="shared" si="125"/>
        <v>0</v>
      </c>
      <c r="R107" s="15">
        <f t="shared" si="125"/>
        <v>0</v>
      </c>
      <c r="S107" s="15">
        <f t="shared" si="125"/>
        <v>0</v>
      </c>
      <c r="T107" s="15">
        <f t="shared" si="125"/>
        <v>0</v>
      </c>
      <c r="U107" s="15">
        <f t="shared" si="125"/>
        <v>0</v>
      </c>
      <c r="V107" s="15">
        <f t="shared" si="125"/>
        <v>0</v>
      </c>
      <c r="W107" s="15">
        <f t="shared" si="125"/>
        <v>0</v>
      </c>
      <c r="X107" s="15">
        <f t="shared" si="125"/>
        <v>0</v>
      </c>
      <c r="Y107" s="15">
        <f t="shared" si="125"/>
        <v>0</v>
      </c>
      <c r="Z107" s="15">
        <f t="shared" si="125"/>
        <v>0</v>
      </c>
      <c r="AA107" s="15">
        <f t="shared" si="125"/>
        <v>0</v>
      </c>
      <c r="AB107" s="15">
        <f t="shared" si="125"/>
        <v>0</v>
      </c>
      <c r="AC107" s="15">
        <f t="shared" si="125"/>
        <v>0</v>
      </c>
      <c r="AD107" s="15">
        <f t="shared" si="125"/>
        <v>0</v>
      </c>
      <c r="AE107" s="15">
        <f t="shared" si="125"/>
        <v>0</v>
      </c>
      <c r="AF107" s="15">
        <f t="shared" si="125"/>
        <v>0</v>
      </c>
      <c r="AG107" s="15">
        <f t="shared" si="125"/>
        <v>0</v>
      </c>
      <c r="AH107" s="15">
        <f t="shared" si="125"/>
        <v>0</v>
      </c>
      <c r="AI107" s="15">
        <f t="shared" si="125"/>
        <v>0</v>
      </c>
      <c r="AJ107" s="15">
        <f t="shared" si="125"/>
        <v>0</v>
      </c>
      <c r="AK107" s="15">
        <f t="shared" si="125"/>
        <v>0</v>
      </c>
      <c r="AL107" s="15">
        <f t="shared" si="125"/>
        <v>0</v>
      </c>
      <c r="AM107" s="15">
        <f t="shared" si="125"/>
        <v>0</v>
      </c>
      <c r="AN107" s="15">
        <f t="shared" si="125"/>
        <v>0</v>
      </c>
    </row>
    <row r="108" spans="1:40" s="14" customFormat="1" x14ac:dyDescent="0.15">
      <c r="A108" s="18" t="s">
        <v>207</v>
      </c>
      <c r="B108" s="15">
        <f t="shared" si="121"/>
        <v>0</v>
      </c>
      <c r="C108" s="15">
        <f t="shared" ref="C108:AN108" si="126">C$114*$H9/$H$15</f>
        <v>0</v>
      </c>
      <c r="D108" s="15">
        <f t="shared" si="126"/>
        <v>0</v>
      </c>
      <c r="E108" s="15">
        <f t="shared" si="126"/>
        <v>0</v>
      </c>
      <c r="F108" s="15">
        <f t="shared" si="126"/>
        <v>0</v>
      </c>
      <c r="G108" s="15">
        <f t="shared" si="126"/>
        <v>0</v>
      </c>
      <c r="H108" s="15">
        <f t="shared" si="126"/>
        <v>0</v>
      </c>
      <c r="I108" s="15">
        <f t="shared" si="126"/>
        <v>0</v>
      </c>
      <c r="J108" s="15">
        <f t="shared" si="126"/>
        <v>0</v>
      </c>
      <c r="K108" s="15">
        <f t="shared" si="126"/>
        <v>0</v>
      </c>
      <c r="L108" s="15">
        <f t="shared" si="126"/>
        <v>0</v>
      </c>
      <c r="M108" s="15">
        <f t="shared" si="126"/>
        <v>0</v>
      </c>
      <c r="N108" s="15">
        <f t="shared" si="126"/>
        <v>0</v>
      </c>
      <c r="O108" s="15">
        <f t="shared" si="126"/>
        <v>0</v>
      </c>
      <c r="P108" s="15">
        <f t="shared" si="126"/>
        <v>0</v>
      </c>
      <c r="Q108" s="15">
        <f t="shared" si="126"/>
        <v>0</v>
      </c>
      <c r="R108" s="15">
        <f t="shared" si="126"/>
        <v>0</v>
      </c>
      <c r="S108" s="15">
        <f t="shared" si="126"/>
        <v>0</v>
      </c>
      <c r="T108" s="15">
        <f t="shared" si="126"/>
        <v>0</v>
      </c>
      <c r="U108" s="15">
        <f t="shared" si="126"/>
        <v>0</v>
      </c>
      <c r="V108" s="15">
        <f t="shared" si="126"/>
        <v>0</v>
      </c>
      <c r="W108" s="15">
        <f t="shared" si="126"/>
        <v>0</v>
      </c>
      <c r="X108" s="15">
        <f t="shared" si="126"/>
        <v>0</v>
      </c>
      <c r="Y108" s="15">
        <f t="shared" si="126"/>
        <v>0</v>
      </c>
      <c r="Z108" s="15">
        <f t="shared" si="126"/>
        <v>0</v>
      </c>
      <c r="AA108" s="15">
        <f t="shared" si="126"/>
        <v>0</v>
      </c>
      <c r="AB108" s="15">
        <f t="shared" si="126"/>
        <v>0</v>
      </c>
      <c r="AC108" s="15">
        <f t="shared" si="126"/>
        <v>0</v>
      </c>
      <c r="AD108" s="15">
        <f t="shared" si="126"/>
        <v>0</v>
      </c>
      <c r="AE108" s="15">
        <f t="shared" si="126"/>
        <v>0</v>
      </c>
      <c r="AF108" s="15">
        <f t="shared" si="126"/>
        <v>0</v>
      </c>
      <c r="AG108" s="15">
        <f t="shared" si="126"/>
        <v>0</v>
      </c>
      <c r="AH108" s="15">
        <f t="shared" si="126"/>
        <v>0</v>
      </c>
      <c r="AI108" s="15">
        <f t="shared" si="126"/>
        <v>0</v>
      </c>
      <c r="AJ108" s="15">
        <f t="shared" si="126"/>
        <v>0</v>
      </c>
      <c r="AK108" s="15">
        <f t="shared" si="126"/>
        <v>0</v>
      </c>
      <c r="AL108" s="15">
        <f t="shared" si="126"/>
        <v>0</v>
      </c>
      <c r="AM108" s="15">
        <f t="shared" si="126"/>
        <v>0</v>
      </c>
      <c r="AN108" s="15">
        <f t="shared" si="126"/>
        <v>0</v>
      </c>
    </row>
    <row r="109" spans="1:40" s="14" customFormat="1" x14ac:dyDescent="0.15">
      <c r="A109" s="18" t="s">
        <v>208</v>
      </c>
      <c r="B109" s="15">
        <f t="shared" si="121"/>
        <v>479.42465540622294</v>
      </c>
      <c r="C109" s="15">
        <f t="shared" ref="C109:AN109" si="127">C$114*$H10/$H$15</f>
        <v>479.42465540622294</v>
      </c>
      <c r="D109" s="15">
        <f t="shared" si="127"/>
        <v>458.34752685408279</v>
      </c>
      <c r="E109" s="15">
        <f t="shared" si="127"/>
        <v>440.54246704976993</v>
      </c>
      <c r="F109" s="15">
        <f t="shared" si="127"/>
        <v>422.53088404829396</v>
      </c>
      <c r="G109" s="15">
        <f t="shared" si="127"/>
        <v>407.55636523601402</v>
      </c>
      <c r="H109" s="15">
        <f t="shared" si="127"/>
        <v>392.51524036139563</v>
      </c>
      <c r="I109" s="15">
        <f t="shared" si="127"/>
        <v>377.41059997595414</v>
      </c>
      <c r="J109" s="15">
        <f t="shared" si="127"/>
        <v>362.24096810090145</v>
      </c>
      <c r="K109" s="15">
        <f t="shared" si="127"/>
        <v>347.01520677864494</v>
      </c>
      <c r="L109" s="15">
        <f t="shared" si="127"/>
        <v>329.9836507506667</v>
      </c>
      <c r="M109" s="15">
        <f t="shared" si="127"/>
        <v>312.92745278002542</v>
      </c>
      <c r="N109" s="15">
        <f t="shared" si="127"/>
        <v>295.83124952716696</v>
      </c>
      <c r="O109" s="15">
        <f t="shared" si="127"/>
        <v>278.69622956654052</v>
      </c>
      <c r="P109" s="15">
        <f t="shared" si="127"/>
        <v>261.53023966314288</v>
      </c>
      <c r="Q109" s="15">
        <f t="shared" si="127"/>
        <v>250.9305790652306</v>
      </c>
      <c r="R109" s="15">
        <f t="shared" si="127"/>
        <v>240.32439130125371</v>
      </c>
      <c r="S109" s="15">
        <f t="shared" si="127"/>
        <v>229.72513841091796</v>
      </c>
      <c r="T109" s="15">
        <f t="shared" si="127"/>
        <v>219.13847919969209</v>
      </c>
      <c r="U109" s="15">
        <f t="shared" si="127"/>
        <v>208.56026606678449</v>
      </c>
      <c r="V109" s="15">
        <f t="shared" si="127"/>
        <v>199.74575423277227</v>
      </c>
      <c r="W109" s="15">
        <f t="shared" si="127"/>
        <v>190.94879798059725</v>
      </c>
      <c r="X109" s="15">
        <f t="shared" si="127"/>
        <v>182.16728001041693</v>
      </c>
      <c r="Y109" s="15">
        <f t="shared" si="127"/>
        <v>173.40475579107209</v>
      </c>
      <c r="Z109" s="15">
        <f t="shared" si="127"/>
        <v>164.67065650191012</v>
      </c>
      <c r="AA109" s="15">
        <f t="shared" si="127"/>
        <v>154.85790483693575</v>
      </c>
      <c r="AB109" s="15">
        <f t="shared" si="127"/>
        <v>145.09228664829877</v>
      </c>
      <c r="AC109" s="15">
        <f t="shared" si="127"/>
        <v>135.36691598701591</v>
      </c>
      <c r="AD109" s="15">
        <f t="shared" si="127"/>
        <v>125.68508650641736</v>
      </c>
      <c r="AE109" s="15">
        <f t="shared" si="127"/>
        <v>116.04073658921209</v>
      </c>
      <c r="AF109" s="15">
        <f t="shared" si="127"/>
        <v>105.40483713689257</v>
      </c>
      <c r="AG109" s="15">
        <f t="shared" si="127"/>
        <v>94.848318439804643</v>
      </c>
      <c r="AH109" s="15">
        <f t="shared" si="127"/>
        <v>84.344660236766487</v>
      </c>
      <c r="AI109" s="15">
        <f t="shared" si="127"/>
        <v>73.909926133840074</v>
      </c>
      <c r="AJ109" s="15">
        <f t="shared" si="127"/>
        <v>63.550316118902622</v>
      </c>
      <c r="AK109" s="15">
        <f t="shared" si="127"/>
        <v>52.418110083115884</v>
      </c>
      <c r="AL109" s="15">
        <f t="shared" si="127"/>
        <v>41.381296969386149</v>
      </c>
      <c r="AM109" s="15">
        <f t="shared" si="127"/>
        <v>30.429962338146854</v>
      </c>
      <c r="AN109" s="15">
        <f t="shared" si="127"/>
        <v>19.568711407148697</v>
      </c>
    </row>
    <row r="110" spans="1:40" s="14" customFormat="1" x14ac:dyDescent="0.15">
      <c r="A110" s="18" t="s">
        <v>209</v>
      </c>
      <c r="B110" s="15">
        <f t="shared" si="121"/>
        <v>0</v>
      </c>
      <c r="C110" s="15">
        <f t="shared" ref="C110:V110" si="128">C$114*$H11/$H$15</f>
        <v>0</v>
      </c>
      <c r="D110" s="15">
        <f t="shared" si="128"/>
        <v>0</v>
      </c>
      <c r="E110" s="15">
        <f t="shared" si="128"/>
        <v>0</v>
      </c>
      <c r="F110" s="15">
        <f t="shared" si="128"/>
        <v>0</v>
      </c>
      <c r="G110" s="15">
        <f t="shared" si="128"/>
        <v>0</v>
      </c>
      <c r="H110" s="15">
        <f t="shared" si="128"/>
        <v>0</v>
      </c>
      <c r="I110" s="15">
        <f t="shared" si="128"/>
        <v>0</v>
      </c>
      <c r="J110" s="15">
        <f t="shared" si="128"/>
        <v>0</v>
      </c>
      <c r="K110" s="15">
        <f t="shared" si="128"/>
        <v>0</v>
      </c>
      <c r="L110" s="15">
        <f t="shared" si="128"/>
        <v>0</v>
      </c>
      <c r="M110" s="15">
        <f t="shared" si="128"/>
        <v>0</v>
      </c>
      <c r="N110" s="15">
        <f t="shared" si="128"/>
        <v>0</v>
      </c>
      <c r="O110" s="15">
        <f t="shared" si="128"/>
        <v>0</v>
      </c>
      <c r="P110" s="15">
        <f t="shared" si="128"/>
        <v>0</v>
      </c>
      <c r="Q110" s="15">
        <f t="shared" si="128"/>
        <v>0</v>
      </c>
      <c r="R110" s="15">
        <f t="shared" si="128"/>
        <v>0</v>
      </c>
      <c r="S110" s="15">
        <f t="shared" si="128"/>
        <v>0</v>
      </c>
      <c r="T110" s="15">
        <f t="shared" si="128"/>
        <v>0</v>
      </c>
      <c r="U110" s="15">
        <f t="shared" si="128"/>
        <v>0</v>
      </c>
      <c r="V110" s="15">
        <f t="shared" si="128"/>
        <v>0</v>
      </c>
      <c r="W110" s="15">
        <f t="shared" ref="W110:AN110" si="129">W$114*$H11/$H$15</f>
        <v>0</v>
      </c>
      <c r="X110" s="15">
        <f t="shared" si="129"/>
        <v>0</v>
      </c>
      <c r="Y110" s="15">
        <f t="shared" si="129"/>
        <v>0</v>
      </c>
      <c r="Z110" s="15">
        <f t="shared" si="129"/>
        <v>0</v>
      </c>
      <c r="AA110" s="15">
        <f t="shared" si="129"/>
        <v>0</v>
      </c>
      <c r="AB110" s="15">
        <f t="shared" si="129"/>
        <v>0</v>
      </c>
      <c r="AC110" s="15">
        <f t="shared" si="129"/>
        <v>0</v>
      </c>
      <c r="AD110" s="15">
        <f t="shared" si="129"/>
        <v>0</v>
      </c>
      <c r="AE110" s="15">
        <f t="shared" si="129"/>
        <v>0</v>
      </c>
      <c r="AF110" s="15">
        <f t="shared" si="129"/>
        <v>0</v>
      </c>
      <c r="AG110" s="15">
        <f t="shared" si="129"/>
        <v>0</v>
      </c>
      <c r="AH110" s="15">
        <f t="shared" si="129"/>
        <v>0</v>
      </c>
      <c r="AI110" s="15">
        <f t="shared" si="129"/>
        <v>0</v>
      </c>
      <c r="AJ110" s="15">
        <f t="shared" si="129"/>
        <v>0</v>
      </c>
      <c r="AK110" s="15">
        <f t="shared" si="129"/>
        <v>0</v>
      </c>
      <c r="AL110" s="15">
        <f t="shared" si="129"/>
        <v>0</v>
      </c>
      <c r="AM110" s="15">
        <f t="shared" si="129"/>
        <v>0</v>
      </c>
      <c r="AN110" s="15">
        <f t="shared" si="129"/>
        <v>0</v>
      </c>
    </row>
    <row r="111" spans="1:40" s="14" customFormat="1" x14ac:dyDescent="0.15">
      <c r="A111" s="18" t="s">
        <v>210</v>
      </c>
      <c r="B111" s="15">
        <f t="shared" si="121"/>
        <v>0</v>
      </c>
      <c r="C111" s="15">
        <f t="shared" ref="C111:V111" si="130">C$114*$H12/$H$15</f>
        <v>0</v>
      </c>
      <c r="D111" s="15">
        <f t="shared" si="130"/>
        <v>0</v>
      </c>
      <c r="E111" s="15">
        <f t="shared" si="130"/>
        <v>0</v>
      </c>
      <c r="F111" s="15">
        <f t="shared" si="130"/>
        <v>0</v>
      </c>
      <c r="G111" s="15">
        <f t="shared" si="130"/>
        <v>0</v>
      </c>
      <c r="H111" s="15">
        <f t="shared" si="130"/>
        <v>0</v>
      </c>
      <c r="I111" s="15">
        <f t="shared" si="130"/>
        <v>0</v>
      </c>
      <c r="J111" s="15">
        <f t="shared" si="130"/>
        <v>0</v>
      </c>
      <c r="K111" s="15">
        <f t="shared" si="130"/>
        <v>0</v>
      </c>
      <c r="L111" s="15">
        <f t="shared" si="130"/>
        <v>0</v>
      </c>
      <c r="M111" s="15">
        <f t="shared" si="130"/>
        <v>0</v>
      </c>
      <c r="N111" s="15">
        <f t="shared" si="130"/>
        <v>0</v>
      </c>
      <c r="O111" s="15">
        <f t="shared" si="130"/>
        <v>0</v>
      </c>
      <c r="P111" s="15">
        <f t="shared" si="130"/>
        <v>0</v>
      </c>
      <c r="Q111" s="15">
        <f t="shared" si="130"/>
        <v>0</v>
      </c>
      <c r="R111" s="15">
        <f t="shared" si="130"/>
        <v>0</v>
      </c>
      <c r="S111" s="15">
        <f t="shared" si="130"/>
        <v>0</v>
      </c>
      <c r="T111" s="15">
        <f t="shared" si="130"/>
        <v>0</v>
      </c>
      <c r="U111" s="15">
        <f t="shared" si="130"/>
        <v>0</v>
      </c>
      <c r="V111" s="15">
        <f t="shared" si="130"/>
        <v>0</v>
      </c>
      <c r="W111" s="15">
        <f t="shared" ref="W111:AN111" si="131">W$114*$H12/$H$15</f>
        <v>0</v>
      </c>
      <c r="X111" s="15">
        <f t="shared" si="131"/>
        <v>0</v>
      </c>
      <c r="Y111" s="15">
        <f t="shared" si="131"/>
        <v>0</v>
      </c>
      <c r="Z111" s="15">
        <f t="shared" si="131"/>
        <v>0</v>
      </c>
      <c r="AA111" s="15">
        <f t="shared" si="131"/>
        <v>0</v>
      </c>
      <c r="AB111" s="15">
        <f t="shared" si="131"/>
        <v>0</v>
      </c>
      <c r="AC111" s="15">
        <f t="shared" si="131"/>
        <v>0</v>
      </c>
      <c r="AD111" s="15">
        <f t="shared" si="131"/>
        <v>0</v>
      </c>
      <c r="AE111" s="15">
        <f t="shared" si="131"/>
        <v>0</v>
      </c>
      <c r="AF111" s="15">
        <f t="shared" si="131"/>
        <v>0</v>
      </c>
      <c r="AG111" s="15">
        <f t="shared" si="131"/>
        <v>0</v>
      </c>
      <c r="AH111" s="15">
        <f t="shared" si="131"/>
        <v>0</v>
      </c>
      <c r="AI111" s="15">
        <f t="shared" si="131"/>
        <v>0</v>
      </c>
      <c r="AJ111" s="15">
        <f t="shared" si="131"/>
        <v>0</v>
      </c>
      <c r="AK111" s="15">
        <f t="shared" si="131"/>
        <v>0</v>
      </c>
      <c r="AL111" s="15">
        <f t="shared" si="131"/>
        <v>0</v>
      </c>
      <c r="AM111" s="15">
        <f t="shared" si="131"/>
        <v>0</v>
      </c>
      <c r="AN111" s="15">
        <f t="shared" si="131"/>
        <v>0</v>
      </c>
    </row>
    <row r="112" spans="1:40" s="14" customFormat="1" x14ac:dyDescent="0.15">
      <c r="A112" s="18" t="s">
        <v>211</v>
      </c>
      <c r="B112" s="15">
        <f t="shared" si="121"/>
        <v>457.88689774052796</v>
      </c>
      <c r="C112" s="15">
        <f t="shared" ref="C112:V112" si="132">C$114*$H13/$H$15</f>
        <v>457.88689774052796</v>
      </c>
      <c r="D112" s="15">
        <f t="shared" si="132"/>
        <v>437.75664182400567</v>
      </c>
      <c r="E112" s="15">
        <f t="shared" si="132"/>
        <v>420.75145966253859</v>
      </c>
      <c r="F112" s="15">
        <f t="shared" si="132"/>
        <v>403.54903218839502</v>
      </c>
      <c r="G112" s="15">
        <f t="shared" si="132"/>
        <v>389.24723129686117</v>
      </c>
      <c r="H112" s="15">
        <f t="shared" si="132"/>
        <v>374.88181656546533</v>
      </c>
      <c r="I112" s="15">
        <f t="shared" si="132"/>
        <v>360.45573970524242</v>
      </c>
      <c r="J112" s="15">
        <f t="shared" si="132"/>
        <v>345.96759104453514</v>
      </c>
      <c r="K112" s="15">
        <f t="shared" si="132"/>
        <v>331.42583450579684</v>
      </c>
      <c r="L112" s="15">
        <f t="shared" si="132"/>
        <v>315.15940710077086</v>
      </c>
      <c r="M112" s="15">
        <f t="shared" si="132"/>
        <v>298.86944477205446</v>
      </c>
      <c r="N112" s="15">
        <f t="shared" si="132"/>
        <v>282.54127436546571</v>
      </c>
      <c r="O112" s="15">
        <f t="shared" si="132"/>
        <v>266.17603105972603</v>
      </c>
      <c r="P112" s="15">
        <f t="shared" si="132"/>
        <v>249.78120911037922</v>
      </c>
      <c r="Q112" s="15">
        <f t="shared" si="132"/>
        <v>239.65772953219988</v>
      </c>
      <c r="R112" s="15">
        <f t="shared" si="132"/>
        <v>229.52801601551391</v>
      </c>
      <c r="S112" s="15">
        <f t="shared" si="132"/>
        <v>219.40492582898412</v>
      </c>
      <c r="T112" s="15">
        <f t="shared" si="132"/>
        <v>209.29386356090566</v>
      </c>
      <c r="U112" s="15">
        <f t="shared" si="132"/>
        <v>199.19086793803532</v>
      </c>
      <c r="V112" s="15">
        <f t="shared" si="132"/>
        <v>190.77234078624912</v>
      </c>
      <c r="W112" s="15">
        <f t="shared" ref="W112:AN112" si="133">W$114*$H13/$H$15</f>
        <v>182.37058054624944</v>
      </c>
      <c r="X112" s="15">
        <f t="shared" si="133"/>
        <v>173.9835650361448</v>
      </c>
      <c r="Y112" s="15">
        <f t="shared" si="133"/>
        <v>165.61468999826752</v>
      </c>
      <c r="Z112" s="15">
        <f t="shared" si="133"/>
        <v>157.2729629240028</v>
      </c>
      <c r="AA112" s="15">
        <f t="shared" si="133"/>
        <v>147.90104104325133</v>
      </c>
      <c r="AB112" s="15">
        <f t="shared" si="133"/>
        <v>138.57413520624416</v>
      </c>
      <c r="AC112" s="15">
        <f t="shared" si="133"/>
        <v>129.285668809583</v>
      </c>
      <c r="AD112" s="15">
        <f t="shared" si="133"/>
        <v>120.0387875419357</v>
      </c>
      <c r="AE112" s="15">
        <f t="shared" si="133"/>
        <v>110.82770209917415</v>
      </c>
      <c r="AF112" s="15">
        <f t="shared" si="133"/>
        <v>100.6696116672661</v>
      </c>
      <c r="AG112" s="15">
        <f t="shared" si="133"/>
        <v>90.587335875559432</v>
      </c>
      <c r="AH112" s="15">
        <f t="shared" si="133"/>
        <v>80.555545863756961</v>
      </c>
      <c r="AI112" s="15">
        <f t="shared" si="133"/>
        <v>70.589583593652463</v>
      </c>
      <c r="AJ112" s="15">
        <f t="shared" si="133"/>
        <v>60.695370523775708</v>
      </c>
      <c r="AK112" s="15">
        <f t="shared" si="133"/>
        <v>50.063269672775952</v>
      </c>
      <c r="AL112" s="15">
        <f t="shared" si="133"/>
        <v>39.522276295400118</v>
      </c>
      <c r="AM112" s="15">
        <f t="shared" si="133"/>
        <v>29.062921350111079</v>
      </c>
      <c r="AN112" s="15">
        <f t="shared" si="133"/>
        <v>18.689603169046141</v>
      </c>
    </row>
    <row r="113" spans="1:40" s="14" customFormat="1" x14ac:dyDescent="0.15">
      <c r="A113" s="18" t="s">
        <v>212</v>
      </c>
      <c r="B113" s="15">
        <f t="shared" si="121"/>
        <v>0</v>
      </c>
      <c r="C113" s="15">
        <f t="shared" ref="C113:V113" si="134">C$114*$H14/$H$15</f>
        <v>0</v>
      </c>
      <c r="D113" s="15">
        <f t="shared" si="134"/>
        <v>0</v>
      </c>
      <c r="E113" s="15">
        <f t="shared" si="134"/>
        <v>0</v>
      </c>
      <c r="F113" s="15">
        <f t="shared" si="134"/>
        <v>0</v>
      </c>
      <c r="G113" s="15">
        <f t="shared" si="134"/>
        <v>0</v>
      </c>
      <c r="H113" s="15">
        <f t="shared" si="134"/>
        <v>0</v>
      </c>
      <c r="I113" s="15">
        <f t="shared" si="134"/>
        <v>0</v>
      </c>
      <c r="J113" s="15">
        <f t="shared" si="134"/>
        <v>0</v>
      </c>
      <c r="K113" s="15">
        <f t="shared" si="134"/>
        <v>0</v>
      </c>
      <c r="L113" s="15">
        <f t="shared" si="134"/>
        <v>0</v>
      </c>
      <c r="M113" s="15">
        <f t="shared" si="134"/>
        <v>0</v>
      </c>
      <c r="N113" s="15">
        <f t="shared" si="134"/>
        <v>0</v>
      </c>
      <c r="O113" s="15">
        <f t="shared" si="134"/>
        <v>0</v>
      </c>
      <c r="P113" s="15">
        <f t="shared" si="134"/>
        <v>0</v>
      </c>
      <c r="Q113" s="15">
        <f t="shared" si="134"/>
        <v>0</v>
      </c>
      <c r="R113" s="15">
        <f t="shared" si="134"/>
        <v>0</v>
      </c>
      <c r="S113" s="15">
        <f t="shared" si="134"/>
        <v>0</v>
      </c>
      <c r="T113" s="15">
        <f t="shared" si="134"/>
        <v>0</v>
      </c>
      <c r="U113" s="15">
        <f t="shared" si="134"/>
        <v>0</v>
      </c>
      <c r="V113" s="15">
        <f t="shared" si="134"/>
        <v>0</v>
      </c>
      <c r="W113" s="15">
        <f t="shared" ref="W113:AN113" si="135">W$114*$H14/$H$15</f>
        <v>0</v>
      </c>
      <c r="X113" s="15">
        <f t="shared" si="135"/>
        <v>0</v>
      </c>
      <c r="Y113" s="15">
        <f t="shared" si="135"/>
        <v>0</v>
      </c>
      <c r="Z113" s="15">
        <f t="shared" si="135"/>
        <v>0</v>
      </c>
      <c r="AA113" s="15">
        <f t="shared" si="135"/>
        <v>0</v>
      </c>
      <c r="AB113" s="15">
        <f t="shared" si="135"/>
        <v>0</v>
      </c>
      <c r="AC113" s="15">
        <f t="shared" si="135"/>
        <v>0</v>
      </c>
      <c r="AD113" s="15">
        <f t="shared" si="135"/>
        <v>0</v>
      </c>
      <c r="AE113" s="15">
        <f t="shared" si="135"/>
        <v>0</v>
      </c>
      <c r="AF113" s="15">
        <f t="shared" si="135"/>
        <v>0</v>
      </c>
      <c r="AG113" s="15">
        <f t="shared" si="135"/>
        <v>0</v>
      </c>
      <c r="AH113" s="15">
        <f t="shared" si="135"/>
        <v>0</v>
      </c>
      <c r="AI113" s="15">
        <f t="shared" si="135"/>
        <v>0</v>
      </c>
      <c r="AJ113" s="15">
        <f t="shared" si="135"/>
        <v>0</v>
      </c>
      <c r="AK113" s="15">
        <f t="shared" si="135"/>
        <v>0</v>
      </c>
      <c r="AL113" s="15">
        <f t="shared" si="135"/>
        <v>0</v>
      </c>
      <c r="AM113" s="15">
        <f t="shared" si="135"/>
        <v>0</v>
      </c>
      <c r="AN113" s="15">
        <f t="shared" si="135"/>
        <v>0</v>
      </c>
    </row>
    <row r="114" spans="1:40" s="16" customFormat="1" x14ac:dyDescent="0.15">
      <c r="A114" s="18" t="s">
        <v>202</v>
      </c>
      <c r="B114" s="16">
        <f>'BAU energy consumption'!B$5*$H$16</f>
        <v>6520.427910258406</v>
      </c>
      <c r="C114" s="16">
        <f>'BAU energy consumption'!C$5*$H$16</f>
        <v>6520.427910258406</v>
      </c>
      <c r="D114" s="16">
        <f>'BAU energy consumption'!D$5*$H$16</f>
        <v>6233.7678569429772</v>
      </c>
      <c r="E114" s="16">
        <f>'BAU energy consumption'!E$5*$H$16</f>
        <v>5991.6096625683231</v>
      </c>
      <c r="F114" s="16">
        <f>'BAU energy consumption'!F$5*$H$16</f>
        <v>5746.6426439003981</v>
      </c>
      <c r="G114" s="16">
        <f>'BAU energy consumption'!G$5*$H$16</f>
        <v>5542.9812983579004</v>
      </c>
      <c r="H114" s="16">
        <f>'BAU energy consumption'!H$5*$H$16</f>
        <v>5338.4140752745488</v>
      </c>
      <c r="I114" s="16">
        <f>'BAU energy consumption'!I$5*$H$16</f>
        <v>5132.9830077792867</v>
      </c>
      <c r="J114" s="16">
        <f>'BAU energy consumption'!J$5*$H$16</f>
        <v>4926.668021782938</v>
      </c>
      <c r="K114" s="16">
        <f>'BAU energy consumption'!K$5*$H$16</f>
        <v>4719.5896457314293</v>
      </c>
      <c r="L114" s="16">
        <f>'BAU energy consumption'!L$5*$H$16</f>
        <v>4487.9515102545165</v>
      </c>
      <c r="M114" s="16">
        <f>'BAU energy consumption'!M$5*$H$16</f>
        <v>4255.9782313741698</v>
      </c>
      <c r="N114" s="16">
        <f>'BAU energy consumption'!N$5*$H$16</f>
        <v>4023.4608595778959</v>
      </c>
      <c r="O114" s="16">
        <f>'BAU energy consumption'!O$5*$H$16</f>
        <v>3790.4155601044367</v>
      </c>
      <c r="P114" s="16">
        <f>'BAU energy consumption'!P$5*$H$16</f>
        <v>3556.9490530920079</v>
      </c>
      <c r="Q114" s="16">
        <f>'BAU energy consumption'!Q$5*$H$16</f>
        <v>3412.788084267132</v>
      </c>
      <c r="R114" s="16">
        <f>'BAU energy consumption'!R$5*$H$16</f>
        <v>3268.5383425447781</v>
      </c>
      <c r="S114" s="16">
        <f>'BAU energy consumption'!S$5*$H$16</f>
        <v>3124.3829187577535</v>
      </c>
      <c r="T114" s="16">
        <f>'BAU energy consumption'!T$5*$H$16</f>
        <v>2980.3987756419147</v>
      </c>
      <c r="U114" s="16">
        <f>'BAU energy consumption'!U$5*$H$16</f>
        <v>2836.529503641229</v>
      </c>
      <c r="V114" s="16">
        <f>'BAU energy consumption'!V$5*$H$16</f>
        <v>2716.6474985551586</v>
      </c>
      <c r="W114" s="16">
        <f>'BAU energy consumption'!W$5*$H$16</f>
        <v>2597.0042586316667</v>
      </c>
      <c r="X114" s="16">
        <f>'BAU energy consumption'!X$5*$H$16</f>
        <v>2477.5709874773434</v>
      </c>
      <c r="Y114" s="16">
        <f>'BAU energy consumption'!Y$5*$H$16</f>
        <v>2358.3960413417094</v>
      </c>
      <c r="Z114" s="16">
        <f>'BAU energy consumption'!Z$5*$H$16</f>
        <v>2239.6076892329402</v>
      </c>
      <c r="AA114" s="16">
        <f>'BAU energy consumption'!AA$5*$H$16</f>
        <v>2106.1490964984478</v>
      </c>
      <c r="AB114" s="16">
        <f>'BAU energy consumption'!AB$5*$H$16</f>
        <v>1973.3315438755812</v>
      </c>
      <c r="AC114" s="16">
        <f>'BAU energy consumption'!AC$5*$H$16</f>
        <v>1841.0613788301355</v>
      </c>
      <c r="AD114" s="16">
        <f>'BAU energy consumption'!AD$5*$H$16</f>
        <v>1709.3833967827441</v>
      </c>
      <c r="AE114" s="16">
        <f>'BAU energy consumption'!AE$5*$H$16</f>
        <v>1578.2151565445361</v>
      </c>
      <c r="AF114" s="16">
        <f>'BAU energy consumption'!AF$5*$H$16</f>
        <v>1433.5613202063848</v>
      </c>
      <c r="AG114" s="16">
        <f>'BAU energy consumption'!AG$5*$H$16</f>
        <v>1289.9871039630968</v>
      </c>
      <c r="AH114" s="16">
        <f>'BAU energy consumption'!AH$5*$H$16</f>
        <v>1147.1318182897444</v>
      </c>
      <c r="AI114" s="16">
        <f>'BAU energy consumption'!AI$5*$H$16</f>
        <v>1005.2139366922776</v>
      </c>
      <c r="AJ114" s="16">
        <f>'BAU energy consumption'!AJ$5*$H$16</f>
        <v>864.31778227244411</v>
      </c>
      <c r="AK114" s="16">
        <f>'BAU energy consumption'!AK$5*$H$16</f>
        <v>712.91391490774379</v>
      </c>
      <c r="AL114" s="16">
        <f>'BAU energy consumption'!AL$5*$H$16</f>
        <v>562.80744154313834</v>
      </c>
      <c r="AM114" s="16">
        <f>'BAU energy consumption'!AM$5*$H$16</f>
        <v>413.86352057685485</v>
      </c>
      <c r="AN114" s="16">
        <f>'BAU energy consumption'!AN$5*$H$16</f>
        <v>266.14478539667573</v>
      </c>
    </row>
    <row r="115" spans="1:40" s="14" customFormat="1" x14ac:dyDescent="0.15"/>
    <row r="116" spans="1:40" s="18" customFormat="1" x14ac:dyDescent="0.15">
      <c r="A116" s="17" t="s">
        <v>17</v>
      </c>
      <c r="B116" s="18">
        <v>2022</v>
      </c>
      <c r="C116" s="18">
        <v>2023</v>
      </c>
      <c r="D116" s="18">
        <v>2024</v>
      </c>
      <c r="E116" s="18">
        <v>2025</v>
      </c>
      <c r="F116" s="18">
        <v>2026</v>
      </c>
      <c r="G116" s="18">
        <v>2027</v>
      </c>
      <c r="H116" s="18">
        <v>2028</v>
      </c>
      <c r="I116" s="18">
        <v>2029</v>
      </c>
      <c r="J116" s="18">
        <v>2030</v>
      </c>
      <c r="K116" s="18">
        <v>2031</v>
      </c>
      <c r="L116" s="18">
        <v>2032</v>
      </c>
      <c r="M116" s="18">
        <v>2033</v>
      </c>
      <c r="N116" s="18">
        <v>2034</v>
      </c>
      <c r="O116" s="18">
        <v>2035</v>
      </c>
      <c r="P116" s="18">
        <v>2036</v>
      </c>
      <c r="Q116" s="18">
        <v>2037</v>
      </c>
      <c r="R116" s="18">
        <v>2038</v>
      </c>
      <c r="S116" s="18">
        <v>2039</v>
      </c>
      <c r="T116" s="18">
        <v>2040</v>
      </c>
      <c r="U116" s="18">
        <v>2041</v>
      </c>
      <c r="V116" s="18">
        <v>2042</v>
      </c>
      <c r="W116" s="18">
        <v>2043</v>
      </c>
      <c r="X116" s="18">
        <v>2044</v>
      </c>
      <c r="Y116" s="18">
        <v>2045</v>
      </c>
      <c r="Z116" s="18">
        <v>2046</v>
      </c>
      <c r="AA116" s="18">
        <v>2047</v>
      </c>
      <c r="AB116" s="18">
        <v>2048</v>
      </c>
      <c r="AC116" s="18">
        <v>2049</v>
      </c>
      <c r="AD116" s="18">
        <v>2050</v>
      </c>
      <c r="AE116" s="18">
        <v>2051</v>
      </c>
      <c r="AF116" s="18">
        <v>2052</v>
      </c>
      <c r="AG116" s="18">
        <v>2053</v>
      </c>
      <c r="AH116" s="18">
        <v>2054</v>
      </c>
      <c r="AI116" s="18">
        <v>2055</v>
      </c>
      <c r="AJ116" s="18">
        <v>2056</v>
      </c>
      <c r="AK116" s="18">
        <v>2057</v>
      </c>
      <c r="AL116" s="18">
        <v>2058</v>
      </c>
      <c r="AM116" s="18">
        <v>2059</v>
      </c>
      <c r="AN116" s="18">
        <v>2060</v>
      </c>
    </row>
    <row r="117" spans="1:40" s="14" customFormat="1" x14ac:dyDescent="0.15">
      <c r="A117" s="18" t="s">
        <v>203</v>
      </c>
      <c r="B117" s="15">
        <f t="shared" ref="B117:B126" si="136">B$127*$I5/$I$15</f>
        <v>192.79321552049629</v>
      </c>
      <c r="C117" s="15">
        <f t="shared" ref="C117:AN117" si="137">C$127*$I5/$I$15</f>
        <v>192.79321552049629</v>
      </c>
      <c r="D117" s="15">
        <f t="shared" si="137"/>
        <v>184.31737402656461</v>
      </c>
      <c r="E117" s="15">
        <f t="shared" si="137"/>
        <v>177.15734440877273</v>
      </c>
      <c r="F117" s="15">
        <f t="shared" si="137"/>
        <v>169.91426467911941</v>
      </c>
      <c r="G117" s="15">
        <f t="shared" si="137"/>
        <v>163.89249337441785</v>
      </c>
      <c r="H117" s="15">
        <f t="shared" si="137"/>
        <v>157.84393747116349</v>
      </c>
      <c r="I117" s="15">
        <f t="shared" si="137"/>
        <v>151.76983978688281</v>
      </c>
      <c r="J117" s="15">
        <f t="shared" si="137"/>
        <v>145.66960677951781</v>
      </c>
      <c r="K117" s="15">
        <f t="shared" si="137"/>
        <v>139.54680218245713</v>
      </c>
      <c r="L117" s="15">
        <f t="shared" si="137"/>
        <v>132.69782515358656</v>
      </c>
      <c r="M117" s="15">
        <f t="shared" si="137"/>
        <v>125.83893874832265</v>
      </c>
      <c r="N117" s="15">
        <f t="shared" si="137"/>
        <v>118.96396483710861</v>
      </c>
      <c r="O117" s="15">
        <f t="shared" si="137"/>
        <v>112.07338138678953</v>
      </c>
      <c r="P117" s="15">
        <f t="shared" si="137"/>
        <v>105.17034385263467</v>
      </c>
      <c r="Q117" s="15">
        <f t="shared" si="137"/>
        <v>100.90785416410191</v>
      </c>
      <c r="R117" s="15">
        <f t="shared" si="137"/>
        <v>96.642739676615477</v>
      </c>
      <c r="S117" s="15">
        <f t="shared" si="137"/>
        <v>92.380413941383367</v>
      </c>
      <c r="T117" s="15">
        <f t="shared" si="137"/>
        <v>88.123152559566194</v>
      </c>
      <c r="U117" s="15">
        <f t="shared" si="137"/>
        <v>83.869287637608053</v>
      </c>
      <c r="V117" s="15">
        <f t="shared" si="137"/>
        <v>80.324667934470796</v>
      </c>
      <c r="W117" s="15">
        <f t="shared" si="137"/>
        <v>76.787107937242638</v>
      </c>
      <c r="X117" s="15">
        <f t="shared" si="137"/>
        <v>73.255756206515372</v>
      </c>
      <c r="Y117" s="15">
        <f t="shared" si="137"/>
        <v>69.732042519132506</v>
      </c>
      <c r="Z117" s="15">
        <f t="shared" si="137"/>
        <v>66.219759478106909</v>
      </c>
      <c r="AA117" s="15">
        <f t="shared" si="137"/>
        <v>62.27371305504272</v>
      </c>
      <c r="AB117" s="15">
        <f t="shared" si="137"/>
        <v>58.346620631025651</v>
      </c>
      <c r="AC117" s="15">
        <f t="shared" si="137"/>
        <v>54.435713128096502</v>
      </c>
      <c r="AD117" s="15">
        <f t="shared" si="137"/>
        <v>50.542315038037614</v>
      </c>
      <c r="AE117" s="15">
        <f t="shared" si="137"/>
        <v>46.663988775139501</v>
      </c>
      <c r="AF117" s="15">
        <f t="shared" si="137"/>
        <v>42.386926191389129</v>
      </c>
      <c r="AG117" s="15">
        <f t="shared" si="137"/>
        <v>38.141785351501895</v>
      </c>
      <c r="AH117" s="15">
        <f t="shared" si="137"/>
        <v>33.91790154232207</v>
      </c>
      <c r="AI117" s="15">
        <f t="shared" si="137"/>
        <v>29.721734494759641</v>
      </c>
      <c r="AJ117" s="15">
        <f t="shared" si="137"/>
        <v>25.555777438116777</v>
      </c>
      <c r="AK117" s="15">
        <f t="shared" si="137"/>
        <v>21.07913283239143</v>
      </c>
      <c r="AL117" s="15">
        <f t="shared" si="137"/>
        <v>16.640849015945228</v>
      </c>
      <c r="AM117" s="15">
        <f t="shared" si="137"/>
        <v>12.236939050137099</v>
      </c>
      <c r="AN117" s="15">
        <f t="shared" si="137"/>
        <v>7.8692548521104779</v>
      </c>
    </row>
    <row r="118" spans="1:40" s="14" customFormat="1" x14ac:dyDescent="0.15">
      <c r="A118" s="18" t="s">
        <v>204</v>
      </c>
      <c r="B118" s="15">
        <f t="shared" si="136"/>
        <v>0</v>
      </c>
      <c r="C118" s="15">
        <f t="shared" ref="C118:AN118" si="138">C$127*$I6/$I$15</f>
        <v>0</v>
      </c>
      <c r="D118" s="15">
        <f t="shared" si="138"/>
        <v>0</v>
      </c>
      <c r="E118" s="15">
        <f t="shared" si="138"/>
        <v>0</v>
      </c>
      <c r="F118" s="15">
        <f t="shared" si="138"/>
        <v>0</v>
      </c>
      <c r="G118" s="15">
        <f t="shared" si="138"/>
        <v>0</v>
      </c>
      <c r="H118" s="15">
        <f t="shared" si="138"/>
        <v>0</v>
      </c>
      <c r="I118" s="15">
        <f t="shared" si="138"/>
        <v>0</v>
      </c>
      <c r="J118" s="15">
        <f t="shared" si="138"/>
        <v>0</v>
      </c>
      <c r="K118" s="15">
        <f t="shared" si="138"/>
        <v>0</v>
      </c>
      <c r="L118" s="15">
        <f t="shared" si="138"/>
        <v>0</v>
      </c>
      <c r="M118" s="15">
        <f t="shared" si="138"/>
        <v>0</v>
      </c>
      <c r="N118" s="15">
        <f t="shared" si="138"/>
        <v>0</v>
      </c>
      <c r="O118" s="15">
        <f t="shared" si="138"/>
        <v>0</v>
      </c>
      <c r="P118" s="15">
        <f t="shared" si="138"/>
        <v>0</v>
      </c>
      <c r="Q118" s="15">
        <f t="shared" si="138"/>
        <v>0</v>
      </c>
      <c r="R118" s="15">
        <f t="shared" si="138"/>
        <v>0</v>
      </c>
      <c r="S118" s="15">
        <f t="shared" si="138"/>
        <v>0</v>
      </c>
      <c r="T118" s="15">
        <f t="shared" si="138"/>
        <v>0</v>
      </c>
      <c r="U118" s="15">
        <f t="shared" si="138"/>
        <v>0</v>
      </c>
      <c r="V118" s="15">
        <f t="shared" si="138"/>
        <v>0</v>
      </c>
      <c r="W118" s="15">
        <f t="shared" si="138"/>
        <v>0</v>
      </c>
      <c r="X118" s="15">
        <f t="shared" si="138"/>
        <v>0</v>
      </c>
      <c r="Y118" s="15">
        <f t="shared" si="138"/>
        <v>0</v>
      </c>
      <c r="Z118" s="15">
        <f t="shared" si="138"/>
        <v>0</v>
      </c>
      <c r="AA118" s="15">
        <f t="shared" si="138"/>
        <v>0</v>
      </c>
      <c r="AB118" s="15">
        <f t="shared" si="138"/>
        <v>0</v>
      </c>
      <c r="AC118" s="15">
        <f t="shared" si="138"/>
        <v>0</v>
      </c>
      <c r="AD118" s="15">
        <f t="shared" si="138"/>
        <v>0</v>
      </c>
      <c r="AE118" s="15">
        <f t="shared" si="138"/>
        <v>0</v>
      </c>
      <c r="AF118" s="15">
        <f t="shared" si="138"/>
        <v>0</v>
      </c>
      <c r="AG118" s="15">
        <f t="shared" si="138"/>
        <v>0</v>
      </c>
      <c r="AH118" s="15">
        <f t="shared" si="138"/>
        <v>0</v>
      </c>
      <c r="AI118" s="15">
        <f t="shared" si="138"/>
        <v>0</v>
      </c>
      <c r="AJ118" s="15">
        <f t="shared" si="138"/>
        <v>0</v>
      </c>
      <c r="AK118" s="15">
        <f t="shared" si="138"/>
        <v>0</v>
      </c>
      <c r="AL118" s="15">
        <f t="shared" si="138"/>
        <v>0</v>
      </c>
      <c r="AM118" s="15">
        <f t="shared" si="138"/>
        <v>0</v>
      </c>
      <c r="AN118" s="15">
        <f t="shared" si="138"/>
        <v>0</v>
      </c>
    </row>
    <row r="119" spans="1:40" s="14" customFormat="1" x14ac:dyDescent="0.15">
      <c r="A119" s="18" t="s">
        <v>205</v>
      </c>
      <c r="B119" s="15">
        <f t="shared" si="136"/>
        <v>0</v>
      </c>
      <c r="C119" s="15">
        <f t="shared" ref="C119:AN119" si="139">C$127*$I7/$I$15</f>
        <v>0</v>
      </c>
      <c r="D119" s="15">
        <f t="shared" si="139"/>
        <v>0</v>
      </c>
      <c r="E119" s="15">
        <f t="shared" si="139"/>
        <v>0</v>
      </c>
      <c r="F119" s="15">
        <f t="shared" si="139"/>
        <v>0</v>
      </c>
      <c r="G119" s="15">
        <f t="shared" si="139"/>
        <v>0</v>
      </c>
      <c r="H119" s="15">
        <f t="shared" si="139"/>
        <v>0</v>
      </c>
      <c r="I119" s="15">
        <f t="shared" si="139"/>
        <v>0</v>
      </c>
      <c r="J119" s="15">
        <f t="shared" si="139"/>
        <v>0</v>
      </c>
      <c r="K119" s="15">
        <f t="shared" si="139"/>
        <v>0</v>
      </c>
      <c r="L119" s="15">
        <f t="shared" si="139"/>
        <v>0</v>
      </c>
      <c r="M119" s="15">
        <f t="shared" si="139"/>
        <v>0</v>
      </c>
      <c r="N119" s="15">
        <f t="shared" si="139"/>
        <v>0</v>
      </c>
      <c r="O119" s="15">
        <f t="shared" si="139"/>
        <v>0</v>
      </c>
      <c r="P119" s="15">
        <f t="shared" si="139"/>
        <v>0</v>
      </c>
      <c r="Q119" s="15">
        <f t="shared" si="139"/>
        <v>0</v>
      </c>
      <c r="R119" s="15">
        <f t="shared" si="139"/>
        <v>0</v>
      </c>
      <c r="S119" s="15">
        <f t="shared" si="139"/>
        <v>0</v>
      </c>
      <c r="T119" s="15">
        <f t="shared" si="139"/>
        <v>0</v>
      </c>
      <c r="U119" s="15">
        <f t="shared" si="139"/>
        <v>0</v>
      </c>
      <c r="V119" s="15">
        <f t="shared" si="139"/>
        <v>0</v>
      </c>
      <c r="W119" s="15">
        <f t="shared" si="139"/>
        <v>0</v>
      </c>
      <c r="X119" s="15">
        <f t="shared" si="139"/>
        <v>0</v>
      </c>
      <c r="Y119" s="15">
        <f t="shared" si="139"/>
        <v>0</v>
      </c>
      <c r="Z119" s="15">
        <f t="shared" si="139"/>
        <v>0</v>
      </c>
      <c r="AA119" s="15">
        <f t="shared" si="139"/>
        <v>0</v>
      </c>
      <c r="AB119" s="15">
        <f t="shared" si="139"/>
        <v>0</v>
      </c>
      <c r="AC119" s="15">
        <f t="shared" si="139"/>
        <v>0</v>
      </c>
      <c r="AD119" s="15">
        <f t="shared" si="139"/>
        <v>0</v>
      </c>
      <c r="AE119" s="15">
        <f t="shared" si="139"/>
        <v>0</v>
      </c>
      <c r="AF119" s="15">
        <f t="shared" si="139"/>
        <v>0</v>
      </c>
      <c r="AG119" s="15">
        <f t="shared" si="139"/>
        <v>0</v>
      </c>
      <c r="AH119" s="15">
        <f t="shared" si="139"/>
        <v>0</v>
      </c>
      <c r="AI119" s="15">
        <f t="shared" si="139"/>
        <v>0</v>
      </c>
      <c r="AJ119" s="15">
        <f t="shared" si="139"/>
        <v>0</v>
      </c>
      <c r="AK119" s="15">
        <f t="shared" si="139"/>
        <v>0</v>
      </c>
      <c r="AL119" s="15">
        <f t="shared" si="139"/>
        <v>0</v>
      </c>
      <c r="AM119" s="15">
        <f t="shared" si="139"/>
        <v>0</v>
      </c>
      <c r="AN119" s="15">
        <f t="shared" si="139"/>
        <v>0</v>
      </c>
    </row>
    <row r="120" spans="1:40" s="14" customFormat="1" x14ac:dyDescent="0.15">
      <c r="A120" s="18" t="s">
        <v>206</v>
      </c>
      <c r="B120" s="15">
        <f t="shared" si="136"/>
        <v>0</v>
      </c>
      <c r="C120" s="15">
        <f t="shared" ref="C120:AN120" si="140">C$127*$I8/$I$15</f>
        <v>0</v>
      </c>
      <c r="D120" s="15">
        <f t="shared" si="140"/>
        <v>0</v>
      </c>
      <c r="E120" s="15">
        <f t="shared" si="140"/>
        <v>0</v>
      </c>
      <c r="F120" s="15">
        <f t="shared" si="140"/>
        <v>0</v>
      </c>
      <c r="G120" s="15">
        <f t="shared" si="140"/>
        <v>0</v>
      </c>
      <c r="H120" s="15">
        <f t="shared" si="140"/>
        <v>0</v>
      </c>
      <c r="I120" s="15">
        <f t="shared" si="140"/>
        <v>0</v>
      </c>
      <c r="J120" s="15">
        <f t="shared" si="140"/>
        <v>0</v>
      </c>
      <c r="K120" s="15">
        <f t="shared" si="140"/>
        <v>0</v>
      </c>
      <c r="L120" s="15">
        <f t="shared" si="140"/>
        <v>0</v>
      </c>
      <c r="M120" s="15">
        <f t="shared" si="140"/>
        <v>0</v>
      </c>
      <c r="N120" s="15">
        <f t="shared" si="140"/>
        <v>0</v>
      </c>
      <c r="O120" s="15">
        <f t="shared" si="140"/>
        <v>0</v>
      </c>
      <c r="P120" s="15">
        <f t="shared" si="140"/>
        <v>0</v>
      </c>
      <c r="Q120" s="15">
        <f t="shared" si="140"/>
        <v>0</v>
      </c>
      <c r="R120" s="15">
        <f t="shared" si="140"/>
        <v>0</v>
      </c>
      <c r="S120" s="15">
        <f t="shared" si="140"/>
        <v>0</v>
      </c>
      <c r="T120" s="15">
        <f t="shared" si="140"/>
        <v>0</v>
      </c>
      <c r="U120" s="15">
        <f t="shared" si="140"/>
        <v>0</v>
      </c>
      <c r="V120" s="15">
        <f t="shared" si="140"/>
        <v>0</v>
      </c>
      <c r="W120" s="15">
        <f t="shared" si="140"/>
        <v>0</v>
      </c>
      <c r="X120" s="15">
        <f t="shared" si="140"/>
        <v>0</v>
      </c>
      <c r="Y120" s="15">
        <f t="shared" si="140"/>
        <v>0</v>
      </c>
      <c r="Z120" s="15">
        <f t="shared" si="140"/>
        <v>0</v>
      </c>
      <c r="AA120" s="15">
        <f t="shared" si="140"/>
        <v>0</v>
      </c>
      <c r="AB120" s="15">
        <f t="shared" si="140"/>
        <v>0</v>
      </c>
      <c r="AC120" s="15">
        <f t="shared" si="140"/>
        <v>0</v>
      </c>
      <c r="AD120" s="15">
        <f t="shared" si="140"/>
        <v>0</v>
      </c>
      <c r="AE120" s="15">
        <f t="shared" si="140"/>
        <v>0</v>
      </c>
      <c r="AF120" s="15">
        <f t="shared" si="140"/>
        <v>0</v>
      </c>
      <c r="AG120" s="15">
        <f t="shared" si="140"/>
        <v>0</v>
      </c>
      <c r="AH120" s="15">
        <f t="shared" si="140"/>
        <v>0</v>
      </c>
      <c r="AI120" s="15">
        <f t="shared" si="140"/>
        <v>0</v>
      </c>
      <c r="AJ120" s="15">
        <f t="shared" si="140"/>
        <v>0</v>
      </c>
      <c r="AK120" s="15">
        <f t="shared" si="140"/>
        <v>0</v>
      </c>
      <c r="AL120" s="15">
        <f t="shared" si="140"/>
        <v>0</v>
      </c>
      <c r="AM120" s="15">
        <f t="shared" si="140"/>
        <v>0</v>
      </c>
      <c r="AN120" s="15">
        <f t="shared" si="140"/>
        <v>0</v>
      </c>
    </row>
    <row r="121" spans="1:40" s="14" customFormat="1" x14ac:dyDescent="0.15">
      <c r="A121" s="18" t="s">
        <v>207</v>
      </c>
      <c r="B121" s="15">
        <f t="shared" si="136"/>
        <v>0</v>
      </c>
      <c r="C121" s="15">
        <f t="shared" ref="C121:AN121" si="141">C$127*$I9/$I$15</f>
        <v>0</v>
      </c>
      <c r="D121" s="15">
        <f t="shared" si="141"/>
        <v>0</v>
      </c>
      <c r="E121" s="15">
        <f t="shared" si="141"/>
        <v>0</v>
      </c>
      <c r="F121" s="15">
        <f t="shared" si="141"/>
        <v>0</v>
      </c>
      <c r="G121" s="15">
        <f t="shared" si="141"/>
        <v>0</v>
      </c>
      <c r="H121" s="15">
        <f t="shared" si="141"/>
        <v>0</v>
      </c>
      <c r="I121" s="15">
        <f t="shared" si="141"/>
        <v>0</v>
      </c>
      <c r="J121" s="15">
        <f t="shared" si="141"/>
        <v>0</v>
      </c>
      <c r="K121" s="15">
        <f t="shared" si="141"/>
        <v>0</v>
      </c>
      <c r="L121" s="15">
        <f t="shared" si="141"/>
        <v>0</v>
      </c>
      <c r="M121" s="15">
        <f t="shared" si="141"/>
        <v>0</v>
      </c>
      <c r="N121" s="15">
        <f t="shared" si="141"/>
        <v>0</v>
      </c>
      <c r="O121" s="15">
        <f t="shared" si="141"/>
        <v>0</v>
      </c>
      <c r="P121" s="15">
        <f t="shared" si="141"/>
        <v>0</v>
      </c>
      <c r="Q121" s="15">
        <f t="shared" si="141"/>
        <v>0</v>
      </c>
      <c r="R121" s="15">
        <f t="shared" si="141"/>
        <v>0</v>
      </c>
      <c r="S121" s="15">
        <f t="shared" si="141"/>
        <v>0</v>
      </c>
      <c r="T121" s="15">
        <f t="shared" si="141"/>
        <v>0</v>
      </c>
      <c r="U121" s="15">
        <f t="shared" si="141"/>
        <v>0</v>
      </c>
      <c r="V121" s="15">
        <f t="shared" si="141"/>
        <v>0</v>
      </c>
      <c r="W121" s="15">
        <f t="shared" si="141"/>
        <v>0</v>
      </c>
      <c r="X121" s="15">
        <f t="shared" si="141"/>
        <v>0</v>
      </c>
      <c r="Y121" s="15">
        <f t="shared" si="141"/>
        <v>0</v>
      </c>
      <c r="Z121" s="15">
        <f t="shared" si="141"/>
        <v>0</v>
      </c>
      <c r="AA121" s="15">
        <f t="shared" si="141"/>
        <v>0</v>
      </c>
      <c r="AB121" s="15">
        <f t="shared" si="141"/>
        <v>0</v>
      </c>
      <c r="AC121" s="15">
        <f t="shared" si="141"/>
        <v>0</v>
      </c>
      <c r="AD121" s="15">
        <f t="shared" si="141"/>
        <v>0</v>
      </c>
      <c r="AE121" s="15">
        <f t="shared" si="141"/>
        <v>0</v>
      </c>
      <c r="AF121" s="15">
        <f t="shared" si="141"/>
        <v>0</v>
      </c>
      <c r="AG121" s="15">
        <f t="shared" si="141"/>
        <v>0</v>
      </c>
      <c r="AH121" s="15">
        <f t="shared" si="141"/>
        <v>0</v>
      </c>
      <c r="AI121" s="15">
        <f t="shared" si="141"/>
        <v>0</v>
      </c>
      <c r="AJ121" s="15">
        <f t="shared" si="141"/>
        <v>0</v>
      </c>
      <c r="AK121" s="15">
        <f t="shared" si="141"/>
        <v>0</v>
      </c>
      <c r="AL121" s="15">
        <f t="shared" si="141"/>
        <v>0</v>
      </c>
      <c r="AM121" s="15">
        <f t="shared" si="141"/>
        <v>0</v>
      </c>
      <c r="AN121" s="15">
        <f t="shared" si="141"/>
        <v>0</v>
      </c>
    </row>
    <row r="122" spans="1:40" s="14" customFormat="1" x14ac:dyDescent="0.15">
      <c r="A122" s="18" t="s">
        <v>208</v>
      </c>
      <c r="B122" s="15">
        <f t="shared" si="136"/>
        <v>0</v>
      </c>
      <c r="C122" s="15">
        <f t="shared" ref="C122:AN122" si="142">C$127*$I10/$I$15</f>
        <v>0</v>
      </c>
      <c r="D122" s="15">
        <f t="shared" si="142"/>
        <v>0</v>
      </c>
      <c r="E122" s="15">
        <f t="shared" si="142"/>
        <v>0</v>
      </c>
      <c r="F122" s="15">
        <f t="shared" si="142"/>
        <v>0</v>
      </c>
      <c r="G122" s="15">
        <f t="shared" si="142"/>
        <v>0</v>
      </c>
      <c r="H122" s="15">
        <f t="shared" si="142"/>
        <v>0</v>
      </c>
      <c r="I122" s="15">
        <f t="shared" si="142"/>
        <v>0</v>
      </c>
      <c r="J122" s="15">
        <f t="shared" si="142"/>
        <v>0</v>
      </c>
      <c r="K122" s="15">
        <f t="shared" si="142"/>
        <v>0</v>
      </c>
      <c r="L122" s="15">
        <f t="shared" si="142"/>
        <v>0</v>
      </c>
      <c r="M122" s="15">
        <f t="shared" si="142"/>
        <v>0</v>
      </c>
      <c r="N122" s="15">
        <f t="shared" si="142"/>
        <v>0</v>
      </c>
      <c r="O122" s="15">
        <f t="shared" si="142"/>
        <v>0</v>
      </c>
      <c r="P122" s="15">
        <f t="shared" si="142"/>
        <v>0</v>
      </c>
      <c r="Q122" s="15">
        <f t="shared" si="142"/>
        <v>0</v>
      </c>
      <c r="R122" s="15">
        <f t="shared" si="142"/>
        <v>0</v>
      </c>
      <c r="S122" s="15">
        <f t="shared" si="142"/>
        <v>0</v>
      </c>
      <c r="T122" s="15">
        <f t="shared" si="142"/>
        <v>0</v>
      </c>
      <c r="U122" s="15">
        <f t="shared" si="142"/>
        <v>0</v>
      </c>
      <c r="V122" s="15">
        <f t="shared" si="142"/>
        <v>0</v>
      </c>
      <c r="W122" s="15">
        <f t="shared" si="142"/>
        <v>0</v>
      </c>
      <c r="X122" s="15">
        <f t="shared" si="142"/>
        <v>0</v>
      </c>
      <c r="Y122" s="15">
        <f t="shared" si="142"/>
        <v>0</v>
      </c>
      <c r="Z122" s="15">
        <f t="shared" si="142"/>
        <v>0</v>
      </c>
      <c r="AA122" s="15">
        <f t="shared" si="142"/>
        <v>0</v>
      </c>
      <c r="AB122" s="15">
        <f t="shared" si="142"/>
        <v>0</v>
      </c>
      <c r="AC122" s="15">
        <f t="shared" si="142"/>
        <v>0</v>
      </c>
      <c r="AD122" s="15">
        <f t="shared" si="142"/>
        <v>0</v>
      </c>
      <c r="AE122" s="15">
        <f t="shared" si="142"/>
        <v>0</v>
      </c>
      <c r="AF122" s="15">
        <f t="shared" si="142"/>
        <v>0</v>
      </c>
      <c r="AG122" s="15">
        <f t="shared" si="142"/>
        <v>0</v>
      </c>
      <c r="AH122" s="15">
        <f t="shared" si="142"/>
        <v>0</v>
      </c>
      <c r="AI122" s="15">
        <f t="shared" si="142"/>
        <v>0</v>
      </c>
      <c r="AJ122" s="15">
        <f t="shared" si="142"/>
        <v>0</v>
      </c>
      <c r="AK122" s="15">
        <f t="shared" si="142"/>
        <v>0</v>
      </c>
      <c r="AL122" s="15">
        <f t="shared" si="142"/>
        <v>0</v>
      </c>
      <c r="AM122" s="15">
        <f t="shared" si="142"/>
        <v>0</v>
      </c>
      <c r="AN122" s="15">
        <f t="shared" si="142"/>
        <v>0</v>
      </c>
    </row>
    <row r="123" spans="1:40" s="14" customFormat="1" x14ac:dyDescent="0.15">
      <c r="A123" s="18" t="s">
        <v>209</v>
      </c>
      <c r="B123" s="15">
        <f t="shared" si="136"/>
        <v>0</v>
      </c>
      <c r="C123" s="15">
        <f t="shared" ref="C123:V123" si="143">C$127*$I11/$I$15</f>
        <v>0</v>
      </c>
      <c r="D123" s="15">
        <f t="shared" si="143"/>
        <v>0</v>
      </c>
      <c r="E123" s="15">
        <f t="shared" si="143"/>
        <v>0</v>
      </c>
      <c r="F123" s="15">
        <f t="shared" si="143"/>
        <v>0</v>
      </c>
      <c r="G123" s="15">
        <f t="shared" si="143"/>
        <v>0</v>
      </c>
      <c r="H123" s="15">
        <f t="shared" si="143"/>
        <v>0</v>
      </c>
      <c r="I123" s="15">
        <f t="shared" si="143"/>
        <v>0</v>
      </c>
      <c r="J123" s="15">
        <f t="shared" si="143"/>
        <v>0</v>
      </c>
      <c r="K123" s="15">
        <f t="shared" si="143"/>
        <v>0</v>
      </c>
      <c r="L123" s="15">
        <f t="shared" si="143"/>
        <v>0</v>
      </c>
      <c r="M123" s="15">
        <f t="shared" si="143"/>
        <v>0</v>
      </c>
      <c r="N123" s="15">
        <f t="shared" si="143"/>
        <v>0</v>
      </c>
      <c r="O123" s="15">
        <f t="shared" si="143"/>
        <v>0</v>
      </c>
      <c r="P123" s="15">
        <f t="shared" si="143"/>
        <v>0</v>
      </c>
      <c r="Q123" s="15">
        <f t="shared" si="143"/>
        <v>0</v>
      </c>
      <c r="R123" s="15">
        <f t="shared" si="143"/>
        <v>0</v>
      </c>
      <c r="S123" s="15">
        <f t="shared" si="143"/>
        <v>0</v>
      </c>
      <c r="T123" s="15">
        <f t="shared" si="143"/>
        <v>0</v>
      </c>
      <c r="U123" s="15">
        <f t="shared" si="143"/>
        <v>0</v>
      </c>
      <c r="V123" s="15">
        <f t="shared" si="143"/>
        <v>0</v>
      </c>
      <c r="W123" s="15">
        <f t="shared" ref="W123:AN123" si="144">W$127*$I11/$I$15</f>
        <v>0</v>
      </c>
      <c r="X123" s="15">
        <f t="shared" si="144"/>
        <v>0</v>
      </c>
      <c r="Y123" s="15">
        <f t="shared" si="144"/>
        <v>0</v>
      </c>
      <c r="Z123" s="15">
        <f t="shared" si="144"/>
        <v>0</v>
      </c>
      <c r="AA123" s="15">
        <f t="shared" si="144"/>
        <v>0</v>
      </c>
      <c r="AB123" s="15">
        <f t="shared" si="144"/>
        <v>0</v>
      </c>
      <c r="AC123" s="15">
        <f t="shared" si="144"/>
        <v>0</v>
      </c>
      <c r="AD123" s="15">
        <f t="shared" si="144"/>
        <v>0</v>
      </c>
      <c r="AE123" s="15">
        <f t="shared" si="144"/>
        <v>0</v>
      </c>
      <c r="AF123" s="15">
        <f t="shared" si="144"/>
        <v>0</v>
      </c>
      <c r="AG123" s="15">
        <f t="shared" si="144"/>
        <v>0</v>
      </c>
      <c r="AH123" s="15">
        <f t="shared" si="144"/>
        <v>0</v>
      </c>
      <c r="AI123" s="15">
        <f t="shared" si="144"/>
        <v>0</v>
      </c>
      <c r="AJ123" s="15">
        <f t="shared" si="144"/>
        <v>0</v>
      </c>
      <c r="AK123" s="15">
        <f t="shared" si="144"/>
        <v>0</v>
      </c>
      <c r="AL123" s="15">
        <f t="shared" si="144"/>
        <v>0</v>
      </c>
      <c r="AM123" s="15">
        <f t="shared" si="144"/>
        <v>0</v>
      </c>
      <c r="AN123" s="15">
        <f t="shared" si="144"/>
        <v>0</v>
      </c>
    </row>
    <row r="124" spans="1:40" s="14" customFormat="1" x14ac:dyDescent="0.15">
      <c r="A124" s="18" t="s">
        <v>210</v>
      </c>
      <c r="B124" s="15">
        <f t="shared" si="136"/>
        <v>0</v>
      </c>
      <c r="C124" s="15">
        <f t="shared" ref="C124:V124" si="145">C$127*$I12/$I$15</f>
        <v>0</v>
      </c>
      <c r="D124" s="15">
        <f t="shared" si="145"/>
        <v>0</v>
      </c>
      <c r="E124" s="15">
        <f t="shared" si="145"/>
        <v>0</v>
      </c>
      <c r="F124" s="15">
        <f t="shared" si="145"/>
        <v>0</v>
      </c>
      <c r="G124" s="15">
        <f t="shared" si="145"/>
        <v>0</v>
      </c>
      <c r="H124" s="15">
        <f t="shared" si="145"/>
        <v>0</v>
      </c>
      <c r="I124" s="15">
        <f t="shared" si="145"/>
        <v>0</v>
      </c>
      <c r="J124" s="15">
        <f t="shared" si="145"/>
        <v>0</v>
      </c>
      <c r="K124" s="15">
        <f t="shared" si="145"/>
        <v>0</v>
      </c>
      <c r="L124" s="15">
        <f t="shared" si="145"/>
        <v>0</v>
      </c>
      <c r="M124" s="15">
        <f t="shared" si="145"/>
        <v>0</v>
      </c>
      <c r="N124" s="15">
        <f t="shared" si="145"/>
        <v>0</v>
      </c>
      <c r="O124" s="15">
        <f t="shared" si="145"/>
        <v>0</v>
      </c>
      <c r="P124" s="15">
        <f t="shared" si="145"/>
        <v>0</v>
      </c>
      <c r="Q124" s="15">
        <f t="shared" si="145"/>
        <v>0</v>
      </c>
      <c r="R124" s="15">
        <f t="shared" si="145"/>
        <v>0</v>
      </c>
      <c r="S124" s="15">
        <f t="shared" si="145"/>
        <v>0</v>
      </c>
      <c r="T124" s="15">
        <f t="shared" si="145"/>
        <v>0</v>
      </c>
      <c r="U124" s="15">
        <f t="shared" si="145"/>
        <v>0</v>
      </c>
      <c r="V124" s="15">
        <f t="shared" si="145"/>
        <v>0</v>
      </c>
      <c r="W124" s="15">
        <f t="shared" ref="W124:AN124" si="146">W$127*$I12/$I$15</f>
        <v>0</v>
      </c>
      <c r="X124" s="15">
        <f t="shared" si="146"/>
        <v>0</v>
      </c>
      <c r="Y124" s="15">
        <f t="shared" si="146"/>
        <v>0</v>
      </c>
      <c r="Z124" s="15">
        <f t="shared" si="146"/>
        <v>0</v>
      </c>
      <c r="AA124" s="15">
        <f t="shared" si="146"/>
        <v>0</v>
      </c>
      <c r="AB124" s="15">
        <f t="shared" si="146"/>
        <v>0</v>
      </c>
      <c r="AC124" s="15">
        <f t="shared" si="146"/>
        <v>0</v>
      </c>
      <c r="AD124" s="15">
        <f t="shared" si="146"/>
        <v>0</v>
      </c>
      <c r="AE124" s="15">
        <f t="shared" si="146"/>
        <v>0</v>
      </c>
      <c r="AF124" s="15">
        <f t="shared" si="146"/>
        <v>0</v>
      </c>
      <c r="AG124" s="15">
        <f t="shared" si="146"/>
        <v>0</v>
      </c>
      <c r="AH124" s="15">
        <f t="shared" si="146"/>
        <v>0</v>
      </c>
      <c r="AI124" s="15">
        <f t="shared" si="146"/>
        <v>0</v>
      </c>
      <c r="AJ124" s="15">
        <f t="shared" si="146"/>
        <v>0</v>
      </c>
      <c r="AK124" s="15">
        <f t="shared" si="146"/>
        <v>0</v>
      </c>
      <c r="AL124" s="15">
        <f t="shared" si="146"/>
        <v>0</v>
      </c>
      <c r="AM124" s="15">
        <f t="shared" si="146"/>
        <v>0</v>
      </c>
      <c r="AN124" s="15">
        <f t="shared" si="146"/>
        <v>0</v>
      </c>
    </row>
    <row r="125" spans="1:40" s="14" customFormat="1" x14ac:dyDescent="0.15">
      <c r="A125" s="18" t="s">
        <v>211</v>
      </c>
      <c r="B125" s="15">
        <f t="shared" si="136"/>
        <v>0</v>
      </c>
      <c r="C125" s="15">
        <f t="shared" ref="C125:V125" si="147">C$127*$I13/$I$15</f>
        <v>0</v>
      </c>
      <c r="D125" s="15">
        <f t="shared" si="147"/>
        <v>0</v>
      </c>
      <c r="E125" s="15">
        <f t="shared" si="147"/>
        <v>0</v>
      </c>
      <c r="F125" s="15">
        <f t="shared" si="147"/>
        <v>0</v>
      </c>
      <c r="G125" s="15">
        <f t="shared" si="147"/>
        <v>0</v>
      </c>
      <c r="H125" s="15">
        <f t="shared" si="147"/>
        <v>0</v>
      </c>
      <c r="I125" s="15">
        <f t="shared" si="147"/>
        <v>0</v>
      </c>
      <c r="J125" s="15">
        <f t="shared" si="147"/>
        <v>0</v>
      </c>
      <c r="K125" s="15">
        <f t="shared" si="147"/>
        <v>0</v>
      </c>
      <c r="L125" s="15">
        <f t="shared" si="147"/>
        <v>0</v>
      </c>
      <c r="M125" s="15">
        <f t="shared" si="147"/>
        <v>0</v>
      </c>
      <c r="N125" s="15">
        <f t="shared" si="147"/>
        <v>0</v>
      </c>
      <c r="O125" s="15">
        <f t="shared" si="147"/>
        <v>0</v>
      </c>
      <c r="P125" s="15">
        <f t="shared" si="147"/>
        <v>0</v>
      </c>
      <c r="Q125" s="15">
        <f t="shared" si="147"/>
        <v>0</v>
      </c>
      <c r="R125" s="15">
        <f t="shared" si="147"/>
        <v>0</v>
      </c>
      <c r="S125" s="15">
        <f t="shared" si="147"/>
        <v>0</v>
      </c>
      <c r="T125" s="15">
        <f t="shared" si="147"/>
        <v>0</v>
      </c>
      <c r="U125" s="15">
        <f t="shared" si="147"/>
        <v>0</v>
      </c>
      <c r="V125" s="15">
        <f t="shared" si="147"/>
        <v>0</v>
      </c>
      <c r="W125" s="15">
        <f t="shared" ref="W125:AN125" si="148">W$127*$I13/$I$15</f>
        <v>0</v>
      </c>
      <c r="X125" s="15">
        <f t="shared" si="148"/>
        <v>0</v>
      </c>
      <c r="Y125" s="15">
        <f t="shared" si="148"/>
        <v>0</v>
      </c>
      <c r="Z125" s="15">
        <f t="shared" si="148"/>
        <v>0</v>
      </c>
      <c r="AA125" s="15">
        <f t="shared" si="148"/>
        <v>0</v>
      </c>
      <c r="AB125" s="15">
        <f t="shared" si="148"/>
        <v>0</v>
      </c>
      <c r="AC125" s="15">
        <f t="shared" si="148"/>
        <v>0</v>
      </c>
      <c r="AD125" s="15">
        <f t="shared" si="148"/>
        <v>0</v>
      </c>
      <c r="AE125" s="15">
        <f t="shared" si="148"/>
        <v>0</v>
      </c>
      <c r="AF125" s="15">
        <f t="shared" si="148"/>
        <v>0</v>
      </c>
      <c r="AG125" s="15">
        <f t="shared" si="148"/>
        <v>0</v>
      </c>
      <c r="AH125" s="15">
        <f t="shared" si="148"/>
        <v>0</v>
      </c>
      <c r="AI125" s="15">
        <f t="shared" si="148"/>
        <v>0</v>
      </c>
      <c r="AJ125" s="15">
        <f t="shared" si="148"/>
        <v>0</v>
      </c>
      <c r="AK125" s="15">
        <f t="shared" si="148"/>
        <v>0</v>
      </c>
      <c r="AL125" s="15">
        <f t="shared" si="148"/>
        <v>0</v>
      </c>
      <c r="AM125" s="15">
        <f t="shared" si="148"/>
        <v>0</v>
      </c>
      <c r="AN125" s="15">
        <f t="shared" si="148"/>
        <v>0</v>
      </c>
    </row>
    <row r="126" spans="1:40" s="14" customFormat="1" x14ac:dyDescent="0.15">
      <c r="A126" s="18" t="s">
        <v>212</v>
      </c>
      <c r="B126" s="15">
        <f t="shared" si="136"/>
        <v>0</v>
      </c>
      <c r="C126" s="15">
        <f t="shared" ref="C126:V126" si="149">C$127*$I14/$I$15</f>
        <v>0</v>
      </c>
      <c r="D126" s="15">
        <f t="shared" si="149"/>
        <v>0</v>
      </c>
      <c r="E126" s="15">
        <f t="shared" si="149"/>
        <v>0</v>
      </c>
      <c r="F126" s="15">
        <f t="shared" si="149"/>
        <v>0</v>
      </c>
      <c r="G126" s="15">
        <f t="shared" si="149"/>
        <v>0</v>
      </c>
      <c r="H126" s="15">
        <f t="shared" si="149"/>
        <v>0</v>
      </c>
      <c r="I126" s="15">
        <f t="shared" si="149"/>
        <v>0</v>
      </c>
      <c r="J126" s="15">
        <f t="shared" si="149"/>
        <v>0</v>
      </c>
      <c r="K126" s="15">
        <f t="shared" si="149"/>
        <v>0</v>
      </c>
      <c r="L126" s="15">
        <f t="shared" si="149"/>
        <v>0</v>
      </c>
      <c r="M126" s="15">
        <f t="shared" si="149"/>
        <v>0</v>
      </c>
      <c r="N126" s="15">
        <f t="shared" si="149"/>
        <v>0</v>
      </c>
      <c r="O126" s="15">
        <f t="shared" si="149"/>
        <v>0</v>
      </c>
      <c r="P126" s="15">
        <f t="shared" si="149"/>
        <v>0</v>
      </c>
      <c r="Q126" s="15">
        <f t="shared" si="149"/>
        <v>0</v>
      </c>
      <c r="R126" s="15">
        <f t="shared" si="149"/>
        <v>0</v>
      </c>
      <c r="S126" s="15">
        <f t="shared" si="149"/>
        <v>0</v>
      </c>
      <c r="T126" s="15">
        <f t="shared" si="149"/>
        <v>0</v>
      </c>
      <c r="U126" s="15">
        <f t="shared" si="149"/>
        <v>0</v>
      </c>
      <c r="V126" s="15">
        <f t="shared" si="149"/>
        <v>0</v>
      </c>
      <c r="W126" s="15">
        <f t="shared" ref="W126:AN126" si="150">W$127*$I14/$I$15</f>
        <v>0</v>
      </c>
      <c r="X126" s="15">
        <f t="shared" si="150"/>
        <v>0</v>
      </c>
      <c r="Y126" s="15">
        <f t="shared" si="150"/>
        <v>0</v>
      </c>
      <c r="Z126" s="15">
        <f t="shared" si="150"/>
        <v>0</v>
      </c>
      <c r="AA126" s="15">
        <f t="shared" si="150"/>
        <v>0</v>
      </c>
      <c r="AB126" s="15">
        <f t="shared" si="150"/>
        <v>0</v>
      </c>
      <c r="AC126" s="15">
        <f t="shared" si="150"/>
        <v>0</v>
      </c>
      <c r="AD126" s="15">
        <f t="shared" si="150"/>
        <v>0</v>
      </c>
      <c r="AE126" s="15">
        <f t="shared" si="150"/>
        <v>0</v>
      </c>
      <c r="AF126" s="15">
        <f t="shared" si="150"/>
        <v>0</v>
      </c>
      <c r="AG126" s="15">
        <f t="shared" si="150"/>
        <v>0</v>
      </c>
      <c r="AH126" s="15">
        <f t="shared" si="150"/>
        <v>0</v>
      </c>
      <c r="AI126" s="15">
        <f t="shared" si="150"/>
        <v>0</v>
      </c>
      <c r="AJ126" s="15">
        <f t="shared" si="150"/>
        <v>0</v>
      </c>
      <c r="AK126" s="15">
        <f t="shared" si="150"/>
        <v>0</v>
      </c>
      <c r="AL126" s="15">
        <f t="shared" si="150"/>
        <v>0</v>
      </c>
      <c r="AM126" s="15">
        <f t="shared" si="150"/>
        <v>0</v>
      </c>
      <c r="AN126" s="15">
        <f t="shared" si="150"/>
        <v>0</v>
      </c>
    </row>
    <row r="127" spans="1:40" s="16" customFormat="1" x14ac:dyDescent="0.15">
      <c r="A127" s="18" t="s">
        <v>202</v>
      </c>
      <c r="B127" s="16">
        <f>'BAU energy consumption'!B$5*$I$16</f>
        <v>192.79321552049629</v>
      </c>
      <c r="C127" s="16">
        <f>'BAU energy consumption'!C$5*$I$16</f>
        <v>192.79321552049629</v>
      </c>
      <c r="D127" s="16">
        <f>'BAU energy consumption'!D$5*$I$16</f>
        <v>184.31737402656461</v>
      </c>
      <c r="E127" s="16">
        <f>'BAU energy consumption'!E$5*$I$16</f>
        <v>177.15734440877273</v>
      </c>
      <c r="F127" s="16">
        <f>'BAU energy consumption'!F$5*$I$16</f>
        <v>169.91426467911938</v>
      </c>
      <c r="G127" s="16">
        <f>'BAU energy consumption'!G$5*$I$16</f>
        <v>163.89249337441785</v>
      </c>
      <c r="H127" s="16">
        <f>'BAU energy consumption'!H$5*$I$16</f>
        <v>157.84393747116349</v>
      </c>
      <c r="I127" s="16">
        <f>'BAU energy consumption'!I$5*$I$16</f>
        <v>151.76983978688281</v>
      </c>
      <c r="J127" s="16">
        <f>'BAU energy consumption'!J$5*$I$16</f>
        <v>145.66960677951781</v>
      </c>
      <c r="K127" s="16">
        <f>'BAU energy consumption'!K$5*$I$16</f>
        <v>139.54680218245713</v>
      </c>
      <c r="L127" s="16">
        <f>'BAU energy consumption'!L$5*$I$16</f>
        <v>132.69782515358656</v>
      </c>
      <c r="M127" s="16">
        <f>'BAU energy consumption'!M$5*$I$16</f>
        <v>125.83893874832265</v>
      </c>
      <c r="N127" s="16">
        <f>'BAU energy consumption'!N$5*$I$16</f>
        <v>118.96396483710861</v>
      </c>
      <c r="O127" s="16">
        <f>'BAU energy consumption'!O$5*$I$16</f>
        <v>112.07338138678952</v>
      </c>
      <c r="P127" s="16">
        <f>'BAU energy consumption'!P$5*$I$16</f>
        <v>105.17034385263467</v>
      </c>
      <c r="Q127" s="16">
        <f>'BAU energy consumption'!Q$5*$I$16</f>
        <v>100.90785416410189</v>
      </c>
      <c r="R127" s="16">
        <f>'BAU energy consumption'!R$5*$I$16</f>
        <v>96.642739676615491</v>
      </c>
      <c r="S127" s="16">
        <f>'BAU energy consumption'!S$5*$I$16</f>
        <v>92.380413941383367</v>
      </c>
      <c r="T127" s="16">
        <f>'BAU energy consumption'!T$5*$I$16</f>
        <v>88.123152559566194</v>
      </c>
      <c r="U127" s="16">
        <f>'BAU energy consumption'!U$5*$I$16</f>
        <v>83.869287637608053</v>
      </c>
      <c r="V127" s="16">
        <f>'BAU energy consumption'!V$5*$I$16</f>
        <v>80.324667934470796</v>
      </c>
      <c r="W127" s="16">
        <f>'BAU energy consumption'!W$5*$I$16</f>
        <v>76.787107937242638</v>
      </c>
      <c r="X127" s="16">
        <f>'BAU energy consumption'!X$5*$I$16</f>
        <v>73.255756206515372</v>
      </c>
      <c r="Y127" s="16">
        <f>'BAU energy consumption'!Y$5*$I$16</f>
        <v>69.732042519132506</v>
      </c>
      <c r="Z127" s="16">
        <f>'BAU energy consumption'!Z$5*$I$16</f>
        <v>66.219759478106909</v>
      </c>
      <c r="AA127" s="16">
        <f>'BAU energy consumption'!AA$5*$I$16</f>
        <v>62.273713055042712</v>
      </c>
      <c r="AB127" s="16">
        <f>'BAU energy consumption'!AB$5*$I$16</f>
        <v>58.346620631025658</v>
      </c>
      <c r="AC127" s="16">
        <f>'BAU energy consumption'!AC$5*$I$16</f>
        <v>54.435713128096502</v>
      </c>
      <c r="AD127" s="16">
        <f>'BAU energy consumption'!AD$5*$I$16</f>
        <v>50.542315038037614</v>
      </c>
      <c r="AE127" s="16">
        <f>'BAU energy consumption'!AE$5*$I$16</f>
        <v>46.663988775139494</v>
      </c>
      <c r="AF127" s="16">
        <f>'BAU energy consumption'!AF$5*$I$16</f>
        <v>42.386926191389136</v>
      </c>
      <c r="AG127" s="16">
        <f>'BAU energy consumption'!AG$5*$I$16</f>
        <v>38.141785351501895</v>
      </c>
      <c r="AH127" s="16">
        <f>'BAU energy consumption'!AH$5*$I$16</f>
        <v>33.91790154232207</v>
      </c>
      <c r="AI127" s="16">
        <f>'BAU energy consumption'!AI$5*$I$16</f>
        <v>29.721734494759641</v>
      </c>
      <c r="AJ127" s="16">
        <f>'BAU energy consumption'!AJ$5*$I$16</f>
        <v>25.555777438116777</v>
      </c>
      <c r="AK127" s="16">
        <f>'BAU energy consumption'!AK$5*$I$16</f>
        <v>21.07913283239143</v>
      </c>
      <c r="AL127" s="16">
        <f>'BAU energy consumption'!AL$5*$I$16</f>
        <v>16.640849015945228</v>
      </c>
      <c r="AM127" s="16">
        <f>'BAU energy consumption'!AM$5*$I$16</f>
        <v>12.236939050137099</v>
      </c>
      <c r="AN127" s="16">
        <f>'BAU energy consumption'!AN$5*$I$16</f>
        <v>7.869254852110477</v>
      </c>
    </row>
    <row r="128" spans="1:40" s="14" customFormat="1" x14ac:dyDescent="0.15"/>
    <row r="129" spans="1:40" s="18" customFormat="1" x14ac:dyDescent="0.15">
      <c r="A129" s="17" t="s">
        <v>29</v>
      </c>
      <c r="B129" s="18">
        <v>2022</v>
      </c>
      <c r="C129" s="18">
        <v>2023</v>
      </c>
      <c r="D129" s="18">
        <v>2024</v>
      </c>
      <c r="E129" s="18">
        <v>2025</v>
      </c>
      <c r="F129" s="18">
        <v>2026</v>
      </c>
      <c r="G129" s="18">
        <v>2027</v>
      </c>
      <c r="H129" s="18">
        <v>2028</v>
      </c>
      <c r="I129" s="18">
        <v>2029</v>
      </c>
      <c r="J129" s="18">
        <v>2030</v>
      </c>
      <c r="K129" s="18">
        <v>2031</v>
      </c>
      <c r="L129" s="18">
        <v>2032</v>
      </c>
      <c r="M129" s="18">
        <v>2033</v>
      </c>
      <c r="N129" s="18">
        <v>2034</v>
      </c>
      <c r="O129" s="18">
        <v>2035</v>
      </c>
      <c r="P129" s="18">
        <v>2036</v>
      </c>
      <c r="Q129" s="18">
        <v>2037</v>
      </c>
      <c r="R129" s="18">
        <v>2038</v>
      </c>
      <c r="S129" s="18">
        <v>2039</v>
      </c>
      <c r="T129" s="18">
        <v>2040</v>
      </c>
      <c r="U129" s="18">
        <v>2041</v>
      </c>
      <c r="V129" s="18">
        <v>2042</v>
      </c>
      <c r="W129" s="18">
        <v>2043</v>
      </c>
      <c r="X129" s="18">
        <v>2044</v>
      </c>
      <c r="Y129" s="18">
        <v>2045</v>
      </c>
      <c r="Z129" s="18">
        <v>2046</v>
      </c>
      <c r="AA129" s="18">
        <v>2047</v>
      </c>
      <c r="AB129" s="18">
        <v>2048</v>
      </c>
      <c r="AC129" s="18">
        <v>2049</v>
      </c>
      <c r="AD129" s="18">
        <v>2050</v>
      </c>
      <c r="AE129" s="18">
        <v>2051</v>
      </c>
      <c r="AF129" s="18">
        <v>2052</v>
      </c>
      <c r="AG129" s="18">
        <v>2053</v>
      </c>
      <c r="AH129" s="18">
        <v>2054</v>
      </c>
      <c r="AI129" s="18">
        <v>2055</v>
      </c>
      <c r="AJ129" s="18">
        <v>2056</v>
      </c>
      <c r="AK129" s="18">
        <v>2057</v>
      </c>
      <c r="AL129" s="18">
        <v>2058</v>
      </c>
      <c r="AM129" s="18">
        <v>2059</v>
      </c>
      <c r="AN129" s="18">
        <v>2060</v>
      </c>
    </row>
    <row r="130" spans="1:40" s="14" customFormat="1" x14ac:dyDescent="0.15">
      <c r="A130" s="18" t="s">
        <v>203</v>
      </c>
      <c r="B130" s="14">
        <f t="shared" ref="B130:AN130" si="151">IFERROR(B$140*$J5/$J$15,0)</f>
        <v>0</v>
      </c>
      <c r="C130" s="14">
        <f t="shared" si="151"/>
        <v>0</v>
      </c>
      <c r="D130" s="14">
        <f t="shared" si="151"/>
        <v>0</v>
      </c>
      <c r="E130" s="14">
        <f t="shared" si="151"/>
        <v>0</v>
      </c>
      <c r="F130" s="14">
        <f t="shared" si="151"/>
        <v>0</v>
      </c>
      <c r="G130" s="14">
        <f t="shared" si="151"/>
        <v>0</v>
      </c>
      <c r="H130" s="14">
        <f t="shared" si="151"/>
        <v>0</v>
      </c>
      <c r="I130" s="14">
        <f t="shared" si="151"/>
        <v>0</v>
      </c>
      <c r="J130" s="14">
        <f t="shared" si="151"/>
        <v>0</v>
      </c>
      <c r="K130" s="14">
        <f t="shared" si="151"/>
        <v>0</v>
      </c>
      <c r="L130" s="14">
        <f t="shared" si="151"/>
        <v>0</v>
      </c>
      <c r="M130" s="14">
        <f t="shared" si="151"/>
        <v>0</v>
      </c>
      <c r="N130" s="14">
        <f t="shared" si="151"/>
        <v>0</v>
      </c>
      <c r="O130" s="14">
        <f t="shared" si="151"/>
        <v>0</v>
      </c>
      <c r="P130" s="14">
        <f t="shared" si="151"/>
        <v>0</v>
      </c>
      <c r="Q130" s="14">
        <f t="shared" si="151"/>
        <v>0</v>
      </c>
      <c r="R130" s="14">
        <f t="shared" si="151"/>
        <v>0</v>
      </c>
      <c r="S130" s="14">
        <f t="shared" si="151"/>
        <v>0</v>
      </c>
      <c r="T130" s="14">
        <f t="shared" si="151"/>
        <v>0</v>
      </c>
      <c r="U130" s="14">
        <f t="shared" si="151"/>
        <v>0</v>
      </c>
      <c r="V130" s="14">
        <f t="shared" si="151"/>
        <v>0</v>
      </c>
      <c r="W130" s="14">
        <f t="shared" si="151"/>
        <v>0</v>
      </c>
      <c r="X130" s="14">
        <f t="shared" si="151"/>
        <v>0</v>
      </c>
      <c r="Y130" s="14">
        <f t="shared" si="151"/>
        <v>0</v>
      </c>
      <c r="Z130" s="14">
        <f t="shared" si="151"/>
        <v>0</v>
      </c>
      <c r="AA130" s="14">
        <f t="shared" si="151"/>
        <v>0</v>
      </c>
      <c r="AB130" s="14">
        <f t="shared" si="151"/>
        <v>0</v>
      </c>
      <c r="AC130" s="14">
        <f t="shared" si="151"/>
        <v>0</v>
      </c>
      <c r="AD130" s="14">
        <f t="shared" si="151"/>
        <v>0</v>
      </c>
      <c r="AE130" s="14">
        <f t="shared" si="151"/>
        <v>0</v>
      </c>
      <c r="AF130" s="14">
        <f t="shared" si="151"/>
        <v>0</v>
      </c>
      <c r="AG130" s="14">
        <f t="shared" si="151"/>
        <v>0</v>
      </c>
      <c r="AH130" s="14">
        <f t="shared" si="151"/>
        <v>0</v>
      </c>
      <c r="AI130" s="14">
        <f t="shared" si="151"/>
        <v>0</v>
      </c>
      <c r="AJ130" s="14">
        <f t="shared" si="151"/>
        <v>0</v>
      </c>
      <c r="AK130" s="14">
        <f t="shared" si="151"/>
        <v>0</v>
      </c>
      <c r="AL130" s="14">
        <f t="shared" si="151"/>
        <v>0</v>
      </c>
      <c r="AM130" s="14">
        <f t="shared" si="151"/>
        <v>0</v>
      </c>
      <c r="AN130" s="14">
        <f t="shared" si="151"/>
        <v>0</v>
      </c>
    </row>
    <row r="131" spans="1:40" s="14" customFormat="1" x14ac:dyDescent="0.15">
      <c r="A131" s="18" t="s">
        <v>204</v>
      </c>
      <c r="B131" s="14">
        <f t="shared" ref="B131:AN131" si="152">IFERROR(B$140*$J6/$J$15,0)</f>
        <v>0</v>
      </c>
      <c r="C131" s="14">
        <f t="shared" si="152"/>
        <v>0</v>
      </c>
      <c r="D131" s="14">
        <f t="shared" si="152"/>
        <v>0</v>
      </c>
      <c r="E131" s="14">
        <f t="shared" si="152"/>
        <v>0</v>
      </c>
      <c r="F131" s="14">
        <f t="shared" si="152"/>
        <v>0</v>
      </c>
      <c r="G131" s="14">
        <f t="shared" si="152"/>
        <v>0</v>
      </c>
      <c r="H131" s="14">
        <f t="shared" si="152"/>
        <v>0</v>
      </c>
      <c r="I131" s="14">
        <f t="shared" si="152"/>
        <v>0</v>
      </c>
      <c r="J131" s="14">
        <f t="shared" si="152"/>
        <v>0</v>
      </c>
      <c r="K131" s="14">
        <f t="shared" si="152"/>
        <v>0</v>
      </c>
      <c r="L131" s="14">
        <f t="shared" si="152"/>
        <v>0</v>
      </c>
      <c r="M131" s="14">
        <f t="shared" si="152"/>
        <v>0</v>
      </c>
      <c r="N131" s="14">
        <f t="shared" si="152"/>
        <v>0</v>
      </c>
      <c r="O131" s="14">
        <f t="shared" si="152"/>
        <v>0</v>
      </c>
      <c r="P131" s="14">
        <f t="shared" si="152"/>
        <v>0</v>
      </c>
      <c r="Q131" s="14">
        <f t="shared" si="152"/>
        <v>0</v>
      </c>
      <c r="R131" s="14">
        <f t="shared" si="152"/>
        <v>0</v>
      </c>
      <c r="S131" s="14">
        <f t="shared" si="152"/>
        <v>0</v>
      </c>
      <c r="T131" s="14">
        <f t="shared" si="152"/>
        <v>0</v>
      </c>
      <c r="U131" s="14">
        <f t="shared" si="152"/>
        <v>0</v>
      </c>
      <c r="V131" s="14">
        <f t="shared" si="152"/>
        <v>0</v>
      </c>
      <c r="W131" s="14">
        <f t="shared" si="152"/>
        <v>0</v>
      </c>
      <c r="X131" s="14">
        <f t="shared" si="152"/>
        <v>0</v>
      </c>
      <c r="Y131" s="14">
        <f t="shared" si="152"/>
        <v>0</v>
      </c>
      <c r="Z131" s="14">
        <f t="shared" si="152"/>
        <v>0</v>
      </c>
      <c r="AA131" s="14">
        <f t="shared" si="152"/>
        <v>0</v>
      </c>
      <c r="AB131" s="14">
        <f t="shared" si="152"/>
        <v>0</v>
      </c>
      <c r="AC131" s="14">
        <f t="shared" si="152"/>
        <v>0</v>
      </c>
      <c r="AD131" s="14">
        <f t="shared" si="152"/>
        <v>0</v>
      </c>
      <c r="AE131" s="14">
        <f t="shared" si="152"/>
        <v>0</v>
      </c>
      <c r="AF131" s="14">
        <f t="shared" si="152"/>
        <v>0</v>
      </c>
      <c r="AG131" s="14">
        <f t="shared" si="152"/>
        <v>0</v>
      </c>
      <c r="AH131" s="14">
        <f t="shared" si="152"/>
        <v>0</v>
      </c>
      <c r="AI131" s="14">
        <f t="shared" si="152"/>
        <v>0</v>
      </c>
      <c r="AJ131" s="14">
        <f t="shared" si="152"/>
        <v>0</v>
      </c>
      <c r="AK131" s="14">
        <f t="shared" si="152"/>
        <v>0</v>
      </c>
      <c r="AL131" s="14">
        <f t="shared" si="152"/>
        <v>0</v>
      </c>
      <c r="AM131" s="14">
        <f t="shared" si="152"/>
        <v>0</v>
      </c>
      <c r="AN131" s="14">
        <f t="shared" si="152"/>
        <v>0</v>
      </c>
    </row>
    <row r="132" spans="1:40" s="14" customFormat="1" x14ac:dyDescent="0.15">
      <c r="A132" s="18" t="s">
        <v>205</v>
      </c>
      <c r="B132" s="14">
        <f t="shared" ref="B132:AN132" si="153">IFERROR(B$140*$J7/$J$15,0)</f>
        <v>0</v>
      </c>
      <c r="C132" s="14">
        <f t="shared" si="153"/>
        <v>0</v>
      </c>
      <c r="D132" s="14">
        <f t="shared" si="153"/>
        <v>0</v>
      </c>
      <c r="E132" s="14">
        <f t="shared" si="153"/>
        <v>0</v>
      </c>
      <c r="F132" s="14">
        <f t="shared" si="153"/>
        <v>0</v>
      </c>
      <c r="G132" s="14">
        <f t="shared" si="153"/>
        <v>0</v>
      </c>
      <c r="H132" s="14">
        <f t="shared" si="153"/>
        <v>0</v>
      </c>
      <c r="I132" s="14">
        <f t="shared" si="153"/>
        <v>0</v>
      </c>
      <c r="J132" s="14">
        <f t="shared" si="153"/>
        <v>0</v>
      </c>
      <c r="K132" s="14">
        <f t="shared" si="153"/>
        <v>0</v>
      </c>
      <c r="L132" s="14">
        <f t="shared" si="153"/>
        <v>0</v>
      </c>
      <c r="M132" s="14">
        <f t="shared" si="153"/>
        <v>0</v>
      </c>
      <c r="N132" s="14">
        <f t="shared" si="153"/>
        <v>0</v>
      </c>
      <c r="O132" s="14">
        <f t="shared" si="153"/>
        <v>0</v>
      </c>
      <c r="P132" s="14">
        <f t="shared" si="153"/>
        <v>0</v>
      </c>
      <c r="Q132" s="14">
        <f t="shared" si="153"/>
        <v>0</v>
      </c>
      <c r="R132" s="14">
        <f t="shared" si="153"/>
        <v>0</v>
      </c>
      <c r="S132" s="14">
        <f t="shared" si="153"/>
        <v>0</v>
      </c>
      <c r="T132" s="14">
        <f t="shared" si="153"/>
        <v>0</v>
      </c>
      <c r="U132" s="14">
        <f t="shared" si="153"/>
        <v>0</v>
      </c>
      <c r="V132" s="14">
        <f t="shared" si="153"/>
        <v>0</v>
      </c>
      <c r="W132" s="14">
        <f t="shared" si="153"/>
        <v>0</v>
      </c>
      <c r="X132" s="14">
        <f t="shared" si="153"/>
        <v>0</v>
      </c>
      <c r="Y132" s="14">
        <f t="shared" si="153"/>
        <v>0</v>
      </c>
      <c r="Z132" s="14">
        <f t="shared" si="153"/>
        <v>0</v>
      </c>
      <c r="AA132" s="14">
        <f t="shared" si="153"/>
        <v>0</v>
      </c>
      <c r="AB132" s="14">
        <f t="shared" si="153"/>
        <v>0</v>
      </c>
      <c r="AC132" s="14">
        <f t="shared" si="153"/>
        <v>0</v>
      </c>
      <c r="AD132" s="14">
        <f t="shared" si="153"/>
        <v>0</v>
      </c>
      <c r="AE132" s="14">
        <f t="shared" si="153"/>
        <v>0</v>
      </c>
      <c r="AF132" s="14">
        <f t="shared" si="153"/>
        <v>0</v>
      </c>
      <c r="AG132" s="14">
        <f t="shared" si="153"/>
        <v>0</v>
      </c>
      <c r="AH132" s="14">
        <f t="shared" si="153"/>
        <v>0</v>
      </c>
      <c r="AI132" s="14">
        <f t="shared" si="153"/>
        <v>0</v>
      </c>
      <c r="AJ132" s="14">
        <f t="shared" si="153"/>
        <v>0</v>
      </c>
      <c r="AK132" s="14">
        <f t="shared" si="153"/>
        <v>0</v>
      </c>
      <c r="AL132" s="14">
        <f t="shared" si="153"/>
        <v>0</v>
      </c>
      <c r="AM132" s="14">
        <f t="shared" si="153"/>
        <v>0</v>
      </c>
      <c r="AN132" s="14">
        <f t="shared" si="153"/>
        <v>0</v>
      </c>
    </row>
    <row r="133" spans="1:40" s="14" customFormat="1" x14ac:dyDescent="0.15">
      <c r="A133" s="18" t="s">
        <v>206</v>
      </c>
      <c r="B133" s="14">
        <f t="shared" ref="B133:AN133" si="154">IFERROR(B$140*$J8/$J$15,0)</f>
        <v>0</v>
      </c>
      <c r="C133" s="14">
        <f t="shared" si="154"/>
        <v>0</v>
      </c>
      <c r="D133" s="14">
        <f t="shared" si="154"/>
        <v>0</v>
      </c>
      <c r="E133" s="14">
        <f t="shared" si="154"/>
        <v>0</v>
      </c>
      <c r="F133" s="14">
        <f t="shared" si="154"/>
        <v>0</v>
      </c>
      <c r="G133" s="14">
        <f t="shared" si="154"/>
        <v>0</v>
      </c>
      <c r="H133" s="14">
        <f t="shared" si="154"/>
        <v>0</v>
      </c>
      <c r="I133" s="14">
        <f t="shared" si="154"/>
        <v>0</v>
      </c>
      <c r="J133" s="14">
        <f t="shared" si="154"/>
        <v>0</v>
      </c>
      <c r="K133" s="14">
        <f t="shared" si="154"/>
        <v>0</v>
      </c>
      <c r="L133" s="14">
        <f t="shared" si="154"/>
        <v>0</v>
      </c>
      <c r="M133" s="14">
        <f t="shared" si="154"/>
        <v>0</v>
      </c>
      <c r="N133" s="14">
        <f t="shared" si="154"/>
        <v>0</v>
      </c>
      <c r="O133" s="14">
        <f t="shared" si="154"/>
        <v>0</v>
      </c>
      <c r="P133" s="14">
        <f t="shared" si="154"/>
        <v>0</v>
      </c>
      <c r="Q133" s="14">
        <f t="shared" si="154"/>
        <v>0</v>
      </c>
      <c r="R133" s="14">
        <f t="shared" si="154"/>
        <v>0</v>
      </c>
      <c r="S133" s="14">
        <f t="shared" si="154"/>
        <v>0</v>
      </c>
      <c r="T133" s="14">
        <f t="shared" si="154"/>
        <v>0</v>
      </c>
      <c r="U133" s="14">
        <f t="shared" si="154"/>
        <v>0</v>
      </c>
      <c r="V133" s="14">
        <f t="shared" si="154"/>
        <v>0</v>
      </c>
      <c r="W133" s="14">
        <f t="shared" si="154"/>
        <v>0</v>
      </c>
      <c r="X133" s="14">
        <f t="shared" si="154"/>
        <v>0</v>
      </c>
      <c r="Y133" s="14">
        <f t="shared" si="154"/>
        <v>0</v>
      </c>
      <c r="Z133" s="14">
        <f t="shared" si="154"/>
        <v>0</v>
      </c>
      <c r="AA133" s="14">
        <f t="shared" si="154"/>
        <v>0</v>
      </c>
      <c r="AB133" s="14">
        <f t="shared" si="154"/>
        <v>0</v>
      </c>
      <c r="AC133" s="14">
        <f t="shared" si="154"/>
        <v>0</v>
      </c>
      <c r="AD133" s="14">
        <f t="shared" si="154"/>
        <v>0</v>
      </c>
      <c r="AE133" s="14">
        <f t="shared" si="154"/>
        <v>0</v>
      </c>
      <c r="AF133" s="14">
        <f t="shared" si="154"/>
        <v>0</v>
      </c>
      <c r="AG133" s="14">
        <f t="shared" si="154"/>
        <v>0</v>
      </c>
      <c r="AH133" s="14">
        <f t="shared" si="154"/>
        <v>0</v>
      </c>
      <c r="AI133" s="14">
        <f t="shared" si="154"/>
        <v>0</v>
      </c>
      <c r="AJ133" s="14">
        <f t="shared" si="154"/>
        <v>0</v>
      </c>
      <c r="AK133" s="14">
        <f t="shared" si="154"/>
        <v>0</v>
      </c>
      <c r="AL133" s="14">
        <f t="shared" si="154"/>
        <v>0</v>
      </c>
      <c r="AM133" s="14">
        <f t="shared" si="154"/>
        <v>0</v>
      </c>
      <c r="AN133" s="14">
        <f t="shared" si="154"/>
        <v>0</v>
      </c>
    </row>
    <row r="134" spans="1:40" s="14" customFormat="1" x14ac:dyDescent="0.15">
      <c r="A134" s="18" t="s">
        <v>207</v>
      </c>
      <c r="B134" s="14">
        <f t="shared" ref="B134:AN134" si="155">IFERROR(B$140*$J9/$J$15,0)</f>
        <v>0</v>
      </c>
      <c r="C134" s="14">
        <f t="shared" si="155"/>
        <v>0</v>
      </c>
      <c r="D134" s="14">
        <f t="shared" si="155"/>
        <v>0</v>
      </c>
      <c r="E134" s="14">
        <f t="shared" si="155"/>
        <v>0</v>
      </c>
      <c r="F134" s="14">
        <f t="shared" si="155"/>
        <v>0</v>
      </c>
      <c r="G134" s="14">
        <f t="shared" si="155"/>
        <v>0</v>
      </c>
      <c r="H134" s="14">
        <f t="shared" si="155"/>
        <v>0</v>
      </c>
      <c r="I134" s="14">
        <f t="shared" si="155"/>
        <v>0</v>
      </c>
      <c r="J134" s="14">
        <f t="shared" si="155"/>
        <v>0</v>
      </c>
      <c r="K134" s="14">
        <f t="shared" si="155"/>
        <v>0</v>
      </c>
      <c r="L134" s="14">
        <f t="shared" si="155"/>
        <v>0</v>
      </c>
      <c r="M134" s="14">
        <f t="shared" si="155"/>
        <v>0</v>
      </c>
      <c r="N134" s="14">
        <f t="shared" si="155"/>
        <v>0</v>
      </c>
      <c r="O134" s="14">
        <f t="shared" si="155"/>
        <v>0</v>
      </c>
      <c r="P134" s="14">
        <f t="shared" si="155"/>
        <v>0</v>
      </c>
      <c r="Q134" s="14">
        <f t="shared" si="155"/>
        <v>0</v>
      </c>
      <c r="R134" s="14">
        <f t="shared" si="155"/>
        <v>0</v>
      </c>
      <c r="S134" s="14">
        <f t="shared" si="155"/>
        <v>0</v>
      </c>
      <c r="T134" s="14">
        <f t="shared" si="155"/>
        <v>0</v>
      </c>
      <c r="U134" s="14">
        <f t="shared" si="155"/>
        <v>0</v>
      </c>
      <c r="V134" s="14">
        <f t="shared" si="155"/>
        <v>0</v>
      </c>
      <c r="W134" s="14">
        <f t="shared" si="155"/>
        <v>0</v>
      </c>
      <c r="X134" s="14">
        <f t="shared" si="155"/>
        <v>0</v>
      </c>
      <c r="Y134" s="14">
        <f t="shared" si="155"/>
        <v>0</v>
      </c>
      <c r="Z134" s="14">
        <f t="shared" si="155"/>
        <v>0</v>
      </c>
      <c r="AA134" s="14">
        <f t="shared" si="155"/>
        <v>0</v>
      </c>
      <c r="AB134" s="14">
        <f t="shared" si="155"/>
        <v>0</v>
      </c>
      <c r="AC134" s="14">
        <f t="shared" si="155"/>
        <v>0</v>
      </c>
      <c r="AD134" s="14">
        <f t="shared" si="155"/>
        <v>0</v>
      </c>
      <c r="AE134" s="14">
        <f t="shared" si="155"/>
        <v>0</v>
      </c>
      <c r="AF134" s="14">
        <f t="shared" si="155"/>
        <v>0</v>
      </c>
      <c r="AG134" s="14">
        <f t="shared" si="155"/>
        <v>0</v>
      </c>
      <c r="AH134" s="14">
        <f t="shared" si="155"/>
        <v>0</v>
      </c>
      <c r="AI134" s="14">
        <f t="shared" si="155"/>
        <v>0</v>
      </c>
      <c r="AJ134" s="14">
        <f t="shared" si="155"/>
        <v>0</v>
      </c>
      <c r="AK134" s="14">
        <f t="shared" si="155"/>
        <v>0</v>
      </c>
      <c r="AL134" s="14">
        <f t="shared" si="155"/>
        <v>0</v>
      </c>
      <c r="AM134" s="14">
        <f t="shared" si="155"/>
        <v>0</v>
      </c>
      <c r="AN134" s="14">
        <f t="shared" si="155"/>
        <v>0</v>
      </c>
    </row>
    <row r="135" spans="1:40" s="14" customFormat="1" x14ac:dyDescent="0.15">
      <c r="A135" s="18" t="s">
        <v>208</v>
      </c>
      <c r="B135" s="14">
        <f t="shared" ref="B135:AN135" si="156">IFERROR(B$140*$J10/$J$15,0)</f>
        <v>0</v>
      </c>
      <c r="C135" s="14">
        <f t="shared" si="156"/>
        <v>0</v>
      </c>
      <c r="D135" s="14">
        <f t="shared" si="156"/>
        <v>0</v>
      </c>
      <c r="E135" s="14">
        <f t="shared" si="156"/>
        <v>0</v>
      </c>
      <c r="F135" s="14">
        <f t="shared" si="156"/>
        <v>0</v>
      </c>
      <c r="G135" s="14">
        <f t="shared" si="156"/>
        <v>0</v>
      </c>
      <c r="H135" s="14">
        <f t="shared" si="156"/>
        <v>0</v>
      </c>
      <c r="I135" s="14">
        <f t="shared" si="156"/>
        <v>0</v>
      </c>
      <c r="J135" s="14">
        <f t="shared" si="156"/>
        <v>0</v>
      </c>
      <c r="K135" s="14">
        <f t="shared" si="156"/>
        <v>0</v>
      </c>
      <c r="L135" s="14">
        <f t="shared" si="156"/>
        <v>0</v>
      </c>
      <c r="M135" s="14">
        <f t="shared" si="156"/>
        <v>0</v>
      </c>
      <c r="N135" s="14">
        <f t="shared" si="156"/>
        <v>0</v>
      </c>
      <c r="O135" s="14">
        <f t="shared" si="156"/>
        <v>0</v>
      </c>
      <c r="P135" s="14">
        <f t="shared" si="156"/>
        <v>0</v>
      </c>
      <c r="Q135" s="14">
        <f t="shared" si="156"/>
        <v>0</v>
      </c>
      <c r="R135" s="14">
        <f t="shared" si="156"/>
        <v>0</v>
      </c>
      <c r="S135" s="14">
        <f t="shared" si="156"/>
        <v>0</v>
      </c>
      <c r="T135" s="14">
        <f t="shared" si="156"/>
        <v>0</v>
      </c>
      <c r="U135" s="14">
        <f t="shared" si="156"/>
        <v>0</v>
      </c>
      <c r="V135" s="14">
        <f t="shared" si="156"/>
        <v>0</v>
      </c>
      <c r="W135" s="14">
        <f t="shared" si="156"/>
        <v>0</v>
      </c>
      <c r="X135" s="14">
        <f t="shared" si="156"/>
        <v>0</v>
      </c>
      <c r="Y135" s="14">
        <f t="shared" si="156"/>
        <v>0</v>
      </c>
      <c r="Z135" s="14">
        <f t="shared" si="156"/>
        <v>0</v>
      </c>
      <c r="AA135" s="14">
        <f t="shared" si="156"/>
        <v>0</v>
      </c>
      <c r="AB135" s="14">
        <f t="shared" si="156"/>
        <v>0</v>
      </c>
      <c r="AC135" s="14">
        <f t="shared" si="156"/>
        <v>0</v>
      </c>
      <c r="AD135" s="14">
        <f t="shared" si="156"/>
        <v>0</v>
      </c>
      <c r="AE135" s="14">
        <f t="shared" si="156"/>
        <v>0</v>
      </c>
      <c r="AF135" s="14">
        <f t="shared" si="156"/>
        <v>0</v>
      </c>
      <c r="AG135" s="14">
        <f t="shared" si="156"/>
        <v>0</v>
      </c>
      <c r="AH135" s="14">
        <f t="shared" si="156"/>
        <v>0</v>
      </c>
      <c r="AI135" s="14">
        <f t="shared" si="156"/>
        <v>0</v>
      </c>
      <c r="AJ135" s="14">
        <f t="shared" si="156"/>
        <v>0</v>
      </c>
      <c r="AK135" s="14">
        <f t="shared" si="156"/>
        <v>0</v>
      </c>
      <c r="AL135" s="14">
        <f t="shared" si="156"/>
        <v>0</v>
      </c>
      <c r="AM135" s="14">
        <f t="shared" si="156"/>
        <v>0</v>
      </c>
      <c r="AN135" s="14">
        <f t="shared" si="156"/>
        <v>0</v>
      </c>
    </row>
    <row r="136" spans="1:40" s="14" customFormat="1" x14ac:dyDescent="0.15">
      <c r="A136" s="18" t="s">
        <v>209</v>
      </c>
      <c r="B136" s="14">
        <f t="shared" ref="B136:V136" si="157">IFERROR(B$140*$J11/$J$15,0)</f>
        <v>0</v>
      </c>
      <c r="C136" s="14">
        <f t="shared" si="157"/>
        <v>0</v>
      </c>
      <c r="D136" s="14">
        <f t="shared" si="157"/>
        <v>0</v>
      </c>
      <c r="E136" s="14">
        <f t="shared" si="157"/>
        <v>0</v>
      </c>
      <c r="F136" s="14">
        <f t="shared" si="157"/>
        <v>0</v>
      </c>
      <c r="G136" s="14">
        <f t="shared" si="157"/>
        <v>0</v>
      </c>
      <c r="H136" s="14">
        <f t="shared" si="157"/>
        <v>0</v>
      </c>
      <c r="I136" s="14">
        <f t="shared" si="157"/>
        <v>0</v>
      </c>
      <c r="J136" s="14">
        <f t="shared" si="157"/>
        <v>0</v>
      </c>
      <c r="K136" s="14">
        <f t="shared" si="157"/>
        <v>0</v>
      </c>
      <c r="L136" s="14">
        <f t="shared" si="157"/>
        <v>0</v>
      </c>
      <c r="M136" s="14">
        <f t="shared" si="157"/>
        <v>0</v>
      </c>
      <c r="N136" s="14">
        <f t="shared" si="157"/>
        <v>0</v>
      </c>
      <c r="O136" s="14">
        <f t="shared" si="157"/>
        <v>0</v>
      </c>
      <c r="P136" s="14">
        <f t="shared" si="157"/>
        <v>0</v>
      </c>
      <c r="Q136" s="14">
        <f t="shared" si="157"/>
        <v>0</v>
      </c>
      <c r="R136" s="14">
        <f t="shared" si="157"/>
        <v>0</v>
      </c>
      <c r="S136" s="14">
        <f t="shared" si="157"/>
        <v>0</v>
      </c>
      <c r="T136" s="14">
        <f t="shared" si="157"/>
        <v>0</v>
      </c>
      <c r="U136" s="14">
        <f t="shared" si="157"/>
        <v>0</v>
      </c>
      <c r="V136" s="14">
        <f t="shared" si="157"/>
        <v>0</v>
      </c>
      <c r="W136" s="14">
        <f t="shared" ref="W136:AN136" si="158">IFERROR(W$140*$J11/$J$15,0)</f>
        <v>0</v>
      </c>
      <c r="X136" s="14">
        <f t="shared" si="158"/>
        <v>0</v>
      </c>
      <c r="Y136" s="14">
        <f t="shared" si="158"/>
        <v>0</v>
      </c>
      <c r="Z136" s="14">
        <f t="shared" si="158"/>
        <v>0</v>
      </c>
      <c r="AA136" s="14">
        <f t="shared" si="158"/>
        <v>0</v>
      </c>
      <c r="AB136" s="14">
        <f t="shared" si="158"/>
        <v>0</v>
      </c>
      <c r="AC136" s="14">
        <f t="shared" si="158"/>
        <v>0</v>
      </c>
      <c r="AD136" s="14">
        <f t="shared" si="158"/>
        <v>0</v>
      </c>
      <c r="AE136" s="14">
        <f t="shared" si="158"/>
        <v>0</v>
      </c>
      <c r="AF136" s="14">
        <f t="shared" si="158"/>
        <v>0</v>
      </c>
      <c r="AG136" s="14">
        <f t="shared" si="158"/>
        <v>0</v>
      </c>
      <c r="AH136" s="14">
        <f t="shared" si="158"/>
        <v>0</v>
      </c>
      <c r="AI136" s="14">
        <f t="shared" si="158"/>
        <v>0</v>
      </c>
      <c r="AJ136" s="14">
        <f t="shared" si="158"/>
        <v>0</v>
      </c>
      <c r="AK136" s="14">
        <f t="shared" si="158"/>
        <v>0</v>
      </c>
      <c r="AL136" s="14">
        <f t="shared" si="158"/>
        <v>0</v>
      </c>
      <c r="AM136" s="14">
        <f t="shared" si="158"/>
        <v>0</v>
      </c>
      <c r="AN136" s="14">
        <f t="shared" si="158"/>
        <v>0</v>
      </c>
    </row>
    <row r="137" spans="1:40" s="14" customFormat="1" x14ac:dyDescent="0.15">
      <c r="A137" s="18" t="s">
        <v>210</v>
      </c>
      <c r="B137" s="14">
        <f t="shared" ref="B137:V137" si="159">IFERROR(B$140*$J12/$J$15,0)</f>
        <v>0</v>
      </c>
      <c r="C137" s="14">
        <f t="shared" si="159"/>
        <v>0</v>
      </c>
      <c r="D137" s="14">
        <f t="shared" si="159"/>
        <v>0</v>
      </c>
      <c r="E137" s="14">
        <f t="shared" si="159"/>
        <v>0</v>
      </c>
      <c r="F137" s="14">
        <f t="shared" si="159"/>
        <v>0</v>
      </c>
      <c r="G137" s="14">
        <f t="shared" si="159"/>
        <v>0</v>
      </c>
      <c r="H137" s="14">
        <f t="shared" si="159"/>
        <v>0</v>
      </c>
      <c r="I137" s="14">
        <f t="shared" si="159"/>
        <v>0</v>
      </c>
      <c r="J137" s="14">
        <f t="shared" si="159"/>
        <v>0</v>
      </c>
      <c r="K137" s="14">
        <f t="shared" si="159"/>
        <v>0</v>
      </c>
      <c r="L137" s="14">
        <f t="shared" si="159"/>
        <v>0</v>
      </c>
      <c r="M137" s="14">
        <f t="shared" si="159"/>
        <v>0</v>
      </c>
      <c r="N137" s="14">
        <f t="shared" si="159"/>
        <v>0</v>
      </c>
      <c r="O137" s="14">
        <f t="shared" si="159"/>
        <v>0</v>
      </c>
      <c r="P137" s="14">
        <f t="shared" si="159"/>
        <v>0</v>
      </c>
      <c r="Q137" s="14">
        <f t="shared" si="159"/>
        <v>0</v>
      </c>
      <c r="R137" s="14">
        <f t="shared" si="159"/>
        <v>0</v>
      </c>
      <c r="S137" s="14">
        <f t="shared" si="159"/>
        <v>0</v>
      </c>
      <c r="T137" s="14">
        <f t="shared" si="159"/>
        <v>0</v>
      </c>
      <c r="U137" s="14">
        <f t="shared" si="159"/>
        <v>0</v>
      </c>
      <c r="V137" s="14">
        <f t="shared" si="159"/>
        <v>0</v>
      </c>
      <c r="W137" s="14">
        <f t="shared" ref="W137:AN137" si="160">IFERROR(W$140*$J12/$J$15,0)</f>
        <v>0</v>
      </c>
      <c r="X137" s="14">
        <f t="shared" si="160"/>
        <v>0</v>
      </c>
      <c r="Y137" s="14">
        <f t="shared" si="160"/>
        <v>0</v>
      </c>
      <c r="Z137" s="14">
        <f t="shared" si="160"/>
        <v>0</v>
      </c>
      <c r="AA137" s="14">
        <f t="shared" si="160"/>
        <v>0</v>
      </c>
      <c r="AB137" s="14">
        <f t="shared" si="160"/>
        <v>0</v>
      </c>
      <c r="AC137" s="14">
        <f t="shared" si="160"/>
        <v>0</v>
      </c>
      <c r="AD137" s="14">
        <f t="shared" si="160"/>
        <v>0</v>
      </c>
      <c r="AE137" s="14">
        <f t="shared" si="160"/>
        <v>0</v>
      </c>
      <c r="AF137" s="14">
        <f t="shared" si="160"/>
        <v>0</v>
      </c>
      <c r="AG137" s="14">
        <f t="shared" si="160"/>
        <v>0</v>
      </c>
      <c r="AH137" s="14">
        <f t="shared" si="160"/>
        <v>0</v>
      </c>
      <c r="AI137" s="14">
        <f t="shared" si="160"/>
        <v>0</v>
      </c>
      <c r="AJ137" s="14">
        <f t="shared" si="160"/>
        <v>0</v>
      </c>
      <c r="AK137" s="14">
        <f t="shared" si="160"/>
        <v>0</v>
      </c>
      <c r="AL137" s="14">
        <f t="shared" si="160"/>
        <v>0</v>
      </c>
      <c r="AM137" s="14">
        <f t="shared" si="160"/>
        <v>0</v>
      </c>
      <c r="AN137" s="14">
        <f t="shared" si="160"/>
        <v>0</v>
      </c>
    </row>
    <row r="138" spans="1:40" s="14" customFormat="1" x14ac:dyDescent="0.15">
      <c r="A138" s="18" t="s">
        <v>211</v>
      </c>
      <c r="B138" s="14">
        <f t="shared" ref="B138:V138" si="161">IFERROR(B$140*$J13/$J$15,0)</f>
        <v>0</v>
      </c>
      <c r="C138" s="14">
        <f t="shared" si="161"/>
        <v>0</v>
      </c>
      <c r="D138" s="14">
        <f t="shared" si="161"/>
        <v>0</v>
      </c>
      <c r="E138" s="14">
        <f t="shared" si="161"/>
        <v>0</v>
      </c>
      <c r="F138" s="14">
        <f t="shared" si="161"/>
        <v>0</v>
      </c>
      <c r="G138" s="14">
        <f t="shared" si="161"/>
        <v>0</v>
      </c>
      <c r="H138" s="14">
        <f t="shared" si="161"/>
        <v>0</v>
      </c>
      <c r="I138" s="14">
        <f t="shared" si="161"/>
        <v>0</v>
      </c>
      <c r="J138" s="14">
        <f t="shared" si="161"/>
        <v>0</v>
      </c>
      <c r="K138" s="14">
        <f t="shared" si="161"/>
        <v>0</v>
      </c>
      <c r="L138" s="14">
        <f t="shared" si="161"/>
        <v>0</v>
      </c>
      <c r="M138" s="14">
        <f t="shared" si="161"/>
        <v>0</v>
      </c>
      <c r="N138" s="14">
        <f t="shared" si="161"/>
        <v>0</v>
      </c>
      <c r="O138" s="14">
        <f t="shared" si="161"/>
        <v>0</v>
      </c>
      <c r="P138" s="14">
        <f t="shared" si="161"/>
        <v>0</v>
      </c>
      <c r="Q138" s="14">
        <f t="shared" si="161"/>
        <v>0</v>
      </c>
      <c r="R138" s="14">
        <f t="shared" si="161"/>
        <v>0</v>
      </c>
      <c r="S138" s="14">
        <f t="shared" si="161"/>
        <v>0</v>
      </c>
      <c r="T138" s="14">
        <f t="shared" si="161"/>
        <v>0</v>
      </c>
      <c r="U138" s="14">
        <f t="shared" si="161"/>
        <v>0</v>
      </c>
      <c r="V138" s="14">
        <f t="shared" si="161"/>
        <v>0</v>
      </c>
      <c r="W138" s="14">
        <f t="shared" ref="W138:AN138" si="162">IFERROR(W$140*$J13/$J$15,0)</f>
        <v>0</v>
      </c>
      <c r="X138" s="14">
        <f t="shared" si="162"/>
        <v>0</v>
      </c>
      <c r="Y138" s="14">
        <f t="shared" si="162"/>
        <v>0</v>
      </c>
      <c r="Z138" s="14">
        <f t="shared" si="162"/>
        <v>0</v>
      </c>
      <c r="AA138" s="14">
        <f t="shared" si="162"/>
        <v>0</v>
      </c>
      <c r="AB138" s="14">
        <f t="shared" si="162"/>
        <v>0</v>
      </c>
      <c r="AC138" s="14">
        <f t="shared" si="162"/>
        <v>0</v>
      </c>
      <c r="AD138" s="14">
        <f t="shared" si="162"/>
        <v>0</v>
      </c>
      <c r="AE138" s="14">
        <f t="shared" si="162"/>
        <v>0</v>
      </c>
      <c r="AF138" s="14">
        <f t="shared" si="162"/>
        <v>0</v>
      </c>
      <c r="AG138" s="14">
        <f t="shared" si="162"/>
        <v>0</v>
      </c>
      <c r="AH138" s="14">
        <f t="shared" si="162"/>
        <v>0</v>
      </c>
      <c r="AI138" s="14">
        <f t="shared" si="162"/>
        <v>0</v>
      </c>
      <c r="AJ138" s="14">
        <f t="shared" si="162"/>
        <v>0</v>
      </c>
      <c r="AK138" s="14">
        <f t="shared" si="162"/>
        <v>0</v>
      </c>
      <c r="AL138" s="14">
        <f t="shared" si="162"/>
        <v>0</v>
      </c>
      <c r="AM138" s="14">
        <f t="shared" si="162"/>
        <v>0</v>
      </c>
      <c r="AN138" s="14">
        <f t="shared" si="162"/>
        <v>0</v>
      </c>
    </row>
    <row r="139" spans="1:40" s="14" customFormat="1" x14ac:dyDescent="0.15">
      <c r="A139" s="18" t="s">
        <v>212</v>
      </c>
      <c r="B139" s="14">
        <f t="shared" ref="B139:V139" si="163">IFERROR(B$140*$J14/$J$15,0)</f>
        <v>0</v>
      </c>
      <c r="C139" s="14">
        <f t="shared" si="163"/>
        <v>0</v>
      </c>
      <c r="D139" s="14">
        <f t="shared" si="163"/>
        <v>0</v>
      </c>
      <c r="E139" s="14">
        <f t="shared" si="163"/>
        <v>0</v>
      </c>
      <c r="F139" s="14">
        <f t="shared" si="163"/>
        <v>0</v>
      </c>
      <c r="G139" s="14">
        <f t="shared" si="163"/>
        <v>0</v>
      </c>
      <c r="H139" s="14">
        <f t="shared" si="163"/>
        <v>0</v>
      </c>
      <c r="I139" s="14">
        <f t="shared" si="163"/>
        <v>0</v>
      </c>
      <c r="J139" s="14">
        <f t="shared" si="163"/>
        <v>0</v>
      </c>
      <c r="K139" s="14">
        <f t="shared" si="163"/>
        <v>0</v>
      </c>
      <c r="L139" s="14">
        <f t="shared" si="163"/>
        <v>0</v>
      </c>
      <c r="M139" s="14">
        <f t="shared" si="163"/>
        <v>0</v>
      </c>
      <c r="N139" s="14">
        <f t="shared" si="163"/>
        <v>0</v>
      </c>
      <c r="O139" s="14">
        <f t="shared" si="163"/>
        <v>0</v>
      </c>
      <c r="P139" s="14">
        <f t="shared" si="163"/>
        <v>0</v>
      </c>
      <c r="Q139" s="14">
        <f t="shared" si="163"/>
        <v>0</v>
      </c>
      <c r="R139" s="14">
        <f t="shared" si="163"/>
        <v>0</v>
      </c>
      <c r="S139" s="14">
        <f t="shared" si="163"/>
        <v>0</v>
      </c>
      <c r="T139" s="14">
        <f t="shared" si="163"/>
        <v>0</v>
      </c>
      <c r="U139" s="14">
        <f t="shared" si="163"/>
        <v>0</v>
      </c>
      <c r="V139" s="14">
        <f t="shared" si="163"/>
        <v>0</v>
      </c>
      <c r="W139" s="14">
        <f t="shared" ref="W139:AN139" si="164">IFERROR(W$140*$J14/$J$15,0)</f>
        <v>0</v>
      </c>
      <c r="X139" s="14">
        <f t="shared" si="164"/>
        <v>0</v>
      </c>
      <c r="Y139" s="14">
        <f t="shared" si="164"/>
        <v>0</v>
      </c>
      <c r="Z139" s="14">
        <f t="shared" si="164"/>
        <v>0</v>
      </c>
      <c r="AA139" s="14">
        <f t="shared" si="164"/>
        <v>0</v>
      </c>
      <c r="AB139" s="14">
        <f t="shared" si="164"/>
        <v>0</v>
      </c>
      <c r="AC139" s="14">
        <f t="shared" si="164"/>
        <v>0</v>
      </c>
      <c r="AD139" s="14">
        <f t="shared" si="164"/>
        <v>0</v>
      </c>
      <c r="AE139" s="14">
        <f t="shared" si="164"/>
        <v>0</v>
      </c>
      <c r="AF139" s="14">
        <f t="shared" si="164"/>
        <v>0</v>
      </c>
      <c r="AG139" s="14">
        <f t="shared" si="164"/>
        <v>0</v>
      </c>
      <c r="AH139" s="14">
        <f t="shared" si="164"/>
        <v>0</v>
      </c>
      <c r="AI139" s="14">
        <f t="shared" si="164"/>
        <v>0</v>
      </c>
      <c r="AJ139" s="14">
        <f t="shared" si="164"/>
        <v>0</v>
      </c>
      <c r="AK139" s="14">
        <f t="shared" si="164"/>
        <v>0</v>
      </c>
      <c r="AL139" s="14">
        <f t="shared" si="164"/>
        <v>0</v>
      </c>
      <c r="AM139" s="14">
        <f t="shared" si="164"/>
        <v>0</v>
      </c>
      <c r="AN139" s="14">
        <f t="shared" si="164"/>
        <v>0</v>
      </c>
    </row>
    <row r="140" spans="1:40" s="14" customFormat="1" x14ac:dyDescent="0.15">
      <c r="A140" s="18" t="s">
        <v>202</v>
      </c>
      <c r="B140" s="14">
        <f>'BAU energy consumption'!B$5*$J$16</f>
        <v>0</v>
      </c>
      <c r="C140" s="14">
        <f>'BAU energy consumption'!C$5*$J$16</f>
        <v>0</v>
      </c>
      <c r="D140" s="14">
        <f>'BAU energy consumption'!D$5*$J$16</f>
        <v>0</v>
      </c>
      <c r="E140" s="14">
        <f>'BAU energy consumption'!E$5*$J$16</f>
        <v>0</v>
      </c>
      <c r="F140" s="14">
        <f>'BAU energy consumption'!F$5*$J$16</f>
        <v>0</v>
      </c>
      <c r="G140" s="14">
        <f>'BAU energy consumption'!G$5*$J$16</f>
        <v>0</v>
      </c>
      <c r="H140" s="14">
        <f>'BAU energy consumption'!H$5*$J$16</f>
        <v>0</v>
      </c>
      <c r="I140" s="14">
        <f>'BAU energy consumption'!I$5*$J$16</f>
        <v>0</v>
      </c>
      <c r="J140" s="14">
        <f>'BAU energy consumption'!J$5*$J$16</f>
        <v>0</v>
      </c>
      <c r="K140" s="14">
        <f>'BAU energy consumption'!K$5*$J$16</f>
        <v>0</v>
      </c>
      <c r="L140" s="14">
        <f>'BAU energy consumption'!L$5*$J$16</f>
        <v>0</v>
      </c>
      <c r="M140" s="14">
        <f>'BAU energy consumption'!M$5*$J$16</f>
        <v>0</v>
      </c>
      <c r="N140" s="14">
        <f>'BAU energy consumption'!N$5*$J$16</f>
        <v>0</v>
      </c>
      <c r="O140" s="14">
        <f>'BAU energy consumption'!O$5*$J$16</f>
        <v>0</v>
      </c>
      <c r="P140" s="14">
        <f>'BAU energy consumption'!P$5*$J$16</f>
        <v>0</v>
      </c>
      <c r="Q140" s="14">
        <f>'BAU energy consumption'!Q$5*$J$16</f>
        <v>0</v>
      </c>
      <c r="R140" s="14">
        <f>'BAU energy consumption'!R$5*$J$16</f>
        <v>0</v>
      </c>
      <c r="S140" s="14">
        <f>'BAU energy consumption'!S$5*$J$16</f>
        <v>0</v>
      </c>
      <c r="T140" s="14">
        <f>'BAU energy consumption'!T$5*$J$16</f>
        <v>0</v>
      </c>
      <c r="U140" s="14">
        <f>'BAU energy consumption'!U$5*$J$16</f>
        <v>0</v>
      </c>
      <c r="V140" s="14">
        <f>'BAU energy consumption'!V$5*$J$16</f>
        <v>0</v>
      </c>
      <c r="W140" s="14">
        <f>'BAU energy consumption'!W$5*$J$16</f>
        <v>0</v>
      </c>
      <c r="X140" s="14">
        <f>'BAU energy consumption'!X$5*$J$16</f>
        <v>0</v>
      </c>
      <c r="Y140" s="14">
        <f>'BAU energy consumption'!Y$5*$J$16</f>
        <v>0</v>
      </c>
      <c r="Z140" s="14">
        <f>'BAU energy consumption'!Z$5*$J$16</f>
        <v>0</v>
      </c>
      <c r="AA140" s="14">
        <f>'BAU energy consumption'!AA$5*$J$16</f>
        <v>0</v>
      </c>
      <c r="AB140" s="14">
        <f>'BAU energy consumption'!AB$5*$J$16</f>
        <v>0</v>
      </c>
      <c r="AC140" s="14">
        <f>'BAU energy consumption'!AC$5*$J$16</f>
        <v>0</v>
      </c>
      <c r="AD140" s="14">
        <f>'BAU energy consumption'!AD$5*$J$16</f>
        <v>0</v>
      </c>
      <c r="AE140" s="14">
        <f>'BAU energy consumption'!AE$5*$J$16</f>
        <v>0</v>
      </c>
      <c r="AF140" s="14">
        <f>'BAU energy consumption'!AF$5*$J$16</f>
        <v>0</v>
      </c>
      <c r="AG140" s="14">
        <f>'BAU energy consumption'!AG$5*$J$16</f>
        <v>0</v>
      </c>
      <c r="AH140" s="14">
        <f>'BAU energy consumption'!AH$5*$J$16</f>
        <v>0</v>
      </c>
      <c r="AI140" s="14">
        <f>'BAU energy consumption'!AI$5*$J$16</f>
        <v>0</v>
      </c>
      <c r="AJ140" s="14">
        <f>'BAU energy consumption'!AJ$5*$J$16</f>
        <v>0</v>
      </c>
      <c r="AK140" s="14">
        <f>'BAU energy consumption'!AK$5*$J$16</f>
        <v>0</v>
      </c>
      <c r="AL140" s="14">
        <f>'BAU energy consumption'!AL$5*$J$16</f>
        <v>0</v>
      </c>
      <c r="AM140" s="14">
        <f>'BAU energy consumption'!AM$5*$J$16</f>
        <v>0</v>
      </c>
      <c r="AN140" s="14">
        <f>'BAU energy consumption'!AN$5*$J$16</f>
        <v>0</v>
      </c>
    </row>
    <row r="141" spans="1:40" s="14" customFormat="1" x14ac:dyDescent="0.15"/>
    <row r="142" spans="1:40" s="18" customFormat="1" x14ac:dyDescent="0.15">
      <c r="A142" s="17" t="s">
        <v>18</v>
      </c>
      <c r="B142" s="18">
        <v>2022</v>
      </c>
      <c r="C142" s="18">
        <v>2023</v>
      </c>
      <c r="D142" s="18">
        <v>2024</v>
      </c>
      <c r="E142" s="18">
        <v>2025</v>
      </c>
      <c r="F142" s="18">
        <v>2026</v>
      </c>
      <c r="G142" s="18">
        <v>2027</v>
      </c>
      <c r="H142" s="18">
        <v>2028</v>
      </c>
      <c r="I142" s="18">
        <v>2029</v>
      </c>
      <c r="J142" s="18">
        <v>2030</v>
      </c>
      <c r="K142" s="18">
        <v>2031</v>
      </c>
      <c r="L142" s="18">
        <v>2032</v>
      </c>
      <c r="M142" s="18">
        <v>2033</v>
      </c>
      <c r="N142" s="18">
        <v>2034</v>
      </c>
      <c r="O142" s="18">
        <v>2035</v>
      </c>
      <c r="P142" s="18">
        <v>2036</v>
      </c>
      <c r="Q142" s="18">
        <v>2037</v>
      </c>
      <c r="R142" s="18">
        <v>2038</v>
      </c>
      <c r="S142" s="18">
        <v>2039</v>
      </c>
      <c r="T142" s="18">
        <v>2040</v>
      </c>
      <c r="U142" s="18">
        <v>2041</v>
      </c>
      <c r="V142" s="18">
        <v>2042</v>
      </c>
      <c r="W142" s="18">
        <v>2043</v>
      </c>
      <c r="X142" s="18">
        <v>2044</v>
      </c>
      <c r="Y142" s="18">
        <v>2045</v>
      </c>
      <c r="Z142" s="18">
        <v>2046</v>
      </c>
      <c r="AA142" s="18">
        <v>2047</v>
      </c>
      <c r="AB142" s="18">
        <v>2048</v>
      </c>
      <c r="AC142" s="18">
        <v>2049</v>
      </c>
      <c r="AD142" s="18">
        <v>2050</v>
      </c>
      <c r="AE142" s="18">
        <v>2051</v>
      </c>
      <c r="AF142" s="18">
        <v>2052</v>
      </c>
      <c r="AG142" s="18">
        <v>2053</v>
      </c>
      <c r="AH142" s="18">
        <v>2054</v>
      </c>
      <c r="AI142" s="18">
        <v>2055</v>
      </c>
      <c r="AJ142" s="18">
        <v>2056</v>
      </c>
      <c r="AK142" s="18">
        <v>2057</v>
      </c>
      <c r="AL142" s="18">
        <v>2058</v>
      </c>
      <c r="AM142" s="18">
        <v>2059</v>
      </c>
      <c r="AN142" s="18">
        <v>2060</v>
      </c>
    </row>
    <row r="143" spans="1:40" s="14" customFormat="1" x14ac:dyDescent="0.15">
      <c r="A143" s="18" t="s">
        <v>203</v>
      </c>
      <c r="B143" s="15">
        <f t="shared" ref="B143:B152" si="165">B$153*$K5/$K$15</f>
        <v>777.0150807341214</v>
      </c>
      <c r="C143" s="15">
        <f t="shared" ref="C143:AN143" si="166">C$153*$K5/$K$15</f>
        <v>777.0150807341214</v>
      </c>
      <c r="D143" s="15">
        <f t="shared" si="166"/>
        <v>742.85487107676033</v>
      </c>
      <c r="E143" s="15">
        <f t="shared" si="166"/>
        <v>713.9977820111144</v>
      </c>
      <c r="F143" s="15">
        <f t="shared" si="166"/>
        <v>684.80597582796599</v>
      </c>
      <c r="G143" s="15">
        <f t="shared" si="166"/>
        <v>660.5364126908355</v>
      </c>
      <c r="H143" s="15">
        <f t="shared" si="166"/>
        <v>636.15889950499218</v>
      </c>
      <c r="I143" s="15">
        <f t="shared" si="166"/>
        <v>611.67844520167921</v>
      </c>
      <c r="J143" s="15">
        <f t="shared" si="166"/>
        <v>587.0926576265415</v>
      </c>
      <c r="K143" s="15">
        <f t="shared" si="166"/>
        <v>562.41589970505447</v>
      </c>
      <c r="L143" s="15">
        <f t="shared" si="166"/>
        <v>534.81244683112163</v>
      </c>
      <c r="M143" s="15">
        <f t="shared" si="166"/>
        <v>507.16905616748221</v>
      </c>
      <c r="N143" s="15">
        <f t="shared" si="166"/>
        <v>479.4608279798619</v>
      </c>
      <c r="O143" s="15">
        <f t="shared" si="166"/>
        <v>451.68968861948503</v>
      </c>
      <c r="P143" s="15">
        <f t="shared" si="166"/>
        <v>423.86835552728525</v>
      </c>
      <c r="Q143" s="15">
        <f t="shared" si="166"/>
        <v>406.68923041895607</v>
      </c>
      <c r="R143" s="15">
        <f t="shared" si="166"/>
        <v>389.49952657545032</v>
      </c>
      <c r="S143" s="15">
        <f t="shared" si="166"/>
        <v>372.3210622486057</v>
      </c>
      <c r="T143" s="15">
        <f t="shared" si="166"/>
        <v>355.16300880067581</v>
      </c>
      <c r="U143" s="15">
        <f t="shared" si="166"/>
        <v>338.01864411520819</v>
      </c>
      <c r="V143" s="15">
        <f t="shared" si="166"/>
        <v>323.7327525843823</v>
      </c>
      <c r="W143" s="15">
        <f t="shared" si="166"/>
        <v>309.47531380767487</v>
      </c>
      <c r="X143" s="15">
        <f t="shared" si="166"/>
        <v>295.24289622625889</v>
      </c>
      <c r="Y143" s="15">
        <f t="shared" si="166"/>
        <v>281.04126227407949</v>
      </c>
      <c r="Z143" s="15">
        <f t="shared" si="166"/>
        <v>266.88569729055206</v>
      </c>
      <c r="AA143" s="15">
        <f t="shared" si="166"/>
        <v>250.98193443396005</v>
      </c>
      <c r="AB143" s="15">
        <f t="shared" si="166"/>
        <v>235.15456193716403</v>
      </c>
      <c r="AC143" s="15">
        <f t="shared" si="166"/>
        <v>219.39241957687378</v>
      </c>
      <c r="AD143" s="15">
        <f t="shared" si="166"/>
        <v>203.70084545633341</v>
      </c>
      <c r="AE143" s="15">
        <f t="shared" si="166"/>
        <v>188.07001536647127</v>
      </c>
      <c r="AF143" s="15">
        <f t="shared" si="166"/>
        <v>170.83215707438652</v>
      </c>
      <c r="AG143" s="15">
        <f t="shared" si="166"/>
        <v>153.72295308332582</v>
      </c>
      <c r="AH143" s="15">
        <f t="shared" si="166"/>
        <v>136.69942136754045</v>
      </c>
      <c r="AI143" s="15">
        <f t="shared" si="166"/>
        <v>119.78759660009189</v>
      </c>
      <c r="AJ143" s="15">
        <f t="shared" si="166"/>
        <v>102.99752725059184</v>
      </c>
      <c r="AK143" s="15">
        <f t="shared" si="166"/>
        <v>84.955292930547259</v>
      </c>
      <c r="AL143" s="15">
        <f t="shared" si="166"/>
        <v>67.067664215779246</v>
      </c>
      <c r="AM143" s="15">
        <f t="shared" si="166"/>
        <v>49.318572535401039</v>
      </c>
      <c r="AN143" s="15">
        <f t="shared" si="166"/>
        <v>31.715481676687681</v>
      </c>
    </row>
    <row r="144" spans="1:40" s="14" customFormat="1" x14ac:dyDescent="0.15">
      <c r="A144" s="18" t="s">
        <v>204</v>
      </c>
      <c r="B144" s="15">
        <f t="shared" si="165"/>
        <v>0</v>
      </c>
      <c r="C144" s="15">
        <f t="shared" ref="C144:AN144" si="167">C$153*$K6/$K$15</f>
        <v>0</v>
      </c>
      <c r="D144" s="15">
        <f t="shared" si="167"/>
        <v>0</v>
      </c>
      <c r="E144" s="15">
        <f t="shared" si="167"/>
        <v>0</v>
      </c>
      <c r="F144" s="15">
        <f t="shared" si="167"/>
        <v>0</v>
      </c>
      <c r="G144" s="15">
        <f t="shared" si="167"/>
        <v>0</v>
      </c>
      <c r="H144" s="15">
        <f t="shared" si="167"/>
        <v>0</v>
      </c>
      <c r="I144" s="15">
        <f t="shared" si="167"/>
        <v>0</v>
      </c>
      <c r="J144" s="15">
        <f t="shared" si="167"/>
        <v>0</v>
      </c>
      <c r="K144" s="15">
        <f t="shared" si="167"/>
        <v>0</v>
      </c>
      <c r="L144" s="15">
        <f t="shared" si="167"/>
        <v>0</v>
      </c>
      <c r="M144" s="15">
        <f t="shared" si="167"/>
        <v>0</v>
      </c>
      <c r="N144" s="15">
        <f t="shared" si="167"/>
        <v>0</v>
      </c>
      <c r="O144" s="15">
        <f t="shared" si="167"/>
        <v>0</v>
      </c>
      <c r="P144" s="15">
        <f t="shared" si="167"/>
        <v>0</v>
      </c>
      <c r="Q144" s="15">
        <f t="shared" si="167"/>
        <v>0</v>
      </c>
      <c r="R144" s="15">
        <f t="shared" si="167"/>
        <v>0</v>
      </c>
      <c r="S144" s="15">
        <f t="shared" si="167"/>
        <v>0</v>
      </c>
      <c r="T144" s="15">
        <f t="shared" si="167"/>
        <v>0</v>
      </c>
      <c r="U144" s="15">
        <f t="shared" si="167"/>
        <v>0</v>
      </c>
      <c r="V144" s="15">
        <f t="shared" si="167"/>
        <v>0</v>
      </c>
      <c r="W144" s="15">
        <f t="shared" si="167"/>
        <v>0</v>
      </c>
      <c r="X144" s="15">
        <f t="shared" si="167"/>
        <v>0</v>
      </c>
      <c r="Y144" s="15">
        <f t="shared" si="167"/>
        <v>0</v>
      </c>
      <c r="Z144" s="15">
        <f t="shared" si="167"/>
        <v>0</v>
      </c>
      <c r="AA144" s="15">
        <f t="shared" si="167"/>
        <v>0</v>
      </c>
      <c r="AB144" s="15">
        <f t="shared" si="167"/>
        <v>0</v>
      </c>
      <c r="AC144" s="15">
        <f t="shared" si="167"/>
        <v>0</v>
      </c>
      <c r="AD144" s="15">
        <f t="shared" si="167"/>
        <v>0</v>
      </c>
      <c r="AE144" s="15">
        <f t="shared" si="167"/>
        <v>0</v>
      </c>
      <c r="AF144" s="15">
        <f t="shared" si="167"/>
        <v>0</v>
      </c>
      <c r="AG144" s="15">
        <f t="shared" si="167"/>
        <v>0</v>
      </c>
      <c r="AH144" s="15">
        <f t="shared" si="167"/>
        <v>0</v>
      </c>
      <c r="AI144" s="15">
        <f t="shared" si="167"/>
        <v>0</v>
      </c>
      <c r="AJ144" s="15">
        <f t="shared" si="167"/>
        <v>0</v>
      </c>
      <c r="AK144" s="15">
        <f t="shared" si="167"/>
        <v>0</v>
      </c>
      <c r="AL144" s="15">
        <f t="shared" si="167"/>
        <v>0</v>
      </c>
      <c r="AM144" s="15">
        <f t="shared" si="167"/>
        <v>0</v>
      </c>
      <c r="AN144" s="15">
        <f t="shared" si="167"/>
        <v>0</v>
      </c>
    </row>
    <row r="145" spans="1:40" s="14" customFormat="1" x14ac:dyDescent="0.15">
      <c r="A145" s="18" t="s">
        <v>205</v>
      </c>
      <c r="B145" s="15">
        <f t="shared" si="165"/>
        <v>0</v>
      </c>
      <c r="C145" s="15">
        <f t="shared" ref="C145:AN145" si="168">C$153*$K7/$K$15</f>
        <v>0</v>
      </c>
      <c r="D145" s="15">
        <f t="shared" si="168"/>
        <v>0</v>
      </c>
      <c r="E145" s="15">
        <f t="shared" si="168"/>
        <v>0</v>
      </c>
      <c r="F145" s="15">
        <f t="shared" si="168"/>
        <v>0</v>
      </c>
      <c r="G145" s="15">
        <f t="shared" si="168"/>
        <v>0</v>
      </c>
      <c r="H145" s="15">
        <f t="shared" si="168"/>
        <v>0</v>
      </c>
      <c r="I145" s="15">
        <f t="shared" si="168"/>
        <v>0</v>
      </c>
      <c r="J145" s="15">
        <f t="shared" si="168"/>
        <v>0</v>
      </c>
      <c r="K145" s="15">
        <f t="shared" si="168"/>
        <v>0</v>
      </c>
      <c r="L145" s="15">
        <f t="shared" si="168"/>
        <v>0</v>
      </c>
      <c r="M145" s="15">
        <f t="shared" si="168"/>
        <v>0</v>
      </c>
      <c r="N145" s="15">
        <f t="shared" si="168"/>
        <v>0</v>
      </c>
      <c r="O145" s="15">
        <f t="shared" si="168"/>
        <v>0</v>
      </c>
      <c r="P145" s="15">
        <f t="shared" si="168"/>
        <v>0</v>
      </c>
      <c r="Q145" s="15">
        <f t="shared" si="168"/>
        <v>0</v>
      </c>
      <c r="R145" s="15">
        <f t="shared" si="168"/>
        <v>0</v>
      </c>
      <c r="S145" s="15">
        <f t="shared" si="168"/>
        <v>0</v>
      </c>
      <c r="T145" s="15">
        <f t="shared" si="168"/>
        <v>0</v>
      </c>
      <c r="U145" s="15">
        <f t="shared" si="168"/>
        <v>0</v>
      </c>
      <c r="V145" s="15">
        <f t="shared" si="168"/>
        <v>0</v>
      </c>
      <c r="W145" s="15">
        <f t="shared" si="168"/>
        <v>0</v>
      </c>
      <c r="X145" s="15">
        <f t="shared" si="168"/>
        <v>0</v>
      </c>
      <c r="Y145" s="15">
        <f t="shared" si="168"/>
        <v>0</v>
      </c>
      <c r="Z145" s="15">
        <f t="shared" si="168"/>
        <v>0</v>
      </c>
      <c r="AA145" s="15">
        <f t="shared" si="168"/>
        <v>0</v>
      </c>
      <c r="AB145" s="15">
        <f t="shared" si="168"/>
        <v>0</v>
      </c>
      <c r="AC145" s="15">
        <f t="shared" si="168"/>
        <v>0</v>
      </c>
      <c r="AD145" s="15">
        <f t="shared" si="168"/>
        <v>0</v>
      </c>
      <c r="AE145" s="15">
        <f t="shared" si="168"/>
        <v>0</v>
      </c>
      <c r="AF145" s="15">
        <f t="shared" si="168"/>
        <v>0</v>
      </c>
      <c r="AG145" s="15">
        <f t="shared" si="168"/>
        <v>0</v>
      </c>
      <c r="AH145" s="15">
        <f t="shared" si="168"/>
        <v>0</v>
      </c>
      <c r="AI145" s="15">
        <f t="shared" si="168"/>
        <v>0</v>
      </c>
      <c r="AJ145" s="15">
        <f t="shared" si="168"/>
        <v>0</v>
      </c>
      <c r="AK145" s="15">
        <f t="shared" si="168"/>
        <v>0</v>
      </c>
      <c r="AL145" s="15">
        <f t="shared" si="168"/>
        <v>0</v>
      </c>
      <c r="AM145" s="15">
        <f t="shared" si="168"/>
        <v>0</v>
      </c>
      <c r="AN145" s="15">
        <f t="shared" si="168"/>
        <v>0</v>
      </c>
    </row>
    <row r="146" spans="1:40" s="14" customFormat="1" x14ac:dyDescent="0.15">
      <c r="A146" s="18" t="s">
        <v>206</v>
      </c>
      <c r="B146" s="15">
        <f t="shared" si="165"/>
        <v>0</v>
      </c>
      <c r="C146" s="15">
        <f t="shared" ref="C146:AN146" si="169">C$153*$K8/$K$15</f>
        <v>0</v>
      </c>
      <c r="D146" s="15">
        <f t="shared" si="169"/>
        <v>0</v>
      </c>
      <c r="E146" s="15">
        <f t="shared" si="169"/>
        <v>0</v>
      </c>
      <c r="F146" s="15">
        <f t="shared" si="169"/>
        <v>0</v>
      </c>
      <c r="G146" s="15">
        <f t="shared" si="169"/>
        <v>0</v>
      </c>
      <c r="H146" s="15">
        <f t="shared" si="169"/>
        <v>0</v>
      </c>
      <c r="I146" s="15">
        <f t="shared" si="169"/>
        <v>0</v>
      </c>
      <c r="J146" s="15">
        <f t="shared" si="169"/>
        <v>0</v>
      </c>
      <c r="K146" s="15">
        <f t="shared" si="169"/>
        <v>0</v>
      </c>
      <c r="L146" s="15">
        <f t="shared" si="169"/>
        <v>0</v>
      </c>
      <c r="M146" s="15">
        <f t="shared" si="169"/>
        <v>0</v>
      </c>
      <c r="N146" s="15">
        <f t="shared" si="169"/>
        <v>0</v>
      </c>
      <c r="O146" s="15">
        <f t="shared" si="169"/>
        <v>0</v>
      </c>
      <c r="P146" s="15">
        <f t="shared" si="169"/>
        <v>0</v>
      </c>
      <c r="Q146" s="15">
        <f t="shared" si="169"/>
        <v>0</v>
      </c>
      <c r="R146" s="15">
        <f t="shared" si="169"/>
        <v>0</v>
      </c>
      <c r="S146" s="15">
        <f t="shared" si="169"/>
        <v>0</v>
      </c>
      <c r="T146" s="15">
        <f t="shared" si="169"/>
        <v>0</v>
      </c>
      <c r="U146" s="15">
        <f t="shared" si="169"/>
        <v>0</v>
      </c>
      <c r="V146" s="15">
        <f t="shared" si="169"/>
        <v>0</v>
      </c>
      <c r="W146" s="15">
        <f t="shared" si="169"/>
        <v>0</v>
      </c>
      <c r="X146" s="15">
        <f t="shared" si="169"/>
        <v>0</v>
      </c>
      <c r="Y146" s="15">
        <f t="shared" si="169"/>
        <v>0</v>
      </c>
      <c r="Z146" s="15">
        <f t="shared" si="169"/>
        <v>0</v>
      </c>
      <c r="AA146" s="15">
        <f t="shared" si="169"/>
        <v>0</v>
      </c>
      <c r="AB146" s="15">
        <f t="shared" si="169"/>
        <v>0</v>
      </c>
      <c r="AC146" s="15">
        <f t="shared" si="169"/>
        <v>0</v>
      </c>
      <c r="AD146" s="15">
        <f t="shared" si="169"/>
        <v>0</v>
      </c>
      <c r="AE146" s="15">
        <f t="shared" si="169"/>
        <v>0</v>
      </c>
      <c r="AF146" s="15">
        <f t="shared" si="169"/>
        <v>0</v>
      </c>
      <c r="AG146" s="15">
        <f t="shared" si="169"/>
        <v>0</v>
      </c>
      <c r="AH146" s="15">
        <f t="shared" si="169"/>
        <v>0</v>
      </c>
      <c r="AI146" s="15">
        <f t="shared" si="169"/>
        <v>0</v>
      </c>
      <c r="AJ146" s="15">
        <f t="shared" si="169"/>
        <v>0</v>
      </c>
      <c r="AK146" s="15">
        <f t="shared" si="169"/>
        <v>0</v>
      </c>
      <c r="AL146" s="15">
        <f t="shared" si="169"/>
        <v>0</v>
      </c>
      <c r="AM146" s="15">
        <f t="shared" si="169"/>
        <v>0</v>
      </c>
      <c r="AN146" s="15">
        <f t="shared" si="169"/>
        <v>0</v>
      </c>
    </row>
    <row r="147" spans="1:40" s="14" customFormat="1" x14ac:dyDescent="0.15">
      <c r="A147" s="18" t="s">
        <v>207</v>
      </c>
      <c r="B147" s="15">
        <f t="shared" si="165"/>
        <v>0</v>
      </c>
      <c r="C147" s="15">
        <f t="shared" ref="C147:AN147" si="170">C$153*$K9/$K$15</f>
        <v>0</v>
      </c>
      <c r="D147" s="15">
        <f t="shared" si="170"/>
        <v>0</v>
      </c>
      <c r="E147" s="15">
        <f t="shared" si="170"/>
        <v>0</v>
      </c>
      <c r="F147" s="15">
        <f t="shared" si="170"/>
        <v>0</v>
      </c>
      <c r="G147" s="15">
        <f t="shared" si="170"/>
        <v>0</v>
      </c>
      <c r="H147" s="15">
        <f t="shared" si="170"/>
        <v>0</v>
      </c>
      <c r="I147" s="15">
        <f t="shared" si="170"/>
        <v>0</v>
      </c>
      <c r="J147" s="15">
        <f t="shared" si="170"/>
        <v>0</v>
      </c>
      <c r="K147" s="15">
        <f t="shared" si="170"/>
        <v>0</v>
      </c>
      <c r="L147" s="15">
        <f t="shared" si="170"/>
        <v>0</v>
      </c>
      <c r="M147" s="15">
        <f t="shared" si="170"/>
        <v>0</v>
      </c>
      <c r="N147" s="15">
        <f t="shared" si="170"/>
        <v>0</v>
      </c>
      <c r="O147" s="15">
        <f t="shared" si="170"/>
        <v>0</v>
      </c>
      <c r="P147" s="15">
        <f t="shared" si="170"/>
        <v>0</v>
      </c>
      <c r="Q147" s="15">
        <f t="shared" si="170"/>
        <v>0</v>
      </c>
      <c r="R147" s="15">
        <f t="shared" si="170"/>
        <v>0</v>
      </c>
      <c r="S147" s="15">
        <f t="shared" si="170"/>
        <v>0</v>
      </c>
      <c r="T147" s="15">
        <f t="shared" si="170"/>
        <v>0</v>
      </c>
      <c r="U147" s="15">
        <f t="shared" si="170"/>
        <v>0</v>
      </c>
      <c r="V147" s="15">
        <f t="shared" si="170"/>
        <v>0</v>
      </c>
      <c r="W147" s="15">
        <f t="shared" si="170"/>
        <v>0</v>
      </c>
      <c r="X147" s="15">
        <f t="shared" si="170"/>
        <v>0</v>
      </c>
      <c r="Y147" s="15">
        <f t="shared" si="170"/>
        <v>0</v>
      </c>
      <c r="Z147" s="15">
        <f t="shared" si="170"/>
        <v>0</v>
      </c>
      <c r="AA147" s="15">
        <f t="shared" si="170"/>
        <v>0</v>
      </c>
      <c r="AB147" s="15">
        <f t="shared" si="170"/>
        <v>0</v>
      </c>
      <c r="AC147" s="15">
        <f t="shared" si="170"/>
        <v>0</v>
      </c>
      <c r="AD147" s="15">
        <f t="shared" si="170"/>
        <v>0</v>
      </c>
      <c r="AE147" s="15">
        <f t="shared" si="170"/>
        <v>0</v>
      </c>
      <c r="AF147" s="15">
        <f t="shared" si="170"/>
        <v>0</v>
      </c>
      <c r="AG147" s="15">
        <f t="shared" si="170"/>
        <v>0</v>
      </c>
      <c r="AH147" s="15">
        <f t="shared" si="170"/>
        <v>0</v>
      </c>
      <c r="AI147" s="15">
        <f t="shared" si="170"/>
        <v>0</v>
      </c>
      <c r="AJ147" s="15">
        <f t="shared" si="170"/>
        <v>0</v>
      </c>
      <c r="AK147" s="15">
        <f t="shared" si="170"/>
        <v>0</v>
      </c>
      <c r="AL147" s="15">
        <f t="shared" si="170"/>
        <v>0</v>
      </c>
      <c r="AM147" s="15">
        <f t="shared" si="170"/>
        <v>0</v>
      </c>
      <c r="AN147" s="15">
        <f t="shared" si="170"/>
        <v>0</v>
      </c>
    </row>
    <row r="148" spans="1:40" s="14" customFormat="1" x14ac:dyDescent="0.15">
      <c r="A148" s="18" t="s">
        <v>208</v>
      </c>
      <c r="B148" s="15">
        <f t="shared" si="165"/>
        <v>0</v>
      </c>
      <c r="C148" s="15">
        <f t="shared" ref="C148:AN148" si="171">C$153*$K10/$K$15</f>
        <v>0</v>
      </c>
      <c r="D148" s="15">
        <f t="shared" si="171"/>
        <v>0</v>
      </c>
      <c r="E148" s="15">
        <f t="shared" si="171"/>
        <v>0</v>
      </c>
      <c r="F148" s="15">
        <f t="shared" si="171"/>
        <v>0</v>
      </c>
      <c r="G148" s="15">
        <f t="shared" si="171"/>
        <v>0</v>
      </c>
      <c r="H148" s="15">
        <f t="shared" si="171"/>
        <v>0</v>
      </c>
      <c r="I148" s="15">
        <f t="shared" si="171"/>
        <v>0</v>
      </c>
      <c r="J148" s="15">
        <f t="shared" si="171"/>
        <v>0</v>
      </c>
      <c r="K148" s="15">
        <f t="shared" si="171"/>
        <v>0</v>
      </c>
      <c r="L148" s="15">
        <f t="shared" si="171"/>
        <v>0</v>
      </c>
      <c r="M148" s="15">
        <f t="shared" si="171"/>
        <v>0</v>
      </c>
      <c r="N148" s="15">
        <f t="shared" si="171"/>
        <v>0</v>
      </c>
      <c r="O148" s="15">
        <f t="shared" si="171"/>
        <v>0</v>
      </c>
      <c r="P148" s="15">
        <f t="shared" si="171"/>
        <v>0</v>
      </c>
      <c r="Q148" s="15">
        <f t="shared" si="171"/>
        <v>0</v>
      </c>
      <c r="R148" s="15">
        <f t="shared" si="171"/>
        <v>0</v>
      </c>
      <c r="S148" s="15">
        <f t="shared" si="171"/>
        <v>0</v>
      </c>
      <c r="T148" s="15">
        <f t="shared" si="171"/>
        <v>0</v>
      </c>
      <c r="U148" s="15">
        <f t="shared" si="171"/>
        <v>0</v>
      </c>
      <c r="V148" s="15">
        <f t="shared" si="171"/>
        <v>0</v>
      </c>
      <c r="W148" s="15">
        <f t="shared" si="171"/>
        <v>0</v>
      </c>
      <c r="X148" s="15">
        <f t="shared" si="171"/>
        <v>0</v>
      </c>
      <c r="Y148" s="15">
        <f t="shared" si="171"/>
        <v>0</v>
      </c>
      <c r="Z148" s="15">
        <f t="shared" si="171"/>
        <v>0</v>
      </c>
      <c r="AA148" s="15">
        <f t="shared" si="171"/>
        <v>0</v>
      </c>
      <c r="AB148" s="15">
        <f t="shared" si="171"/>
        <v>0</v>
      </c>
      <c r="AC148" s="15">
        <f t="shared" si="171"/>
        <v>0</v>
      </c>
      <c r="AD148" s="15">
        <f t="shared" si="171"/>
        <v>0</v>
      </c>
      <c r="AE148" s="15">
        <f t="shared" si="171"/>
        <v>0</v>
      </c>
      <c r="AF148" s="15">
        <f t="shared" si="171"/>
        <v>0</v>
      </c>
      <c r="AG148" s="15">
        <f t="shared" si="171"/>
        <v>0</v>
      </c>
      <c r="AH148" s="15">
        <f t="shared" si="171"/>
        <v>0</v>
      </c>
      <c r="AI148" s="15">
        <f t="shared" si="171"/>
        <v>0</v>
      </c>
      <c r="AJ148" s="15">
        <f t="shared" si="171"/>
        <v>0</v>
      </c>
      <c r="AK148" s="15">
        <f t="shared" si="171"/>
        <v>0</v>
      </c>
      <c r="AL148" s="15">
        <f t="shared" si="171"/>
        <v>0</v>
      </c>
      <c r="AM148" s="15">
        <f t="shared" si="171"/>
        <v>0</v>
      </c>
      <c r="AN148" s="15">
        <f t="shared" si="171"/>
        <v>0</v>
      </c>
    </row>
    <row r="149" spans="1:40" s="14" customFormat="1" x14ac:dyDescent="0.15">
      <c r="A149" s="18" t="s">
        <v>209</v>
      </c>
      <c r="B149" s="15">
        <f t="shared" si="165"/>
        <v>0</v>
      </c>
      <c r="C149" s="15">
        <f t="shared" ref="C149:V149" si="172">C$153*$K11/$K$15</f>
        <v>0</v>
      </c>
      <c r="D149" s="15">
        <f t="shared" si="172"/>
        <v>0</v>
      </c>
      <c r="E149" s="15">
        <f t="shared" si="172"/>
        <v>0</v>
      </c>
      <c r="F149" s="15">
        <f t="shared" si="172"/>
        <v>0</v>
      </c>
      <c r="G149" s="15">
        <f t="shared" si="172"/>
        <v>0</v>
      </c>
      <c r="H149" s="15">
        <f t="shared" si="172"/>
        <v>0</v>
      </c>
      <c r="I149" s="15">
        <f t="shared" si="172"/>
        <v>0</v>
      </c>
      <c r="J149" s="15">
        <f t="shared" si="172"/>
        <v>0</v>
      </c>
      <c r="K149" s="15">
        <f t="shared" si="172"/>
        <v>0</v>
      </c>
      <c r="L149" s="15">
        <f t="shared" si="172"/>
        <v>0</v>
      </c>
      <c r="M149" s="15">
        <f t="shared" si="172"/>
        <v>0</v>
      </c>
      <c r="N149" s="15">
        <f t="shared" si="172"/>
        <v>0</v>
      </c>
      <c r="O149" s="15">
        <f t="shared" si="172"/>
        <v>0</v>
      </c>
      <c r="P149" s="15">
        <f t="shared" si="172"/>
        <v>0</v>
      </c>
      <c r="Q149" s="15">
        <f t="shared" si="172"/>
        <v>0</v>
      </c>
      <c r="R149" s="15">
        <f t="shared" si="172"/>
        <v>0</v>
      </c>
      <c r="S149" s="15">
        <f t="shared" si="172"/>
        <v>0</v>
      </c>
      <c r="T149" s="15">
        <f t="shared" si="172"/>
        <v>0</v>
      </c>
      <c r="U149" s="15">
        <f t="shared" si="172"/>
        <v>0</v>
      </c>
      <c r="V149" s="15">
        <f t="shared" si="172"/>
        <v>0</v>
      </c>
      <c r="W149" s="15">
        <f t="shared" ref="W149:AN149" si="173">W$153*$K11/$K$15</f>
        <v>0</v>
      </c>
      <c r="X149" s="15">
        <f t="shared" si="173"/>
        <v>0</v>
      </c>
      <c r="Y149" s="15">
        <f t="shared" si="173"/>
        <v>0</v>
      </c>
      <c r="Z149" s="15">
        <f t="shared" si="173"/>
        <v>0</v>
      </c>
      <c r="AA149" s="15">
        <f t="shared" si="173"/>
        <v>0</v>
      </c>
      <c r="AB149" s="15">
        <f t="shared" si="173"/>
        <v>0</v>
      </c>
      <c r="AC149" s="15">
        <f t="shared" si="173"/>
        <v>0</v>
      </c>
      <c r="AD149" s="15">
        <f t="shared" si="173"/>
        <v>0</v>
      </c>
      <c r="AE149" s="15">
        <f t="shared" si="173"/>
        <v>0</v>
      </c>
      <c r="AF149" s="15">
        <f t="shared" si="173"/>
        <v>0</v>
      </c>
      <c r="AG149" s="15">
        <f t="shared" si="173"/>
        <v>0</v>
      </c>
      <c r="AH149" s="15">
        <f t="shared" si="173"/>
        <v>0</v>
      </c>
      <c r="AI149" s="15">
        <f t="shared" si="173"/>
        <v>0</v>
      </c>
      <c r="AJ149" s="15">
        <f t="shared" si="173"/>
        <v>0</v>
      </c>
      <c r="AK149" s="15">
        <f t="shared" si="173"/>
        <v>0</v>
      </c>
      <c r="AL149" s="15">
        <f t="shared" si="173"/>
        <v>0</v>
      </c>
      <c r="AM149" s="15">
        <f t="shared" si="173"/>
        <v>0</v>
      </c>
      <c r="AN149" s="15">
        <f t="shared" si="173"/>
        <v>0</v>
      </c>
    </row>
    <row r="150" spans="1:40" s="14" customFormat="1" x14ac:dyDescent="0.15">
      <c r="A150" s="18" t="s">
        <v>210</v>
      </c>
      <c r="B150" s="15">
        <f t="shared" si="165"/>
        <v>0</v>
      </c>
      <c r="C150" s="15">
        <f t="shared" ref="C150:V150" si="174">C$153*$K12/$K$15</f>
        <v>0</v>
      </c>
      <c r="D150" s="15">
        <f t="shared" si="174"/>
        <v>0</v>
      </c>
      <c r="E150" s="15">
        <f t="shared" si="174"/>
        <v>0</v>
      </c>
      <c r="F150" s="15">
        <f t="shared" si="174"/>
        <v>0</v>
      </c>
      <c r="G150" s="15">
        <f t="shared" si="174"/>
        <v>0</v>
      </c>
      <c r="H150" s="15">
        <f t="shared" si="174"/>
        <v>0</v>
      </c>
      <c r="I150" s="15">
        <f t="shared" si="174"/>
        <v>0</v>
      </c>
      <c r="J150" s="15">
        <f t="shared" si="174"/>
        <v>0</v>
      </c>
      <c r="K150" s="15">
        <f t="shared" si="174"/>
        <v>0</v>
      </c>
      <c r="L150" s="15">
        <f t="shared" si="174"/>
        <v>0</v>
      </c>
      <c r="M150" s="15">
        <f t="shared" si="174"/>
        <v>0</v>
      </c>
      <c r="N150" s="15">
        <f t="shared" si="174"/>
        <v>0</v>
      </c>
      <c r="O150" s="15">
        <f t="shared" si="174"/>
        <v>0</v>
      </c>
      <c r="P150" s="15">
        <f t="shared" si="174"/>
        <v>0</v>
      </c>
      <c r="Q150" s="15">
        <f t="shared" si="174"/>
        <v>0</v>
      </c>
      <c r="R150" s="15">
        <f t="shared" si="174"/>
        <v>0</v>
      </c>
      <c r="S150" s="15">
        <f t="shared" si="174"/>
        <v>0</v>
      </c>
      <c r="T150" s="15">
        <f t="shared" si="174"/>
        <v>0</v>
      </c>
      <c r="U150" s="15">
        <f t="shared" si="174"/>
        <v>0</v>
      </c>
      <c r="V150" s="15">
        <f t="shared" si="174"/>
        <v>0</v>
      </c>
      <c r="W150" s="15">
        <f t="shared" ref="W150:AN150" si="175">W$153*$K12/$K$15</f>
        <v>0</v>
      </c>
      <c r="X150" s="15">
        <f t="shared" si="175"/>
        <v>0</v>
      </c>
      <c r="Y150" s="15">
        <f t="shared" si="175"/>
        <v>0</v>
      </c>
      <c r="Z150" s="15">
        <f t="shared" si="175"/>
        <v>0</v>
      </c>
      <c r="AA150" s="15">
        <f t="shared" si="175"/>
        <v>0</v>
      </c>
      <c r="AB150" s="15">
        <f t="shared" si="175"/>
        <v>0</v>
      </c>
      <c r="AC150" s="15">
        <f t="shared" si="175"/>
        <v>0</v>
      </c>
      <c r="AD150" s="15">
        <f t="shared" si="175"/>
        <v>0</v>
      </c>
      <c r="AE150" s="15">
        <f t="shared" si="175"/>
        <v>0</v>
      </c>
      <c r="AF150" s="15">
        <f t="shared" si="175"/>
        <v>0</v>
      </c>
      <c r="AG150" s="15">
        <f t="shared" si="175"/>
        <v>0</v>
      </c>
      <c r="AH150" s="15">
        <f t="shared" si="175"/>
        <v>0</v>
      </c>
      <c r="AI150" s="15">
        <f t="shared" si="175"/>
        <v>0</v>
      </c>
      <c r="AJ150" s="15">
        <f t="shared" si="175"/>
        <v>0</v>
      </c>
      <c r="AK150" s="15">
        <f t="shared" si="175"/>
        <v>0</v>
      </c>
      <c r="AL150" s="15">
        <f t="shared" si="175"/>
        <v>0</v>
      </c>
      <c r="AM150" s="15">
        <f t="shared" si="175"/>
        <v>0</v>
      </c>
      <c r="AN150" s="15">
        <f t="shared" si="175"/>
        <v>0</v>
      </c>
    </row>
    <row r="151" spans="1:40" s="14" customFormat="1" x14ac:dyDescent="0.15">
      <c r="A151" s="18" t="s">
        <v>211</v>
      </c>
      <c r="B151" s="15">
        <f t="shared" si="165"/>
        <v>0</v>
      </c>
      <c r="C151" s="15">
        <f t="shared" ref="C151:V151" si="176">C$153*$K13/$K$15</f>
        <v>0</v>
      </c>
      <c r="D151" s="15">
        <f t="shared" si="176"/>
        <v>0</v>
      </c>
      <c r="E151" s="15">
        <f t="shared" si="176"/>
        <v>0</v>
      </c>
      <c r="F151" s="15">
        <f t="shared" si="176"/>
        <v>0</v>
      </c>
      <c r="G151" s="15">
        <f t="shared" si="176"/>
        <v>0</v>
      </c>
      <c r="H151" s="15">
        <f t="shared" si="176"/>
        <v>0</v>
      </c>
      <c r="I151" s="15">
        <f t="shared" si="176"/>
        <v>0</v>
      </c>
      <c r="J151" s="15">
        <f t="shared" si="176"/>
        <v>0</v>
      </c>
      <c r="K151" s="15">
        <f t="shared" si="176"/>
        <v>0</v>
      </c>
      <c r="L151" s="15">
        <f t="shared" si="176"/>
        <v>0</v>
      </c>
      <c r="M151" s="15">
        <f t="shared" si="176"/>
        <v>0</v>
      </c>
      <c r="N151" s="15">
        <f t="shared" si="176"/>
        <v>0</v>
      </c>
      <c r="O151" s="15">
        <f t="shared" si="176"/>
        <v>0</v>
      </c>
      <c r="P151" s="15">
        <f t="shared" si="176"/>
        <v>0</v>
      </c>
      <c r="Q151" s="15">
        <f t="shared" si="176"/>
        <v>0</v>
      </c>
      <c r="R151" s="15">
        <f t="shared" si="176"/>
        <v>0</v>
      </c>
      <c r="S151" s="15">
        <f t="shared" si="176"/>
        <v>0</v>
      </c>
      <c r="T151" s="15">
        <f t="shared" si="176"/>
        <v>0</v>
      </c>
      <c r="U151" s="15">
        <f t="shared" si="176"/>
        <v>0</v>
      </c>
      <c r="V151" s="15">
        <f t="shared" si="176"/>
        <v>0</v>
      </c>
      <c r="W151" s="15">
        <f t="shared" ref="W151:AN151" si="177">W$153*$K13/$K$15</f>
        <v>0</v>
      </c>
      <c r="X151" s="15">
        <f t="shared" si="177"/>
        <v>0</v>
      </c>
      <c r="Y151" s="15">
        <f t="shared" si="177"/>
        <v>0</v>
      </c>
      <c r="Z151" s="15">
        <f t="shared" si="177"/>
        <v>0</v>
      </c>
      <c r="AA151" s="15">
        <f t="shared" si="177"/>
        <v>0</v>
      </c>
      <c r="AB151" s="15">
        <f t="shared" si="177"/>
        <v>0</v>
      </c>
      <c r="AC151" s="15">
        <f t="shared" si="177"/>
        <v>0</v>
      </c>
      <c r="AD151" s="15">
        <f t="shared" si="177"/>
        <v>0</v>
      </c>
      <c r="AE151" s="15">
        <f t="shared" si="177"/>
        <v>0</v>
      </c>
      <c r="AF151" s="15">
        <f t="shared" si="177"/>
        <v>0</v>
      </c>
      <c r="AG151" s="15">
        <f t="shared" si="177"/>
        <v>0</v>
      </c>
      <c r="AH151" s="15">
        <f t="shared" si="177"/>
        <v>0</v>
      </c>
      <c r="AI151" s="15">
        <f t="shared" si="177"/>
        <v>0</v>
      </c>
      <c r="AJ151" s="15">
        <f t="shared" si="177"/>
        <v>0</v>
      </c>
      <c r="AK151" s="15">
        <f t="shared" si="177"/>
        <v>0</v>
      </c>
      <c r="AL151" s="15">
        <f t="shared" si="177"/>
        <v>0</v>
      </c>
      <c r="AM151" s="15">
        <f t="shared" si="177"/>
        <v>0</v>
      </c>
      <c r="AN151" s="15">
        <f t="shared" si="177"/>
        <v>0</v>
      </c>
    </row>
    <row r="152" spans="1:40" s="14" customFormat="1" x14ac:dyDescent="0.15">
      <c r="A152" s="18" t="s">
        <v>212</v>
      </c>
      <c r="B152" s="15">
        <f t="shared" si="165"/>
        <v>0</v>
      </c>
      <c r="C152" s="15">
        <f t="shared" ref="C152:V152" si="178">C$153*$K14/$K$15</f>
        <v>0</v>
      </c>
      <c r="D152" s="15">
        <f t="shared" si="178"/>
        <v>0</v>
      </c>
      <c r="E152" s="15">
        <f t="shared" si="178"/>
        <v>0</v>
      </c>
      <c r="F152" s="15">
        <f t="shared" si="178"/>
        <v>0</v>
      </c>
      <c r="G152" s="15">
        <f t="shared" si="178"/>
        <v>0</v>
      </c>
      <c r="H152" s="15">
        <f t="shared" si="178"/>
        <v>0</v>
      </c>
      <c r="I152" s="15">
        <f t="shared" si="178"/>
        <v>0</v>
      </c>
      <c r="J152" s="15">
        <f t="shared" si="178"/>
        <v>0</v>
      </c>
      <c r="K152" s="15">
        <f t="shared" si="178"/>
        <v>0</v>
      </c>
      <c r="L152" s="15">
        <f t="shared" si="178"/>
        <v>0</v>
      </c>
      <c r="M152" s="15">
        <f t="shared" si="178"/>
        <v>0</v>
      </c>
      <c r="N152" s="15">
        <f t="shared" si="178"/>
        <v>0</v>
      </c>
      <c r="O152" s="15">
        <f t="shared" si="178"/>
        <v>0</v>
      </c>
      <c r="P152" s="15">
        <f t="shared" si="178"/>
        <v>0</v>
      </c>
      <c r="Q152" s="15">
        <f t="shared" si="178"/>
        <v>0</v>
      </c>
      <c r="R152" s="15">
        <f t="shared" si="178"/>
        <v>0</v>
      </c>
      <c r="S152" s="15">
        <f t="shared" si="178"/>
        <v>0</v>
      </c>
      <c r="T152" s="15">
        <f t="shared" si="178"/>
        <v>0</v>
      </c>
      <c r="U152" s="15">
        <f t="shared" si="178"/>
        <v>0</v>
      </c>
      <c r="V152" s="15">
        <f t="shared" si="178"/>
        <v>0</v>
      </c>
      <c r="W152" s="15">
        <f t="shared" ref="W152:AN152" si="179">W$153*$K14/$K$15</f>
        <v>0</v>
      </c>
      <c r="X152" s="15">
        <f t="shared" si="179"/>
        <v>0</v>
      </c>
      <c r="Y152" s="15">
        <f t="shared" si="179"/>
        <v>0</v>
      </c>
      <c r="Z152" s="15">
        <f t="shared" si="179"/>
        <v>0</v>
      </c>
      <c r="AA152" s="15">
        <f t="shared" si="179"/>
        <v>0</v>
      </c>
      <c r="AB152" s="15">
        <f t="shared" si="179"/>
        <v>0</v>
      </c>
      <c r="AC152" s="15">
        <f t="shared" si="179"/>
        <v>0</v>
      </c>
      <c r="AD152" s="15">
        <f t="shared" si="179"/>
        <v>0</v>
      </c>
      <c r="AE152" s="15">
        <f t="shared" si="179"/>
        <v>0</v>
      </c>
      <c r="AF152" s="15">
        <f t="shared" si="179"/>
        <v>0</v>
      </c>
      <c r="AG152" s="15">
        <f t="shared" si="179"/>
        <v>0</v>
      </c>
      <c r="AH152" s="15">
        <f t="shared" si="179"/>
        <v>0</v>
      </c>
      <c r="AI152" s="15">
        <f t="shared" si="179"/>
        <v>0</v>
      </c>
      <c r="AJ152" s="15">
        <f t="shared" si="179"/>
        <v>0</v>
      </c>
      <c r="AK152" s="15">
        <f t="shared" si="179"/>
        <v>0</v>
      </c>
      <c r="AL152" s="15">
        <f t="shared" si="179"/>
        <v>0</v>
      </c>
      <c r="AM152" s="15">
        <f t="shared" si="179"/>
        <v>0</v>
      </c>
      <c r="AN152" s="15">
        <f t="shared" si="179"/>
        <v>0</v>
      </c>
    </row>
    <row r="153" spans="1:40" s="16" customFormat="1" x14ac:dyDescent="0.15">
      <c r="A153" s="18" t="s">
        <v>202</v>
      </c>
      <c r="B153" s="16">
        <f>'BAU energy consumption'!B$5*$K$16</f>
        <v>777.01508073412128</v>
      </c>
      <c r="C153" s="16">
        <f>'BAU energy consumption'!C$5*$K$16</f>
        <v>777.01508073412128</v>
      </c>
      <c r="D153" s="16">
        <f>'BAU energy consumption'!D$5*$K$16</f>
        <v>742.85487107676033</v>
      </c>
      <c r="E153" s="16">
        <f>'BAU energy consumption'!E$5*$K$16</f>
        <v>713.9977820111144</v>
      </c>
      <c r="F153" s="16">
        <f>'BAU energy consumption'!F$5*$K$16</f>
        <v>684.80597582796588</v>
      </c>
      <c r="G153" s="16">
        <f>'BAU energy consumption'!G$5*$K$16</f>
        <v>660.5364126908355</v>
      </c>
      <c r="H153" s="16">
        <f>'BAU energy consumption'!H$5*$K$16</f>
        <v>636.15889950499218</v>
      </c>
      <c r="I153" s="16">
        <f>'BAU energy consumption'!I$5*$K$16</f>
        <v>611.67844520167921</v>
      </c>
      <c r="J153" s="16">
        <f>'BAU energy consumption'!J$5*$K$16</f>
        <v>587.0926576265415</v>
      </c>
      <c r="K153" s="16">
        <f>'BAU energy consumption'!K$5*$K$16</f>
        <v>562.41589970505447</v>
      </c>
      <c r="L153" s="16">
        <f>'BAU energy consumption'!L$5*$K$16</f>
        <v>534.81244683112163</v>
      </c>
      <c r="M153" s="16">
        <f>'BAU energy consumption'!M$5*$K$16</f>
        <v>507.16905616748215</v>
      </c>
      <c r="N153" s="16">
        <f>'BAU energy consumption'!N$5*$K$16</f>
        <v>479.4608279798619</v>
      </c>
      <c r="O153" s="16">
        <f>'BAU energy consumption'!O$5*$K$16</f>
        <v>451.68968861948503</v>
      </c>
      <c r="P153" s="16">
        <f>'BAU energy consumption'!P$5*$K$16</f>
        <v>423.86835552728519</v>
      </c>
      <c r="Q153" s="16">
        <f>'BAU energy consumption'!Q$5*$K$16</f>
        <v>406.68923041895607</v>
      </c>
      <c r="R153" s="16">
        <f>'BAU energy consumption'!R$5*$K$16</f>
        <v>389.49952657545032</v>
      </c>
      <c r="S153" s="16">
        <f>'BAU energy consumption'!S$5*$K$16</f>
        <v>372.3210622486057</v>
      </c>
      <c r="T153" s="16">
        <f>'BAU energy consumption'!T$5*$K$16</f>
        <v>355.16300880067587</v>
      </c>
      <c r="U153" s="16">
        <f>'BAU energy consumption'!U$5*$K$16</f>
        <v>338.01864411520819</v>
      </c>
      <c r="V153" s="16">
        <f>'BAU energy consumption'!V$5*$K$16</f>
        <v>323.7327525843823</v>
      </c>
      <c r="W153" s="16">
        <f>'BAU energy consumption'!W$5*$K$16</f>
        <v>309.47531380767487</v>
      </c>
      <c r="X153" s="16">
        <f>'BAU energy consumption'!X$5*$K$16</f>
        <v>295.24289622625889</v>
      </c>
      <c r="Y153" s="16">
        <f>'BAU energy consumption'!Y$5*$K$16</f>
        <v>281.04126227407949</v>
      </c>
      <c r="Z153" s="16">
        <f>'BAU energy consumption'!Z$5*$K$16</f>
        <v>266.88569729055206</v>
      </c>
      <c r="AA153" s="16">
        <f>'BAU energy consumption'!AA$5*$K$16</f>
        <v>250.98193443396002</v>
      </c>
      <c r="AB153" s="16">
        <f>'BAU energy consumption'!AB$5*$K$16</f>
        <v>235.154561937164</v>
      </c>
      <c r="AC153" s="16">
        <f>'BAU energy consumption'!AC$5*$K$16</f>
        <v>219.39241957687378</v>
      </c>
      <c r="AD153" s="16">
        <f>'BAU energy consumption'!AD$5*$K$16</f>
        <v>203.70084545633341</v>
      </c>
      <c r="AE153" s="16">
        <f>'BAU energy consumption'!AE$5*$K$16</f>
        <v>188.0700153664713</v>
      </c>
      <c r="AF153" s="16">
        <f>'BAU energy consumption'!AF$5*$K$16</f>
        <v>170.83215707438652</v>
      </c>
      <c r="AG153" s="16">
        <f>'BAU energy consumption'!AG$5*$K$16</f>
        <v>153.72295308332582</v>
      </c>
      <c r="AH153" s="16">
        <f>'BAU energy consumption'!AH$5*$K$16</f>
        <v>136.69942136754045</v>
      </c>
      <c r="AI153" s="16">
        <f>'BAU energy consumption'!AI$5*$K$16</f>
        <v>119.78759660009189</v>
      </c>
      <c r="AJ153" s="16">
        <f>'BAU energy consumption'!AJ$5*$K$16</f>
        <v>102.99752725059186</v>
      </c>
      <c r="AK153" s="16">
        <f>'BAU energy consumption'!AK$5*$K$16</f>
        <v>84.955292930547273</v>
      </c>
      <c r="AL153" s="16">
        <f>'BAU energy consumption'!AL$5*$K$16</f>
        <v>67.067664215779246</v>
      </c>
      <c r="AM153" s="16">
        <f>'BAU energy consumption'!AM$5*$K$16</f>
        <v>49.318572535401039</v>
      </c>
      <c r="AN153" s="16">
        <f>'BAU energy consumption'!AN$5*$K$16</f>
        <v>31.715481676687677</v>
      </c>
    </row>
    <row r="154" spans="1:40" s="14" customFormat="1" x14ac:dyDescent="0.15"/>
    <row r="155" spans="1:40" s="18" customFormat="1" x14ac:dyDescent="0.15">
      <c r="A155" s="17" t="s">
        <v>19</v>
      </c>
      <c r="B155" s="18">
        <v>2022</v>
      </c>
      <c r="C155" s="18">
        <v>2023</v>
      </c>
      <c r="D155" s="18">
        <v>2024</v>
      </c>
      <c r="E155" s="18">
        <v>2025</v>
      </c>
      <c r="F155" s="18">
        <v>2026</v>
      </c>
      <c r="G155" s="18">
        <v>2027</v>
      </c>
      <c r="H155" s="18">
        <v>2028</v>
      </c>
      <c r="I155" s="18">
        <v>2029</v>
      </c>
      <c r="J155" s="18">
        <v>2030</v>
      </c>
      <c r="K155" s="18">
        <v>2031</v>
      </c>
      <c r="L155" s="18">
        <v>2032</v>
      </c>
      <c r="M155" s="18">
        <v>2033</v>
      </c>
      <c r="N155" s="18">
        <v>2034</v>
      </c>
      <c r="O155" s="18">
        <v>2035</v>
      </c>
      <c r="P155" s="18">
        <v>2036</v>
      </c>
      <c r="Q155" s="18">
        <v>2037</v>
      </c>
      <c r="R155" s="18">
        <v>2038</v>
      </c>
      <c r="S155" s="18">
        <v>2039</v>
      </c>
      <c r="T155" s="18">
        <v>2040</v>
      </c>
      <c r="U155" s="18">
        <v>2041</v>
      </c>
      <c r="V155" s="18">
        <v>2042</v>
      </c>
      <c r="W155" s="18">
        <v>2043</v>
      </c>
      <c r="X155" s="18">
        <v>2044</v>
      </c>
      <c r="Y155" s="18">
        <v>2045</v>
      </c>
      <c r="Z155" s="18">
        <v>2046</v>
      </c>
      <c r="AA155" s="18">
        <v>2047</v>
      </c>
      <c r="AB155" s="18">
        <v>2048</v>
      </c>
      <c r="AC155" s="18">
        <v>2049</v>
      </c>
      <c r="AD155" s="18">
        <v>2050</v>
      </c>
      <c r="AE155" s="18">
        <v>2051</v>
      </c>
      <c r="AF155" s="18">
        <v>2052</v>
      </c>
      <c r="AG155" s="18">
        <v>2053</v>
      </c>
      <c r="AH155" s="18">
        <v>2054</v>
      </c>
      <c r="AI155" s="18">
        <v>2055</v>
      </c>
      <c r="AJ155" s="18">
        <v>2056</v>
      </c>
      <c r="AK155" s="18">
        <v>2057</v>
      </c>
      <c r="AL155" s="18">
        <v>2058</v>
      </c>
      <c r="AM155" s="18">
        <v>2059</v>
      </c>
      <c r="AN155" s="18">
        <v>2060</v>
      </c>
    </row>
    <row r="156" spans="1:40" s="14" customFormat="1" x14ac:dyDescent="0.15">
      <c r="A156" s="18" t="s">
        <v>203</v>
      </c>
      <c r="B156" s="15">
        <f t="shared" ref="B156:B165" si="180">B$166*$L5/$L$15</f>
        <v>1787.718907553693</v>
      </c>
      <c r="C156" s="15">
        <f t="shared" ref="C156:AN156" si="181">C$166*$L5/$L$15</f>
        <v>1787.718907553693</v>
      </c>
      <c r="D156" s="15">
        <f t="shared" si="181"/>
        <v>1709.1247409735993</v>
      </c>
      <c r="E156" s="15">
        <f t="shared" si="181"/>
        <v>1642.7317390631656</v>
      </c>
      <c r="F156" s="15">
        <f t="shared" si="181"/>
        <v>1575.5686361154706</v>
      </c>
      <c r="G156" s="15">
        <f t="shared" si="181"/>
        <v>1519.7303931082383</v>
      </c>
      <c r="H156" s="15">
        <f t="shared" si="181"/>
        <v>1463.6437838235161</v>
      </c>
      <c r="I156" s="15">
        <f t="shared" si="181"/>
        <v>1407.3203325692771</v>
      </c>
      <c r="J156" s="15">
        <f t="shared" si="181"/>
        <v>1350.7545355918926</v>
      </c>
      <c r="K156" s="15">
        <f t="shared" si="181"/>
        <v>1293.979438419148</v>
      </c>
      <c r="L156" s="15">
        <f t="shared" si="181"/>
        <v>1230.4707423332575</v>
      </c>
      <c r="M156" s="15">
        <f t="shared" si="181"/>
        <v>1166.8701593026283</v>
      </c>
      <c r="N156" s="15">
        <f t="shared" si="181"/>
        <v>1103.1204012168253</v>
      </c>
      <c r="O156" s="15">
        <f t="shared" si="181"/>
        <v>1039.2259001320483</v>
      </c>
      <c r="P156" s="15">
        <f t="shared" si="181"/>
        <v>975.21591572443072</v>
      </c>
      <c r="Q156" s="15">
        <f t="shared" si="181"/>
        <v>935.69101133985396</v>
      </c>
      <c r="R156" s="15">
        <f t="shared" si="181"/>
        <v>896.14176791043474</v>
      </c>
      <c r="S156" s="15">
        <f t="shared" si="181"/>
        <v>856.61838382010046</v>
      </c>
      <c r="T156" s="15">
        <f t="shared" si="181"/>
        <v>817.14196009779573</v>
      </c>
      <c r="U156" s="15">
        <f t="shared" si="181"/>
        <v>777.69703082145656</v>
      </c>
      <c r="V156" s="15">
        <f t="shared" si="181"/>
        <v>744.82873902872916</v>
      </c>
      <c r="W156" s="15">
        <f t="shared" si="181"/>
        <v>712.02590996352262</v>
      </c>
      <c r="X156" s="15">
        <f t="shared" si="181"/>
        <v>679.28064846041536</v>
      </c>
      <c r="Y156" s="15">
        <f t="shared" si="181"/>
        <v>646.60621245013783</v>
      </c>
      <c r="Z156" s="15">
        <f t="shared" si="181"/>
        <v>614.03776970608226</v>
      </c>
      <c r="AA156" s="15">
        <f t="shared" si="181"/>
        <v>577.4471574194871</v>
      </c>
      <c r="AB156" s="15">
        <f t="shared" si="181"/>
        <v>541.0323003967834</v>
      </c>
      <c r="AC156" s="15">
        <f t="shared" si="181"/>
        <v>504.7675217332586</v>
      </c>
      <c r="AD156" s="15">
        <f t="shared" si="181"/>
        <v>468.66510307998522</v>
      </c>
      <c r="AE156" s="15">
        <f t="shared" si="181"/>
        <v>432.70244136947531</v>
      </c>
      <c r="AF156" s="15">
        <f t="shared" si="181"/>
        <v>393.04240650197204</v>
      </c>
      <c r="AG156" s="15">
        <f t="shared" si="181"/>
        <v>353.67837325938126</v>
      </c>
      <c r="AH156" s="15">
        <f t="shared" si="181"/>
        <v>314.51145066516835</v>
      </c>
      <c r="AI156" s="15">
        <f t="shared" si="181"/>
        <v>275.60153804231675</v>
      </c>
      <c r="AJ156" s="15">
        <f t="shared" si="181"/>
        <v>236.97175442617382</v>
      </c>
      <c r="AK156" s="15">
        <f t="shared" si="181"/>
        <v>195.46104990035693</v>
      </c>
      <c r="AL156" s="15">
        <f t="shared" si="181"/>
        <v>154.30605451149214</v>
      </c>
      <c r="AM156" s="15">
        <f t="shared" si="181"/>
        <v>113.46979846490765</v>
      </c>
      <c r="AN156" s="15">
        <f t="shared" si="181"/>
        <v>72.969454083206244</v>
      </c>
    </row>
    <row r="157" spans="1:40" s="14" customFormat="1" x14ac:dyDescent="0.15">
      <c r="A157" s="18" t="s">
        <v>204</v>
      </c>
      <c r="B157" s="15">
        <f t="shared" si="180"/>
        <v>171.36519152709121</v>
      </c>
      <c r="C157" s="15">
        <f t="shared" ref="C157:AN157" si="182">C$166*$L6/$L$15</f>
        <v>171.36519152709121</v>
      </c>
      <c r="D157" s="15">
        <f t="shared" si="182"/>
        <v>163.83139840558763</v>
      </c>
      <c r="E157" s="15">
        <f t="shared" si="182"/>
        <v>157.46717109872941</v>
      </c>
      <c r="F157" s="15">
        <f t="shared" si="182"/>
        <v>151.02912429419291</v>
      </c>
      <c r="G157" s="15">
        <f t="shared" si="182"/>
        <v>145.67664345000674</v>
      </c>
      <c r="H157" s="15">
        <f t="shared" si="182"/>
        <v>140.30035498453782</v>
      </c>
      <c r="I157" s="15">
        <f t="shared" si="182"/>
        <v>134.90136358221665</v>
      </c>
      <c r="J157" s="15">
        <f t="shared" si="182"/>
        <v>129.47914167028503</v>
      </c>
      <c r="K157" s="15">
        <f t="shared" si="182"/>
        <v>124.03685689057653</v>
      </c>
      <c r="L157" s="15">
        <f t="shared" si="182"/>
        <v>117.9491101970614</v>
      </c>
      <c r="M157" s="15">
        <f t="shared" si="182"/>
        <v>111.85255550592571</v>
      </c>
      <c r="N157" s="15">
        <f t="shared" si="182"/>
        <v>105.74170135652903</v>
      </c>
      <c r="O157" s="15">
        <f t="shared" si="182"/>
        <v>99.616972592036802</v>
      </c>
      <c r="P157" s="15">
        <f t="shared" si="182"/>
        <v>93.481173954281417</v>
      </c>
      <c r="Q157" s="15">
        <f t="shared" si="182"/>
        <v>89.692439169783682</v>
      </c>
      <c r="R157" s="15">
        <f t="shared" si="182"/>
        <v>85.9013713199123</v>
      </c>
      <c r="S157" s="15">
        <f t="shared" si="182"/>
        <v>82.112782266106862</v>
      </c>
      <c r="T157" s="15">
        <f t="shared" si="182"/>
        <v>78.328694687576771</v>
      </c>
      <c r="U157" s="15">
        <f t="shared" si="182"/>
        <v>74.547626068986119</v>
      </c>
      <c r="V157" s="15">
        <f t="shared" si="182"/>
        <v>71.396973528237126</v>
      </c>
      <c r="W157" s="15">
        <f t="shared" si="182"/>
        <v>68.252596041576382</v>
      </c>
      <c r="X157" s="15">
        <f t="shared" si="182"/>
        <v>65.113736802926113</v>
      </c>
      <c r="Y157" s="15">
        <f t="shared" si="182"/>
        <v>61.981666676418996</v>
      </c>
      <c r="Z157" s="15">
        <f t="shared" si="182"/>
        <v>58.859756735772145</v>
      </c>
      <c r="AA157" s="15">
        <f t="shared" si="182"/>
        <v>55.352294093803309</v>
      </c>
      <c r="AB157" s="15">
        <f t="shared" si="182"/>
        <v>51.86167880648928</v>
      </c>
      <c r="AC157" s="15">
        <f t="shared" si="182"/>
        <v>48.385449565357391</v>
      </c>
      <c r="AD157" s="15">
        <f t="shared" si="182"/>
        <v>44.924783651399324</v>
      </c>
      <c r="AE157" s="15">
        <f t="shared" si="182"/>
        <v>41.477514404648112</v>
      </c>
      <c r="AF157" s="15">
        <f t="shared" si="182"/>
        <v>37.675826431038814</v>
      </c>
      <c r="AG157" s="15">
        <f t="shared" si="182"/>
        <v>33.902512255419325</v>
      </c>
      <c r="AH157" s="15">
        <f t="shared" si="182"/>
        <v>30.148092495397592</v>
      </c>
      <c r="AI157" s="15">
        <f t="shared" si="182"/>
        <v>26.418308914352654</v>
      </c>
      <c r="AJ157" s="15">
        <f t="shared" si="182"/>
        <v>22.715377631330689</v>
      </c>
      <c r="AK157" s="15">
        <f t="shared" si="182"/>
        <v>18.736290202409791</v>
      </c>
      <c r="AL157" s="15">
        <f t="shared" si="182"/>
        <v>14.791299948455368</v>
      </c>
      <c r="AM157" s="15">
        <f t="shared" si="182"/>
        <v>10.876863059577685</v>
      </c>
      <c r="AN157" s="15">
        <f t="shared" si="182"/>
        <v>6.9946256213774278</v>
      </c>
    </row>
    <row r="158" spans="1:40" s="14" customFormat="1" x14ac:dyDescent="0.15">
      <c r="A158" s="18" t="s">
        <v>205</v>
      </c>
      <c r="B158" s="15">
        <f t="shared" si="180"/>
        <v>18.526248848537062</v>
      </c>
      <c r="C158" s="15">
        <f t="shared" ref="C158:AN158" si="183">C$166*$L7/$L$15</f>
        <v>18.526248848537062</v>
      </c>
      <c r="D158" s="15">
        <f t="shared" si="183"/>
        <v>17.711772320961117</v>
      </c>
      <c r="E158" s="15">
        <f t="shared" si="183"/>
        <v>17.023737266905982</v>
      </c>
      <c r="F158" s="15">
        <f t="shared" si="183"/>
        <v>16.327721605052535</v>
      </c>
      <c r="G158" s="15">
        <f t="shared" si="183"/>
        <v>15.749066213063287</v>
      </c>
      <c r="H158" s="15">
        <f t="shared" si="183"/>
        <v>15.16783698497323</v>
      </c>
      <c r="I158" s="15">
        <f t="shared" si="183"/>
        <v>14.584153347945334</v>
      </c>
      <c r="J158" s="15">
        <f t="shared" si="183"/>
        <v>13.997958266218049</v>
      </c>
      <c r="K158" s="15">
        <f t="shared" si="183"/>
        <v>13.409594192773493</v>
      </c>
      <c r="L158" s="15">
        <f t="shared" si="183"/>
        <v>12.75144939005205</v>
      </c>
      <c r="M158" s="15">
        <f t="shared" si="183"/>
        <v>12.092352356866988</v>
      </c>
      <c r="N158" s="15">
        <f t="shared" si="183"/>
        <v>11.431709412754616</v>
      </c>
      <c r="O158" s="15">
        <f t="shared" si="183"/>
        <v>10.769566487405404</v>
      </c>
      <c r="P158" s="15">
        <f t="shared" si="183"/>
        <v>10.106226800771315</v>
      </c>
      <c r="Q158" s="15">
        <f t="shared" si="183"/>
        <v>9.6966276119674628</v>
      </c>
      <c r="R158" s="15">
        <f t="shared" si="183"/>
        <v>9.2867761960379802</v>
      </c>
      <c r="S158" s="15">
        <f t="shared" si="183"/>
        <v>8.8771927621435474</v>
      </c>
      <c r="T158" s="15">
        <f t="shared" si="183"/>
        <v>8.4680959816376671</v>
      </c>
      <c r="U158" s="15">
        <f t="shared" si="183"/>
        <v>8.059325580150789</v>
      </c>
      <c r="V158" s="15">
        <f t="shared" si="183"/>
        <v>7.7187093063028795</v>
      </c>
      <c r="W158" s="15">
        <f t="shared" si="183"/>
        <v>7.3787714270142191</v>
      </c>
      <c r="X158" s="15">
        <f t="shared" si="183"/>
        <v>7.0394301241652606</v>
      </c>
      <c r="Y158" s="15">
        <f t="shared" si="183"/>
        <v>6.7008227905658542</v>
      </c>
      <c r="Z158" s="15">
        <f t="shared" si="183"/>
        <v>6.3633138721691935</v>
      </c>
      <c r="AA158" s="15">
        <f t="shared" si="183"/>
        <v>5.9841229457447396</v>
      </c>
      <c r="AB158" s="15">
        <f t="shared" si="183"/>
        <v>5.6067533827021538</v>
      </c>
      <c r="AC158" s="15">
        <f t="shared" si="183"/>
        <v>5.2309390915858076</v>
      </c>
      <c r="AD158" s="15">
        <f t="shared" si="183"/>
        <v>4.8568073479551224</v>
      </c>
      <c r="AE158" s="15">
        <f t="shared" si="183"/>
        <v>4.484123914732189</v>
      </c>
      <c r="AF158" s="15">
        <f t="shared" si="183"/>
        <v>4.0731243598287534</v>
      </c>
      <c r="AG158" s="15">
        <f t="shared" si="183"/>
        <v>3.6651922892706095</v>
      </c>
      <c r="AH158" s="15">
        <f t="shared" si="183"/>
        <v>3.2593028893510732</v>
      </c>
      <c r="AI158" s="15">
        <f t="shared" si="183"/>
        <v>2.8560769007015505</v>
      </c>
      <c r="AJ158" s="15">
        <f t="shared" si="183"/>
        <v>2.4557539074088766</v>
      </c>
      <c r="AK158" s="15">
        <f t="shared" si="183"/>
        <v>2.0255757408783648</v>
      </c>
      <c r="AL158" s="15">
        <f t="shared" si="183"/>
        <v>1.5990838115750969</v>
      </c>
      <c r="AM158" s="15">
        <f t="shared" si="183"/>
        <v>1.1758949990806038</v>
      </c>
      <c r="AN158" s="15">
        <f t="shared" si="183"/>
        <v>0.75618726130566249</v>
      </c>
    </row>
    <row r="159" spans="1:40" s="14" customFormat="1" x14ac:dyDescent="0.15">
      <c r="A159" s="18" t="s">
        <v>206</v>
      </c>
      <c r="B159" s="15">
        <f t="shared" si="180"/>
        <v>25.309522116040952</v>
      </c>
      <c r="C159" s="15">
        <f t="shared" ref="C159:AN159" si="184">C$166*$L8/$L$15</f>
        <v>25.309522116040952</v>
      </c>
      <c r="D159" s="15">
        <f t="shared" si="184"/>
        <v>24.196829964693357</v>
      </c>
      <c r="E159" s="15">
        <f t="shared" si="184"/>
        <v>23.256875062889538</v>
      </c>
      <c r="F159" s="15">
        <f t="shared" si="184"/>
        <v>22.306017502311004</v>
      </c>
      <c r="G159" s="15">
        <f t="shared" si="184"/>
        <v>21.515490960167817</v>
      </c>
      <c r="H159" s="15">
        <f t="shared" si="184"/>
        <v>20.721448187499544</v>
      </c>
      <c r="I159" s="15">
        <f t="shared" si="184"/>
        <v>19.92405233899807</v>
      </c>
      <c r="J159" s="15">
        <f t="shared" si="184"/>
        <v>19.123225495604853</v>
      </c>
      <c r="K159" s="15">
        <f t="shared" si="184"/>
        <v>18.319435497377295</v>
      </c>
      <c r="L159" s="15">
        <f t="shared" si="184"/>
        <v>17.420314980524733</v>
      </c>
      <c r="M159" s="15">
        <f t="shared" si="184"/>
        <v>16.519893579819453</v>
      </c>
      <c r="N159" s="15">
        <f t="shared" si="184"/>
        <v>15.617360242309047</v>
      </c>
      <c r="O159" s="15">
        <f t="shared" si="184"/>
        <v>14.712777714560627</v>
      </c>
      <c r="P159" s="15">
        <f t="shared" si="184"/>
        <v>13.806560238666208</v>
      </c>
      <c r="Q159" s="15">
        <f t="shared" si="184"/>
        <v>13.246988799650255</v>
      </c>
      <c r="R159" s="15">
        <f t="shared" si="184"/>
        <v>12.687072782081643</v>
      </c>
      <c r="S159" s="15">
        <f t="shared" si="184"/>
        <v>12.12752286653931</v>
      </c>
      <c r="T159" s="15">
        <f t="shared" si="184"/>
        <v>11.568637789562038</v>
      </c>
      <c r="U159" s="15">
        <f t="shared" si="184"/>
        <v>11.010198593295275</v>
      </c>
      <c r="V159" s="15">
        <f t="shared" si="184"/>
        <v>10.54486774372516</v>
      </c>
      <c r="W159" s="15">
        <f t="shared" si="184"/>
        <v>10.08046367875354</v>
      </c>
      <c r="X159" s="15">
        <f t="shared" si="184"/>
        <v>9.6168746230543309</v>
      </c>
      <c r="Y159" s="15">
        <f t="shared" si="184"/>
        <v>9.154288274978553</v>
      </c>
      <c r="Z159" s="15">
        <f t="shared" si="184"/>
        <v>8.6932025201471923</v>
      </c>
      <c r="AA159" s="15">
        <f t="shared" si="184"/>
        <v>8.1751731437200448</v>
      </c>
      <c r="AB159" s="15">
        <f t="shared" si="184"/>
        <v>7.6596320117924543</v>
      </c>
      <c r="AC159" s="15">
        <f t="shared" si="184"/>
        <v>7.1462156051417098</v>
      </c>
      <c r="AD159" s="15">
        <f t="shared" si="184"/>
        <v>6.6350978004987287</v>
      </c>
      <c r="AE159" s="15">
        <f t="shared" si="184"/>
        <v>6.1259585963050673</v>
      </c>
      <c r="AF159" s="15">
        <f t="shared" si="184"/>
        <v>5.5644740556646184</v>
      </c>
      <c r="AG159" s="15">
        <f t="shared" si="184"/>
        <v>5.00718014009417</v>
      </c>
      <c r="AH159" s="15">
        <f t="shared" si="184"/>
        <v>4.4526768065852229</v>
      </c>
      <c r="AI159" s="15">
        <f t="shared" si="184"/>
        <v>3.9018120761736235</v>
      </c>
      <c r="AJ159" s="15">
        <f t="shared" si="184"/>
        <v>3.3549132552015233</v>
      </c>
      <c r="AK159" s="15">
        <f t="shared" si="184"/>
        <v>2.7672279710053282</v>
      </c>
      <c r="AL159" s="15">
        <f t="shared" si="184"/>
        <v>2.1845786173631629</v>
      </c>
      <c r="AM159" s="15">
        <f t="shared" si="184"/>
        <v>1.6064417966469571</v>
      </c>
      <c r="AN159" s="15">
        <f t="shared" si="184"/>
        <v>1.0330606249734904</v>
      </c>
    </row>
    <row r="160" spans="1:40" s="14" customFormat="1" x14ac:dyDescent="0.15">
      <c r="A160" s="18" t="s">
        <v>207</v>
      </c>
      <c r="B160" s="15">
        <f t="shared" si="180"/>
        <v>0</v>
      </c>
      <c r="C160" s="15">
        <f t="shared" ref="C160:AN160" si="185">C$166*$L9/$L$15</f>
        <v>0</v>
      </c>
      <c r="D160" s="15">
        <f t="shared" si="185"/>
        <v>0</v>
      </c>
      <c r="E160" s="15">
        <f t="shared" si="185"/>
        <v>0</v>
      </c>
      <c r="F160" s="15">
        <f t="shared" si="185"/>
        <v>0</v>
      </c>
      <c r="G160" s="15">
        <f t="shared" si="185"/>
        <v>0</v>
      </c>
      <c r="H160" s="15">
        <f t="shared" si="185"/>
        <v>0</v>
      </c>
      <c r="I160" s="15">
        <f t="shared" si="185"/>
        <v>0</v>
      </c>
      <c r="J160" s="15">
        <f t="shared" si="185"/>
        <v>0</v>
      </c>
      <c r="K160" s="15">
        <f t="shared" si="185"/>
        <v>0</v>
      </c>
      <c r="L160" s="15">
        <f t="shared" si="185"/>
        <v>0</v>
      </c>
      <c r="M160" s="15">
        <f t="shared" si="185"/>
        <v>0</v>
      </c>
      <c r="N160" s="15">
        <f t="shared" si="185"/>
        <v>0</v>
      </c>
      <c r="O160" s="15">
        <f t="shared" si="185"/>
        <v>0</v>
      </c>
      <c r="P160" s="15">
        <f t="shared" si="185"/>
        <v>0</v>
      </c>
      <c r="Q160" s="15">
        <f t="shared" si="185"/>
        <v>0</v>
      </c>
      <c r="R160" s="15">
        <f t="shared" si="185"/>
        <v>0</v>
      </c>
      <c r="S160" s="15">
        <f t="shared" si="185"/>
        <v>0</v>
      </c>
      <c r="T160" s="15">
        <f t="shared" si="185"/>
        <v>0</v>
      </c>
      <c r="U160" s="15">
        <f t="shared" si="185"/>
        <v>0</v>
      </c>
      <c r="V160" s="15">
        <f t="shared" si="185"/>
        <v>0</v>
      </c>
      <c r="W160" s="15">
        <f t="shared" si="185"/>
        <v>0</v>
      </c>
      <c r="X160" s="15">
        <f t="shared" si="185"/>
        <v>0</v>
      </c>
      <c r="Y160" s="15">
        <f t="shared" si="185"/>
        <v>0</v>
      </c>
      <c r="Z160" s="15">
        <f t="shared" si="185"/>
        <v>0</v>
      </c>
      <c r="AA160" s="15">
        <f t="shared" si="185"/>
        <v>0</v>
      </c>
      <c r="AB160" s="15">
        <f t="shared" si="185"/>
        <v>0</v>
      </c>
      <c r="AC160" s="15">
        <f t="shared" si="185"/>
        <v>0</v>
      </c>
      <c r="AD160" s="15">
        <f t="shared" si="185"/>
        <v>0</v>
      </c>
      <c r="AE160" s="15">
        <f t="shared" si="185"/>
        <v>0</v>
      </c>
      <c r="AF160" s="15">
        <f t="shared" si="185"/>
        <v>0</v>
      </c>
      <c r="AG160" s="15">
        <f t="shared" si="185"/>
        <v>0</v>
      </c>
      <c r="AH160" s="15">
        <f t="shared" si="185"/>
        <v>0</v>
      </c>
      <c r="AI160" s="15">
        <f t="shared" si="185"/>
        <v>0</v>
      </c>
      <c r="AJ160" s="15">
        <f t="shared" si="185"/>
        <v>0</v>
      </c>
      <c r="AK160" s="15">
        <f t="shared" si="185"/>
        <v>0</v>
      </c>
      <c r="AL160" s="15">
        <f t="shared" si="185"/>
        <v>0</v>
      </c>
      <c r="AM160" s="15">
        <f t="shared" si="185"/>
        <v>0</v>
      </c>
      <c r="AN160" s="15">
        <f t="shared" si="185"/>
        <v>0</v>
      </c>
    </row>
    <row r="161" spans="1:40" s="14" customFormat="1" x14ac:dyDescent="0.15">
      <c r="A161" s="18" t="s">
        <v>208</v>
      </c>
      <c r="B161" s="15">
        <f t="shared" si="180"/>
        <v>679.17084599140276</v>
      </c>
      <c r="C161" s="15">
        <f t="shared" ref="C161:AN161" si="186">C$166*$L10/$L$15</f>
        <v>679.17084599140276</v>
      </c>
      <c r="D161" s="15">
        <f t="shared" si="186"/>
        <v>649.31219965687637</v>
      </c>
      <c r="E161" s="15">
        <f t="shared" si="186"/>
        <v>624.08888793550409</v>
      </c>
      <c r="F161" s="15">
        <f t="shared" si="186"/>
        <v>598.57300775117835</v>
      </c>
      <c r="G161" s="15">
        <f t="shared" si="186"/>
        <v>577.35954595824467</v>
      </c>
      <c r="H161" s="15">
        <f t="shared" si="186"/>
        <v>556.05172753346801</v>
      </c>
      <c r="I161" s="15">
        <f t="shared" si="186"/>
        <v>534.65393066738091</v>
      </c>
      <c r="J161" s="15">
        <f t="shared" si="186"/>
        <v>513.16406443338849</v>
      </c>
      <c r="K161" s="15">
        <f t="shared" si="186"/>
        <v>491.59468313125609</v>
      </c>
      <c r="L161" s="15">
        <f t="shared" si="186"/>
        <v>467.46714570565007</v>
      </c>
      <c r="M161" s="15">
        <f t="shared" si="186"/>
        <v>443.30469958509769</v>
      </c>
      <c r="N161" s="15">
        <f t="shared" si="186"/>
        <v>419.0855804898427</v>
      </c>
      <c r="O161" s="15">
        <f t="shared" si="186"/>
        <v>394.81147219877556</v>
      </c>
      <c r="P161" s="15">
        <f t="shared" si="186"/>
        <v>370.49349073181924</v>
      </c>
      <c r="Q161" s="15">
        <f t="shared" si="186"/>
        <v>355.47761623657448</v>
      </c>
      <c r="R161" s="15">
        <f t="shared" si="186"/>
        <v>340.45249511446548</v>
      </c>
      <c r="S161" s="15">
        <f t="shared" si="186"/>
        <v>325.43719819297826</v>
      </c>
      <c r="T161" s="15">
        <f t="shared" si="186"/>
        <v>310.43974194697307</v>
      </c>
      <c r="U161" s="15">
        <f t="shared" si="186"/>
        <v>295.45425073049233</v>
      </c>
      <c r="V161" s="15">
        <f t="shared" si="186"/>
        <v>282.96728454758954</v>
      </c>
      <c r="W161" s="15">
        <f t="shared" si="186"/>
        <v>270.50518825661624</v>
      </c>
      <c r="X161" s="15">
        <f t="shared" si="186"/>
        <v>258.06496241165507</v>
      </c>
      <c r="Y161" s="15">
        <f t="shared" si="186"/>
        <v>245.65164382245985</v>
      </c>
      <c r="Z161" s="15">
        <f t="shared" si="186"/>
        <v>233.27859304941015</v>
      </c>
      <c r="AA161" s="15">
        <f t="shared" si="186"/>
        <v>219.37748309469325</v>
      </c>
      <c r="AB161" s="15">
        <f t="shared" si="186"/>
        <v>205.54314418030057</v>
      </c>
      <c r="AC161" s="15">
        <f t="shared" si="186"/>
        <v>191.76582141410535</v>
      </c>
      <c r="AD161" s="15">
        <f t="shared" si="186"/>
        <v>178.05018070824511</v>
      </c>
      <c r="AE161" s="15">
        <f t="shared" si="186"/>
        <v>164.38763494960992</v>
      </c>
      <c r="AF161" s="15">
        <f t="shared" si="186"/>
        <v>149.32042314175933</v>
      </c>
      <c r="AG161" s="15">
        <f t="shared" si="186"/>
        <v>134.36566507210955</v>
      </c>
      <c r="AH161" s="15">
        <f t="shared" si="186"/>
        <v>119.48579114965263</v>
      </c>
      <c r="AI161" s="15">
        <f t="shared" si="186"/>
        <v>104.70355767779459</v>
      </c>
      <c r="AJ161" s="15">
        <f t="shared" si="186"/>
        <v>90.027747790577948</v>
      </c>
      <c r="AK161" s="15">
        <f t="shared" si="186"/>
        <v>74.257449567868434</v>
      </c>
      <c r="AL161" s="15">
        <f t="shared" si="186"/>
        <v>58.622288516025002</v>
      </c>
      <c r="AM161" s="15">
        <f t="shared" si="186"/>
        <v>43.108219470219318</v>
      </c>
      <c r="AN161" s="15">
        <f t="shared" si="186"/>
        <v>27.72176635365901</v>
      </c>
    </row>
    <row r="162" spans="1:40" s="14" customFormat="1" x14ac:dyDescent="0.15">
      <c r="A162" s="18" t="s">
        <v>209</v>
      </c>
      <c r="B162" s="15">
        <f t="shared" si="180"/>
        <v>2.7341365187713302</v>
      </c>
      <c r="C162" s="15">
        <f t="shared" ref="C162:V162" si="187">C$166*$L11/$L$15</f>
        <v>2.7341365187713302</v>
      </c>
      <c r="D162" s="15">
        <f t="shared" si="187"/>
        <v>2.6139346346266459</v>
      </c>
      <c r="E162" s="15">
        <f t="shared" si="187"/>
        <v>2.5123932064148846</v>
      </c>
      <c r="F162" s="15">
        <f t="shared" si="187"/>
        <v>2.4096739860120677</v>
      </c>
      <c r="G162" s="15">
        <f t="shared" si="187"/>
        <v>2.3242750014709159</v>
      </c>
      <c r="H162" s="15">
        <f t="shared" si="187"/>
        <v>2.2384961656531197</v>
      </c>
      <c r="I162" s="15">
        <f t="shared" si="187"/>
        <v>2.1523551038302746</v>
      </c>
      <c r="J162" s="15">
        <f t="shared" si="187"/>
        <v>2.0658433985639775</v>
      </c>
      <c r="K162" s="15">
        <f t="shared" si="187"/>
        <v>1.979011589670034</v>
      </c>
      <c r="L162" s="15">
        <f t="shared" si="187"/>
        <v>1.8818814175303917</v>
      </c>
      <c r="M162" s="15">
        <f t="shared" si="187"/>
        <v>1.7846107135374776</v>
      </c>
      <c r="N162" s="15">
        <f t="shared" si="187"/>
        <v>1.687111861280137</v>
      </c>
      <c r="O162" s="15">
        <f t="shared" si="187"/>
        <v>1.5893916391431921</v>
      </c>
      <c r="P162" s="15">
        <f t="shared" si="187"/>
        <v>1.4914947968625809</v>
      </c>
      <c r="Q162" s="15">
        <f t="shared" si="187"/>
        <v>1.4310454253074665</v>
      </c>
      <c r="R162" s="15">
        <f t="shared" si="187"/>
        <v>1.3705588296277682</v>
      </c>
      <c r="S162" s="15">
        <f t="shared" si="187"/>
        <v>1.310111783210006</v>
      </c>
      <c r="T162" s="15">
        <f t="shared" si="187"/>
        <v>1.2497365579586603</v>
      </c>
      <c r="U162" s="15">
        <f t="shared" si="187"/>
        <v>1.1894095002992602</v>
      </c>
      <c r="V162" s="15">
        <f t="shared" si="187"/>
        <v>1.1391407491435763</v>
      </c>
      <c r="W162" s="15">
        <f t="shared" ref="W162:AN162" si="188">W$166*$L11/$L$15</f>
        <v>1.0889721166548574</v>
      </c>
      <c r="X162" s="15">
        <f t="shared" si="188"/>
        <v>1.0388915279705462</v>
      </c>
      <c r="Y162" s="15">
        <f t="shared" si="188"/>
        <v>0.98891925976412887</v>
      </c>
      <c r="Z162" s="15">
        <f t="shared" si="188"/>
        <v>0.93910909761291772</v>
      </c>
      <c r="AA162" s="15">
        <f t="shared" si="188"/>
        <v>0.88314743111475313</v>
      </c>
      <c r="AB162" s="15">
        <f t="shared" si="188"/>
        <v>0.8274545646406537</v>
      </c>
      <c r="AC162" s="15">
        <f t="shared" si="188"/>
        <v>0.77199122794373254</v>
      </c>
      <c r="AD162" s="15">
        <f t="shared" si="188"/>
        <v>0.71677620457579216</v>
      </c>
      <c r="AE162" s="15">
        <f t="shared" si="188"/>
        <v>0.66177492541525873</v>
      </c>
      <c r="AF162" s="15">
        <f t="shared" si="188"/>
        <v>0.60111888535839741</v>
      </c>
      <c r="AG162" s="15">
        <f t="shared" si="188"/>
        <v>0.54091555005778691</v>
      </c>
      <c r="AH162" s="15">
        <f t="shared" si="188"/>
        <v>0.48101367569697606</v>
      </c>
      <c r="AI162" s="15">
        <f t="shared" si="188"/>
        <v>0.4215048722744531</v>
      </c>
      <c r="AJ162" s="15">
        <f t="shared" si="188"/>
        <v>0.36242449803281157</v>
      </c>
      <c r="AK162" s="15">
        <f t="shared" si="188"/>
        <v>0.29893804460637802</v>
      </c>
      <c r="AL162" s="15">
        <f t="shared" si="188"/>
        <v>0.2359956125791095</v>
      </c>
      <c r="AM162" s="15">
        <f t="shared" si="188"/>
        <v>0.17354066036313326</v>
      </c>
      <c r="AN162" s="15">
        <f t="shared" si="188"/>
        <v>0.11159945130116038</v>
      </c>
    </row>
    <row r="163" spans="1:40" s="14" customFormat="1" x14ac:dyDescent="0.15">
      <c r="A163" s="18" t="s">
        <v>210</v>
      </c>
      <c r="B163" s="15">
        <f t="shared" si="180"/>
        <v>0</v>
      </c>
      <c r="C163" s="15">
        <f t="shared" ref="C163:V163" si="189">C$166*$L12/$L$15</f>
        <v>0</v>
      </c>
      <c r="D163" s="15">
        <f t="shared" si="189"/>
        <v>0</v>
      </c>
      <c r="E163" s="15">
        <f t="shared" si="189"/>
        <v>0</v>
      </c>
      <c r="F163" s="15">
        <f t="shared" si="189"/>
        <v>0</v>
      </c>
      <c r="G163" s="15">
        <f t="shared" si="189"/>
        <v>0</v>
      </c>
      <c r="H163" s="15">
        <f t="shared" si="189"/>
        <v>0</v>
      </c>
      <c r="I163" s="15">
        <f t="shared" si="189"/>
        <v>0</v>
      </c>
      <c r="J163" s="15">
        <f t="shared" si="189"/>
        <v>0</v>
      </c>
      <c r="K163" s="15">
        <f t="shared" si="189"/>
        <v>0</v>
      </c>
      <c r="L163" s="15">
        <f t="shared" si="189"/>
        <v>0</v>
      </c>
      <c r="M163" s="15">
        <f t="shared" si="189"/>
        <v>0</v>
      </c>
      <c r="N163" s="15">
        <f t="shared" si="189"/>
        <v>0</v>
      </c>
      <c r="O163" s="15">
        <f t="shared" si="189"/>
        <v>0</v>
      </c>
      <c r="P163" s="15">
        <f t="shared" si="189"/>
        <v>0</v>
      </c>
      <c r="Q163" s="15">
        <f t="shared" si="189"/>
        <v>0</v>
      </c>
      <c r="R163" s="15">
        <f t="shared" si="189"/>
        <v>0</v>
      </c>
      <c r="S163" s="15">
        <f t="shared" si="189"/>
        <v>0</v>
      </c>
      <c r="T163" s="15">
        <f t="shared" si="189"/>
        <v>0</v>
      </c>
      <c r="U163" s="15">
        <f t="shared" si="189"/>
        <v>0</v>
      </c>
      <c r="V163" s="15">
        <f t="shared" si="189"/>
        <v>0</v>
      </c>
      <c r="W163" s="15">
        <f t="shared" ref="W163:AN163" si="190">W$166*$L12/$L$15</f>
        <v>0</v>
      </c>
      <c r="X163" s="15">
        <f t="shared" si="190"/>
        <v>0</v>
      </c>
      <c r="Y163" s="15">
        <f t="shared" si="190"/>
        <v>0</v>
      </c>
      <c r="Z163" s="15">
        <f t="shared" si="190"/>
        <v>0</v>
      </c>
      <c r="AA163" s="15">
        <f t="shared" si="190"/>
        <v>0</v>
      </c>
      <c r="AB163" s="15">
        <f t="shared" si="190"/>
        <v>0</v>
      </c>
      <c r="AC163" s="15">
        <f t="shared" si="190"/>
        <v>0</v>
      </c>
      <c r="AD163" s="15">
        <f t="shared" si="190"/>
        <v>0</v>
      </c>
      <c r="AE163" s="15">
        <f t="shared" si="190"/>
        <v>0</v>
      </c>
      <c r="AF163" s="15">
        <f t="shared" si="190"/>
        <v>0</v>
      </c>
      <c r="AG163" s="15">
        <f t="shared" si="190"/>
        <v>0</v>
      </c>
      <c r="AH163" s="15">
        <f t="shared" si="190"/>
        <v>0</v>
      </c>
      <c r="AI163" s="15">
        <f t="shared" si="190"/>
        <v>0</v>
      </c>
      <c r="AJ163" s="15">
        <f t="shared" si="190"/>
        <v>0</v>
      </c>
      <c r="AK163" s="15">
        <f t="shared" si="190"/>
        <v>0</v>
      </c>
      <c r="AL163" s="15">
        <f t="shared" si="190"/>
        <v>0</v>
      </c>
      <c r="AM163" s="15">
        <f t="shared" si="190"/>
        <v>0</v>
      </c>
      <c r="AN163" s="15">
        <f t="shared" si="190"/>
        <v>0</v>
      </c>
    </row>
    <row r="164" spans="1:40" s="14" customFormat="1" x14ac:dyDescent="0.15">
      <c r="A164" s="18" t="s">
        <v>211</v>
      </c>
      <c r="B164" s="15">
        <f t="shared" si="180"/>
        <v>824.84590089428423</v>
      </c>
      <c r="C164" s="15">
        <f t="shared" ref="C164:V164" si="191">C$166*$L13/$L$15</f>
        <v>824.84590089428423</v>
      </c>
      <c r="D164" s="15">
        <f t="shared" si="191"/>
        <v>788.58288669005276</v>
      </c>
      <c r="E164" s="15">
        <f t="shared" si="191"/>
        <v>757.94943797365113</v>
      </c>
      <c r="F164" s="15">
        <f t="shared" si="191"/>
        <v>726.96066791384624</v>
      </c>
      <c r="G164" s="15">
        <f t="shared" si="191"/>
        <v>701.19714006668585</v>
      </c>
      <c r="H164" s="15">
        <f t="shared" si="191"/>
        <v>675.31901707537713</v>
      </c>
      <c r="I164" s="15">
        <f t="shared" si="191"/>
        <v>649.3316162066069</v>
      </c>
      <c r="J164" s="15">
        <f t="shared" si="191"/>
        <v>623.23239805185756</v>
      </c>
      <c r="K164" s="15">
        <f t="shared" si="191"/>
        <v>597.03660967710903</v>
      </c>
      <c r="L164" s="15">
        <f t="shared" si="191"/>
        <v>567.73396740138867</v>
      </c>
      <c r="M164" s="15">
        <f t="shared" si="191"/>
        <v>538.38892888015482</v>
      </c>
      <c r="N164" s="15">
        <f t="shared" si="191"/>
        <v>508.97506162289562</v>
      </c>
      <c r="O164" s="15">
        <f t="shared" si="191"/>
        <v>479.49441056149226</v>
      </c>
      <c r="P164" s="15">
        <f t="shared" si="191"/>
        <v>449.96047598607316</v>
      </c>
      <c r="Q164" s="15">
        <f t="shared" si="191"/>
        <v>431.72385319984943</v>
      </c>
      <c r="R164" s="15">
        <f t="shared" si="191"/>
        <v>413.47600048184773</v>
      </c>
      <c r="S164" s="15">
        <f t="shared" si="191"/>
        <v>395.24007915292179</v>
      </c>
      <c r="T164" s="15">
        <f t="shared" si="191"/>
        <v>377.02582513808534</v>
      </c>
      <c r="U164" s="15">
        <f t="shared" si="191"/>
        <v>358.82610252667354</v>
      </c>
      <c r="V164" s="15">
        <f t="shared" si="191"/>
        <v>343.66081248019339</v>
      </c>
      <c r="W164" s="15">
        <f t="shared" ref="W164:AN164" si="192">W$166*$L13/$L$15</f>
        <v>328.52572665778263</v>
      </c>
      <c r="X164" s="15">
        <f t="shared" si="192"/>
        <v>313.41720226369341</v>
      </c>
      <c r="Y164" s="15">
        <f t="shared" si="192"/>
        <v>298.34135645077976</v>
      </c>
      <c r="Z164" s="15">
        <f t="shared" si="192"/>
        <v>283.31441548011844</v>
      </c>
      <c r="AA164" s="15">
        <f t="shared" si="192"/>
        <v>266.43166258855206</v>
      </c>
      <c r="AB164" s="15">
        <f t="shared" si="192"/>
        <v>249.63000242826956</v>
      </c>
      <c r="AC164" s="15">
        <f t="shared" si="192"/>
        <v>232.89758778463883</v>
      </c>
      <c r="AD164" s="15">
        <f t="shared" si="192"/>
        <v>216.2400853592317</v>
      </c>
      <c r="AE164" s="15">
        <f t="shared" si="192"/>
        <v>199.64706619283851</v>
      </c>
      <c r="AF164" s="15">
        <f t="shared" si="192"/>
        <v>181.34809477649353</v>
      </c>
      <c r="AG164" s="15">
        <f t="shared" si="192"/>
        <v>163.18569725100775</v>
      </c>
      <c r="AH164" s="15">
        <f t="shared" si="192"/>
        <v>145.11424574038489</v>
      </c>
      <c r="AI164" s="15">
        <f t="shared" si="192"/>
        <v>127.16137753750161</v>
      </c>
      <c r="AJ164" s="15">
        <f t="shared" si="192"/>
        <v>109.33775966694347</v>
      </c>
      <c r="AK164" s="15">
        <f t="shared" si="192"/>
        <v>90.184897141029012</v>
      </c>
      <c r="AL164" s="15">
        <f t="shared" si="192"/>
        <v>71.196157298096665</v>
      </c>
      <c r="AM164" s="15">
        <f t="shared" si="192"/>
        <v>52.354482432114992</v>
      </c>
      <c r="AN164" s="15">
        <f t="shared" si="192"/>
        <v>33.667795779700135</v>
      </c>
    </row>
    <row r="165" spans="1:40" s="14" customFormat="1" x14ac:dyDescent="0.15">
      <c r="A165" s="18" t="s">
        <v>212</v>
      </c>
      <c r="B165" s="15">
        <f t="shared" si="180"/>
        <v>0</v>
      </c>
      <c r="C165" s="15">
        <f t="shared" ref="C165:V165" si="193">C$166*$L14/$L$15</f>
        <v>0</v>
      </c>
      <c r="D165" s="15">
        <f t="shared" si="193"/>
        <v>0</v>
      </c>
      <c r="E165" s="15">
        <f t="shared" si="193"/>
        <v>0</v>
      </c>
      <c r="F165" s="15">
        <f t="shared" si="193"/>
        <v>0</v>
      </c>
      <c r="G165" s="15">
        <f t="shared" si="193"/>
        <v>0</v>
      </c>
      <c r="H165" s="15">
        <f t="shared" si="193"/>
        <v>0</v>
      </c>
      <c r="I165" s="15">
        <f t="shared" si="193"/>
        <v>0</v>
      </c>
      <c r="J165" s="15">
        <f t="shared" si="193"/>
        <v>0</v>
      </c>
      <c r="K165" s="15">
        <f t="shared" si="193"/>
        <v>0</v>
      </c>
      <c r="L165" s="15">
        <f t="shared" si="193"/>
        <v>0</v>
      </c>
      <c r="M165" s="15">
        <f t="shared" si="193"/>
        <v>0</v>
      </c>
      <c r="N165" s="15">
        <f t="shared" si="193"/>
        <v>0</v>
      </c>
      <c r="O165" s="15">
        <f t="shared" si="193"/>
        <v>0</v>
      </c>
      <c r="P165" s="15">
        <f t="shared" si="193"/>
        <v>0</v>
      </c>
      <c r="Q165" s="15">
        <f t="shared" si="193"/>
        <v>0</v>
      </c>
      <c r="R165" s="15">
        <f t="shared" si="193"/>
        <v>0</v>
      </c>
      <c r="S165" s="15">
        <f t="shared" si="193"/>
        <v>0</v>
      </c>
      <c r="T165" s="15">
        <f t="shared" si="193"/>
        <v>0</v>
      </c>
      <c r="U165" s="15">
        <f t="shared" si="193"/>
        <v>0</v>
      </c>
      <c r="V165" s="15">
        <f t="shared" si="193"/>
        <v>0</v>
      </c>
      <c r="W165" s="15">
        <f t="shared" ref="W165:AN165" si="194">W$166*$L14/$L$15</f>
        <v>0</v>
      </c>
      <c r="X165" s="15">
        <f t="shared" si="194"/>
        <v>0</v>
      </c>
      <c r="Y165" s="15">
        <f t="shared" si="194"/>
        <v>0</v>
      </c>
      <c r="Z165" s="15">
        <f t="shared" si="194"/>
        <v>0</v>
      </c>
      <c r="AA165" s="15">
        <f t="shared" si="194"/>
        <v>0</v>
      </c>
      <c r="AB165" s="15">
        <f t="shared" si="194"/>
        <v>0</v>
      </c>
      <c r="AC165" s="15">
        <f t="shared" si="194"/>
        <v>0</v>
      </c>
      <c r="AD165" s="15">
        <f t="shared" si="194"/>
        <v>0</v>
      </c>
      <c r="AE165" s="15">
        <f t="shared" si="194"/>
        <v>0</v>
      </c>
      <c r="AF165" s="15">
        <f t="shared" si="194"/>
        <v>0</v>
      </c>
      <c r="AG165" s="15">
        <f t="shared" si="194"/>
        <v>0</v>
      </c>
      <c r="AH165" s="15">
        <f t="shared" si="194"/>
        <v>0</v>
      </c>
      <c r="AI165" s="15">
        <f t="shared" si="194"/>
        <v>0</v>
      </c>
      <c r="AJ165" s="15">
        <f t="shared" si="194"/>
        <v>0</v>
      </c>
      <c r="AK165" s="15">
        <f t="shared" si="194"/>
        <v>0</v>
      </c>
      <c r="AL165" s="15">
        <f t="shared" si="194"/>
        <v>0</v>
      </c>
      <c r="AM165" s="15">
        <f t="shared" si="194"/>
        <v>0</v>
      </c>
      <c r="AN165" s="15">
        <f t="shared" si="194"/>
        <v>0</v>
      </c>
    </row>
    <row r="166" spans="1:40" s="16" customFormat="1" x14ac:dyDescent="0.15">
      <c r="A166" s="18" t="s">
        <v>202</v>
      </c>
      <c r="B166" s="16">
        <f>'BAU energy consumption'!B$5*$L$16</f>
        <v>3509.6707534498209</v>
      </c>
      <c r="C166" s="16">
        <f>'BAU energy consumption'!C$5*$L$16</f>
        <v>3509.6707534498209</v>
      </c>
      <c r="D166" s="16">
        <f>'BAU energy consumption'!D$5*$L$16</f>
        <v>3355.3737626463976</v>
      </c>
      <c r="E166" s="16">
        <f>'BAU energy consumption'!E$5*$L$16</f>
        <v>3225.0302416072609</v>
      </c>
      <c r="F166" s="16">
        <f>'BAU energy consumption'!F$5*$L$16</f>
        <v>3093.1748491680642</v>
      </c>
      <c r="G166" s="16">
        <f>'BAU energy consumption'!G$5*$L$16</f>
        <v>2983.5525547578782</v>
      </c>
      <c r="H166" s="16">
        <f>'BAU energy consumption'!H$5*$L$16</f>
        <v>2873.4426647550254</v>
      </c>
      <c r="I166" s="16">
        <f>'BAU energy consumption'!I$5*$L$16</f>
        <v>2762.8678038162557</v>
      </c>
      <c r="J166" s="16">
        <f>'BAU energy consumption'!J$5*$L$16</f>
        <v>2651.817166907811</v>
      </c>
      <c r="K166" s="16">
        <f>'BAU energy consumption'!K$5*$L$16</f>
        <v>2540.3556293979109</v>
      </c>
      <c r="L166" s="16">
        <f>'BAU energy consumption'!L$5*$L$16</f>
        <v>2415.6746114254652</v>
      </c>
      <c r="M166" s="16">
        <f>'BAU energy consumption'!M$5*$L$16</f>
        <v>2290.8131999240309</v>
      </c>
      <c r="N166" s="16">
        <f>'BAU energy consumption'!N$5*$L$16</f>
        <v>2165.6589262024368</v>
      </c>
      <c r="O166" s="16">
        <f>'BAU energy consumption'!O$5*$L$16</f>
        <v>2040.2204913254625</v>
      </c>
      <c r="P166" s="16">
        <f>'BAU energy consumption'!P$5*$L$16</f>
        <v>1914.5553382329049</v>
      </c>
      <c r="Q166" s="16">
        <f>'BAU energy consumption'!Q$5*$L$16</f>
        <v>1836.959581782987</v>
      </c>
      <c r="R166" s="16">
        <f>'BAU energy consumption'!R$5*$L$16</f>
        <v>1759.3160426344079</v>
      </c>
      <c r="S166" s="16">
        <f>'BAU energy consumption'!S$5*$L$16</f>
        <v>1681.7232708440004</v>
      </c>
      <c r="T166" s="16">
        <f>'BAU energy consumption'!T$5*$L$16</f>
        <v>1604.2226921995896</v>
      </c>
      <c r="U166" s="16">
        <f>'BAU energy consumption'!U$5*$L$16</f>
        <v>1526.7839438213541</v>
      </c>
      <c r="V166" s="16">
        <f>'BAU energy consumption'!V$5*$L$16</f>
        <v>1462.2565273839211</v>
      </c>
      <c r="W166" s="16">
        <f>'BAU energy consumption'!W$5*$L$16</f>
        <v>1397.8576281419207</v>
      </c>
      <c r="X166" s="16">
        <f>'BAU energy consumption'!X$5*$L$16</f>
        <v>1333.5717462138803</v>
      </c>
      <c r="Y166" s="16">
        <f>'BAU energy consumption'!Y$5*$L$16</f>
        <v>1269.4249097251052</v>
      </c>
      <c r="Z166" s="16">
        <f>'BAU energy consumption'!Z$5*$L$16</f>
        <v>1205.4861604613125</v>
      </c>
      <c r="AA166" s="16">
        <f>'BAU energy consumption'!AA$5*$L$16</f>
        <v>1133.6510407171154</v>
      </c>
      <c r="AB166" s="16">
        <f>'BAU energy consumption'!AB$5*$L$16</f>
        <v>1062.1609657709782</v>
      </c>
      <c r="AC166" s="16">
        <f>'BAU energy consumption'!AC$5*$L$16</f>
        <v>990.96552642203153</v>
      </c>
      <c r="AD166" s="16">
        <f>'BAU energy consumption'!AD$5*$L$16</f>
        <v>920.08883415189109</v>
      </c>
      <c r="AE166" s="16">
        <f>'BAU energy consumption'!AE$5*$L$16</f>
        <v>849.48651435302452</v>
      </c>
      <c r="AF166" s="16">
        <f>'BAU energy consumption'!AF$5*$L$16</f>
        <v>771.62546815211556</v>
      </c>
      <c r="AG166" s="16">
        <f>'BAU energy consumption'!AG$5*$L$16</f>
        <v>694.34553581734053</v>
      </c>
      <c r="AH166" s="16">
        <f>'BAU energy consumption'!AH$5*$L$16</f>
        <v>617.45257342223681</v>
      </c>
      <c r="AI166" s="16">
        <f>'BAU energy consumption'!AI$5*$L$16</f>
        <v>541.06417602111526</v>
      </c>
      <c r="AJ166" s="16">
        <f>'BAU energy consumption'!AJ$5*$L$16</f>
        <v>465.22573117566918</v>
      </c>
      <c r="AK166" s="16">
        <f>'BAU energy consumption'!AK$5*$L$16</f>
        <v>383.73142856815429</v>
      </c>
      <c r="AL166" s="16">
        <f>'BAU energy consumption'!AL$5*$L$16</f>
        <v>302.93545831558657</v>
      </c>
      <c r="AM166" s="16">
        <f>'BAU energy consumption'!AM$5*$L$16</f>
        <v>222.76524088291038</v>
      </c>
      <c r="AN166" s="16">
        <f>'BAU energy consumption'!AN$5*$L$16</f>
        <v>143.25448917552316</v>
      </c>
    </row>
    <row r="167" spans="1:40" s="14" customFormat="1" x14ac:dyDescent="0.15"/>
    <row r="168" spans="1:40" s="18" customFormat="1" x14ac:dyDescent="0.15">
      <c r="A168" s="17" t="s">
        <v>20</v>
      </c>
      <c r="B168" s="18">
        <v>2022</v>
      </c>
      <c r="C168" s="18">
        <v>2023</v>
      </c>
      <c r="D168" s="18">
        <v>2024</v>
      </c>
      <c r="E168" s="18">
        <v>2025</v>
      </c>
      <c r="F168" s="18">
        <v>2026</v>
      </c>
      <c r="G168" s="18">
        <v>2027</v>
      </c>
      <c r="H168" s="18">
        <v>2028</v>
      </c>
      <c r="I168" s="18">
        <v>2029</v>
      </c>
      <c r="J168" s="18">
        <v>2030</v>
      </c>
      <c r="K168" s="18">
        <v>2031</v>
      </c>
      <c r="L168" s="18">
        <v>2032</v>
      </c>
      <c r="M168" s="18">
        <v>2033</v>
      </c>
      <c r="N168" s="18">
        <v>2034</v>
      </c>
      <c r="O168" s="18">
        <v>2035</v>
      </c>
      <c r="P168" s="18">
        <v>2036</v>
      </c>
      <c r="Q168" s="18">
        <v>2037</v>
      </c>
      <c r="R168" s="18">
        <v>2038</v>
      </c>
      <c r="S168" s="18">
        <v>2039</v>
      </c>
      <c r="T168" s="18">
        <v>2040</v>
      </c>
      <c r="U168" s="18">
        <v>2041</v>
      </c>
      <c r="V168" s="18">
        <v>2042</v>
      </c>
      <c r="W168" s="18">
        <v>2043</v>
      </c>
      <c r="X168" s="18">
        <v>2044</v>
      </c>
      <c r="Y168" s="18">
        <v>2045</v>
      </c>
      <c r="Z168" s="18">
        <v>2046</v>
      </c>
      <c r="AA168" s="18">
        <v>2047</v>
      </c>
      <c r="AB168" s="18">
        <v>2048</v>
      </c>
      <c r="AC168" s="18">
        <v>2049</v>
      </c>
      <c r="AD168" s="18">
        <v>2050</v>
      </c>
      <c r="AE168" s="18">
        <v>2051</v>
      </c>
      <c r="AF168" s="18">
        <v>2052</v>
      </c>
      <c r="AG168" s="18">
        <v>2053</v>
      </c>
      <c r="AH168" s="18">
        <v>2054</v>
      </c>
      <c r="AI168" s="18">
        <v>2055</v>
      </c>
      <c r="AJ168" s="18">
        <v>2056</v>
      </c>
      <c r="AK168" s="18">
        <v>2057</v>
      </c>
      <c r="AL168" s="18">
        <v>2058</v>
      </c>
      <c r="AM168" s="18">
        <v>2059</v>
      </c>
      <c r="AN168" s="18">
        <v>2060</v>
      </c>
    </row>
    <row r="169" spans="1:40" s="14" customFormat="1" x14ac:dyDescent="0.15">
      <c r="A169" s="18" t="s">
        <v>203</v>
      </c>
      <c r="B169" s="15">
        <f t="shared" ref="B169:B178" si="195">B$179*$M5/$M$15</f>
        <v>3108.0603229364856</v>
      </c>
      <c r="C169" s="15">
        <f t="shared" ref="C169:AN169" si="196">C$179*$M5/$M$15</f>
        <v>3108.0603229364856</v>
      </c>
      <c r="D169" s="15">
        <f t="shared" si="196"/>
        <v>2971.4194843070413</v>
      </c>
      <c r="E169" s="15">
        <f t="shared" si="196"/>
        <v>2855.9911280444576</v>
      </c>
      <c r="F169" s="15">
        <f t="shared" si="196"/>
        <v>2739.223903311864</v>
      </c>
      <c r="G169" s="15">
        <f t="shared" si="196"/>
        <v>2642.145650763342</v>
      </c>
      <c r="H169" s="15">
        <f t="shared" si="196"/>
        <v>2544.6355980199687</v>
      </c>
      <c r="I169" s="15">
        <f t="shared" si="196"/>
        <v>2446.7137808067168</v>
      </c>
      <c r="J169" s="15">
        <f t="shared" si="196"/>
        <v>2348.370630506166</v>
      </c>
      <c r="K169" s="15">
        <f t="shared" si="196"/>
        <v>2249.6635988202179</v>
      </c>
      <c r="L169" s="15">
        <f t="shared" si="196"/>
        <v>2139.2497873244865</v>
      </c>
      <c r="M169" s="15">
        <f t="shared" si="196"/>
        <v>2028.6762246699288</v>
      </c>
      <c r="N169" s="15">
        <f t="shared" si="196"/>
        <v>1917.8433119194476</v>
      </c>
      <c r="O169" s="15">
        <f t="shared" si="196"/>
        <v>1806.7587544779401</v>
      </c>
      <c r="P169" s="15">
        <f t="shared" si="196"/>
        <v>1695.473422109141</v>
      </c>
      <c r="Q169" s="15">
        <f t="shared" si="196"/>
        <v>1626.7569216758243</v>
      </c>
      <c r="R169" s="15">
        <f t="shared" si="196"/>
        <v>1557.9981063018013</v>
      </c>
      <c r="S169" s="15">
        <f t="shared" si="196"/>
        <v>1489.2842489944228</v>
      </c>
      <c r="T169" s="15">
        <f t="shared" si="196"/>
        <v>1420.6520352027032</v>
      </c>
      <c r="U169" s="15">
        <f t="shared" si="196"/>
        <v>1352.0745764608328</v>
      </c>
      <c r="V169" s="15">
        <f t="shared" si="196"/>
        <v>1294.9310103375292</v>
      </c>
      <c r="W169" s="15">
        <f t="shared" si="196"/>
        <v>1237.9012552306995</v>
      </c>
      <c r="X169" s="15">
        <f t="shared" si="196"/>
        <v>1180.9715849050356</v>
      </c>
      <c r="Y169" s="15">
        <f t="shared" si="196"/>
        <v>1124.1650490963179</v>
      </c>
      <c r="Z169" s="15">
        <f t="shared" si="196"/>
        <v>1067.5427891622082</v>
      </c>
      <c r="AA169" s="15">
        <f t="shared" si="196"/>
        <v>1003.9277377358402</v>
      </c>
      <c r="AB169" s="15">
        <f t="shared" si="196"/>
        <v>940.61824774865613</v>
      </c>
      <c r="AC169" s="15">
        <f t="shared" si="196"/>
        <v>877.56967830749511</v>
      </c>
      <c r="AD169" s="15">
        <f t="shared" si="196"/>
        <v>814.80338182533364</v>
      </c>
      <c r="AE169" s="15">
        <f t="shared" si="196"/>
        <v>752.28006146588507</v>
      </c>
      <c r="AF169" s="15">
        <f t="shared" si="196"/>
        <v>683.32862829754606</v>
      </c>
      <c r="AG169" s="15">
        <f t="shared" si="196"/>
        <v>614.89181233330328</v>
      </c>
      <c r="AH169" s="15">
        <f t="shared" si="196"/>
        <v>546.79768547016181</v>
      </c>
      <c r="AI169" s="15">
        <f t="shared" si="196"/>
        <v>479.15038640036755</v>
      </c>
      <c r="AJ169" s="15">
        <f t="shared" si="196"/>
        <v>411.99010900236738</v>
      </c>
      <c r="AK169" s="15">
        <f t="shared" si="196"/>
        <v>339.82117172218904</v>
      </c>
      <c r="AL169" s="15">
        <f t="shared" si="196"/>
        <v>268.27065686311698</v>
      </c>
      <c r="AM169" s="15">
        <f t="shared" si="196"/>
        <v>197.27429014160415</v>
      </c>
      <c r="AN169" s="15">
        <f t="shared" si="196"/>
        <v>126.86192670675072</v>
      </c>
    </row>
    <row r="170" spans="1:40" s="14" customFormat="1" x14ac:dyDescent="0.15">
      <c r="A170" s="18" t="s">
        <v>204</v>
      </c>
      <c r="B170" s="15">
        <f t="shared" si="195"/>
        <v>0</v>
      </c>
      <c r="C170" s="15">
        <f t="shared" ref="C170:AN170" si="197">C$179*$M6/$M$15</f>
        <v>0</v>
      </c>
      <c r="D170" s="15">
        <f t="shared" si="197"/>
        <v>0</v>
      </c>
      <c r="E170" s="15">
        <f t="shared" si="197"/>
        <v>0</v>
      </c>
      <c r="F170" s="15">
        <f t="shared" si="197"/>
        <v>0</v>
      </c>
      <c r="G170" s="15">
        <f t="shared" si="197"/>
        <v>0</v>
      </c>
      <c r="H170" s="15">
        <f t="shared" si="197"/>
        <v>0</v>
      </c>
      <c r="I170" s="15">
        <f t="shared" si="197"/>
        <v>0</v>
      </c>
      <c r="J170" s="15">
        <f t="shared" si="197"/>
        <v>0</v>
      </c>
      <c r="K170" s="15">
        <f t="shared" si="197"/>
        <v>0</v>
      </c>
      <c r="L170" s="15">
        <f t="shared" si="197"/>
        <v>0</v>
      </c>
      <c r="M170" s="15">
        <f t="shared" si="197"/>
        <v>0</v>
      </c>
      <c r="N170" s="15">
        <f t="shared" si="197"/>
        <v>0</v>
      </c>
      <c r="O170" s="15">
        <f t="shared" si="197"/>
        <v>0</v>
      </c>
      <c r="P170" s="15">
        <f t="shared" si="197"/>
        <v>0</v>
      </c>
      <c r="Q170" s="15">
        <f t="shared" si="197"/>
        <v>0</v>
      </c>
      <c r="R170" s="15">
        <f t="shared" si="197"/>
        <v>0</v>
      </c>
      <c r="S170" s="15">
        <f t="shared" si="197"/>
        <v>0</v>
      </c>
      <c r="T170" s="15">
        <f t="shared" si="197"/>
        <v>0</v>
      </c>
      <c r="U170" s="15">
        <f t="shared" si="197"/>
        <v>0</v>
      </c>
      <c r="V170" s="15">
        <f t="shared" si="197"/>
        <v>0</v>
      </c>
      <c r="W170" s="15">
        <f t="shared" si="197"/>
        <v>0</v>
      </c>
      <c r="X170" s="15">
        <f t="shared" si="197"/>
        <v>0</v>
      </c>
      <c r="Y170" s="15">
        <f t="shared" si="197"/>
        <v>0</v>
      </c>
      <c r="Z170" s="15">
        <f t="shared" si="197"/>
        <v>0</v>
      </c>
      <c r="AA170" s="15">
        <f t="shared" si="197"/>
        <v>0</v>
      </c>
      <c r="AB170" s="15">
        <f t="shared" si="197"/>
        <v>0</v>
      </c>
      <c r="AC170" s="15">
        <f t="shared" si="197"/>
        <v>0</v>
      </c>
      <c r="AD170" s="15">
        <f t="shared" si="197"/>
        <v>0</v>
      </c>
      <c r="AE170" s="15">
        <f t="shared" si="197"/>
        <v>0</v>
      </c>
      <c r="AF170" s="15">
        <f t="shared" si="197"/>
        <v>0</v>
      </c>
      <c r="AG170" s="15">
        <f t="shared" si="197"/>
        <v>0</v>
      </c>
      <c r="AH170" s="15">
        <f t="shared" si="197"/>
        <v>0</v>
      </c>
      <c r="AI170" s="15">
        <f t="shared" si="197"/>
        <v>0</v>
      </c>
      <c r="AJ170" s="15">
        <f t="shared" si="197"/>
        <v>0</v>
      </c>
      <c r="AK170" s="15">
        <f t="shared" si="197"/>
        <v>0</v>
      </c>
      <c r="AL170" s="15">
        <f t="shared" si="197"/>
        <v>0</v>
      </c>
      <c r="AM170" s="15">
        <f t="shared" si="197"/>
        <v>0</v>
      </c>
      <c r="AN170" s="15">
        <f t="shared" si="197"/>
        <v>0</v>
      </c>
    </row>
    <row r="171" spans="1:40" s="14" customFormat="1" x14ac:dyDescent="0.15">
      <c r="A171" s="18" t="s">
        <v>205</v>
      </c>
      <c r="B171" s="15">
        <f t="shared" si="195"/>
        <v>0</v>
      </c>
      <c r="C171" s="15">
        <f t="shared" ref="C171:AN171" si="198">C$179*$M7/$M$15</f>
        <v>0</v>
      </c>
      <c r="D171" s="15">
        <f t="shared" si="198"/>
        <v>0</v>
      </c>
      <c r="E171" s="15">
        <f t="shared" si="198"/>
        <v>0</v>
      </c>
      <c r="F171" s="15">
        <f t="shared" si="198"/>
        <v>0</v>
      </c>
      <c r="G171" s="15">
        <f t="shared" si="198"/>
        <v>0</v>
      </c>
      <c r="H171" s="15">
        <f t="shared" si="198"/>
        <v>0</v>
      </c>
      <c r="I171" s="15">
        <f t="shared" si="198"/>
        <v>0</v>
      </c>
      <c r="J171" s="15">
        <f t="shared" si="198"/>
        <v>0</v>
      </c>
      <c r="K171" s="15">
        <f t="shared" si="198"/>
        <v>0</v>
      </c>
      <c r="L171" s="15">
        <f t="shared" si="198"/>
        <v>0</v>
      </c>
      <c r="M171" s="15">
        <f t="shared" si="198"/>
        <v>0</v>
      </c>
      <c r="N171" s="15">
        <f t="shared" si="198"/>
        <v>0</v>
      </c>
      <c r="O171" s="15">
        <f t="shared" si="198"/>
        <v>0</v>
      </c>
      <c r="P171" s="15">
        <f t="shared" si="198"/>
        <v>0</v>
      </c>
      <c r="Q171" s="15">
        <f t="shared" si="198"/>
        <v>0</v>
      </c>
      <c r="R171" s="15">
        <f t="shared" si="198"/>
        <v>0</v>
      </c>
      <c r="S171" s="15">
        <f t="shared" si="198"/>
        <v>0</v>
      </c>
      <c r="T171" s="15">
        <f t="shared" si="198"/>
        <v>0</v>
      </c>
      <c r="U171" s="15">
        <f t="shared" si="198"/>
        <v>0</v>
      </c>
      <c r="V171" s="15">
        <f t="shared" si="198"/>
        <v>0</v>
      </c>
      <c r="W171" s="15">
        <f t="shared" si="198"/>
        <v>0</v>
      </c>
      <c r="X171" s="15">
        <f t="shared" si="198"/>
        <v>0</v>
      </c>
      <c r="Y171" s="15">
        <f t="shared" si="198"/>
        <v>0</v>
      </c>
      <c r="Z171" s="15">
        <f t="shared" si="198"/>
        <v>0</v>
      </c>
      <c r="AA171" s="15">
        <f t="shared" si="198"/>
        <v>0</v>
      </c>
      <c r="AB171" s="15">
        <f t="shared" si="198"/>
        <v>0</v>
      </c>
      <c r="AC171" s="15">
        <f t="shared" si="198"/>
        <v>0</v>
      </c>
      <c r="AD171" s="15">
        <f t="shared" si="198"/>
        <v>0</v>
      </c>
      <c r="AE171" s="15">
        <f t="shared" si="198"/>
        <v>0</v>
      </c>
      <c r="AF171" s="15">
        <f t="shared" si="198"/>
        <v>0</v>
      </c>
      <c r="AG171" s="15">
        <f t="shared" si="198"/>
        <v>0</v>
      </c>
      <c r="AH171" s="15">
        <f t="shared" si="198"/>
        <v>0</v>
      </c>
      <c r="AI171" s="15">
        <f t="shared" si="198"/>
        <v>0</v>
      </c>
      <c r="AJ171" s="15">
        <f t="shared" si="198"/>
        <v>0</v>
      </c>
      <c r="AK171" s="15">
        <f t="shared" si="198"/>
        <v>0</v>
      </c>
      <c r="AL171" s="15">
        <f t="shared" si="198"/>
        <v>0</v>
      </c>
      <c r="AM171" s="15">
        <f t="shared" si="198"/>
        <v>0</v>
      </c>
      <c r="AN171" s="15">
        <f t="shared" si="198"/>
        <v>0</v>
      </c>
    </row>
    <row r="172" spans="1:40" s="14" customFormat="1" x14ac:dyDescent="0.15">
      <c r="A172" s="18" t="s">
        <v>206</v>
      </c>
      <c r="B172" s="15">
        <f t="shared" si="195"/>
        <v>0</v>
      </c>
      <c r="C172" s="15">
        <f t="shared" ref="C172:AN172" si="199">C$179*$M8/$M$15</f>
        <v>0</v>
      </c>
      <c r="D172" s="15">
        <f t="shared" si="199"/>
        <v>0</v>
      </c>
      <c r="E172" s="15">
        <f t="shared" si="199"/>
        <v>0</v>
      </c>
      <c r="F172" s="15">
        <f t="shared" si="199"/>
        <v>0</v>
      </c>
      <c r="G172" s="15">
        <f t="shared" si="199"/>
        <v>0</v>
      </c>
      <c r="H172" s="15">
        <f t="shared" si="199"/>
        <v>0</v>
      </c>
      <c r="I172" s="15">
        <f t="shared" si="199"/>
        <v>0</v>
      </c>
      <c r="J172" s="15">
        <f t="shared" si="199"/>
        <v>0</v>
      </c>
      <c r="K172" s="15">
        <f t="shared" si="199"/>
        <v>0</v>
      </c>
      <c r="L172" s="15">
        <f t="shared" si="199"/>
        <v>0</v>
      </c>
      <c r="M172" s="15">
        <f t="shared" si="199"/>
        <v>0</v>
      </c>
      <c r="N172" s="15">
        <f t="shared" si="199"/>
        <v>0</v>
      </c>
      <c r="O172" s="15">
        <f t="shared" si="199"/>
        <v>0</v>
      </c>
      <c r="P172" s="15">
        <f t="shared" si="199"/>
        <v>0</v>
      </c>
      <c r="Q172" s="15">
        <f t="shared" si="199"/>
        <v>0</v>
      </c>
      <c r="R172" s="15">
        <f t="shared" si="199"/>
        <v>0</v>
      </c>
      <c r="S172" s="15">
        <f t="shared" si="199"/>
        <v>0</v>
      </c>
      <c r="T172" s="15">
        <f t="shared" si="199"/>
        <v>0</v>
      </c>
      <c r="U172" s="15">
        <f t="shared" si="199"/>
        <v>0</v>
      </c>
      <c r="V172" s="15">
        <f t="shared" si="199"/>
        <v>0</v>
      </c>
      <c r="W172" s="15">
        <f t="shared" si="199"/>
        <v>0</v>
      </c>
      <c r="X172" s="15">
        <f t="shared" si="199"/>
        <v>0</v>
      </c>
      <c r="Y172" s="15">
        <f t="shared" si="199"/>
        <v>0</v>
      </c>
      <c r="Z172" s="15">
        <f t="shared" si="199"/>
        <v>0</v>
      </c>
      <c r="AA172" s="15">
        <f t="shared" si="199"/>
        <v>0</v>
      </c>
      <c r="AB172" s="15">
        <f t="shared" si="199"/>
        <v>0</v>
      </c>
      <c r="AC172" s="15">
        <f t="shared" si="199"/>
        <v>0</v>
      </c>
      <c r="AD172" s="15">
        <f t="shared" si="199"/>
        <v>0</v>
      </c>
      <c r="AE172" s="15">
        <f t="shared" si="199"/>
        <v>0</v>
      </c>
      <c r="AF172" s="15">
        <f t="shared" si="199"/>
        <v>0</v>
      </c>
      <c r="AG172" s="15">
        <f t="shared" si="199"/>
        <v>0</v>
      </c>
      <c r="AH172" s="15">
        <f t="shared" si="199"/>
        <v>0</v>
      </c>
      <c r="AI172" s="15">
        <f t="shared" si="199"/>
        <v>0</v>
      </c>
      <c r="AJ172" s="15">
        <f t="shared" si="199"/>
        <v>0</v>
      </c>
      <c r="AK172" s="15">
        <f t="shared" si="199"/>
        <v>0</v>
      </c>
      <c r="AL172" s="15">
        <f t="shared" si="199"/>
        <v>0</v>
      </c>
      <c r="AM172" s="15">
        <f t="shared" si="199"/>
        <v>0</v>
      </c>
      <c r="AN172" s="15">
        <f t="shared" si="199"/>
        <v>0</v>
      </c>
    </row>
    <row r="173" spans="1:40" s="14" customFormat="1" x14ac:dyDescent="0.15">
      <c r="A173" s="18" t="s">
        <v>207</v>
      </c>
      <c r="B173" s="15">
        <f t="shared" si="195"/>
        <v>0</v>
      </c>
      <c r="C173" s="15">
        <f t="shared" ref="C173:AN173" si="200">C$179*$M9/$M$15</f>
        <v>0</v>
      </c>
      <c r="D173" s="15">
        <f t="shared" si="200"/>
        <v>0</v>
      </c>
      <c r="E173" s="15">
        <f t="shared" si="200"/>
        <v>0</v>
      </c>
      <c r="F173" s="15">
        <f t="shared" si="200"/>
        <v>0</v>
      </c>
      <c r="G173" s="15">
        <f t="shared" si="200"/>
        <v>0</v>
      </c>
      <c r="H173" s="15">
        <f t="shared" si="200"/>
        <v>0</v>
      </c>
      <c r="I173" s="15">
        <f t="shared" si="200"/>
        <v>0</v>
      </c>
      <c r="J173" s="15">
        <f t="shared" si="200"/>
        <v>0</v>
      </c>
      <c r="K173" s="15">
        <f t="shared" si="200"/>
        <v>0</v>
      </c>
      <c r="L173" s="15">
        <f t="shared" si="200"/>
        <v>0</v>
      </c>
      <c r="M173" s="15">
        <f t="shared" si="200"/>
        <v>0</v>
      </c>
      <c r="N173" s="15">
        <f t="shared" si="200"/>
        <v>0</v>
      </c>
      <c r="O173" s="15">
        <f t="shared" si="200"/>
        <v>0</v>
      </c>
      <c r="P173" s="15">
        <f t="shared" si="200"/>
        <v>0</v>
      </c>
      <c r="Q173" s="15">
        <f t="shared" si="200"/>
        <v>0</v>
      </c>
      <c r="R173" s="15">
        <f t="shared" si="200"/>
        <v>0</v>
      </c>
      <c r="S173" s="15">
        <f t="shared" si="200"/>
        <v>0</v>
      </c>
      <c r="T173" s="15">
        <f t="shared" si="200"/>
        <v>0</v>
      </c>
      <c r="U173" s="15">
        <f t="shared" si="200"/>
        <v>0</v>
      </c>
      <c r="V173" s="15">
        <f t="shared" si="200"/>
        <v>0</v>
      </c>
      <c r="W173" s="15">
        <f t="shared" si="200"/>
        <v>0</v>
      </c>
      <c r="X173" s="15">
        <f t="shared" si="200"/>
        <v>0</v>
      </c>
      <c r="Y173" s="15">
        <f t="shared" si="200"/>
        <v>0</v>
      </c>
      <c r="Z173" s="15">
        <f t="shared" si="200"/>
        <v>0</v>
      </c>
      <c r="AA173" s="15">
        <f t="shared" si="200"/>
        <v>0</v>
      </c>
      <c r="AB173" s="15">
        <f t="shared" si="200"/>
        <v>0</v>
      </c>
      <c r="AC173" s="15">
        <f t="shared" si="200"/>
        <v>0</v>
      </c>
      <c r="AD173" s="15">
        <f t="shared" si="200"/>
        <v>0</v>
      </c>
      <c r="AE173" s="15">
        <f t="shared" si="200"/>
        <v>0</v>
      </c>
      <c r="AF173" s="15">
        <f t="shared" si="200"/>
        <v>0</v>
      </c>
      <c r="AG173" s="15">
        <f t="shared" si="200"/>
        <v>0</v>
      </c>
      <c r="AH173" s="15">
        <f t="shared" si="200"/>
        <v>0</v>
      </c>
      <c r="AI173" s="15">
        <f t="shared" si="200"/>
        <v>0</v>
      </c>
      <c r="AJ173" s="15">
        <f t="shared" si="200"/>
        <v>0</v>
      </c>
      <c r="AK173" s="15">
        <f t="shared" si="200"/>
        <v>0</v>
      </c>
      <c r="AL173" s="15">
        <f t="shared" si="200"/>
        <v>0</v>
      </c>
      <c r="AM173" s="15">
        <f t="shared" si="200"/>
        <v>0</v>
      </c>
      <c r="AN173" s="15">
        <f t="shared" si="200"/>
        <v>0</v>
      </c>
    </row>
    <row r="174" spans="1:40" s="14" customFormat="1" x14ac:dyDescent="0.15">
      <c r="A174" s="18" t="s">
        <v>208</v>
      </c>
      <c r="B174" s="15">
        <f t="shared" si="195"/>
        <v>0</v>
      </c>
      <c r="C174" s="15">
        <f t="shared" ref="C174:AN174" si="201">C$179*$M10/$M$15</f>
        <v>0</v>
      </c>
      <c r="D174" s="15">
        <f t="shared" si="201"/>
        <v>0</v>
      </c>
      <c r="E174" s="15">
        <f t="shared" si="201"/>
        <v>0</v>
      </c>
      <c r="F174" s="15">
        <f t="shared" si="201"/>
        <v>0</v>
      </c>
      <c r="G174" s="15">
        <f t="shared" si="201"/>
        <v>0</v>
      </c>
      <c r="H174" s="15">
        <f t="shared" si="201"/>
        <v>0</v>
      </c>
      <c r="I174" s="15">
        <f t="shared" si="201"/>
        <v>0</v>
      </c>
      <c r="J174" s="15">
        <f t="shared" si="201"/>
        <v>0</v>
      </c>
      <c r="K174" s="15">
        <f t="shared" si="201"/>
        <v>0</v>
      </c>
      <c r="L174" s="15">
        <f t="shared" si="201"/>
        <v>0</v>
      </c>
      <c r="M174" s="15">
        <f t="shared" si="201"/>
        <v>0</v>
      </c>
      <c r="N174" s="15">
        <f t="shared" si="201"/>
        <v>0</v>
      </c>
      <c r="O174" s="15">
        <f t="shared" si="201"/>
        <v>0</v>
      </c>
      <c r="P174" s="15">
        <f t="shared" si="201"/>
        <v>0</v>
      </c>
      <c r="Q174" s="15">
        <f t="shared" si="201"/>
        <v>0</v>
      </c>
      <c r="R174" s="15">
        <f t="shared" si="201"/>
        <v>0</v>
      </c>
      <c r="S174" s="15">
        <f t="shared" si="201"/>
        <v>0</v>
      </c>
      <c r="T174" s="15">
        <f t="shared" si="201"/>
        <v>0</v>
      </c>
      <c r="U174" s="15">
        <f t="shared" si="201"/>
        <v>0</v>
      </c>
      <c r="V174" s="15">
        <f t="shared" si="201"/>
        <v>0</v>
      </c>
      <c r="W174" s="15">
        <f t="shared" si="201"/>
        <v>0</v>
      </c>
      <c r="X174" s="15">
        <f t="shared" si="201"/>
        <v>0</v>
      </c>
      <c r="Y174" s="15">
        <f t="shared" si="201"/>
        <v>0</v>
      </c>
      <c r="Z174" s="15">
        <f t="shared" si="201"/>
        <v>0</v>
      </c>
      <c r="AA174" s="15">
        <f t="shared" si="201"/>
        <v>0</v>
      </c>
      <c r="AB174" s="15">
        <f t="shared" si="201"/>
        <v>0</v>
      </c>
      <c r="AC174" s="15">
        <f t="shared" si="201"/>
        <v>0</v>
      </c>
      <c r="AD174" s="15">
        <f t="shared" si="201"/>
        <v>0</v>
      </c>
      <c r="AE174" s="15">
        <f t="shared" si="201"/>
        <v>0</v>
      </c>
      <c r="AF174" s="15">
        <f t="shared" si="201"/>
        <v>0</v>
      </c>
      <c r="AG174" s="15">
        <f t="shared" si="201"/>
        <v>0</v>
      </c>
      <c r="AH174" s="15">
        <f t="shared" si="201"/>
        <v>0</v>
      </c>
      <c r="AI174" s="15">
        <f t="shared" si="201"/>
        <v>0</v>
      </c>
      <c r="AJ174" s="15">
        <f t="shared" si="201"/>
        <v>0</v>
      </c>
      <c r="AK174" s="15">
        <f t="shared" si="201"/>
        <v>0</v>
      </c>
      <c r="AL174" s="15">
        <f t="shared" si="201"/>
        <v>0</v>
      </c>
      <c r="AM174" s="15">
        <f t="shared" si="201"/>
        <v>0</v>
      </c>
      <c r="AN174" s="15">
        <f t="shared" si="201"/>
        <v>0</v>
      </c>
    </row>
    <row r="175" spans="1:40" s="14" customFormat="1" x14ac:dyDescent="0.15">
      <c r="A175" s="18" t="s">
        <v>209</v>
      </c>
      <c r="B175" s="15">
        <f t="shared" si="195"/>
        <v>0</v>
      </c>
      <c r="C175" s="15">
        <f t="shared" ref="C175:V175" si="202">C$179*$M11/$M$15</f>
        <v>0</v>
      </c>
      <c r="D175" s="15">
        <f t="shared" si="202"/>
        <v>0</v>
      </c>
      <c r="E175" s="15">
        <f t="shared" si="202"/>
        <v>0</v>
      </c>
      <c r="F175" s="15">
        <f t="shared" si="202"/>
        <v>0</v>
      </c>
      <c r="G175" s="15">
        <f t="shared" si="202"/>
        <v>0</v>
      </c>
      <c r="H175" s="15">
        <f t="shared" si="202"/>
        <v>0</v>
      </c>
      <c r="I175" s="15">
        <f t="shared" si="202"/>
        <v>0</v>
      </c>
      <c r="J175" s="15">
        <f t="shared" si="202"/>
        <v>0</v>
      </c>
      <c r="K175" s="15">
        <f t="shared" si="202"/>
        <v>0</v>
      </c>
      <c r="L175" s="15">
        <f t="shared" si="202"/>
        <v>0</v>
      </c>
      <c r="M175" s="15">
        <f t="shared" si="202"/>
        <v>0</v>
      </c>
      <c r="N175" s="15">
        <f t="shared" si="202"/>
        <v>0</v>
      </c>
      <c r="O175" s="15">
        <f t="shared" si="202"/>
        <v>0</v>
      </c>
      <c r="P175" s="15">
        <f t="shared" si="202"/>
        <v>0</v>
      </c>
      <c r="Q175" s="15">
        <f t="shared" si="202"/>
        <v>0</v>
      </c>
      <c r="R175" s="15">
        <f t="shared" si="202"/>
        <v>0</v>
      </c>
      <c r="S175" s="15">
        <f t="shared" si="202"/>
        <v>0</v>
      </c>
      <c r="T175" s="15">
        <f t="shared" si="202"/>
        <v>0</v>
      </c>
      <c r="U175" s="15">
        <f t="shared" si="202"/>
        <v>0</v>
      </c>
      <c r="V175" s="15">
        <f t="shared" si="202"/>
        <v>0</v>
      </c>
      <c r="W175" s="15">
        <f t="shared" ref="W175:AN175" si="203">W$179*$M11/$M$15</f>
        <v>0</v>
      </c>
      <c r="X175" s="15">
        <f t="shared" si="203"/>
        <v>0</v>
      </c>
      <c r="Y175" s="15">
        <f t="shared" si="203"/>
        <v>0</v>
      </c>
      <c r="Z175" s="15">
        <f t="shared" si="203"/>
        <v>0</v>
      </c>
      <c r="AA175" s="15">
        <f t="shared" si="203"/>
        <v>0</v>
      </c>
      <c r="AB175" s="15">
        <f t="shared" si="203"/>
        <v>0</v>
      </c>
      <c r="AC175" s="15">
        <f t="shared" si="203"/>
        <v>0</v>
      </c>
      <c r="AD175" s="15">
        <f t="shared" si="203"/>
        <v>0</v>
      </c>
      <c r="AE175" s="15">
        <f t="shared" si="203"/>
        <v>0</v>
      </c>
      <c r="AF175" s="15">
        <f t="shared" si="203"/>
        <v>0</v>
      </c>
      <c r="AG175" s="15">
        <f t="shared" si="203"/>
        <v>0</v>
      </c>
      <c r="AH175" s="15">
        <f t="shared" si="203"/>
        <v>0</v>
      </c>
      <c r="AI175" s="15">
        <f t="shared" si="203"/>
        <v>0</v>
      </c>
      <c r="AJ175" s="15">
        <f t="shared" si="203"/>
        <v>0</v>
      </c>
      <c r="AK175" s="15">
        <f t="shared" si="203"/>
        <v>0</v>
      </c>
      <c r="AL175" s="15">
        <f t="shared" si="203"/>
        <v>0</v>
      </c>
      <c r="AM175" s="15">
        <f t="shared" si="203"/>
        <v>0</v>
      </c>
      <c r="AN175" s="15">
        <f t="shared" si="203"/>
        <v>0</v>
      </c>
    </row>
    <row r="176" spans="1:40" s="14" customFormat="1" x14ac:dyDescent="0.15">
      <c r="A176" s="18" t="s">
        <v>210</v>
      </c>
      <c r="B176" s="15">
        <f t="shared" si="195"/>
        <v>0</v>
      </c>
      <c r="C176" s="15">
        <f t="shared" ref="C176:V176" si="204">C$179*$M12/$M$15</f>
        <v>0</v>
      </c>
      <c r="D176" s="15">
        <f t="shared" si="204"/>
        <v>0</v>
      </c>
      <c r="E176" s="15">
        <f t="shared" si="204"/>
        <v>0</v>
      </c>
      <c r="F176" s="15">
        <f t="shared" si="204"/>
        <v>0</v>
      </c>
      <c r="G176" s="15">
        <f t="shared" si="204"/>
        <v>0</v>
      </c>
      <c r="H176" s="15">
        <f t="shared" si="204"/>
        <v>0</v>
      </c>
      <c r="I176" s="15">
        <f t="shared" si="204"/>
        <v>0</v>
      </c>
      <c r="J176" s="15">
        <f t="shared" si="204"/>
        <v>0</v>
      </c>
      <c r="K176" s="15">
        <f t="shared" si="204"/>
        <v>0</v>
      </c>
      <c r="L176" s="15">
        <f t="shared" si="204"/>
        <v>0</v>
      </c>
      <c r="M176" s="15">
        <f t="shared" si="204"/>
        <v>0</v>
      </c>
      <c r="N176" s="15">
        <f t="shared" si="204"/>
        <v>0</v>
      </c>
      <c r="O176" s="15">
        <f t="shared" si="204"/>
        <v>0</v>
      </c>
      <c r="P176" s="15">
        <f t="shared" si="204"/>
        <v>0</v>
      </c>
      <c r="Q176" s="15">
        <f t="shared" si="204"/>
        <v>0</v>
      </c>
      <c r="R176" s="15">
        <f t="shared" si="204"/>
        <v>0</v>
      </c>
      <c r="S176" s="15">
        <f t="shared" si="204"/>
        <v>0</v>
      </c>
      <c r="T176" s="15">
        <f t="shared" si="204"/>
        <v>0</v>
      </c>
      <c r="U176" s="15">
        <f t="shared" si="204"/>
        <v>0</v>
      </c>
      <c r="V176" s="15">
        <f t="shared" si="204"/>
        <v>0</v>
      </c>
      <c r="W176" s="15">
        <f t="shared" ref="W176:AN176" si="205">W$179*$M12/$M$15</f>
        <v>0</v>
      </c>
      <c r="X176" s="15">
        <f t="shared" si="205"/>
        <v>0</v>
      </c>
      <c r="Y176" s="15">
        <f t="shared" si="205"/>
        <v>0</v>
      </c>
      <c r="Z176" s="15">
        <f t="shared" si="205"/>
        <v>0</v>
      </c>
      <c r="AA176" s="15">
        <f t="shared" si="205"/>
        <v>0</v>
      </c>
      <c r="AB176" s="15">
        <f t="shared" si="205"/>
        <v>0</v>
      </c>
      <c r="AC176" s="15">
        <f t="shared" si="205"/>
        <v>0</v>
      </c>
      <c r="AD176" s="15">
        <f t="shared" si="205"/>
        <v>0</v>
      </c>
      <c r="AE176" s="15">
        <f t="shared" si="205"/>
        <v>0</v>
      </c>
      <c r="AF176" s="15">
        <f t="shared" si="205"/>
        <v>0</v>
      </c>
      <c r="AG176" s="15">
        <f t="shared" si="205"/>
        <v>0</v>
      </c>
      <c r="AH176" s="15">
        <f t="shared" si="205"/>
        <v>0</v>
      </c>
      <c r="AI176" s="15">
        <f t="shared" si="205"/>
        <v>0</v>
      </c>
      <c r="AJ176" s="15">
        <f t="shared" si="205"/>
        <v>0</v>
      </c>
      <c r="AK176" s="15">
        <f t="shared" si="205"/>
        <v>0</v>
      </c>
      <c r="AL176" s="15">
        <f t="shared" si="205"/>
        <v>0</v>
      </c>
      <c r="AM176" s="15">
        <f t="shared" si="205"/>
        <v>0</v>
      </c>
      <c r="AN176" s="15">
        <f t="shared" si="205"/>
        <v>0</v>
      </c>
    </row>
    <row r="177" spans="1:40" s="14" customFormat="1" x14ac:dyDescent="0.15">
      <c r="A177" s="18" t="s">
        <v>211</v>
      </c>
      <c r="B177" s="15">
        <f t="shared" si="195"/>
        <v>0</v>
      </c>
      <c r="C177" s="15">
        <f t="shared" ref="C177:V177" si="206">C$179*$M13/$M$15</f>
        <v>0</v>
      </c>
      <c r="D177" s="15">
        <f t="shared" si="206"/>
        <v>0</v>
      </c>
      <c r="E177" s="15">
        <f t="shared" si="206"/>
        <v>0</v>
      </c>
      <c r="F177" s="15">
        <f t="shared" si="206"/>
        <v>0</v>
      </c>
      <c r="G177" s="15">
        <f t="shared" si="206"/>
        <v>0</v>
      </c>
      <c r="H177" s="15">
        <f t="shared" si="206"/>
        <v>0</v>
      </c>
      <c r="I177" s="15">
        <f t="shared" si="206"/>
        <v>0</v>
      </c>
      <c r="J177" s="15">
        <f t="shared" si="206"/>
        <v>0</v>
      </c>
      <c r="K177" s="15">
        <f t="shared" si="206"/>
        <v>0</v>
      </c>
      <c r="L177" s="15">
        <f t="shared" si="206"/>
        <v>0</v>
      </c>
      <c r="M177" s="15">
        <f t="shared" si="206"/>
        <v>0</v>
      </c>
      <c r="N177" s="15">
        <f t="shared" si="206"/>
        <v>0</v>
      </c>
      <c r="O177" s="15">
        <f t="shared" si="206"/>
        <v>0</v>
      </c>
      <c r="P177" s="15">
        <f t="shared" si="206"/>
        <v>0</v>
      </c>
      <c r="Q177" s="15">
        <f t="shared" si="206"/>
        <v>0</v>
      </c>
      <c r="R177" s="15">
        <f t="shared" si="206"/>
        <v>0</v>
      </c>
      <c r="S177" s="15">
        <f t="shared" si="206"/>
        <v>0</v>
      </c>
      <c r="T177" s="15">
        <f t="shared" si="206"/>
        <v>0</v>
      </c>
      <c r="U177" s="15">
        <f t="shared" si="206"/>
        <v>0</v>
      </c>
      <c r="V177" s="15">
        <f t="shared" si="206"/>
        <v>0</v>
      </c>
      <c r="W177" s="15">
        <f t="shared" ref="W177:AN177" si="207">W$179*$M13/$M$15</f>
        <v>0</v>
      </c>
      <c r="X177" s="15">
        <f t="shared" si="207"/>
        <v>0</v>
      </c>
      <c r="Y177" s="15">
        <f t="shared" si="207"/>
        <v>0</v>
      </c>
      <c r="Z177" s="15">
        <f t="shared" si="207"/>
        <v>0</v>
      </c>
      <c r="AA177" s="15">
        <f t="shared" si="207"/>
        <v>0</v>
      </c>
      <c r="AB177" s="15">
        <f t="shared" si="207"/>
        <v>0</v>
      </c>
      <c r="AC177" s="15">
        <f t="shared" si="207"/>
        <v>0</v>
      </c>
      <c r="AD177" s="15">
        <f t="shared" si="207"/>
        <v>0</v>
      </c>
      <c r="AE177" s="15">
        <f t="shared" si="207"/>
        <v>0</v>
      </c>
      <c r="AF177" s="15">
        <f t="shared" si="207"/>
        <v>0</v>
      </c>
      <c r="AG177" s="15">
        <f t="shared" si="207"/>
        <v>0</v>
      </c>
      <c r="AH177" s="15">
        <f t="shared" si="207"/>
        <v>0</v>
      </c>
      <c r="AI177" s="15">
        <f t="shared" si="207"/>
        <v>0</v>
      </c>
      <c r="AJ177" s="15">
        <f t="shared" si="207"/>
        <v>0</v>
      </c>
      <c r="AK177" s="15">
        <f t="shared" si="207"/>
        <v>0</v>
      </c>
      <c r="AL177" s="15">
        <f t="shared" si="207"/>
        <v>0</v>
      </c>
      <c r="AM177" s="15">
        <f t="shared" si="207"/>
        <v>0</v>
      </c>
      <c r="AN177" s="15">
        <f t="shared" si="207"/>
        <v>0</v>
      </c>
    </row>
    <row r="178" spans="1:40" s="14" customFormat="1" x14ac:dyDescent="0.15">
      <c r="A178" s="18" t="s">
        <v>212</v>
      </c>
      <c r="B178" s="15">
        <f t="shared" si="195"/>
        <v>0</v>
      </c>
      <c r="C178" s="15">
        <f t="shared" ref="C178:V178" si="208">C$179*$M14/$M$15</f>
        <v>0</v>
      </c>
      <c r="D178" s="15">
        <f t="shared" si="208"/>
        <v>0</v>
      </c>
      <c r="E178" s="15">
        <f t="shared" si="208"/>
        <v>0</v>
      </c>
      <c r="F178" s="15">
        <f t="shared" si="208"/>
        <v>0</v>
      </c>
      <c r="G178" s="15">
        <f t="shared" si="208"/>
        <v>0</v>
      </c>
      <c r="H178" s="15">
        <f t="shared" si="208"/>
        <v>0</v>
      </c>
      <c r="I178" s="15">
        <f t="shared" si="208"/>
        <v>0</v>
      </c>
      <c r="J178" s="15">
        <f t="shared" si="208"/>
        <v>0</v>
      </c>
      <c r="K178" s="15">
        <f t="shared" si="208"/>
        <v>0</v>
      </c>
      <c r="L178" s="15">
        <f t="shared" si="208"/>
        <v>0</v>
      </c>
      <c r="M178" s="15">
        <f t="shared" si="208"/>
        <v>0</v>
      </c>
      <c r="N178" s="15">
        <f t="shared" si="208"/>
        <v>0</v>
      </c>
      <c r="O178" s="15">
        <f t="shared" si="208"/>
        <v>0</v>
      </c>
      <c r="P178" s="15">
        <f t="shared" si="208"/>
        <v>0</v>
      </c>
      <c r="Q178" s="15">
        <f t="shared" si="208"/>
        <v>0</v>
      </c>
      <c r="R178" s="15">
        <f t="shared" si="208"/>
        <v>0</v>
      </c>
      <c r="S178" s="15">
        <f t="shared" si="208"/>
        <v>0</v>
      </c>
      <c r="T178" s="15">
        <f t="shared" si="208"/>
        <v>0</v>
      </c>
      <c r="U178" s="15">
        <f t="shared" si="208"/>
        <v>0</v>
      </c>
      <c r="V178" s="15">
        <f t="shared" si="208"/>
        <v>0</v>
      </c>
      <c r="W178" s="15">
        <f t="shared" ref="W178:AN178" si="209">W$179*$M14/$M$15</f>
        <v>0</v>
      </c>
      <c r="X178" s="15">
        <f t="shared" si="209"/>
        <v>0</v>
      </c>
      <c r="Y178" s="15">
        <f t="shared" si="209"/>
        <v>0</v>
      </c>
      <c r="Z178" s="15">
        <f t="shared" si="209"/>
        <v>0</v>
      </c>
      <c r="AA178" s="15">
        <f t="shared" si="209"/>
        <v>0</v>
      </c>
      <c r="AB178" s="15">
        <f t="shared" si="209"/>
        <v>0</v>
      </c>
      <c r="AC178" s="15">
        <f t="shared" si="209"/>
        <v>0</v>
      </c>
      <c r="AD178" s="15">
        <f t="shared" si="209"/>
        <v>0</v>
      </c>
      <c r="AE178" s="15">
        <f t="shared" si="209"/>
        <v>0</v>
      </c>
      <c r="AF178" s="15">
        <f t="shared" si="209"/>
        <v>0</v>
      </c>
      <c r="AG178" s="15">
        <f t="shared" si="209"/>
        <v>0</v>
      </c>
      <c r="AH178" s="15">
        <f t="shared" si="209"/>
        <v>0</v>
      </c>
      <c r="AI178" s="15">
        <f t="shared" si="209"/>
        <v>0</v>
      </c>
      <c r="AJ178" s="15">
        <f t="shared" si="209"/>
        <v>0</v>
      </c>
      <c r="AK178" s="15">
        <f t="shared" si="209"/>
        <v>0</v>
      </c>
      <c r="AL178" s="15">
        <f t="shared" si="209"/>
        <v>0</v>
      </c>
      <c r="AM178" s="15">
        <f t="shared" si="209"/>
        <v>0</v>
      </c>
      <c r="AN178" s="15">
        <f t="shared" si="209"/>
        <v>0</v>
      </c>
    </row>
    <row r="179" spans="1:40" s="16" customFormat="1" x14ac:dyDescent="0.15">
      <c r="A179" s="18" t="s">
        <v>202</v>
      </c>
      <c r="B179" s="16">
        <f>'BAU energy consumption'!B$5*$M$16</f>
        <v>3108.0603229364851</v>
      </c>
      <c r="C179" s="16">
        <f>'BAU energy consumption'!C$5*$M$16</f>
        <v>3108.0603229364851</v>
      </c>
      <c r="D179" s="16">
        <f>'BAU energy consumption'!D$5*$M$16</f>
        <v>2971.4194843070413</v>
      </c>
      <c r="E179" s="16">
        <f>'BAU energy consumption'!E$5*$M$16</f>
        <v>2855.9911280444576</v>
      </c>
      <c r="F179" s="16">
        <f>'BAU energy consumption'!F$5*$M$16</f>
        <v>2739.2239033118635</v>
      </c>
      <c r="G179" s="16">
        <f>'BAU energy consumption'!G$5*$M$16</f>
        <v>2642.145650763342</v>
      </c>
      <c r="H179" s="16">
        <f>'BAU energy consumption'!H$5*$M$16</f>
        <v>2544.6355980199687</v>
      </c>
      <c r="I179" s="16">
        <f>'BAU energy consumption'!I$5*$M$16</f>
        <v>2446.7137808067168</v>
      </c>
      <c r="J179" s="16">
        <f>'BAU energy consumption'!J$5*$M$16</f>
        <v>2348.370630506166</v>
      </c>
      <c r="K179" s="16">
        <f>'BAU energy consumption'!K$5*$M$16</f>
        <v>2249.6635988202179</v>
      </c>
      <c r="L179" s="16">
        <f>'BAU energy consumption'!L$5*$M$16</f>
        <v>2139.2497873244865</v>
      </c>
      <c r="M179" s="16">
        <f>'BAU energy consumption'!M$5*$M$16</f>
        <v>2028.6762246699286</v>
      </c>
      <c r="N179" s="16">
        <f>'BAU energy consumption'!N$5*$M$16</f>
        <v>1917.8433119194476</v>
      </c>
      <c r="O179" s="16">
        <f>'BAU energy consumption'!O$5*$M$16</f>
        <v>1806.7587544779401</v>
      </c>
      <c r="P179" s="16">
        <f>'BAU energy consumption'!P$5*$M$16</f>
        <v>1695.4734221091408</v>
      </c>
      <c r="Q179" s="16">
        <f>'BAU energy consumption'!Q$5*$M$16</f>
        <v>1626.7569216758243</v>
      </c>
      <c r="R179" s="16">
        <f>'BAU energy consumption'!R$5*$M$16</f>
        <v>1557.9981063018013</v>
      </c>
      <c r="S179" s="16">
        <f>'BAU energy consumption'!S$5*$M$16</f>
        <v>1489.2842489944228</v>
      </c>
      <c r="T179" s="16">
        <f>'BAU energy consumption'!T$5*$M$16</f>
        <v>1420.6520352027035</v>
      </c>
      <c r="U179" s="16">
        <f>'BAU energy consumption'!U$5*$M$16</f>
        <v>1352.0745764608328</v>
      </c>
      <c r="V179" s="16">
        <f>'BAU energy consumption'!V$5*$M$16</f>
        <v>1294.9310103375292</v>
      </c>
      <c r="W179" s="16">
        <f>'BAU energy consumption'!W$5*$M$16</f>
        <v>1237.9012552306995</v>
      </c>
      <c r="X179" s="16">
        <f>'BAU energy consumption'!X$5*$M$16</f>
        <v>1180.9715849050356</v>
      </c>
      <c r="Y179" s="16">
        <f>'BAU energy consumption'!Y$5*$M$16</f>
        <v>1124.1650490963179</v>
      </c>
      <c r="Z179" s="16">
        <f>'BAU energy consumption'!Z$5*$M$16</f>
        <v>1067.5427891622082</v>
      </c>
      <c r="AA179" s="16">
        <f>'BAU energy consumption'!AA$5*$M$16</f>
        <v>1003.9277377358401</v>
      </c>
      <c r="AB179" s="16">
        <f>'BAU energy consumption'!AB$5*$M$16</f>
        <v>940.61824774865602</v>
      </c>
      <c r="AC179" s="16">
        <f>'BAU energy consumption'!AC$5*$M$16</f>
        <v>877.56967830749511</v>
      </c>
      <c r="AD179" s="16">
        <f>'BAU energy consumption'!AD$5*$M$16</f>
        <v>814.80338182533364</v>
      </c>
      <c r="AE179" s="16">
        <f>'BAU energy consumption'!AE$5*$M$16</f>
        <v>752.28006146588518</v>
      </c>
      <c r="AF179" s="16">
        <f>'BAU energy consumption'!AF$5*$M$16</f>
        <v>683.32862829754606</v>
      </c>
      <c r="AG179" s="16">
        <f>'BAU energy consumption'!AG$5*$M$16</f>
        <v>614.89181233330328</v>
      </c>
      <c r="AH179" s="16">
        <f>'BAU energy consumption'!AH$5*$M$16</f>
        <v>546.79768547016181</v>
      </c>
      <c r="AI179" s="16">
        <f>'BAU energy consumption'!AI$5*$M$16</f>
        <v>479.15038640036755</v>
      </c>
      <c r="AJ179" s="16">
        <f>'BAU energy consumption'!AJ$5*$M$16</f>
        <v>411.99010900236743</v>
      </c>
      <c r="AK179" s="16">
        <f>'BAU energy consumption'!AK$5*$M$16</f>
        <v>339.82117172218909</v>
      </c>
      <c r="AL179" s="16">
        <f>'BAU energy consumption'!AL$5*$M$16</f>
        <v>268.27065686311698</v>
      </c>
      <c r="AM179" s="16">
        <f>'BAU energy consumption'!AM$5*$M$16</f>
        <v>197.27429014160415</v>
      </c>
      <c r="AN179" s="16">
        <f>'BAU energy consumption'!AN$5*$M$16</f>
        <v>126.86192670675071</v>
      </c>
    </row>
    <row r="180" spans="1:40" s="14" customFormat="1" x14ac:dyDescent="0.15"/>
    <row r="181" spans="1:40" s="18" customFormat="1" x14ac:dyDescent="0.15">
      <c r="A181" s="17" t="s">
        <v>21</v>
      </c>
      <c r="B181" s="18">
        <v>2022</v>
      </c>
      <c r="C181" s="18">
        <v>2023</v>
      </c>
      <c r="D181" s="18">
        <v>2024</v>
      </c>
      <c r="E181" s="18">
        <v>2025</v>
      </c>
      <c r="F181" s="18">
        <v>2026</v>
      </c>
      <c r="G181" s="18">
        <v>2027</v>
      </c>
      <c r="H181" s="18">
        <v>2028</v>
      </c>
      <c r="I181" s="18">
        <v>2029</v>
      </c>
      <c r="J181" s="18">
        <v>2030</v>
      </c>
      <c r="K181" s="18">
        <v>2031</v>
      </c>
      <c r="L181" s="18">
        <v>2032</v>
      </c>
      <c r="M181" s="18">
        <v>2033</v>
      </c>
      <c r="N181" s="18">
        <v>2034</v>
      </c>
      <c r="O181" s="18">
        <v>2035</v>
      </c>
      <c r="P181" s="18">
        <v>2036</v>
      </c>
      <c r="Q181" s="18">
        <v>2037</v>
      </c>
      <c r="R181" s="18">
        <v>2038</v>
      </c>
      <c r="S181" s="18">
        <v>2039</v>
      </c>
      <c r="T181" s="18">
        <v>2040</v>
      </c>
      <c r="U181" s="18">
        <v>2041</v>
      </c>
      <c r="V181" s="18">
        <v>2042</v>
      </c>
      <c r="W181" s="18">
        <v>2043</v>
      </c>
      <c r="X181" s="18">
        <v>2044</v>
      </c>
      <c r="Y181" s="18">
        <v>2045</v>
      </c>
      <c r="Z181" s="18">
        <v>2046</v>
      </c>
      <c r="AA181" s="18">
        <v>2047</v>
      </c>
      <c r="AB181" s="18">
        <v>2048</v>
      </c>
      <c r="AC181" s="18">
        <v>2049</v>
      </c>
      <c r="AD181" s="18">
        <v>2050</v>
      </c>
      <c r="AE181" s="18">
        <v>2051</v>
      </c>
      <c r="AF181" s="18">
        <v>2052</v>
      </c>
      <c r="AG181" s="18">
        <v>2053</v>
      </c>
      <c r="AH181" s="18">
        <v>2054</v>
      </c>
      <c r="AI181" s="18">
        <v>2055</v>
      </c>
      <c r="AJ181" s="18">
        <v>2056</v>
      </c>
      <c r="AK181" s="18">
        <v>2057</v>
      </c>
      <c r="AL181" s="18">
        <v>2058</v>
      </c>
      <c r="AM181" s="18">
        <v>2059</v>
      </c>
      <c r="AN181" s="18">
        <v>2060</v>
      </c>
    </row>
    <row r="182" spans="1:40" s="14" customFormat="1" x14ac:dyDescent="0.15">
      <c r="A182" s="18" t="s">
        <v>203</v>
      </c>
      <c r="B182" s="15">
        <f t="shared" ref="B182:AN182" si="210">B$192*$N5/$N$15</f>
        <v>0</v>
      </c>
      <c r="C182" s="15">
        <f t="shared" si="210"/>
        <v>0</v>
      </c>
      <c r="D182" s="15">
        <f t="shared" si="210"/>
        <v>0</v>
      </c>
      <c r="E182" s="15">
        <f t="shared" si="210"/>
        <v>0</v>
      </c>
      <c r="F182" s="15">
        <f t="shared" si="210"/>
        <v>0</v>
      </c>
      <c r="G182" s="15">
        <f t="shared" si="210"/>
        <v>0</v>
      </c>
      <c r="H182" s="15">
        <f t="shared" si="210"/>
        <v>0</v>
      </c>
      <c r="I182" s="15">
        <f t="shared" si="210"/>
        <v>0</v>
      </c>
      <c r="J182" s="15">
        <f t="shared" si="210"/>
        <v>0</v>
      </c>
      <c r="K182" s="15">
        <f t="shared" si="210"/>
        <v>0</v>
      </c>
      <c r="L182" s="15">
        <f t="shared" si="210"/>
        <v>0</v>
      </c>
      <c r="M182" s="15">
        <f t="shared" si="210"/>
        <v>0</v>
      </c>
      <c r="N182" s="15">
        <f t="shared" si="210"/>
        <v>0</v>
      </c>
      <c r="O182" s="15">
        <f t="shared" si="210"/>
        <v>0</v>
      </c>
      <c r="P182" s="15">
        <f t="shared" si="210"/>
        <v>0</v>
      </c>
      <c r="Q182" s="15">
        <f t="shared" si="210"/>
        <v>0</v>
      </c>
      <c r="R182" s="15">
        <f t="shared" si="210"/>
        <v>0</v>
      </c>
      <c r="S182" s="15">
        <f t="shared" si="210"/>
        <v>0</v>
      </c>
      <c r="T182" s="15">
        <f t="shared" si="210"/>
        <v>0</v>
      </c>
      <c r="U182" s="15">
        <f t="shared" si="210"/>
        <v>0</v>
      </c>
      <c r="V182" s="15">
        <f t="shared" si="210"/>
        <v>0</v>
      </c>
      <c r="W182" s="15">
        <f t="shared" si="210"/>
        <v>0</v>
      </c>
      <c r="X182" s="15">
        <f t="shared" si="210"/>
        <v>0</v>
      </c>
      <c r="Y182" s="15">
        <f t="shared" si="210"/>
        <v>0</v>
      </c>
      <c r="Z182" s="15">
        <f t="shared" si="210"/>
        <v>0</v>
      </c>
      <c r="AA182" s="15">
        <f t="shared" si="210"/>
        <v>0</v>
      </c>
      <c r="AB182" s="15">
        <f t="shared" si="210"/>
        <v>0</v>
      </c>
      <c r="AC182" s="15">
        <f t="shared" si="210"/>
        <v>0</v>
      </c>
      <c r="AD182" s="15">
        <f t="shared" si="210"/>
        <v>0</v>
      </c>
      <c r="AE182" s="15">
        <f t="shared" si="210"/>
        <v>0</v>
      </c>
      <c r="AF182" s="15">
        <f t="shared" si="210"/>
        <v>0</v>
      </c>
      <c r="AG182" s="15">
        <f t="shared" si="210"/>
        <v>0</v>
      </c>
      <c r="AH182" s="15">
        <f t="shared" si="210"/>
        <v>0</v>
      </c>
      <c r="AI182" s="15">
        <f t="shared" si="210"/>
        <v>0</v>
      </c>
      <c r="AJ182" s="15">
        <f t="shared" si="210"/>
        <v>0</v>
      </c>
      <c r="AK182" s="15">
        <f t="shared" si="210"/>
        <v>0</v>
      </c>
      <c r="AL182" s="15">
        <f t="shared" si="210"/>
        <v>0</v>
      </c>
      <c r="AM182" s="15">
        <f t="shared" si="210"/>
        <v>0</v>
      </c>
      <c r="AN182" s="15">
        <f t="shared" si="210"/>
        <v>0</v>
      </c>
    </row>
    <row r="183" spans="1:40" s="14" customFormat="1" x14ac:dyDescent="0.15">
      <c r="A183" s="18" t="s">
        <v>204</v>
      </c>
      <c r="B183" s="15">
        <f t="shared" ref="B183:AN183" si="211">B$192*$N6/$N$15</f>
        <v>1685.8951496245727</v>
      </c>
      <c r="C183" s="15">
        <f t="shared" si="211"/>
        <v>1700.8829260006121</v>
      </c>
      <c r="D183" s="15">
        <f t="shared" si="211"/>
        <v>1737.3088394998879</v>
      </c>
      <c r="E183" s="15">
        <f t="shared" si="211"/>
        <v>1773.9854014843843</v>
      </c>
      <c r="F183" s="15">
        <f t="shared" si="211"/>
        <v>1805.8545510729807</v>
      </c>
      <c r="G183" s="15">
        <f t="shared" si="211"/>
        <v>1828.6333083597563</v>
      </c>
      <c r="H183" s="15">
        <f t="shared" si="211"/>
        <v>1851.4472676935579</v>
      </c>
      <c r="I183" s="15">
        <f t="shared" si="211"/>
        <v>1874.3062643164913</v>
      </c>
      <c r="J183" s="15">
        <f t="shared" si="211"/>
        <v>1897.2053217925468</v>
      </c>
      <c r="K183" s="15">
        <f t="shared" si="211"/>
        <v>1919.4762363783045</v>
      </c>
      <c r="L183" s="15">
        <f t="shared" si="211"/>
        <v>1940.5691545760476</v>
      </c>
      <c r="M183" s="15">
        <f t="shared" si="211"/>
        <v>1961.6490508155628</v>
      </c>
      <c r="N183" s="15">
        <f t="shared" si="211"/>
        <v>1982.7222432150886</v>
      </c>
      <c r="O183" s="15">
        <f t="shared" si="211"/>
        <v>2003.7848119536591</v>
      </c>
      <c r="P183" s="15">
        <f t="shared" si="211"/>
        <v>2019.7454267153648</v>
      </c>
      <c r="Q183" s="15">
        <f t="shared" si="211"/>
        <v>2026.6579235696227</v>
      </c>
      <c r="R183" s="15">
        <f t="shared" si="211"/>
        <v>2033.4946163542631</v>
      </c>
      <c r="S183" s="15">
        <f t="shared" si="211"/>
        <v>2040.2660797956382</v>
      </c>
      <c r="T183" s="15">
        <f t="shared" si="211"/>
        <v>2046.9651278061617</v>
      </c>
      <c r="U183" s="15">
        <f t="shared" si="211"/>
        <v>2051.3100029870102</v>
      </c>
      <c r="V183" s="15">
        <f t="shared" si="211"/>
        <v>2051.4825077222754</v>
      </c>
      <c r="W183" s="15">
        <f t="shared" si="211"/>
        <v>2051.5695265102149</v>
      </c>
      <c r="X183" s="15">
        <f t="shared" si="211"/>
        <v>2051.5764619808715</v>
      </c>
      <c r="Y183" s="15">
        <f t="shared" si="211"/>
        <v>2051.4950537984178</v>
      </c>
      <c r="Z183" s="15">
        <f t="shared" si="211"/>
        <v>2049.615293826334</v>
      </c>
      <c r="AA183" s="15">
        <f t="shared" si="211"/>
        <v>2044.5471201472062</v>
      </c>
      <c r="AB183" s="15">
        <f t="shared" si="211"/>
        <v>2039.3448819925864</v>
      </c>
      <c r="AC183" s="15">
        <f t="shared" si="211"/>
        <v>2034.0108040239697</v>
      </c>
      <c r="AD183" s="15">
        <f t="shared" si="211"/>
        <v>2028.5443010574438</v>
      </c>
      <c r="AE183" s="15">
        <f t="shared" si="211"/>
        <v>2020.8679883959744</v>
      </c>
      <c r="AF183" s="15">
        <f t="shared" si="211"/>
        <v>2009.2508872764863</v>
      </c>
      <c r="AG183" s="15">
        <f t="shared" si="211"/>
        <v>1997.4447070167453</v>
      </c>
      <c r="AH183" s="15">
        <f t="shared" si="211"/>
        <v>1985.464576105315</v>
      </c>
      <c r="AI183" s="15">
        <f t="shared" si="211"/>
        <v>1973.292411205874</v>
      </c>
      <c r="AJ183" s="15">
        <f t="shared" si="211"/>
        <v>1959.3302715105281</v>
      </c>
      <c r="AK183" s="15">
        <f t="shared" si="211"/>
        <v>1942.3239363743344</v>
      </c>
      <c r="AL183" s="15">
        <f t="shared" si="211"/>
        <v>1925.0843067532226</v>
      </c>
      <c r="AM183" s="15">
        <f t="shared" si="211"/>
        <v>1907.6162221339714</v>
      </c>
      <c r="AN183" s="15">
        <f t="shared" si="211"/>
        <v>1889.9142024483554</v>
      </c>
    </row>
    <row r="184" spans="1:40" s="14" customFormat="1" x14ac:dyDescent="0.15">
      <c r="A184" s="18" t="s">
        <v>205</v>
      </c>
      <c r="B184" s="15">
        <f t="shared" ref="B184:AN184" si="212">B$192*$N7/$N$15</f>
        <v>1370.8700707535666</v>
      </c>
      <c r="C184" s="15">
        <f t="shared" si="212"/>
        <v>1383.0572426934316</v>
      </c>
      <c r="D184" s="15">
        <f t="shared" si="212"/>
        <v>1412.6766378421369</v>
      </c>
      <c r="E184" s="15">
        <f t="shared" si="212"/>
        <v>1442.4998454917234</v>
      </c>
      <c r="F184" s="15">
        <f t="shared" si="212"/>
        <v>1468.4139501506661</v>
      </c>
      <c r="G184" s="15">
        <f t="shared" si="212"/>
        <v>1486.9362862641271</v>
      </c>
      <c r="H184" s="15">
        <f t="shared" si="212"/>
        <v>1505.4872465970175</v>
      </c>
      <c r="I184" s="15">
        <f t="shared" si="212"/>
        <v>1524.0748285856212</v>
      </c>
      <c r="J184" s="15">
        <f t="shared" si="212"/>
        <v>1542.6949856869574</v>
      </c>
      <c r="K184" s="15">
        <f t="shared" si="212"/>
        <v>1560.8043741982908</v>
      </c>
      <c r="L184" s="15">
        <f t="shared" si="212"/>
        <v>1577.9558858261514</v>
      </c>
      <c r="M184" s="15">
        <f t="shared" si="212"/>
        <v>1595.0968087689437</v>
      </c>
      <c r="N184" s="15">
        <f t="shared" si="212"/>
        <v>1612.2322805461622</v>
      </c>
      <c r="O184" s="15">
        <f t="shared" si="212"/>
        <v>1629.3591137915903</v>
      </c>
      <c r="P184" s="15">
        <f t="shared" si="212"/>
        <v>1642.3373402800657</v>
      </c>
      <c r="Q184" s="15">
        <f t="shared" si="212"/>
        <v>1647.958173256417</v>
      </c>
      <c r="R184" s="15">
        <f t="shared" si="212"/>
        <v>1653.5173668536509</v>
      </c>
      <c r="S184" s="15">
        <f t="shared" si="212"/>
        <v>1659.0235198128369</v>
      </c>
      <c r="T184" s="15">
        <f t="shared" si="212"/>
        <v>1664.4707888332225</v>
      </c>
      <c r="U184" s="15">
        <f t="shared" si="212"/>
        <v>1668.0037839592312</v>
      </c>
      <c r="V184" s="15">
        <f t="shared" si="212"/>
        <v>1668.1440545915359</v>
      </c>
      <c r="W184" s="15">
        <f t="shared" si="212"/>
        <v>1668.2148131152833</v>
      </c>
      <c r="X184" s="15">
        <f t="shared" si="212"/>
        <v>1668.2204526291948</v>
      </c>
      <c r="Y184" s="15">
        <f t="shared" si="212"/>
        <v>1668.1542563174817</v>
      </c>
      <c r="Z184" s="15">
        <f t="shared" si="212"/>
        <v>1666.6257468567928</v>
      </c>
      <c r="AA184" s="15">
        <f t="shared" si="212"/>
        <v>1662.5046082369656</v>
      </c>
      <c r="AB184" s="15">
        <f t="shared" si="212"/>
        <v>1658.274456327051</v>
      </c>
      <c r="AC184" s="15">
        <f t="shared" si="212"/>
        <v>1653.9371000899973</v>
      </c>
      <c r="AD184" s="15">
        <f t="shared" si="212"/>
        <v>1649.492063688911</v>
      </c>
      <c r="AE184" s="15">
        <f t="shared" si="212"/>
        <v>1643.2501409431825</v>
      </c>
      <c r="AF184" s="15">
        <f t="shared" si="212"/>
        <v>1633.8038024581524</v>
      </c>
      <c r="AG184" s="15">
        <f t="shared" si="212"/>
        <v>1624.203716016475</v>
      </c>
      <c r="AH184" s="15">
        <f t="shared" si="212"/>
        <v>1614.462183208906</v>
      </c>
      <c r="AI184" s="15">
        <f t="shared" si="212"/>
        <v>1604.564499737525</v>
      </c>
      <c r="AJ184" s="15">
        <f t="shared" si="212"/>
        <v>1593.2113147922496</v>
      </c>
      <c r="AK184" s="15">
        <f t="shared" si="212"/>
        <v>1579.382770439059</v>
      </c>
      <c r="AL184" s="15">
        <f t="shared" si="212"/>
        <v>1565.3645248300593</v>
      </c>
      <c r="AM184" s="15">
        <f t="shared" si="212"/>
        <v>1551.160513149229</v>
      </c>
      <c r="AN184" s="15">
        <f t="shared" si="212"/>
        <v>1536.7662793297027</v>
      </c>
    </row>
    <row r="185" spans="1:40" s="14" customFormat="1" x14ac:dyDescent="0.15">
      <c r="A185" s="18" t="s">
        <v>206</v>
      </c>
      <c r="B185" s="15">
        <f t="shared" ref="B185:AN185" si="213">B$192*$N8/$N$15</f>
        <v>1053.7456044163823</v>
      </c>
      <c r="C185" s="15">
        <f t="shared" si="213"/>
        <v>1063.113508155677</v>
      </c>
      <c r="D185" s="15">
        <f t="shared" si="213"/>
        <v>1085.8810250117881</v>
      </c>
      <c r="E185" s="15">
        <f t="shared" si="213"/>
        <v>1108.8052062604704</v>
      </c>
      <c r="F185" s="15">
        <f t="shared" si="213"/>
        <v>1128.7245804297061</v>
      </c>
      <c r="G185" s="15">
        <f t="shared" si="213"/>
        <v>1142.9621297638701</v>
      </c>
      <c r="H185" s="15">
        <f t="shared" si="213"/>
        <v>1157.2216816539631</v>
      </c>
      <c r="I185" s="15">
        <f t="shared" si="213"/>
        <v>1171.5093834829579</v>
      </c>
      <c r="J185" s="15">
        <f t="shared" si="213"/>
        <v>1185.8221247978879</v>
      </c>
      <c r="K185" s="15">
        <f t="shared" si="213"/>
        <v>1199.7422540279297</v>
      </c>
      <c r="L185" s="15">
        <f t="shared" si="213"/>
        <v>1212.9260927975804</v>
      </c>
      <c r="M185" s="15">
        <f t="shared" si="213"/>
        <v>1226.1017923711208</v>
      </c>
      <c r="N185" s="15">
        <f t="shared" si="213"/>
        <v>1239.2733018015656</v>
      </c>
      <c r="O185" s="15">
        <f t="shared" si="213"/>
        <v>1252.4381710586656</v>
      </c>
      <c r="P185" s="15">
        <f t="shared" si="213"/>
        <v>1262.4141340672049</v>
      </c>
      <c r="Q185" s="15">
        <f t="shared" si="213"/>
        <v>1266.7346952701589</v>
      </c>
      <c r="R185" s="15">
        <f t="shared" si="213"/>
        <v>1271.0078761807063</v>
      </c>
      <c r="S185" s="15">
        <f t="shared" si="213"/>
        <v>1275.2402863862901</v>
      </c>
      <c r="T185" s="15">
        <f t="shared" si="213"/>
        <v>1279.4274343215786</v>
      </c>
      <c r="U185" s="15">
        <f t="shared" si="213"/>
        <v>1282.1431388685528</v>
      </c>
      <c r="V185" s="15">
        <f t="shared" si="213"/>
        <v>1282.2509605836617</v>
      </c>
      <c r="W185" s="15">
        <f t="shared" si="213"/>
        <v>1282.305350481701</v>
      </c>
      <c r="X185" s="15">
        <f t="shared" si="213"/>
        <v>1282.3096854023634</v>
      </c>
      <c r="Y185" s="15">
        <f t="shared" si="213"/>
        <v>1282.2588023362114</v>
      </c>
      <c r="Z185" s="15">
        <f t="shared" si="213"/>
        <v>1281.083884187605</v>
      </c>
      <c r="AA185" s="15">
        <f t="shared" si="213"/>
        <v>1277.9160918501104</v>
      </c>
      <c r="AB185" s="15">
        <f t="shared" si="213"/>
        <v>1274.664504353831</v>
      </c>
      <c r="AC185" s="15">
        <f t="shared" si="213"/>
        <v>1271.3305121928738</v>
      </c>
      <c r="AD185" s="15">
        <f t="shared" si="213"/>
        <v>1267.913749606073</v>
      </c>
      <c r="AE185" s="15">
        <f t="shared" si="213"/>
        <v>1263.1157758252302</v>
      </c>
      <c r="AF185" s="15">
        <f t="shared" si="213"/>
        <v>1255.8546663526467</v>
      </c>
      <c r="AG185" s="15">
        <f t="shared" si="213"/>
        <v>1248.4753755607965</v>
      </c>
      <c r="AH185" s="15">
        <f t="shared" si="213"/>
        <v>1240.9873593036386</v>
      </c>
      <c r="AI185" s="15">
        <f t="shared" si="213"/>
        <v>1233.3793148402131</v>
      </c>
      <c r="AJ185" s="15">
        <f t="shared" si="213"/>
        <v>1224.6524712191879</v>
      </c>
      <c r="AK185" s="15">
        <f t="shared" si="213"/>
        <v>1214.0228950554588</v>
      </c>
      <c r="AL185" s="15">
        <f t="shared" si="213"/>
        <v>1203.2475013786584</v>
      </c>
      <c r="AM185" s="15">
        <f t="shared" si="213"/>
        <v>1192.3293150435188</v>
      </c>
      <c r="AN185" s="15">
        <f t="shared" si="213"/>
        <v>1181.2649108086741</v>
      </c>
    </row>
    <row r="186" spans="1:40" s="14" customFormat="1" x14ac:dyDescent="0.15">
      <c r="A186" s="18" t="s">
        <v>207</v>
      </c>
      <c r="B186" s="15">
        <f t="shared" ref="B186:AN186" si="214">B$192*$N9/$N$15</f>
        <v>1383.7689419795222</v>
      </c>
      <c r="C186" s="15">
        <f t="shared" si="214"/>
        <v>1396.0707861737569</v>
      </c>
      <c r="D186" s="15">
        <f t="shared" si="214"/>
        <v>1425.968877875815</v>
      </c>
      <c r="E186" s="15">
        <f t="shared" si="214"/>
        <v>1456.0726998033144</v>
      </c>
      <c r="F186" s="15">
        <f t="shared" si="214"/>
        <v>1482.2306369786006</v>
      </c>
      <c r="G186" s="15">
        <f t="shared" si="214"/>
        <v>1500.9272545454455</v>
      </c>
      <c r="H186" s="15">
        <f t="shared" si="214"/>
        <v>1519.6527656644073</v>
      </c>
      <c r="I186" s="15">
        <f t="shared" si="214"/>
        <v>1538.4152430217173</v>
      </c>
      <c r="J186" s="15">
        <f t="shared" si="214"/>
        <v>1557.2106019994246</v>
      </c>
      <c r="K186" s="15">
        <f t="shared" si="214"/>
        <v>1575.4903864332985</v>
      </c>
      <c r="L186" s="15">
        <f t="shared" si="214"/>
        <v>1592.8032810722393</v>
      </c>
      <c r="M186" s="15">
        <f t="shared" si="214"/>
        <v>1610.1054873944342</v>
      </c>
      <c r="N186" s="15">
        <f t="shared" si="214"/>
        <v>1627.4021912596279</v>
      </c>
      <c r="O186" s="15">
        <f t="shared" si="214"/>
        <v>1644.69017531085</v>
      </c>
      <c r="P186" s="15">
        <f t="shared" si="214"/>
        <v>1657.7905172906387</v>
      </c>
      <c r="Q186" s="15">
        <f t="shared" si="214"/>
        <v>1663.4642381389269</v>
      </c>
      <c r="R186" s="15">
        <f t="shared" si="214"/>
        <v>1669.07573962723</v>
      </c>
      <c r="S186" s="15">
        <f t="shared" si="214"/>
        <v>1674.633701404397</v>
      </c>
      <c r="T186" s="15">
        <f t="shared" si="214"/>
        <v>1680.1322251885458</v>
      </c>
      <c r="U186" s="15">
        <f t="shared" si="214"/>
        <v>1683.698463179903</v>
      </c>
      <c r="V186" s="15">
        <f t="shared" si="214"/>
        <v>1683.8400536548841</v>
      </c>
      <c r="W186" s="15">
        <f t="shared" si="214"/>
        <v>1683.9114779638912</v>
      </c>
      <c r="X186" s="15">
        <f t="shared" si="214"/>
        <v>1683.9171705414483</v>
      </c>
      <c r="Y186" s="15">
        <f t="shared" si="214"/>
        <v>1683.8503513715091</v>
      </c>
      <c r="Z186" s="15">
        <f t="shared" si="214"/>
        <v>1682.3074597697832</v>
      </c>
      <c r="AA186" s="15">
        <f t="shared" si="214"/>
        <v>1678.1475442902847</v>
      </c>
      <c r="AB186" s="15">
        <f t="shared" si="214"/>
        <v>1673.8775897864434</v>
      </c>
      <c r="AC186" s="15">
        <f t="shared" si="214"/>
        <v>1669.4994222422085</v>
      </c>
      <c r="AD186" s="15">
        <f t="shared" si="214"/>
        <v>1665.0125613434143</v>
      </c>
      <c r="AE186" s="15">
        <f t="shared" si="214"/>
        <v>1658.7119067313934</v>
      </c>
      <c r="AF186" s="15">
        <f t="shared" si="214"/>
        <v>1649.1766852031963</v>
      </c>
      <c r="AG186" s="15">
        <f t="shared" si="214"/>
        <v>1639.4862690640437</v>
      </c>
      <c r="AH186" s="15">
        <f t="shared" si="214"/>
        <v>1629.6530756535415</v>
      </c>
      <c r="AI186" s="15">
        <f t="shared" si="214"/>
        <v>1619.6622623172254</v>
      </c>
      <c r="AJ186" s="15">
        <f t="shared" si="214"/>
        <v>1608.2022523170176</v>
      </c>
      <c r="AK186" s="15">
        <f t="shared" si="214"/>
        <v>1594.2435916116945</v>
      </c>
      <c r="AL186" s="15">
        <f t="shared" si="214"/>
        <v>1580.0934447023583</v>
      </c>
      <c r="AM186" s="15">
        <f t="shared" si="214"/>
        <v>1565.7557838001528</v>
      </c>
      <c r="AN186" s="15">
        <f t="shared" si="214"/>
        <v>1551.2261109099259</v>
      </c>
    </row>
    <row r="187" spans="1:40" s="14" customFormat="1" x14ac:dyDescent="0.15">
      <c r="A187" s="18" t="s">
        <v>208</v>
      </c>
      <c r="B187" s="15">
        <f t="shared" ref="B187:AN187" si="215">B$192*$N10/$N$15</f>
        <v>147.10225965870305</v>
      </c>
      <c r="C187" s="15">
        <f t="shared" si="215"/>
        <v>148.41001344912451</v>
      </c>
      <c r="D187" s="15">
        <f t="shared" si="215"/>
        <v>151.58834526120023</v>
      </c>
      <c r="E187" s="15">
        <f t="shared" si="215"/>
        <v>154.78854732930236</v>
      </c>
      <c r="F187" s="15">
        <f t="shared" si="215"/>
        <v>157.56928011623026</v>
      </c>
      <c r="G187" s="15">
        <f t="shared" si="215"/>
        <v>159.55683353546158</v>
      </c>
      <c r="H187" s="15">
        <f t="shared" si="215"/>
        <v>161.54745849841453</v>
      </c>
      <c r="I187" s="15">
        <f t="shared" si="215"/>
        <v>163.54201317609596</v>
      </c>
      <c r="J187" s="15">
        <f t="shared" si="215"/>
        <v>165.54006335112163</v>
      </c>
      <c r="K187" s="15">
        <f t="shared" si="215"/>
        <v>167.48330511260394</v>
      </c>
      <c r="L187" s="15">
        <f t="shared" si="215"/>
        <v>169.32376116372618</v>
      </c>
      <c r="M187" s="15">
        <f t="shared" si="215"/>
        <v>171.16308098791231</v>
      </c>
      <c r="N187" s="15">
        <f t="shared" si="215"/>
        <v>173.00181587061434</v>
      </c>
      <c r="O187" s="15">
        <f t="shared" si="215"/>
        <v>174.83962378906668</v>
      </c>
      <c r="P187" s="15">
        <f t="shared" si="215"/>
        <v>176.23226229182993</v>
      </c>
      <c r="Q187" s="15">
        <f t="shared" si="215"/>
        <v>176.83541006609778</v>
      </c>
      <c r="R187" s="15">
        <f t="shared" si="215"/>
        <v>177.43194357972519</v>
      </c>
      <c r="S187" s="15">
        <f t="shared" si="215"/>
        <v>178.02278552718815</v>
      </c>
      <c r="T187" s="15">
        <f t="shared" si="215"/>
        <v>178.60730888863779</v>
      </c>
      <c r="U187" s="15">
        <f t="shared" si="215"/>
        <v>178.9864196282233</v>
      </c>
      <c r="V187" s="15">
        <f t="shared" si="215"/>
        <v>179.00147147552528</v>
      </c>
      <c r="W187" s="15">
        <f t="shared" si="215"/>
        <v>179.00906427294305</v>
      </c>
      <c r="X187" s="15">
        <f t="shared" si="215"/>
        <v>179.00966942528933</v>
      </c>
      <c r="Y187" s="15">
        <f t="shared" si="215"/>
        <v>179.00256617951732</v>
      </c>
      <c r="Z187" s="15">
        <f t="shared" si="215"/>
        <v>178.83854830475738</v>
      </c>
      <c r="AA187" s="15">
        <f t="shared" si="215"/>
        <v>178.39632637849553</v>
      </c>
      <c r="AB187" s="15">
        <f t="shared" si="215"/>
        <v>177.94240669790469</v>
      </c>
      <c r="AC187" s="15">
        <f t="shared" si="215"/>
        <v>177.47698337513521</v>
      </c>
      <c r="AD187" s="15">
        <f t="shared" si="215"/>
        <v>177.0000053501459</v>
      </c>
      <c r="AE187" s="15">
        <f t="shared" si="215"/>
        <v>176.33021106394705</v>
      </c>
      <c r="AF187" s="15">
        <f t="shared" si="215"/>
        <v>175.31656450013739</v>
      </c>
      <c r="AG187" s="15">
        <f t="shared" si="215"/>
        <v>174.28641989444665</v>
      </c>
      <c r="AH187" s="15">
        <f t="shared" si="215"/>
        <v>173.24109727846377</v>
      </c>
      <c r="AI187" s="15">
        <f t="shared" si="215"/>
        <v>172.17901879627294</v>
      </c>
      <c r="AJ187" s="15">
        <f t="shared" si="215"/>
        <v>170.96075661708983</v>
      </c>
      <c r="AK187" s="15">
        <f t="shared" si="215"/>
        <v>169.47687410660015</v>
      </c>
      <c r="AL187" s="15">
        <f t="shared" si="215"/>
        <v>167.97263555801106</v>
      </c>
      <c r="AM187" s="15">
        <f t="shared" si="215"/>
        <v>166.44846323924409</v>
      </c>
      <c r="AN187" s="15">
        <f t="shared" si="215"/>
        <v>164.90387898864176</v>
      </c>
    </row>
    <row r="188" spans="1:40" s="14" customFormat="1" x14ac:dyDescent="0.15">
      <c r="A188" s="18" t="s">
        <v>209</v>
      </c>
      <c r="B188" s="15">
        <f t="shared" ref="B188:V188" si="216">B$192*$N11/$N$15</f>
        <v>284.10193704967764</v>
      </c>
      <c r="C188" s="15">
        <f t="shared" si="216"/>
        <v>286.62763166446331</v>
      </c>
      <c r="D188" s="15">
        <f t="shared" si="216"/>
        <v>292.76601612227068</v>
      </c>
      <c r="E188" s="15">
        <f t="shared" si="216"/>
        <v>298.94663910255412</v>
      </c>
      <c r="F188" s="15">
        <f t="shared" si="216"/>
        <v>304.31713152746107</v>
      </c>
      <c r="G188" s="15">
        <f t="shared" si="216"/>
        <v>308.15573861414646</v>
      </c>
      <c r="H188" s="15">
        <f t="shared" si="216"/>
        <v>312.00027784302375</v>
      </c>
      <c r="I188" s="15">
        <f t="shared" si="216"/>
        <v>315.85240661926082</v>
      </c>
      <c r="J188" s="15">
        <f t="shared" si="216"/>
        <v>319.71128632895574</v>
      </c>
      <c r="K188" s="15">
        <f t="shared" si="216"/>
        <v>323.46431330402635</v>
      </c>
      <c r="L188" s="15">
        <f t="shared" si="216"/>
        <v>327.018827900823</v>
      </c>
      <c r="M188" s="15">
        <f t="shared" si="216"/>
        <v>330.57114807671655</v>
      </c>
      <c r="N188" s="15">
        <f t="shared" si="216"/>
        <v>334.12233854182887</v>
      </c>
      <c r="O188" s="15">
        <f t="shared" si="216"/>
        <v>337.67173873982006</v>
      </c>
      <c r="P188" s="15">
        <f t="shared" si="216"/>
        <v>340.36137312859802</v>
      </c>
      <c r="Q188" s="15">
        <f t="shared" si="216"/>
        <v>341.52624613186981</v>
      </c>
      <c r="R188" s="15">
        <f t="shared" si="216"/>
        <v>342.67834486325438</v>
      </c>
      <c r="S188" s="15">
        <f t="shared" si="216"/>
        <v>343.81945134356198</v>
      </c>
      <c r="T188" s="15">
        <f t="shared" si="216"/>
        <v>344.94835459510898</v>
      </c>
      <c r="U188" s="15">
        <f t="shared" si="216"/>
        <v>345.68053978194757</v>
      </c>
      <c r="V188" s="15">
        <f t="shared" si="216"/>
        <v>345.70960975670249</v>
      </c>
      <c r="W188" s="15">
        <f t="shared" ref="W188:AN188" si="217">W$192*$N11/$N$15</f>
        <v>345.72427389890544</v>
      </c>
      <c r="X188" s="15">
        <f t="shared" si="217"/>
        <v>345.72544264338421</v>
      </c>
      <c r="Y188" s="15">
        <f t="shared" si="217"/>
        <v>345.71172398339996</v>
      </c>
      <c r="Z188" s="15">
        <f t="shared" si="217"/>
        <v>345.39495253448968</v>
      </c>
      <c r="AA188" s="15">
        <f t="shared" si="217"/>
        <v>344.54087927859047</v>
      </c>
      <c r="AB188" s="15">
        <f t="shared" si="217"/>
        <v>343.66421388391853</v>
      </c>
      <c r="AC188" s="15">
        <f t="shared" si="217"/>
        <v>342.76533124368109</v>
      </c>
      <c r="AD188" s="15">
        <f t="shared" si="217"/>
        <v>341.8441327444603</v>
      </c>
      <c r="AE188" s="15">
        <f t="shared" si="217"/>
        <v>340.55054381812158</v>
      </c>
      <c r="AF188" s="15">
        <f t="shared" si="217"/>
        <v>338.59286517382191</v>
      </c>
      <c r="AG188" s="15">
        <f t="shared" si="217"/>
        <v>336.60332348631118</v>
      </c>
      <c r="AH188" s="15">
        <f t="shared" si="217"/>
        <v>334.5844681625955</v>
      </c>
      <c r="AI188" s="15">
        <f t="shared" si="217"/>
        <v>332.5332518536872</v>
      </c>
      <c r="AJ188" s="15">
        <f t="shared" si="217"/>
        <v>330.1803944214268</v>
      </c>
      <c r="AK188" s="15">
        <f t="shared" si="217"/>
        <v>327.31453840696201</v>
      </c>
      <c r="AL188" s="15">
        <f t="shared" si="217"/>
        <v>324.4093683135149</v>
      </c>
      <c r="AM188" s="15">
        <f t="shared" si="217"/>
        <v>321.46569967671854</v>
      </c>
      <c r="AN188" s="15">
        <f t="shared" si="217"/>
        <v>318.48260901209744</v>
      </c>
    </row>
    <row r="189" spans="1:40" s="14" customFormat="1" x14ac:dyDescent="0.15">
      <c r="A189" s="18" t="s">
        <v>210</v>
      </c>
      <c r="B189" s="15">
        <f t="shared" ref="B189:V189" si="218">B$192*$N12/$N$15</f>
        <v>0</v>
      </c>
      <c r="C189" s="15">
        <f t="shared" si="218"/>
        <v>0</v>
      </c>
      <c r="D189" s="15">
        <f t="shared" si="218"/>
        <v>0</v>
      </c>
      <c r="E189" s="15">
        <f t="shared" si="218"/>
        <v>0</v>
      </c>
      <c r="F189" s="15">
        <f t="shared" si="218"/>
        <v>0</v>
      </c>
      <c r="G189" s="15">
        <f t="shared" si="218"/>
        <v>0</v>
      </c>
      <c r="H189" s="15">
        <f t="shared" si="218"/>
        <v>0</v>
      </c>
      <c r="I189" s="15">
        <f t="shared" si="218"/>
        <v>0</v>
      </c>
      <c r="J189" s="15">
        <f t="shared" si="218"/>
        <v>0</v>
      </c>
      <c r="K189" s="15">
        <f t="shared" si="218"/>
        <v>0</v>
      </c>
      <c r="L189" s="15">
        <f t="shared" si="218"/>
        <v>0</v>
      </c>
      <c r="M189" s="15">
        <f t="shared" si="218"/>
        <v>0</v>
      </c>
      <c r="N189" s="15">
        <f t="shared" si="218"/>
        <v>0</v>
      </c>
      <c r="O189" s="15">
        <f t="shared" si="218"/>
        <v>0</v>
      </c>
      <c r="P189" s="15">
        <f t="shared" si="218"/>
        <v>0</v>
      </c>
      <c r="Q189" s="15">
        <f t="shared" si="218"/>
        <v>0</v>
      </c>
      <c r="R189" s="15">
        <f t="shared" si="218"/>
        <v>0</v>
      </c>
      <c r="S189" s="15">
        <f t="shared" si="218"/>
        <v>0</v>
      </c>
      <c r="T189" s="15">
        <f t="shared" si="218"/>
        <v>0</v>
      </c>
      <c r="U189" s="15">
        <f t="shared" si="218"/>
        <v>0</v>
      </c>
      <c r="V189" s="15">
        <f t="shared" si="218"/>
        <v>0</v>
      </c>
      <c r="W189" s="15">
        <f t="shared" ref="W189:AN189" si="219">W$192*$N12/$N$15</f>
        <v>0</v>
      </c>
      <c r="X189" s="15">
        <f t="shared" si="219"/>
        <v>0</v>
      </c>
      <c r="Y189" s="15">
        <f t="shared" si="219"/>
        <v>0</v>
      </c>
      <c r="Z189" s="15">
        <f t="shared" si="219"/>
        <v>0</v>
      </c>
      <c r="AA189" s="15">
        <f t="shared" si="219"/>
        <v>0</v>
      </c>
      <c r="AB189" s="15">
        <f t="shared" si="219"/>
        <v>0</v>
      </c>
      <c r="AC189" s="15">
        <f t="shared" si="219"/>
        <v>0</v>
      </c>
      <c r="AD189" s="15">
        <f t="shared" si="219"/>
        <v>0</v>
      </c>
      <c r="AE189" s="15">
        <f t="shared" si="219"/>
        <v>0</v>
      </c>
      <c r="AF189" s="15">
        <f t="shared" si="219"/>
        <v>0</v>
      </c>
      <c r="AG189" s="15">
        <f t="shared" si="219"/>
        <v>0</v>
      </c>
      <c r="AH189" s="15">
        <f t="shared" si="219"/>
        <v>0</v>
      </c>
      <c r="AI189" s="15">
        <f t="shared" si="219"/>
        <v>0</v>
      </c>
      <c r="AJ189" s="15">
        <f t="shared" si="219"/>
        <v>0</v>
      </c>
      <c r="AK189" s="15">
        <f t="shared" si="219"/>
        <v>0</v>
      </c>
      <c r="AL189" s="15">
        <f t="shared" si="219"/>
        <v>0</v>
      </c>
      <c r="AM189" s="15">
        <f t="shared" si="219"/>
        <v>0</v>
      </c>
      <c r="AN189" s="15">
        <f t="shared" si="219"/>
        <v>0</v>
      </c>
    </row>
    <row r="190" spans="1:40" s="14" customFormat="1" x14ac:dyDescent="0.15">
      <c r="A190" s="18" t="s">
        <v>211</v>
      </c>
      <c r="B190" s="15">
        <f t="shared" ref="B190:V190" si="220">B$192*$N13/$N$15</f>
        <v>245.36760332764501</v>
      </c>
      <c r="C190" s="15">
        <f t="shared" si="220"/>
        <v>247.54894584435988</v>
      </c>
      <c r="D190" s="15">
        <f t="shared" si="220"/>
        <v>252.85042565247707</v>
      </c>
      <c r="E190" s="15">
        <f t="shared" si="220"/>
        <v>258.18838520140736</v>
      </c>
      <c r="F190" s="15">
        <f t="shared" si="220"/>
        <v>262.82666704021887</v>
      </c>
      <c r="G190" s="15">
        <f t="shared" si="220"/>
        <v>266.14192011718688</v>
      </c>
      <c r="H190" s="15">
        <f t="shared" si="220"/>
        <v>269.46229655067731</v>
      </c>
      <c r="I190" s="15">
        <f t="shared" si="220"/>
        <v>272.78922777596307</v>
      </c>
      <c r="J190" s="15">
        <f t="shared" si="220"/>
        <v>276.12198951539449</v>
      </c>
      <c r="K190" s="15">
        <f t="shared" si="220"/>
        <v>279.3633304356996</v>
      </c>
      <c r="L190" s="15">
        <f t="shared" si="220"/>
        <v>282.43322406847909</v>
      </c>
      <c r="M190" s="15">
        <f t="shared" si="220"/>
        <v>285.50122246674073</v>
      </c>
      <c r="N190" s="15">
        <f t="shared" si="220"/>
        <v>288.56824517849446</v>
      </c>
      <c r="O190" s="15">
        <f t="shared" si="220"/>
        <v>291.63372170736261</v>
      </c>
      <c r="P190" s="15">
        <f t="shared" si="220"/>
        <v>293.95665252105391</v>
      </c>
      <c r="Q190" s="15">
        <f t="shared" si="220"/>
        <v>294.96270724902251</v>
      </c>
      <c r="R190" s="15">
        <f t="shared" si="220"/>
        <v>295.95772934374071</v>
      </c>
      <c r="S190" s="15">
        <f t="shared" si="220"/>
        <v>296.94325786608141</v>
      </c>
      <c r="T190" s="15">
        <f t="shared" si="220"/>
        <v>297.91824694252847</v>
      </c>
      <c r="U190" s="15">
        <f t="shared" si="220"/>
        <v>298.55060632153254</v>
      </c>
      <c r="V190" s="15">
        <f t="shared" si="220"/>
        <v>298.5757129086557</v>
      </c>
      <c r="W190" s="15">
        <f t="shared" ref="W190:AN190" si="221">W$192*$N13/$N$15</f>
        <v>298.58837774813048</v>
      </c>
      <c r="X190" s="15">
        <f t="shared" si="221"/>
        <v>298.58938714649867</v>
      </c>
      <c r="Y190" s="15">
        <f t="shared" si="221"/>
        <v>298.5775388826109</v>
      </c>
      <c r="Z190" s="15">
        <f t="shared" si="221"/>
        <v>298.30395591436746</v>
      </c>
      <c r="AA190" s="15">
        <f t="shared" si="221"/>
        <v>297.56632663227788</v>
      </c>
      <c r="AB190" s="15">
        <f t="shared" si="221"/>
        <v>296.80918541372529</v>
      </c>
      <c r="AC190" s="15">
        <f t="shared" si="221"/>
        <v>296.03285603914128</v>
      </c>
      <c r="AD190" s="15">
        <f t="shared" si="221"/>
        <v>295.23725334001813</v>
      </c>
      <c r="AE190" s="15">
        <f t="shared" si="221"/>
        <v>294.12003176158379</v>
      </c>
      <c r="AF190" s="15">
        <f t="shared" si="221"/>
        <v>292.4292621666072</v>
      </c>
      <c r="AG190" s="15">
        <f t="shared" si="221"/>
        <v>290.71097372178195</v>
      </c>
      <c r="AH190" s="15">
        <f t="shared" si="221"/>
        <v>288.96736824907885</v>
      </c>
      <c r="AI190" s="15">
        <f t="shared" si="221"/>
        <v>287.19581387373717</v>
      </c>
      <c r="AJ190" s="15">
        <f t="shared" si="221"/>
        <v>285.16374399374746</v>
      </c>
      <c r="AK190" s="15">
        <f t="shared" si="221"/>
        <v>282.68861753366849</v>
      </c>
      <c r="AL190" s="15">
        <f t="shared" si="221"/>
        <v>280.17953705892461</v>
      </c>
      <c r="AM190" s="15">
        <f t="shared" si="221"/>
        <v>277.63720691537765</v>
      </c>
      <c r="AN190" s="15">
        <f t="shared" si="221"/>
        <v>275.06082952602122</v>
      </c>
    </row>
    <row r="191" spans="1:40" s="14" customFormat="1" x14ac:dyDescent="0.15">
      <c r="A191" s="18" t="s">
        <v>212</v>
      </c>
      <c r="B191" s="15">
        <f t="shared" ref="B191:V191" si="222">B$192*$N14/$N$15</f>
        <v>0</v>
      </c>
      <c r="C191" s="15">
        <f t="shared" si="222"/>
        <v>0</v>
      </c>
      <c r="D191" s="15">
        <f t="shared" si="222"/>
        <v>0</v>
      </c>
      <c r="E191" s="15">
        <f t="shared" si="222"/>
        <v>0</v>
      </c>
      <c r="F191" s="15">
        <f t="shared" si="222"/>
        <v>0</v>
      </c>
      <c r="G191" s="15">
        <f t="shared" si="222"/>
        <v>0</v>
      </c>
      <c r="H191" s="15">
        <f t="shared" si="222"/>
        <v>0</v>
      </c>
      <c r="I191" s="15">
        <f t="shared" si="222"/>
        <v>0</v>
      </c>
      <c r="J191" s="15">
        <f t="shared" si="222"/>
        <v>0</v>
      </c>
      <c r="K191" s="15">
        <f t="shared" si="222"/>
        <v>0</v>
      </c>
      <c r="L191" s="15">
        <f t="shared" si="222"/>
        <v>0</v>
      </c>
      <c r="M191" s="15">
        <f t="shared" si="222"/>
        <v>0</v>
      </c>
      <c r="N191" s="15">
        <f t="shared" si="222"/>
        <v>0</v>
      </c>
      <c r="O191" s="15">
        <f t="shared" si="222"/>
        <v>0</v>
      </c>
      <c r="P191" s="15">
        <f t="shared" si="222"/>
        <v>0</v>
      </c>
      <c r="Q191" s="15">
        <f t="shared" si="222"/>
        <v>0</v>
      </c>
      <c r="R191" s="15">
        <f t="shared" si="222"/>
        <v>0</v>
      </c>
      <c r="S191" s="15">
        <f t="shared" si="222"/>
        <v>0</v>
      </c>
      <c r="T191" s="15">
        <f t="shared" si="222"/>
        <v>0</v>
      </c>
      <c r="U191" s="15">
        <f t="shared" si="222"/>
        <v>0</v>
      </c>
      <c r="V191" s="15">
        <f t="shared" si="222"/>
        <v>0</v>
      </c>
      <c r="W191" s="15">
        <f t="shared" ref="W191:AN191" si="223">W$192*$N14/$N$15</f>
        <v>0</v>
      </c>
      <c r="X191" s="15">
        <f t="shared" si="223"/>
        <v>0</v>
      </c>
      <c r="Y191" s="15">
        <f t="shared" si="223"/>
        <v>0</v>
      </c>
      <c r="Z191" s="15">
        <f t="shared" si="223"/>
        <v>0</v>
      </c>
      <c r="AA191" s="15">
        <f t="shared" si="223"/>
        <v>0</v>
      </c>
      <c r="AB191" s="15">
        <f t="shared" si="223"/>
        <v>0</v>
      </c>
      <c r="AC191" s="15">
        <f t="shared" si="223"/>
        <v>0</v>
      </c>
      <c r="AD191" s="15">
        <f t="shared" si="223"/>
        <v>0</v>
      </c>
      <c r="AE191" s="15">
        <f t="shared" si="223"/>
        <v>0</v>
      </c>
      <c r="AF191" s="15">
        <f t="shared" si="223"/>
        <v>0</v>
      </c>
      <c r="AG191" s="15">
        <f t="shared" si="223"/>
        <v>0</v>
      </c>
      <c r="AH191" s="15">
        <f t="shared" si="223"/>
        <v>0</v>
      </c>
      <c r="AI191" s="15">
        <f t="shared" si="223"/>
        <v>0</v>
      </c>
      <c r="AJ191" s="15">
        <f t="shared" si="223"/>
        <v>0</v>
      </c>
      <c r="AK191" s="15">
        <f t="shared" si="223"/>
        <v>0</v>
      </c>
      <c r="AL191" s="15">
        <f t="shared" si="223"/>
        <v>0</v>
      </c>
      <c r="AM191" s="15">
        <f t="shared" si="223"/>
        <v>0</v>
      </c>
      <c r="AN191" s="15">
        <f t="shared" si="223"/>
        <v>0</v>
      </c>
    </row>
    <row r="192" spans="1:40" s="16" customFormat="1" x14ac:dyDescent="0.15">
      <c r="A192" s="18" t="s">
        <v>202</v>
      </c>
      <c r="B192" s="16">
        <f>'BAU energy consumption'!B$3*$N$16+'BAU energy consumption'!B7</f>
        <v>6170.8515668100699</v>
      </c>
      <c r="C192" s="16">
        <f>'BAU energy consumption'!C$3*$N$16+'BAU energy consumption'!C7</f>
        <v>6225.7110539814257</v>
      </c>
      <c r="D192" s="16">
        <f>'BAU energy consumption'!D$3*$N$16+'BAU energy consumption'!D7</f>
        <v>6359.0401672655762</v>
      </c>
      <c r="E192" s="16">
        <f>'BAU energy consumption'!E$3*$N$16+'BAU energy consumption'!E7</f>
        <v>6493.2867246731566</v>
      </c>
      <c r="F192" s="16">
        <f>'BAU energy consumption'!F$3*$N$16+'BAU energy consumption'!F7</f>
        <v>6609.9367973158642</v>
      </c>
      <c r="G192" s="16">
        <f>'BAU energy consumption'!G$3*$N$16+'BAU energy consumption'!G7</f>
        <v>6693.3134711999946</v>
      </c>
      <c r="H192" s="16">
        <f>'BAU energy consumption'!H$3*$N$16+'BAU energy consumption'!H7</f>
        <v>6776.8189945010618</v>
      </c>
      <c r="I192" s="16">
        <f>'BAU energy consumption'!I$3*$N$16+'BAU energy consumption'!I7</f>
        <v>6860.4893669781077</v>
      </c>
      <c r="J192" s="16">
        <f>'BAU energy consumption'!J$3*$N$16+'BAU energy consumption'!J7</f>
        <v>6944.3063734722891</v>
      </c>
      <c r="K192" s="16">
        <f>'BAU energy consumption'!K$3*$N$16+'BAU energy consumption'!K7</f>
        <v>7025.824199890154</v>
      </c>
      <c r="L192" s="16">
        <f>'BAU energy consumption'!L$3*$N$16+'BAU energy consumption'!L7</f>
        <v>7103.0302274050473</v>
      </c>
      <c r="M192" s="16">
        <f>'BAU energy consumption'!M$3*$N$16+'BAU energy consumption'!M7</f>
        <v>7180.1885908814311</v>
      </c>
      <c r="N192" s="16">
        <f>'BAU energy consumption'!N$3*$N$16+'BAU energy consumption'!N7</f>
        <v>7257.3224164133826</v>
      </c>
      <c r="O192" s="16">
        <f>'BAU energy consumption'!O$3*$N$16+'BAU energy consumption'!O7</f>
        <v>7334.4173563510149</v>
      </c>
      <c r="P192" s="16">
        <f>'BAU energy consumption'!P$3*$N$16+'BAU energy consumption'!P7</f>
        <v>7392.8377062947566</v>
      </c>
      <c r="Q192" s="16">
        <f>'BAU energy consumption'!Q$3*$N$16+'BAU energy consumption'!Q7</f>
        <v>7418.139393682116</v>
      </c>
      <c r="R192" s="16">
        <f>'BAU energy consumption'!R$3*$N$16+'BAU energy consumption'!R7</f>
        <v>7443.1636168025707</v>
      </c>
      <c r="S192" s="16">
        <f>'BAU energy consumption'!S$3*$N$16+'BAU energy consumption'!S7</f>
        <v>7467.9490821359941</v>
      </c>
      <c r="T192" s="16">
        <f>'BAU energy consumption'!T$3*$N$16+'BAU energy consumption'!T7</f>
        <v>7492.4694865757847</v>
      </c>
      <c r="U192" s="16">
        <f>'BAU energy consumption'!U$3*$N$16+'BAU energy consumption'!U7</f>
        <v>7508.3729547264011</v>
      </c>
      <c r="V192" s="16">
        <f>'BAU energy consumption'!V$3*$N$16+'BAU energy consumption'!V7</f>
        <v>7509.0043706932411</v>
      </c>
      <c r="W192" s="16">
        <f>'BAU energy consumption'!W$3*$N$16+'BAU energy consumption'!W7</f>
        <v>7509.3228839910698</v>
      </c>
      <c r="X192" s="16">
        <f>'BAU energy consumption'!X$3*$N$16+'BAU energy consumption'!X7</f>
        <v>7509.3482697690506</v>
      </c>
      <c r="Y192" s="16">
        <f>'BAU energy consumption'!Y$3*$N$16+'BAU energy consumption'!Y7</f>
        <v>7509.0502928691485</v>
      </c>
      <c r="Z192" s="16">
        <f>'BAU energy consumption'!Z$3*$N$16+'BAU energy consumption'!Z7</f>
        <v>7502.1698413941303</v>
      </c>
      <c r="AA192" s="16">
        <f>'BAU energy consumption'!AA$3*$N$16+'BAU energy consumption'!AA7</f>
        <v>7483.6188968139313</v>
      </c>
      <c r="AB192" s="16">
        <f>'BAU energy consumption'!AB$3*$N$16+'BAU energy consumption'!AB7</f>
        <v>7464.5772384554602</v>
      </c>
      <c r="AC192" s="16">
        <f>'BAU energy consumption'!AC$3*$N$16+'BAU energy consumption'!AC7</f>
        <v>7445.0530092070076</v>
      </c>
      <c r="AD192" s="16">
        <f>'BAU energy consumption'!AD$3*$N$16+'BAU energy consumption'!AD7</f>
        <v>7425.0440671304668</v>
      </c>
      <c r="AE192" s="16">
        <f>'BAU energy consumption'!AE$3*$N$16+'BAU energy consumption'!AE7</f>
        <v>7396.9465985394336</v>
      </c>
      <c r="AF192" s="16">
        <f>'BAU energy consumption'!AF$3*$N$16+'BAU energy consumption'!AF7</f>
        <v>7354.4247331310489</v>
      </c>
      <c r="AG192" s="16">
        <f>'BAU energy consumption'!AG$3*$N$16+'BAU energy consumption'!AG7</f>
        <v>7311.2107847606003</v>
      </c>
      <c r="AH192" s="16">
        <f>'BAU energy consumption'!AH$3*$N$16+'BAU energy consumption'!AH7</f>
        <v>7267.3601279615395</v>
      </c>
      <c r="AI192" s="16">
        <f>'BAU energy consumption'!AI$3*$N$16+'BAU energy consumption'!AI7</f>
        <v>7222.806572624535</v>
      </c>
      <c r="AJ192" s="16">
        <f>'BAU energy consumption'!AJ$3*$N$16+'BAU energy consumption'!AJ7</f>
        <v>7171.7012048712477</v>
      </c>
      <c r="AK192" s="16">
        <f>'BAU energy consumption'!AK$3*$N$16+'BAU energy consumption'!AK7</f>
        <v>7109.4532235277775</v>
      </c>
      <c r="AL192" s="16">
        <f>'BAU energy consumption'!AL$3*$N$16+'BAU energy consumption'!AL7</f>
        <v>7046.3513185947495</v>
      </c>
      <c r="AM192" s="16">
        <f>'BAU energy consumption'!AM$3*$N$16+'BAU energy consumption'!AM7</f>
        <v>6982.4132039582128</v>
      </c>
      <c r="AN192" s="16">
        <f>'BAU energy consumption'!AN$3*$N$16+'BAU energy consumption'!AN7</f>
        <v>6917.6188210234186</v>
      </c>
    </row>
    <row r="193" spans="1:40" s="14" customFormat="1" x14ac:dyDescent="0.15"/>
    <row r="194" spans="1:40" s="18" customFormat="1" x14ac:dyDescent="0.15">
      <c r="A194" s="17" t="s">
        <v>22</v>
      </c>
      <c r="B194" s="18">
        <v>2022</v>
      </c>
      <c r="C194" s="18">
        <v>2023</v>
      </c>
      <c r="D194" s="18">
        <v>2024</v>
      </c>
      <c r="E194" s="18">
        <v>2025</v>
      </c>
      <c r="F194" s="18">
        <v>2026</v>
      </c>
      <c r="G194" s="18">
        <v>2027</v>
      </c>
      <c r="H194" s="18">
        <v>2028</v>
      </c>
      <c r="I194" s="18">
        <v>2029</v>
      </c>
      <c r="J194" s="18">
        <v>2030</v>
      </c>
      <c r="K194" s="18">
        <v>2031</v>
      </c>
      <c r="L194" s="18">
        <v>2032</v>
      </c>
      <c r="M194" s="18">
        <v>2033</v>
      </c>
      <c r="N194" s="18">
        <v>2034</v>
      </c>
      <c r="O194" s="18">
        <v>2035</v>
      </c>
      <c r="P194" s="18">
        <v>2036</v>
      </c>
      <c r="Q194" s="18">
        <v>2037</v>
      </c>
      <c r="R194" s="18">
        <v>2038</v>
      </c>
      <c r="S194" s="18">
        <v>2039</v>
      </c>
      <c r="T194" s="18">
        <v>2040</v>
      </c>
      <c r="U194" s="18">
        <v>2041</v>
      </c>
      <c r="V194" s="18">
        <v>2042</v>
      </c>
      <c r="W194" s="18">
        <v>2043</v>
      </c>
      <c r="X194" s="18">
        <v>2044</v>
      </c>
      <c r="Y194" s="18">
        <v>2045</v>
      </c>
      <c r="Z194" s="18">
        <v>2046</v>
      </c>
      <c r="AA194" s="18">
        <v>2047</v>
      </c>
      <c r="AB194" s="18">
        <v>2048</v>
      </c>
      <c r="AC194" s="18">
        <v>2049</v>
      </c>
      <c r="AD194" s="18">
        <v>2050</v>
      </c>
      <c r="AE194" s="18">
        <v>2051</v>
      </c>
      <c r="AF194" s="18">
        <v>2052</v>
      </c>
      <c r="AG194" s="18">
        <v>2053</v>
      </c>
      <c r="AH194" s="18">
        <v>2054</v>
      </c>
      <c r="AI194" s="18">
        <v>2055</v>
      </c>
      <c r="AJ194" s="18">
        <v>2056</v>
      </c>
      <c r="AK194" s="18">
        <v>2057</v>
      </c>
      <c r="AL194" s="18">
        <v>2058</v>
      </c>
      <c r="AM194" s="18">
        <v>2059</v>
      </c>
      <c r="AN194" s="18">
        <v>2060</v>
      </c>
    </row>
    <row r="195" spans="1:40" s="14" customFormat="1" x14ac:dyDescent="0.15">
      <c r="A195" s="18" t="s">
        <v>203</v>
      </c>
      <c r="B195" s="15">
        <f t="shared" ref="B195:B204" si="224">B$205*$O5/$O$15</f>
        <v>4144.5788636671405</v>
      </c>
      <c r="C195" s="15">
        <f t="shared" ref="C195:AN195" si="225">C$205*$O5/$O$15</f>
        <v>4175.4107783519657</v>
      </c>
      <c r="D195" s="15">
        <f t="shared" si="225"/>
        <v>4256.8476759816758</v>
      </c>
      <c r="E195" s="15">
        <f t="shared" si="225"/>
        <v>4338.8145857455147</v>
      </c>
      <c r="F195" s="15">
        <f t="shared" si="225"/>
        <v>4410.910479699417</v>
      </c>
      <c r="G195" s="15">
        <f t="shared" si="225"/>
        <v>4461.0311402007219</v>
      </c>
      <c r="H195" s="15">
        <f t="shared" si="225"/>
        <v>4511.202490767907</v>
      </c>
      <c r="I195" s="15">
        <f t="shared" si="225"/>
        <v>4561.4437617529147</v>
      </c>
      <c r="J195" s="15">
        <f t="shared" si="225"/>
        <v>4611.7479526115467</v>
      </c>
      <c r="K195" s="15">
        <f t="shared" si="225"/>
        <v>4660.7342715093118</v>
      </c>
      <c r="L195" s="15">
        <f t="shared" si="225"/>
        <v>4706.8084446106286</v>
      </c>
      <c r="M195" s="15">
        <f t="shared" si="225"/>
        <v>4752.8191516997895</v>
      </c>
      <c r="N195" s="15">
        <f t="shared" si="225"/>
        <v>4798.7854323769025</v>
      </c>
      <c r="O195" s="15">
        <f t="shared" si="225"/>
        <v>4844.6956699947286</v>
      </c>
      <c r="P195" s="15">
        <f t="shared" si="225"/>
        <v>4880.076961566454</v>
      </c>
      <c r="Q195" s="15">
        <f t="shared" si="225"/>
        <v>4892.9219168702875</v>
      </c>
      <c r="R195" s="15">
        <f t="shared" si="225"/>
        <v>4905.5834416653033</v>
      </c>
      <c r="S195" s="15">
        <f t="shared" si="225"/>
        <v>4918.0781308992246</v>
      </c>
      <c r="T195" s="15">
        <f t="shared" si="225"/>
        <v>4930.3976314989859</v>
      </c>
      <c r="U195" s="15">
        <f t="shared" si="225"/>
        <v>4937.8402112946205</v>
      </c>
      <c r="V195" s="15">
        <f t="shared" si="225"/>
        <v>4934.9963197368843</v>
      </c>
      <c r="W195" s="15">
        <f t="shared" si="225"/>
        <v>4931.9465887131046</v>
      </c>
      <c r="X195" s="15">
        <f t="shared" si="225"/>
        <v>4928.7063223606465</v>
      </c>
      <c r="Y195" s="15">
        <f t="shared" si="225"/>
        <v>4925.257552946634</v>
      </c>
      <c r="Z195" s="15">
        <f t="shared" si="225"/>
        <v>4918.0781148461365</v>
      </c>
      <c r="AA195" s="15">
        <f t="shared" si="225"/>
        <v>4903.1350318708064</v>
      </c>
      <c r="AB195" s="15">
        <f t="shared" si="225"/>
        <v>4887.8849954929792</v>
      </c>
      <c r="AC195" s="15">
        <f t="shared" si="225"/>
        <v>4872.3312652978093</v>
      </c>
      <c r="AD195" s="15">
        <f t="shared" si="225"/>
        <v>4856.4733342353666</v>
      </c>
      <c r="AE195" s="15">
        <f t="shared" si="225"/>
        <v>4836.0390230469084</v>
      </c>
      <c r="AF195" s="15">
        <f t="shared" si="225"/>
        <v>4806.0701861028811</v>
      </c>
      <c r="AG195" s="15">
        <f t="shared" si="225"/>
        <v>4775.6743438191343</v>
      </c>
      <c r="AH195" s="15">
        <f t="shared" si="225"/>
        <v>4744.8872764091457</v>
      </c>
      <c r="AI195" s="15">
        <f t="shared" si="225"/>
        <v>4713.6656271232332</v>
      </c>
      <c r="AJ195" s="15">
        <f t="shared" si="225"/>
        <v>4678.7228698938443</v>
      </c>
      <c r="AK195" s="15">
        <f t="shared" si="225"/>
        <v>4636.2850825444348</v>
      </c>
      <c r="AL195" s="15">
        <f t="shared" si="225"/>
        <v>4593.3233385911817</v>
      </c>
      <c r="AM195" s="15">
        <f t="shared" si="225"/>
        <v>4549.849105559696</v>
      </c>
      <c r="AN195" s="15">
        <f t="shared" si="225"/>
        <v>4505.8467991305752</v>
      </c>
    </row>
    <row r="196" spans="1:40" s="14" customFormat="1" x14ac:dyDescent="0.15">
      <c r="A196" s="18" t="s">
        <v>204</v>
      </c>
      <c r="B196" s="15">
        <f t="shared" si="224"/>
        <v>0</v>
      </c>
      <c r="C196" s="15">
        <f t="shared" ref="C196:AN196" si="226">C$205*$O6/$O$15</f>
        <v>0</v>
      </c>
      <c r="D196" s="15">
        <f t="shared" si="226"/>
        <v>0</v>
      </c>
      <c r="E196" s="15">
        <f t="shared" si="226"/>
        <v>0</v>
      </c>
      <c r="F196" s="15">
        <f t="shared" si="226"/>
        <v>0</v>
      </c>
      <c r="G196" s="15">
        <f t="shared" si="226"/>
        <v>0</v>
      </c>
      <c r="H196" s="15">
        <f t="shared" si="226"/>
        <v>0</v>
      </c>
      <c r="I196" s="15">
        <f t="shared" si="226"/>
        <v>0</v>
      </c>
      <c r="J196" s="15">
        <f t="shared" si="226"/>
        <v>0</v>
      </c>
      <c r="K196" s="15">
        <f t="shared" si="226"/>
        <v>0</v>
      </c>
      <c r="L196" s="15">
        <f t="shared" si="226"/>
        <v>0</v>
      </c>
      <c r="M196" s="15">
        <f t="shared" si="226"/>
        <v>0</v>
      </c>
      <c r="N196" s="15">
        <f t="shared" si="226"/>
        <v>0</v>
      </c>
      <c r="O196" s="15">
        <f t="shared" si="226"/>
        <v>0</v>
      </c>
      <c r="P196" s="15">
        <f t="shared" si="226"/>
        <v>0</v>
      </c>
      <c r="Q196" s="15">
        <f t="shared" si="226"/>
        <v>0</v>
      </c>
      <c r="R196" s="15">
        <f t="shared" si="226"/>
        <v>0</v>
      </c>
      <c r="S196" s="15">
        <f t="shared" si="226"/>
        <v>0</v>
      </c>
      <c r="T196" s="15">
        <f t="shared" si="226"/>
        <v>0</v>
      </c>
      <c r="U196" s="15">
        <f t="shared" si="226"/>
        <v>0</v>
      </c>
      <c r="V196" s="15">
        <f t="shared" si="226"/>
        <v>0</v>
      </c>
      <c r="W196" s="15">
        <f t="shared" si="226"/>
        <v>0</v>
      </c>
      <c r="X196" s="15">
        <f t="shared" si="226"/>
        <v>0</v>
      </c>
      <c r="Y196" s="15">
        <f t="shared" si="226"/>
        <v>0</v>
      </c>
      <c r="Z196" s="15">
        <f t="shared" si="226"/>
        <v>0</v>
      </c>
      <c r="AA196" s="15">
        <f t="shared" si="226"/>
        <v>0</v>
      </c>
      <c r="AB196" s="15">
        <f t="shared" si="226"/>
        <v>0</v>
      </c>
      <c r="AC196" s="15">
        <f t="shared" si="226"/>
        <v>0</v>
      </c>
      <c r="AD196" s="15">
        <f t="shared" si="226"/>
        <v>0</v>
      </c>
      <c r="AE196" s="15">
        <f t="shared" si="226"/>
        <v>0</v>
      </c>
      <c r="AF196" s="15">
        <f t="shared" si="226"/>
        <v>0</v>
      </c>
      <c r="AG196" s="15">
        <f t="shared" si="226"/>
        <v>0</v>
      </c>
      <c r="AH196" s="15">
        <f t="shared" si="226"/>
        <v>0</v>
      </c>
      <c r="AI196" s="15">
        <f t="shared" si="226"/>
        <v>0</v>
      </c>
      <c r="AJ196" s="15">
        <f t="shared" si="226"/>
        <v>0</v>
      </c>
      <c r="AK196" s="15">
        <f t="shared" si="226"/>
        <v>0</v>
      </c>
      <c r="AL196" s="15">
        <f t="shared" si="226"/>
        <v>0</v>
      </c>
      <c r="AM196" s="15">
        <f t="shared" si="226"/>
        <v>0</v>
      </c>
      <c r="AN196" s="15">
        <f t="shared" si="226"/>
        <v>0</v>
      </c>
    </row>
    <row r="197" spans="1:40" s="14" customFormat="1" x14ac:dyDescent="0.15">
      <c r="A197" s="18" t="s">
        <v>205</v>
      </c>
      <c r="B197" s="15">
        <f t="shared" si="224"/>
        <v>0</v>
      </c>
      <c r="C197" s="15">
        <f t="shared" ref="C197:AN197" si="227">C$205*$O7/$O$15</f>
        <v>0</v>
      </c>
      <c r="D197" s="15">
        <f t="shared" si="227"/>
        <v>0</v>
      </c>
      <c r="E197" s="15">
        <f t="shared" si="227"/>
        <v>0</v>
      </c>
      <c r="F197" s="15">
        <f t="shared" si="227"/>
        <v>0</v>
      </c>
      <c r="G197" s="15">
        <f t="shared" si="227"/>
        <v>0</v>
      </c>
      <c r="H197" s="15">
        <f t="shared" si="227"/>
        <v>0</v>
      </c>
      <c r="I197" s="15">
        <f t="shared" si="227"/>
        <v>0</v>
      </c>
      <c r="J197" s="15">
        <f t="shared" si="227"/>
        <v>0</v>
      </c>
      <c r="K197" s="15">
        <f t="shared" si="227"/>
        <v>0</v>
      </c>
      <c r="L197" s="15">
        <f t="shared" si="227"/>
        <v>0</v>
      </c>
      <c r="M197" s="15">
        <f t="shared" si="227"/>
        <v>0</v>
      </c>
      <c r="N197" s="15">
        <f t="shared" si="227"/>
        <v>0</v>
      </c>
      <c r="O197" s="15">
        <f t="shared" si="227"/>
        <v>0</v>
      </c>
      <c r="P197" s="15">
        <f t="shared" si="227"/>
        <v>0</v>
      </c>
      <c r="Q197" s="15">
        <f t="shared" si="227"/>
        <v>0</v>
      </c>
      <c r="R197" s="15">
        <f t="shared" si="227"/>
        <v>0</v>
      </c>
      <c r="S197" s="15">
        <f t="shared" si="227"/>
        <v>0</v>
      </c>
      <c r="T197" s="15">
        <f t="shared" si="227"/>
        <v>0</v>
      </c>
      <c r="U197" s="15">
        <f t="shared" si="227"/>
        <v>0</v>
      </c>
      <c r="V197" s="15">
        <f t="shared" si="227"/>
        <v>0</v>
      </c>
      <c r="W197" s="15">
        <f t="shared" si="227"/>
        <v>0</v>
      </c>
      <c r="X197" s="15">
        <f t="shared" si="227"/>
        <v>0</v>
      </c>
      <c r="Y197" s="15">
        <f t="shared" si="227"/>
        <v>0</v>
      </c>
      <c r="Z197" s="15">
        <f t="shared" si="227"/>
        <v>0</v>
      </c>
      <c r="AA197" s="15">
        <f t="shared" si="227"/>
        <v>0</v>
      </c>
      <c r="AB197" s="15">
        <f t="shared" si="227"/>
        <v>0</v>
      </c>
      <c r="AC197" s="15">
        <f t="shared" si="227"/>
        <v>0</v>
      </c>
      <c r="AD197" s="15">
        <f t="shared" si="227"/>
        <v>0</v>
      </c>
      <c r="AE197" s="15">
        <f t="shared" si="227"/>
        <v>0</v>
      </c>
      <c r="AF197" s="15">
        <f t="shared" si="227"/>
        <v>0</v>
      </c>
      <c r="AG197" s="15">
        <f t="shared" si="227"/>
        <v>0</v>
      </c>
      <c r="AH197" s="15">
        <f t="shared" si="227"/>
        <v>0</v>
      </c>
      <c r="AI197" s="15">
        <f t="shared" si="227"/>
        <v>0</v>
      </c>
      <c r="AJ197" s="15">
        <f t="shared" si="227"/>
        <v>0</v>
      </c>
      <c r="AK197" s="15">
        <f t="shared" si="227"/>
        <v>0</v>
      </c>
      <c r="AL197" s="15">
        <f t="shared" si="227"/>
        <v>0</v>
      </c>
      <c r="AM197" s="15">
        <f t="shared" si="227"/>
        <v>0</v>
      </c>
      <c r="AN197" s="15">
        <f t="shared" si="227"/>
        <v>0</v>
      </c>
    </row>
    <row r="198" spans="1:40" s="14" customFormat="1" x14ac:dyDescent="0.15">
      <c r="A198" s="18" t="s">
        <v>206</v>
      </c>
      <c r="B198" s="15">
        <f t="shared" si="224"/>
        <v>0</v>
      </c>
      <c r="C198" s="15">
        <f t="shared" ref="C198:AN198" si="228">C$205*$O8/$O$15</f>
        <v>0</v>
      </c>
      <c r="D198" s="15">
        <f t="shared" si="228"/>
        <v>0</v>
      </c>
      <c r="E198" s="15">
        <f t="shared" si="228"/>
        <v>0</v>
      </c>
      <c r="F198" s="15">
        <f t="shared" si="228"/>
        <v>0</v>
      </c>
      <c r="G198" s="15">
        <f t="shared" si="228"/>
        <v>0</v>
      </c>
      <c r="H198" s="15">
        <f t="shared" si="228"/>
        <v>0</v>
      </c>
      <c r="I198" s="15">
        <f t="shared" si="228"/>
        <v>0</v>
      </c>
      <c r="J198" s="15">
        <f t="shared" si="228"/>
        <v>0</v>
      </c>
      <c r="K198" s="15">
        <f t="shared" si="228"/>
        <v>0</v>
      </c>
      <c r="L198" s="15">
        <f t="shared" si="228"/>
        <v>0</v>
      </c>
      <c r="M198" s="15">
        <f t="shared" si="228"/>
        <v>0</v>
      </c>
      <c r="N198" s="15">
        <f t="shared" si="228"/>
        <v>0</v>
      </c>
      <c r="O198" s="15">
        <f t="shared" si="228"/>
        <v>0</v>
      </c>
      <c r="P198" s="15">
        <f t="shared" si="228"/>
        <v>0</v>
      </c>
      <c r="Q198" s="15">
        <f t="shared" si="228"/>
        <v>0</v>
      </c>
      <c r="R198" s="15">
        <f t="shared" si="228"/>
        <v>0</v>
      </c>
      <c r="S198" s="15">
        <f t="shared" si="228"/>
        <v>0</v>
      </c>
      <c r="T198" s="15">
        <f t="shared" si="228"/>
        <v>0</v>
      </c>
      <c r="U198" s="15">
        <f t="shared" si="228"/>
        <v>0</v>
      </c>
      <c r="V198" s="15">
        <f t="shared" si="228"/>
        <v>0</v>
      </c>
      <c r="W198" s="15">
        <f t="shared" si="228"/>
        <v>0</v>
      </c>
      <c r="X198" s="15">
        <f t="shared" si="228"/>
        <v>0</v>
      </c>
      <c r="Y198" s="15">
        <f t="shared" si="228"/>
        <v>0</v>
      </c>
      <c r="Z198" s="15">
        <f t="shared" si="228"/>
        <v>0</v>
      </c>
      <c r="AA198" s="15">
        <f t="shared" si="228"/>
        <v>0</v>
      </c>
      <c r="AB198" s="15">
        <f t="shared" si="228"/>
        <v>0</v>
      </c>
      <c r="AC198" s="15">
        <f t="shared" si="228"/>
        <v>0</v>
      </c>
      <c r="AD198" s="15">
        <f t="shared" si="228"/>
        <v>0</v>
      </c>
      <c r="AE198" s="15">
        <f t="shared" si="228"/>
        <v>0</v>
      </c>
      <c r="AF198" s="15">
        <f t="shared" si="228"/>
        <v>0</v>
      </c>
      <c r="AG198" s="15">
        <f t="shared" si="228"/>
        <v>0</v>
      </c>
      <c r="AH198" s="15">
        <f t="shared" si="228"/>
        <v>0</v>
      </c>
      <c r="AI198" s="15">
        <f t="shared" si="228"/>
        <v>0</v>
      </c>
      <c r="AJ198" s="15">
        <f t="shared" si="228"/>
        <v>0</v>
      </c>
      <c r="AK198" s="15">
        <f t="shared" si="228"/>
        <v>0</v>
      </c>
      <c r="AL198" s="15">
        <f t="shared" si="228"/>
        <v>0</v>
      </c>
      <c r="AM198" s="15">
        <f t="shared" si="228"/>
        <v>0</v>
      </c>
      <c r="AN198" s="15">
        <f t="shared" si="228"/>
        <v>0</v>
      </c>
    </row>
    <row r="199" spans="1:40" s="14" customFormat="1" x14ac:dyDescent="0.15">
      <c r="A199" s="18" t="s">
        <v>207</v>
      </c>
      <c r="B199" s="15">
        <f t="shared" si="224"/>
        <v>0</v>
      </c>
      <c r="C199" s="15">
        <f t="shared" ref="C199:AN199" si="229">C$205*$O9/$O$15</f>
        <v>0</v>
      </c>
      <c r="D199" s="15">
        <f t="shared" si="229"/>
        <v>0</v>
      </c>
      <c r="E199" s="15">
        <f t="shared" si="229"/>
        <v>0</v>
      </c>
      <c r="F199" s="15">
        <f t="shared" si="229"/>
        <v>0</v>
      </c>
      <c r="G199" s="15">
        <f t="shared" si="229"/>
        <v>0</v>
      </c>
      <c r="H199" s="15">
        <f t="shared" si="229"/>
        <v>0</v>
      </c>
      <c r="I199" s="15">
        <f t="shared" si="229"/>
        <v>0</v>
      </c>
      <c r="J199" s="15">
        <f t="shared" si="229"/>
        <v>0</v>
      </c>
      <c r="K199" s="15">
        <f t="shared" si="229"/>
        <v>0</v>
      </c>
      <c r="L199" s="15">
        <f t="shared" si="229"/>
        <v>0</v>
      </c>
      <c r="M199" s="15">
        <f t="shared" si="229"/>
        <v>0</v>
      </c>
      <c r="N199" s="15">
        <f t="shared" si="229"/>
        <v>0</v>
      </c>
      <c r="O199" s="15">
        <f t="shared" si="229"/>
        <v>0</v>
      </c>
      <c r="P199" s="15">
        <f t="shared" si="229"/>
        <v>0</v>
      </c>
      <c r="Q199" s="15">
        <f t="shared" si="229"/>
        <v>0</v>
      </c>
      <c r="R199" s="15">
        <f t="shared" si="229"/>
        <v>0</v>
      </c>
      <c r="S199" s="15">
        <f t="shared" si="229"/>
        <v>0</v>
      </c>
      <c r="T199" s="15">
        <f t="shared" si="229"/>
        <v>0</v>
      </c>
      <c r="U199" s="15">
        <f t="shared" si="229"/>
        <v>0</v>
      </c>
      <c r="V199" s="15">
        <f t="shared" si="229"/>
        <v>0</v>
      </c>
      <c r="W199" s="15">
        <f t="shared" si="229"/>
        <v>0</v>
      </c>
      <c r="X199" s="15">
        <f t="shared" si="229"/>
        <v>0</v>
      </c>
      <c r="Y199" s="15">
        <f t="shared" si="229"/>
        <v>0</v>
      </c>
      <c r="Z199" s="15">
        <f t="shared" si="229"/>
        <v>0</v>
      </c>
      <c r="AA199" s="15">
        <f t="shared" si="229"/>
        <v>0</v>
      </c>
      <c r="AB199" s="15">
        <f t="shared" si="229"/>
        <v>0</v>
      </c>
      <c r="AC199" s="15">
        <f t="shared" si="229"/>
        <v>0</v>
      </c>
      <c r="AD199" s="15">
        <f t="shared" si="229"/>
        <v>0</v>
      </c>
      <c r="AE199" s="15">
        <f t="shared" si="229"/>
        <v>0</v>
      </c>
      <c r="AF199" s="15">
        <f t="shared" si="229"/>
        <v>0</v>
      </c>
      <c r="AG199" s="15">
        <f t="shared" si="229"/>
        <v>0</v>
      </c>
      <c r="AH199" s="15">
        <f t="shared" si="229"/>
        <v>0</v>
      </c>
      <c r="AI199" s="15">
        <f t="shared" si="229"/>
        <v>0</v>
      </c>
      <c r="AJ199" s="15">
        <f t="shared" si="229"/>
        <v>0</v>
      </c>
      <c r="AK199" s="15">
        <f t="shared" si="229"/>
        <v>0</v>
      </c>
      <c r="AL199" s="15">
        <f t="shared" si="229"/>
        <v>0</v>
      </c>
      <c r="AM199" s="15">
        <f t="shared" si="229"/>
        <v>0</v>
      </c>
      <c r="AN199" s="15">
        <f t="shared" si="229"/>
        <v>0</v>
      </c>
    </row>
    <row r="200" spans="1:40" s="14" customFormat="1" x14ac:dyDescent="0.15">
      <c r="A200" s="18" t="s">
        <v>208</v>
      </c>
      <c r="B200" s="15">
        <f t="shared" si="224"/>
        <v>0</v>
      </c>
      <c r="C200" s="15">
        <f t="shared" ref="C200:AN200" si="230">C$205*$O10/$O$15</f>
        <v>0</v>
      </c>
      <c r="D200" s="15">
        <f t="shared" si="230"/>
        <v>0</v>
      </c>
      <c r="E200" s="15">
        <f t="shared" si="230"/>
        <v>0</v>
      </c>
      <c r="F200" s="15">
        <f t="shared" si="230"/>
        <v>0</v>
      </c>
      <c r="G200" s="15">
        <f t="shared" si="230"/>
        <v>0</v>
      </c>
      <c r="H200" s="15">
        <f t="shared" si="230"/>
        <v>0</v>
      </c>
      <c r="I200" s="15">
        <f t="shared" si="230"/>
        <v>0</v>
      </c>
      <c r="J200" s="15">
        <f t="shared" si="230"/>
        <v>0</v>
      </c>
      <c r="K200" s="15">
        <f t="shared" si="230"/>
        <v>0</v>
      </c>
      <c r="L200" s="15">
        <f t="shared" si="230"/>
        <v>0</v>
      </c>
      <c r="M200" s="15">
        <f t="shared" si="230"/>
        <v>0</v>
      </c>
      <c r="N200" s="15">
        <f t="shared" si="230"/>
        <v>0</v>
      </c>
      <c r="O200" s="15">
        <f t="shared" si="230"/>
        <v>0</v>
      </c>
      <c r="P200" s="15">
        <f t="shared" si="230"/>
        <v>0</v>
      </c>
      <c r="Q200" s="15">
        <f t="shared" si="230"/>
        <v>0</v>
      </c>
      <c r="R200" s="15">
        <f t="shared" si="230"/>
        <v>0</v>
      </c>
      <c r="S200" s="15">
        <f t="shared" si="230"/>
        <v>0</v>
      </c>
      <c r="T200" s="15">
        <f t="shared" si="230"/>
        <v>0</v>
      </c>
      <c r="U200" s="15">
        <f t="shared" si="230"/>
        <v>0</v>
      </c>
      <c r="V200" s="15">
        <f t="shared" si="230"/>
        <v>0</v>
      </c>
      <c r="W200" s="15">
        <f t="shared" si="230"/>
        <v>0</v>
      </c>
      <c r="X200" s="15">
        <f t="shared" si="230"/>
        <v>0</v>
      </c>
      <c r="Y200" s="15">
        <f t="shared" si="230"/>
        <v>0</v>
      </c>
      <c r="Z200" s="15">
        <f t="shared" si="230"/>
        <v>0</v>
      </c>
      <c r="AA200" s="15">
        <f t="shared" si="230"/>
        <v>0</v>
      </c>
      <c r="AB200" s="15">
        <f t="shared" si="230"/>
        <v>0</v>
      </c>
      <c r="AC200" s="15">
        <f t="shared" si="230"/>
        <v>0</v>
      </c>
      <c r="AD200" s="15">
        <f t="shared" si="230"/>
        <v>0</v>
      </c>
      <c r="AE200" s="15">
        <f t="shared" si="230"/>
        <v>0</v>
      </c>
      <c r="AF200" s="15">
        <f t="shared" si="230"/>
        <v>0</v>
      </c>
      <c r="AG200" s="15">
        <f t="shared" si="230"/>
        <v>0</v>
      </c>
      <c r="AH200" s="15">
        <f t="shared" si="230"/>
        <v>0</v>
      </c>
      <c r="AI200" s="15">
        <f t="shared" si="230"/>
        <v>0</v>
      </c>
      <c r="AJ200" s="15">
        <f t="shared" si="230"/>
        <v>0</v>
      </c>
      <c r="AK200" s="15">
        <f t="shared" si="230"/>
        <v>0</v>
      </c>
      <c r="AL200" s="15">
        <f t="shared" si="230"/>
        <v>0</v>
      </c>
      <c r="AM200" s="15">
        <f t="shared" si="230"/>
        <v>0</v>
      </c>
      <c r="AN200" s="15">
        <f t="shared" si="230"/>
        <v>0</v>
      </c>
    </row>
    <row r="201" spans="1:40" s="14" customFormat="1" x14ac:dyDescent="0.15">
      <c r="A201" s="18" t="s">
        <v>209</v>
      </c>
      <c r="B201" s="15">
        <f t="shared" si="224"/>
        <v>0</v>
      </c>
      <c r="C201" s="15">
        <f t="shared" ref="C201:V201" si="231">C$205*$O11/$O$15</f>
        <v>0</v>
      </c>
      <c r="D201" s="15">
        <f t="shared" si="231"/>
        <v>0</v>
      </c>
      <c r="E201" s="15">
        <f t="shared" si="231"/>
        <v>0</v>
      </c>
      <c r="F201" s="15">
        <f t="shared" si="231"/>
        <v>0</v>
      </c>
      <c r="G201" s="15">
        <f t="shared" si="231"/>
        <v>0</v>
      </c>
      <c r="H201" s="15">
        <f t="shared" si="231"/>
        <v>0</v>
      </c>
      <c r="I201" s="15">
        <f t="shared" si="231"/>
        <v>0</v>
      </c>
      <c r="J201" s="15">
        <f t="shared" si="231"/>
        <v>0</v>
      </c>
      <c r="K201" s="15">
        <f t="shared" si="231"/>
        <v>0</v>
      </c>
      <c r="L201" s="15">
        <f t="shared" si="231"/>
        <v>0</v>
      </c>
      <c r="M201" s="15">
        <f t="shared" si="231"/>
        <v>0</v>
      </c>
      <c r="N201" s="15">
        <f t="shared" si="231"/>
        <v>0</v>
      </c>
      <c r="O201" s="15">
        <f t="shared" si="231"/>
        <v>0</v>
      </c>
      <c r="P201" s="15">
        <f t="shared" si="231"/>
        <v>0</v>
      </c>
      <c r="Q201" s="15">
        <f t="shared" si="231"/>
        <v>0</v>
      </c>
      <c r="R201" s="15">
        <f t="shared" si="231"/>
        <v>0</v>
      </c>
      <c r="S201" s="15">
        <f t="shared" si="231"/>
        <v>0</v>
      </c>
      <c r="T201" s="15">
        <f t="shared" si="231"/>
        <v>0</v>
      </c>
      <c r="U201" s="15">
        <f t="shared" si="231"/>
        <v>0</v>
      </c>
      <c r="V201" s="15">
        <f t="shared" si="231"/>
        <v>0</v>
      </c>
      <c r="W201" s="15">
        <f t="shared" ref="W201:AN201" si="232">W$205*$O11/$O$15</f>
        <v>0</v>
      </c>
      <c r="X201" s="15">
        <f t="shared" si="232"/>
        <v>0</v>
      </c>
      <c r="Y201" s="15">
        <f t="shared" si="232"/>
        <v>0</v>
      </c>
      <c r="Z201" s="15">
        <f t="shared" si="232"/>
        <v>0</v>
      </c>
      <c r="AA201" s="15">
        <f t="shared" si="232"/>
        <v>0</v>
      </c>
      <c r="AB201" s="15">
        <f t="shared" si="232"/>
        <v>0</v>
      </c>
      <c r="AC201" s="15">
        <f t="shared" si="232"/>
        <v>0</v>
      </c>
      <c r="AD201" s="15">
        <f t="shared" si="232"/>
        <v>0</v>
      </c>
      <c r="AE201" s="15">
        <f t="shared" si="232"/>
        <v>0</v>
      </c>
      <c r="AF201" s="15">
        <f t="shared" si="232"/>
        <v>0</v>
      </c>
      <c r="AG201" s="15">
        <f t="shared" si="232"/>
        <v>0</v>
      </c>
      <c r="AH201" s="15">
        <f t="shared" si="232"/>
        <v>0</v>
      </c>
      <c r="AI201" s="15">
        <f t="shared" si="232"/>
        <v>0</v>
      </c>
      <c r="AJ201" s="15">
        <f t="shared" si="232"/>
        <v>0</v>
      </c>
      <c r="AK201" s="15">
        <f t="shared" si="232"/>
        <v>0</v>
      </c>
      <c r="AL201" s="15">
        <f t="shared" si="232"/>
        <v>0</v>
      </c>
      <c r="AM201" s="15">
        <f t="shared" si="232"/>
        <v>0</v>
      </c>
      <c r="AN201" s="15">
        <f t="shared" si="232"/>
        <v>0</v>
      </c>
    </row>
    <row r="202" spans="1:40" s="14" customFormat="1" x14ac:dyDescent="0.15">
      <c r="A202" s="18" t="s">
        <v>210</v>
      </c>
      <c r="B202" s="15">
        <f t="shared" si="224"/>
        <v>0</v>
      </c>
      <c r="C202" s="15">
        <f t="shared" ref="C202:V202" si="233">C$205*$O12/$O$15</f>
        <v>0</v>
      </c>
      <c r="D202" s="15">
        <f t="shared" si="233"/>
        <v>0</v>
      </c>
      <c r="E202" s="15">
        <f t="shared" si="233"/>
        <v>0</v>
      </c>
      <c r="F202" s="15">
        <f t="shared" si="233"/>
        <v>0</v>
      </c>
      <c r="G202" s="15">
        <f t="shared" si="233"/>
        <v>0</v>
      </c>
      <c r="H202" s="15">
        <f t="shared" si="233"/>
        <v>0</v>
      </c>
      <c r="I202" s="15">
        <f t="shared" si="233"/>
        <v>0</v>
      </c>
      <c r="J202" s="15">
        <f t="shared" si="233"/>
        <v>0</v>
      </c>
      <c r="K202" s="15">
        <f t="shared" si="233"/>
        <v>0</v>
      </c>
      <c r="L202" s="15">
        <f t="shared" si="233"/>
        <v>0</v>
      </c>
      <c r="M202" s="15">
        <f t="shared" si="233"/>
        <v>0</v>
      </c>
      <c r="N202" s="15">
        <f t="shared" si="233"/>
        <v>0</v>
      </c>
      <c r="O202" s="15">
        <f t="shared" si="233"/>
        <v>0</v>
      </c>
      <c r="P202" s="15">
        <f t="shared" si="233"/>
        <v>0</v>
      </c>
      <c r="Q202" s="15">
        <f t="shared" si="233"/>
        <v>0</v>
      </c>
      <c r="R202" s="15">
        <f t="shared" si="233"/>
        <v>0</v>
      </c>
      <c r="S202" s="15">
        <f t="shared" si="233"/>
        <v>0</v>
      </c>
      <c r="T202" s="15">
        <f t="shared" si="233"/>
        <v>0</v>
      </c>
      <c r="U202" s="15">
        <f t="shared" si="233"/>
        <v>0</v>
      </c>
      <c r="V202" s="15">
        <f t="shared" si="233"/>
        <v>0</v>
      </c>
      <c r="W202" s="15">
        <f t="shared" ref="W202:AN202" si="234">W$205*$O12/$O$15</f>
        <v>0</v>
      </c>
      <c r="X202" s="15">
        <f t="shared" si="234"/>
        <v>0</v>
      </c>
      <c r="Y202" s="15">
        <f t="shared" si="234"/>
        <v>0</v>
      </c>
      <c r="Z202" s="15">
        <f t="shared" si="234"/>
        <v>0</v>
      </c>
      <c r="AA202" s="15">
        <f t="shared" si="234"/>
        <v>0</v>
      </c>
      <c r="AB202" s="15">
        <f t="shared" si="234"/>
        <v>0</v>
      </c>
      <c r="AC202" s="15">
        <f t="shared" si="234"/>
        <v>0</v>
      </c>
      <c r="AD202" s="15">
        <f t="shared" si="234"/>
        <v>0</v>
      </c>
      <c r="AE202" s="15">
        <f t="shared" si="234"/>
        <v>0</v>
      </c>
      <c r="AF202" s="15">
        <f t="shared" si="234"/>
        <v>0</v>
      </c>
      <c r="AG202" s="15">
        <f t="shared" si="234"/>
        <v>0</v>
      </c>
      <c r="AH202" s="15">
        <f t="shared" si="234"/>
        <v>0</v>
      </c>
      <c r="AI202" s="15">
        <f t="shared" si="234"/>
        <v>0</v>
      </c>
      <c r="AJ202" s="15">
        <f t="shared" si="234"/>
        <v>0</v>
      </c>
      <c r="AK202" s="15">
        <f t="shared" si="234"/>
        <v>0</v>
      </c>
      <c r="AL202" s="15">
        <f t="shared" si="234"/>
        <v>0</v>
      </c>
      <c r="AM202" s="15">
        <f t="shared" si="234"/>
        <v>0</v>
      </c>
      <c r="AN202" s="15">
        <f t="shared" si="234"/>
        <v>0</v>
      </c>
    </row>
    <row r="203" spans="1:40" s="14" customFormat="1" x14ac:dyDescent="0.15">
      <c r="A203" s="18" t="s">
        <v>211</v>
      </c>
      <c r="B203" s="15">
        <f t="shared" si="224"/>
        <v>0</v>
      </c>
      <c r="C203" s="15">
        <f t="shared" ref="C203:V203" si="235">C$205*$O13/$O$15</f>
        <v>0</v>
      </c>
      <c r="D203" s="15">
        <f t="shared" si="235"/>
        <v>0</v>
      </c>
      <c r="E203" s="15">
        <f t="shared" si="235"/>
        <v>0</v>
      </c>
      <c r="F203" s="15">
        <f t="shared" si="235"/>
        <v>0</v>
      </c>
      <c r="G203" s="15">
        <f t="shared" si="235"/>
        <v>0</v>
      </c>
      <c r="H203" s="15">
        <f t="shared" si="235"/>
        <v>0</v>
      </c>
      <c r="I203" s="15">
        <f t="shared" si="235"/>
        <v>0</v>
      </c>
      <c r="J203" s="15">
        <f t="shared" si="235"/>
        <v>0</v>
      </c>
      <c r="K203" s="15">
        <f t="shared" si="235"/>
        <v>0</v>
      </c>
      <c r="L203" s="15">
        <f t="shared" si="235"/>
        <v>0</v>
      </c>
      <c r="M203" s="15">
        <f t="shared" si="235"/>
        <v>0</v>
      </c>
      <c r="N203" s="15">
        <f t="shared" si="235"/>
        <v>0</v>
      </c>
      <c r="O203" s="15">
        <f t="shared" si="235"/>
        <v>0</v>
      </c>
      <c r="P203" s="15">
        <f t="shared" si="235"/>
        <v>0</v>
      </c>
      <c r="Q203" s="15">
        <f t="shared" si="235"/>
        <v>0</v>
      </c>
      <c r="R203" s="15">
        <f t="shared" si="235"/>
        <v>0</v>
      </c>
      <c r="S203" s="15">
        <f t="shared" si="235"/>
        <v>0</v>
      </c>
      <c r="T203" s="15">
        <f t="shared" si="235"/>
        <v>0</v>
      </c>
      <c r="U203" s="15">
        <f t="shared" si="235"/>
        <v>0</v>
      </c>
      <c r="V203" s="15">
        <f t="shared" si="235"/>
        <v>0</v>
      </c>
      <c r="W203" s="15">
        <f t="shared" ref="W203:AN203" si="236">W$205*$O13/$O$15</f>
        <v>0</v>
      </c>
      <c r="X203" s="15">
        <f t="shared" si="236"/>
        <v>0</v>
      </c>
      <c r="Y203" s="15">
        <f t="shared" si="236"/>
        <v>0</v>
      </c>
      <c r="Z203" s="15">
        <f t="shared" si="236"/>
        <v>0</v>
      </c>
      <c r="AA203" s="15">
        <f t="shared" si="236"/>
        <v>0</v>
      </c>
      <c r="AB203" s="15">
        <f t="shared" si="236"/>
        <v>0</v>
      </c>
      <c r="AC203" s="15">
        <f t="shared" si="236"/>
        <v>0</v>
      </c>
      <c r="AD203" s="15">
        <f t="shared" si="236"/>
        <v>0</v>
      </c>
      <c r="AE203" s="15">
        <f t="shared" si="236"/>
        <v>0</v>
      </c>
      <c r="AF203" s="15">
        <f t="shared" si="236"/>
        <v>0</v>
      </c>
      <c r="AG203" s="15">
        <f t="shared" si="236"/>
        <v>0</v>
      </c>
      <c r="AH203" s="15">
        <f t="shared" si="236"/>
        <v>0</v>
      </c>
      <c r="AI203" s="15">
        <f t="shared" si="236"/>
        <v>0</v>
      </c>
      <c r="AJ203" s="15">
        <f t="shared" si="236"/>
        <v>0</v>
      </c>
      <c r="AK203" s="15">
        <f t="shared" si="236"/>
        <v>0</v>
      </c>
      <c r="AL203" s="15">
        <f t="shared" si="236"/>
        <v>0</v>
      </c>
      <c r="AM203" s="15">
        <f t="shared" si="236"/>
        <v>0</v>
      </c>
      <c r="AN203" s="15">
        <f t="shared" si="236"/>
        <v>0</v>
      </c>
    </row>
    <row r="204" spans="1:40" s="14" customFormat="1" x14ac:dyDescent="0.15">
      <c r="A204" s="18" t="s">
        <v>212</v>
      </c>
      <c r="B204" s="15">
        <f t="shared" si="224"/>
        <v>0</v>
      </c>
      <c r="C204" s="15">
        <f t="shared" ref="C204:V204" si="237">C$205*$O14/$O$15</f>
        <v>0</v>
      </c>
      <c r="D204" s="15">
        <f t="shared" si="237"/>
        <v>0</v>
      </c>
      <c r="E204" s="15">
        <f t="shared" si="237"/>
        <v>0</v>
      </c>
      <c r="F204" s="15">
        <f t="shared" si="237"/>
        <v>0</v>
      </c>
      <c r="G204" s="15">
        <f t="shared" si="237"/>
        <v>0</v>
      </c>
      <c r="H204" s="15">
        <f t="shared" si="237"/>
        <v>0</v>
      </c>
      <c r="I204" s="15">
        <f t="shared" si="237"/>
        <v>0</v>
      </c>
      <c r="J204" s="15">
        <f t="shared" si="237"/>
        <v>0</v>
      </c>
      <c r="K204" s="15">
        <f t="shared" si="237"/>
        <v>0</v>
      </c>
      <c r="L204" s="15">
        <f t="shared" si="237"/>
        <v>0</v>
      </c>
      <c r="M204" s="15">
        <f t="shared" si="237"/>
        <v>0</v>
      </c>
      <c r="N204" s="15">
        <f t="shared" si="237"/>
        <v>0</v>
      </c>
      <c r="O204" s="15">
        <f t="shared" si="237"/>
        <v>0</v>
      </c>
      <c r="P204" s="15">
        <f t="shared" si="237"/>
        <v>0</v>
      </c>
      <c r="Q204" s="15">
        <f t="shared" si="237"/>
        <v>0</v>
      </c>
      <c r="R204" s="15">
        <f t="shared" si="237"/>
        <v>0</v>
      </c>
      <c r="S204" s="15">
        <f t="shared" si="237"/>
        <v>0</v>
      </c>
      <c r="T204" s="15">
        <f t="shared" si="237"/>
        <v>0</v>
      </c>
      <c r="U204" s="15">
        <f t="shared" si="237"/>
        <v>0</v>
      </c>
      <c r="V204" s="15">
        <f t="shared" si="237"/>
        <v>0</v>
      </c>
      <c r="W204" s="15">
        <f t="shared" ref="W204:AN204" si="238">W$205*$O14/$O$15</f>
        <v>0</v>
      </c>
      <c r="X204" s="15">
        <f t="shared" si="238"/>
        <v>0</v>
      </c>
      <c r="Y204" s="15">
        <f t="shared" si="238"/>
        <v>0</v>
      </c>
      <c r="Z204" s="15">
        <f t="shared" si="238"/>
        <v>0</v>
      </c>
      <c r="AA204" s="15">
        <f t="shared" si="238"/>
        <v>0</v>
      </c>
      <c r="AB204" s="15">
        <f t="shared" si="238"/>
        <v>0</v>
      </c>
      <c r="AC204" s="15">
        <f t="shared" si="238"/>
        <v>0</v>
      </c>
      <c r="AD204" s="15">
        <f t="shared" si="238"/>
        <v>0</v>
      </c>
      <c r="AE204" s="15">
        <f t="shared" si="238"/>
        <v>0</v>
      </c>
      <c r="AF204" s="15">
        <f t="shared" si="238"/>
        <v>0</v>
      </c>
      <c r="AG204" s="15">
        <f t="shared" si="238"/>
        <v>0</v>
      </c>
      <c r="AH204" s="15">
        <f t="shared" si="238"/>
        <v>0</v>
      </c>
      <c r="AI204" s="15">
        <f t="shared" si="238"/>
        <v>0</v>
      </c>
      <c r="AJ204" s="15">
        <f t="shared" si="238"/>
        <v>0</v>
      </c>
      <c r="AK204" s="15">
        <f t="shared" si="238"/>
        <v>0</v>
      </c>
      <c r="AL204" s="15">
        <f t="shared" si="238"/>
        <v>0</v>
      </c>
      <c r="AM204" s="15">
        <f t="shared" si="238"/>
        <v>0</v>
      </c>
      <c r="AN204" s="15">
        <f t="shared" si="238"/>
        <v>0</v>
      </c>
    </row>
    <row r="205" spans="1:40" s="16" customFormat="1" x14ac:dyDescent="0.15">
      <c r="A205" s="18" t="s">
        <v>202</v>
      </c>
      <c r="B205" s="16">
        <f>'BAU energy consumption'!B$3*$O$16</f>
        <v>4144.5788636671405</v>
      </c>
      <c r="C205" s="16">
        <f>'BAU energy consumption'!C$3*$O$16</f>
        <v>4175.4107783519657</v>
      </c>
      <c r="D205" s="16">
        <f>'BAU energy consumption'!D$3*$O$16</f>
        <v>4256.8476759816758</v>
      </c>
      <c r="E205" s="16">
        <f>'BAU energy consumption'!E$3*$O$16</f>
        <v>4338.8145857455147</v>
      </c>
      <c r="F205" s="16">
        <f>'BAU energy consumption'!F$3*$O$16</f>
        <v>4410.910479699417</v>
      </c>
      <c r="G205" s="16">
        <f>'BAU energy consumption'!G$3*$O$16</f>
        <v>4461.0311402007219</v>
      </c>
      <c r="H205" s="16">
        <f>'BAU energy consumption'!H$3*$O$16</f>
        <v>4511.202490767907</v>
      </c>
      <c r="I205" s="16">
        <f>'BAU energy consumption'!I$3*$O$16</f>
        <v>4561.4437617529147</v>
      </c>
      <c r="J205" s="16">
        <f>'BAU energy consumption'!J$3*$O$16</f>
        <v>4611.7479526115467</v>
      </c>
      <c r="K205" s="16">
        <f>'BAU energy consumption'!K$3*$O$16</f>
        <v>4660.7342715093118</v>
      </c>
      <c r="L205" s="16">
        <f>'BAU energy consumption'!L$3*$O$16</f>
        <v>4706.8084446106286</v>
      </c>
      <c r="M205" s="16">
        <f>'BAU energy consumption'!M$3*$O$16</f>
        <v>4752.8191516997895</v>
      </c>
      <c r="N205" s="16">
        <f>'BAU energy consumption'!N$3*$O$16</f>
        <v>4798.7854323769025</v>
      </c>
      <c r="O205" s="16">
        <f>'BAU energy consumption'!O$3*$O$16</f>
        <v>4844.6956699947286</v>
      </c>
      <c r="P205" s="16">
        <f>'BAU energy consumption'!P$3*$O$16</f>
        <v>4880.076961566454</v>
      </c>
      <c r="Q205" s="16">
        <f>'BAU energy consumption'!Q$3*$O$16</f>
        <v>4892.9219168702875</v>
      </c>
      <c r="R205" s="16">
        <f>'BAU energy consumption'!R$3*$O$16</f>
        <v>4905.5834416653033</v>
      </c>
      <c r="S205" s="16">
        <f>'BAU energy consumption'!S$3*$O$16</f>
        <v>4918.0781308992246</v>
      </c>
      <c r="T205" s="16">
        <f>'BAU energy consumption'!T$3*$O$16</f>
        <v>4930.3976314989859</v>
      </c>
      <c r="U205" s="16">
        <f>'BAU energy consumption'!U$3*$O$16</f>
        <v>4937.8402112946205</v>
      </c>
      <c r="V205" s="16">
        <f>'BAU energy consumption'!V$3*$O$16</f>
        <v>4934.9963197368843</v>
      </c>
      <c r="W205" s="16">
        <f>'BAU energy consumption'!W$3*$O$16</f>
        <v>4931.9465887131046</v>
      </c>
      <c r="X205" s="16">
        <f>'BAU energy consumption'!X$3*$O$16</f>
        <v>4928.7063223606465</v>
      </c>
      <c r="Y205" s="16">
        <f>'BAU energy consumption'!Y$3*$O$16</f>
        <v>4925.257552946634</v>
      </c>
      <c r="Z205" s="16">
        <f>'BAU energy consumption'!Z$3*$O$16</f>
        <v>4918.0781148461365</v>
      </c>
      <c r="AA205" s="16">
        <f>'BAU energy consumption'!AA$3*$O$16</f>
        <v>4903.1350318708064</v>
      </c>
      <c r="AB205" s="16">
        <f>'BAU energy consumption'!AB$3*$O$16</f>
        <v>4887.8849954929792</v>
      </c>
      <c r="AC205" s="16">
        <f>'BAU energy consumption'!AC$3*$O$16</f>
        <v>4872.3312652978093</v>
      </c>
      <c r="AD205" s="16">
        <f>'BAU energy consumption'!AD$3*$O$16</f>
        <v>4856.4733342353666</v>
      </c>
      <c r="AE205" s="16">
        <f>'BAU energy consumption'!AE$3*$O$16</f>
        <v>4836.0390230469084</v>
      </c>
      <c r="AF205" s="16">
        <f>'BAU energy consumption'!AF$3*$O$16</f>
        <v>4806.0701861028811</v>
      </c>
      <c r="AG205" s="16">
        <f>'BAU energy consumption'!AG$3*$O$16</f>
        <v>4775.6743438191343</v>
      </c>
      <c r="AH205" s="16">
        <f>'BAU energy consumption'!AH$3*$O$16</f>
        <v>4744.8872764091457</v>
      </c>
      <c r="AI205" s="16">
        <f>'BAU energy consumption'!AI$3*$O$16</f>
        <v>4713.6656271232332</v>
      </c>
      <c r="AJ205" s="16">
        <f>'BAU energy consumption'!AJ$3*$O$16</f>
        <v>4678.7228698938443</v>
      </c>
      <c r="AK205" s="16">
        <f>'BAU energy consumption'!AK$3*$O$16</f>
        <v>4636.2850825444348</v>
      </c>
      <c r="AL205" s="16">
        <f>'BAU energy consumption'!AL$3*$O$16</f>
        <v>4593.3233385911817</v>
      </c>
      <c r="AM205" s="16">
        <f>'BAU energy consumption'!AM$3*$O$16</f>
        <v>4549.849105559696</v>
      </c>
      <c r="AN205" s="16">
        <f>'BAU energy consumption'!AN$3*$O$16</f>
        <v>4505.8467991305752</v>
      </c>
    </row>
    <row r="206" spans="1:40" s="14" customFormat="1" x14ac:dyDescent="0.15"/>
    <row r="207" spans="1:40" s="18" customFormat="1" x14ac:dyDescent="0.15">
      <c r="A207" s="17" t="s">
        <v>30</v>
      </c>
      <c r="B207" s="18">
        <v>2022</v>
      </c>
      <c r="C207" s="18">
        <v>2023</v>
      </c>
      <c r="D207" s="18">
        <v>2024</v>
      </c>
      <c r="E207" s="18">
        <v>2025</v>
      </c>
      <c r="F207" s="18">
        <v>2026</v>
      </c>
      <c r="G207" s="18">
        <v>2027</v>
      </c>
      <c r="H207" s="18">
        <v>2028</v>
      </c>
      <c r="I207" s="18">
        <v>2029</v>
      </c>
      <c r="J207" s="18">
        <v>2030</v>
      </c>
      <c r="K207" s="18">
        <v>2031</v>
      </c>
      <c r="L207" s="18">
        <v>2032</v>
      </c>
      <c r="M207" s="18">
        <v>2033</v>
      </c>
      <c r="N207" s="18">
        <v>2034</v>
      </c>
      <c r="O207" s="18">
        <v>2035</v>
      </c>
      <c r="P207" s="18">
        <v>2036</v>
      </c>
      <c r="Q207" s="18">
        <v>2037</v>
      </c>
      <c r="R207" s="18">
        <v>2038</v>
      </c>
      <c r="S207" s="18">
        <v>2039</v>
      </c>
      <c r="T207" s="18">
        <v>2040</v>
      </c>
      <c r="U207" s="18">
        <v>2041</v>
      </c>
      <c r="V207" s="18">
        <v>2042</v>
      </c>
      <c r="W207" s="18">
        <v>2043</v>
      </c>
      <c r="X207" s="18">
        <v>2044</v>
      </c>
      <c r="Y207" s="18">
        <v>2045</v>
      </c>
      <c r="Z207" s="18">
        <v>2046</v>
      </c>
      <c r="AA207" s="18">
        <v>2047</v>
      </c>
      <c r="AB207" s="18">
        <v>2048</v>
      </c>
      <c r="AC207" s="18">
        <v>2049</v>
      </c>
      <c r="AD207" s="18">
        <v>2050</v>
      </c>
      <c r="AE207" s="18">
        <v>2051</v>
      </c>
      <c r="AF207" s="18">
        <v>2052</v>
      </c>
      <c r="AG207" s="18">
        <v>2053</v>
      </c>
      <c r="AH207" s="18">
        <v>2054</v>
      </c>
      <c r="AI207" s="18">
        <v>2055</v>
      </c>
      <c r="AJ207" s="18">
        <v>2056</v>
      </c>
      <c r="AK207" s="18">
        <v>2057</v>
      </c>
      <c r="AL207" s="18">
        <v>2058</v>
      </c>
      <c r="AM207" s="18">
        <v>2059</v>
      </c>
      <c r="AN207" s="18">
        <v>2060</v>
      </c>
    </row>
    <row r="208" spans="1:40" s="14" customFormat="1" x14ac:dyDescent="0.15">
      <c r="A208" s="18" t="s">
        <v>203</v>
      </c>
      <c r="B208" s="14">
        <f t="shared" ref="B208:AN208" si="239">IFERROR(B$218*$P5/$P$15,0)</f>
        <v>0</v>
      </c>
      <c r="C208" s="14">
        <f t="shared" si="239"/>
        <v>0</v>
      </c>
      <c r="D208" s="14">
        <f t="shared" si="239"/>
        <v>0</v>
      </c>
      <c r="E208" s="14">
        <f t="shared" si="239"/>
        <v>0</v>
      </c>
      <c r="F208" s="14">
        <f t="shared" si="239"/>
        <v>0</v>
      </c>
      <c r="G208" s="14">
        <f t="shared" si="239"/>
        <v>0</v>
      </c>
      <c r="H208" s="14">
        <f t="shared" si="239"/>
        <v>0</v>
      </c>
      <c r="I208" s="14">
        <f t="shared" si="239"/>
        <v>0</v>
      </c>
      <c r="J208" s="14">
        <f t="shared" si="239"/>
        <v>0</v>
      </c>
      <c r="K208" s="14">
        <f t="shared" si="239"/>
        <v>0</v>
      </c>
      <c r="L208" s="14">
        <f t="shared" si="239"/>
        <v>0</v>
      </c>
      <c r="M208" s="14">
        <f t="shared" si="239"/>
        <v>0</v>
      </c>
      <c r="N208" s="14">
        <f t="shared" si="239"/>
        <v>0</v>
      </c>
      <c r="O208" s="14">
        <f t="shared" si="239"/>
        <v>0</v>
      </c>
      <c r="P208" s="14">
        <f t="shared" si="239"/>
        <v>0</v>
      </c>
      <c r="Q208" s="14">
        <f t="shared" si="239"/>
        <v>0</v>
      </c>
      <c r="R208" s="14">
        <f t="shared" si="239"/>
        <v>0</v>
      </c>
      <c r="S208" s="14">
        <f t="shared" si="239"/>
        <v>0</v>
      </c>
      <c r="T208" s="14">
        <f t="shared" si="239"/>
        <v>0</v>
      </c>
      <c r="U208" s="14">
        <f t="shared" si="239"/>
        <v>0</v>
      </c>
      <c r="V208" s="14">
        <f t="shared" si="239"/>
        <v>0</v>
      </c>
      <c r="W208" s="14">
        <f t="shared" si="239"/>
        <v>0</v>
      </c>
      <c r="X208" s="14">
        <f t="shared" si="239"/>
        <v>0</v>
      </c>
      <c r="Y208" s="14">
        <f t="shared" si="239"/>
        <v>0</v>
      </c>
      <c r="Z208" s="14">
        <f t="shared" si="239"/>
        <v>0</v>
      </c>
      <c r="AA208" s="14">
        <f t="shared" si="239"/>
        <v>0</v>
      </c>
      <c r="AB208" s="14">
        <f t="shared" si="239"/>
        <v>0</v>
      </c>
      <c r="AC208" s="14">
        <f t="shared" si="239"/>
        <v>0</v>
      </c>
      <c r="AD208" s="14">
        <f t="shared" si="239"/>
        <v>0</v>
      </c>
      <c r="AE208" s="14">
        <f t="shared" si="239"/>
        <v>0</v>
      </c>
      <c r="AF208" s="14">
        <f t="shared" si="239"/>
        <v>0</v>
      </c>
      <c r="AG208" s="14">
        <f t="shared" si="239"/>
        <v>0</v>
      </c>
      <c r="AH208" s="14">
        <f t="shared" si="239"/>
        <v>0</v>
      </c>
      <c r="AI208" s="14">
        <f t="shared" si="239"/>
        <v>0</v>
      </c>
      <c r="AJ208" s="14">
        <f t="shared" si="239"/>
        <v>0</v>
      </c>
      <c r="AK208" s="14">
        <f t="shared" si="239"/>
        <v>0</v>
      </c>
      <c r="AL208" s="14">
        <f t="shared" si="239"/>
        <v>0</v>
      </c>
      <c r="AM208" s="14">
        <f t="shared" si="239"/>
        <v>0</v>
      </c>
      <c r="AN208" s="14">
        <f t="shared" si="239"/>
        <v>0</v>
      </c>
    </row>
    <row r="209" spans="1:40" s="14" customFormat="1" x14ac:dyDescent="0.15">
      <c r="A209" s="18" t="s">
        <v>204</v>
      </c>
      <c r="B209" s="14">
        <f t="shared" ref="B209:AN209" si="240">IFERROR(B$218*$P6/$P$15,0)</f>
        <v>0</v>
      </c>
      <c r="C209" s="14">
        <f t="shared" si="240"/>
        <v>0</v>
      </c>
      <c r="D209" s="14">
        <f t="shared" si="240"/>
        <v>0</v>
      </c>
      <c r="E209" s="14">
        <f t="shared" si="240"/>
        <v>0</v>
      </c>
      <c r="F209" s="14">
        <f t="shared" si="240"/>
        <v>0</v>
      </c>
      <c r="G209" s="14">
        <f t="shared" si="240"/>
        <v>0</v>
      </c>
      <c r="H209" s="14">
        <f t="shared" si="240"/>
        <v>0</v>
      </c>
      <c r="I209" s="14">
        <f t="shared" si="240"/>
        <v>0</v>
      </c>
      <c r="J209" s="14">
        <f t="shared" si="240"/>
        <v>0</v>
      </c>
      <c r="K209" s="14">
        <f t="shared" si="240"/>
        <v>0</v>
      </c>
      <c r="L209" s="14">
        <f t="shared" si="240"/>
        <v>0</v>
      </c>
      <c r="M209" s="14">
        <f t="shared" si="240"/>
        <v>0</v>
      </c>
      <c r="N209" s="14">
        <f t="shared" si="240"/>
        <v>0</v>
      </c>
      <c r="O209" s="14">
        <f t="shared" si="240"/>
        <v>0</v>
      </c>
      <c r="P209" s="14">
        <f t="shared" si="240"/>
        <v>0</v>
      </c>
      <c r="Q209" s="14">
        <f t="shared" si="240"/>
        <v>0</v>
      </c>
      <c r="R209" s="14">
        <f t="shared" si="240"/>
        <v>0</v>
      </c>
      <c r="S209" s="14">
        <f t="shared" si="240"/>
        <v>0</v>
      </c>
      <c r="T209" s="14">
        <f t="shared" si="240"/>
        <v>0</v>
      </c>
      <c r="U209" s="14">
        <f t="shared" si="240"/>
        <v>0</v>
      </c>
      <c r="V209" s="14">
        <f t="shared" si="240"/>
        <v>0</v>
      </c>
      <c r="W209" s="14">
        <f t="shared" si="240"/>
        <v>0</v>
      </c>
      <c r="X209" s="14">
        <f t="shared" si="240"/>
        <v>0</v>
      </c>
      <c r="Y209" s="14">
        <f t="shared" si="240"/>
        <v>0</v>
      </c>
      <c r="Z209" s="14">
        <f t="shared" si="240"/>
        <v>0</v>
      </c>
      <c r="AA209" s="14">
        <f t="shared" si="240"/>
        <v>0</v>
      </c>
      <c r="AB209" s="14">
        <f t="shared" si="240"/>
        <v>0</v>
      </c>
      <c r="AC209" s="14">
        <f t="shared" si="240"/>
        <v>0</v>
      </c>
      <c r="AD209" s="14">
        <f t="shared" si="240"/>
        <v>0</v>
      </c>
      <c r="AE209" s="14">
        <f t="shared" si="240"/>
        <v>0</v>
      </c>
      <c r="AF209" s="14">
        <f t="shared" si="240"/>
        <v>0</v>
      </c>
      <c r="AG209" s="14">
        <f t="shared" si="240"/>
        <v>0</v>
      </c>
      <c r="AH209" s="14">
        <f t="shared" si="240"/>
        <v>0</v>
      </c>
      <c r="AI209" s="14">
        <f t="shared" si="240"/>
        <v>0</v>
      </c>
      <c r="AJ209" s="14">
        <f t="shared" si="240"/>
        <v>0</v>
      </c>
      <c r="AK209" s="14">
        <f t="shared" si="240"/>
        <v>0</v>
      </c>
      <c r="AL209" s="14">
        <f t="shared" si="240"/>
        <v>0</v>
      </c>
      <c r="AM209" s="14">
        <f t="shared" si="240"/>
        <v>0</v>
      </c>
      <c r="AN209" s="14">
        <f t="shared" si="240"/>
        <v>0</v>
      </c>
    </row>
    <row r="210" spans="1:40" s="14" customFormat="1" x14ac:dyDescent="0.15">
      <c r="A210" s="18" t="s">
        <v>205</v>
      </c>
      <c r="B210" s="14">
        <f t="shared" ref="B210:AN210" si="241">IFERROR(B$218*$P7/$P$15,0)</f>
        <v>0</v>
      </c>
      <c r="C210" s="14">
        <f t="shared" si="241"/>
        <v>0</v>
      </c>
      <c r="D210" s="14">
        <f t="shared" si="241"/>
        <v>0</v>
      </c>
      <c r="E210" s="14">
        <f t="shared" si="241"/>
        <v>0</v>
      </c>
      <c r="F210" s="14">
        <f t="shared" si="241"/>
        <v>0</v>
      </c>
      <c r="G210" s="14">
        <f t="shared" si="241"/>
        <v>0</v>
      </c>
      <c r="H210" s="14">
        <f t="shared" si="241"/>
        <v>0</v>
      </c>
      <c r="I210" s="14">
        <f t="shared" si="241"/>
        <v>0</v>
      </c>
      <c r="J210" s="14">
        <f t="shared" si="241"/>
        <v>0</v>
      </c>
      <c r="K210" s="14">
        <f t="shared" si="241"/>
        <v>0</v>
      </c>
      <c r="L210" s="14">
        <f t="shared" si="241"/>
        <v>0</v>
      </c>
      <c r="M210" s="14">
        <f t="shared" si="241"/>
        <v>0</v>
      </c>
      <c r="N210" s="14">
        <f t="shared" si="241"/>
        <v>0</v>
      </c>
      <c r="O210" s="14">
        <f t="shared" si="241"/>
        <v>0</v>
      </c>
      <c r="P210" s="14">
        <f t="shared" si="241"/>
        <v>0</v>
      </c>
      <c r="Q210" s="14">
        <f t="shared" si="241"/>
        <v>0</v>
      </c>
      <c r="R210" s="14">
        <f t="shared" si="241"/>
        <v>0</v>
      </c>
      <c r="S210" s="14">
        <f t="shared" si="241"/>
        <v>0</v>
      </c>
      <c r="T210" s="14">
        <f t="shared" si="241"/>
        <v>0</v>
      </c>
      <c r="U210" s="14">
        <f t="shared" si="241"/>
        <v>0</v>
      </c>
      <c r="V210" s="14">
        <f t="shared" si="241"/>
        <v>0</v>
      </c>
      <c r="W210" s="14">
        <f t="shared" si="241"/>
        <v>0</v>
      </c>
      <c r="X210" s="14">
        <f t="shared" si="241"/>
        <v>0</v>
      </c>
      <c r="Y210" s="14">
        <f t="shared" si="241"/>
        <v>0</v>
      </c>
      <c r="Z210" s="14">
        <f t="shared" si="241"/>
        <v>0</v>
      </c>
      <c r="AA210" s="14">
        <f t="shared" si="241"/>
        <v>0</v>
      </c>
      <c r="AB210" s="14">
        <f t="shared" si="241"/>
        <v>0</v>
      </c>
      <c r="AC210" s="14">
        <f t="shared" si="241"/>
        <v>0</v>
      </c>
      <c r="AD210" s="14">
        <f t="shared" si="241"/>
        <v>0</v>
      </c>
      <c r="AE210" s="14">
        <f t="shared" si="241"/>
        <v>0</v>
      </c>
      <c r="AF210" s="14">
        <f t="shared" si="241"/>
        <v>0</v>
      </c>
      <c r="AG210" s="14">
        <f t="shared" si="241"/>
        <v>0</v>
      </c>
      <c r="AH210" s="14">
        <f t="shared" si="241"/>
        <v>0</v>
      </c>
      <c r="AI210" s="14">
        <f t="shared" si="241"/>
        <v>0</v>
      </c>
      <c r="AJ210" s="14">
        <f t="shared" si="241"/>
        <v>0</v>
      </c>
      <c r="AK210" s="14">
        <f t="shared" si="241"/>
        <v>0</v>
      </c>
      <c r="AL210" s="14">
        <f t="shared" si="241"/>
        <v>0</v>
      </c>
      <c r="AM210" s="14">
        <f t="shared" si="241"/>
        <v>0</v>
      </c>
      <c r="AN210" s="14">
        <f t="shared" si="241"/>
        <v>0</v>
      </c>
    </row>
    <row r="211" spans="1:40" s="14" customFormat="1" x14ac:dyDescent="0.15">
      <c r="A211" s="18" t="s">
        <v>206</v>
      </c>
      <c r="B211" s="14">
        <f t="shared" ref="B211:AN211" si="242">IFERROR(B$218*$P8/$P$15,0)</f>
        <v>0</v>
      </c>
      <c r="C211" s="14">
        <f t="shared" si="242"/>
        <v>0</v>
      </c>
      <c r="D211" s="14">
        <f t="shared" si="242"/>
        <v>0</v>
      </c>
      <c r="E211" s="14">
        <f t="shared" si="242"/>
        <v>0</v>
      </c>
      <c r="F211" s="14">
        <f t="shared" si="242"/>
        <v>0</v>
      </c>
      <c r="G211" s="14">
        <f t="shared" si="242"/>
        <v>0</v>
      </c>
      <c r="H211" s="14">
        <f t="shared" si="242"/>
        <v>0</v>
      </c>
      <c r="I211" s="14">
        <f t="shared" si="242"/>
        <v>0</v>
      </c>
      <c r="J211" s="14">
        <f t="shared" si="242"/>
        <v>0</v>
      </c>
      <c r="K211" s="14">
        <f t="shared" si="242"/>
        <v>0</v>
      </c>
      <c r="L211" s="14">
        <f t="shared" si="242"/>
        <v>0</v>
      </c>
      <c r="M211" s="14">
        <f t="shared" si="242"/>
        <v>0</v>
      </c>
      <c r="N211" s="14">
        <f t="shared" si="242"/>
        <v>0</v>
      </c>
      <c r="O211" s="14">
        <f t="shared" si="242"/>
        <v>0</v>
      </c>
      <c r="P211" s="14">
        <f t="shared" si="242"/>
        <v>0</v>
      </c>
      <c r="Q211" s="14">
        <f t="shared" si="242"/>
        <v>0</v>
      </c>
      <c r="R211" s="14">
        <f t="shared" si="242"/>
        <v>0</v>
      </c>
      <c r="S211" s="14">
        <f t="shared" si="242"/>
        <v>0</v>
      </c>
      <c r="T211" s="14">
        <f t="shared" si="242"/>
        <v>0</v>
      </c>
      <c r="U211" s="14">
        <f t="shared" si="242"/>
        <v>0</v>
      </c>
      <c r="V211" s="14">
        <f t="shared" si="242"/>
        <v>0</v>
      </c>
      <c r="W211" s="14">
        <f t="shared" si="242"/>
        <v>0</v>
      </c>
      <c r="X211" s="14">
        <f t="shared" si="242"/>
        <v>0</v>
      </c>
      <c r="Y211" s="14">
        <f t="shared" si="242"/>
        <v>0</v>
      </c>
      <c r="Z211" s="14">
        <f t="shared" si="242"/>
        <v>0</v>
      </c>
      <c r="AA211" s="14">
        <f t="shared" si="242"/>
        <v>0</v>
      </c>
      <c r="AB211" s="14">
        <f t="shared" si="242"/>
        <v>0</v>
      </c>
      <c r="AC211" s="14">
        <f t="shared" si="242"/>
        <v>0</v>
      </c>
      <c r="AD211" s="14">
        <f t="shared" si="242"/>
        <v>0</v>
      </c>
      <c r="AE211" s="14">
        <f t="shared" si="242"/>
        <v>0</v>
      </c>
      <c r="AF211" s="14">
        <f t="shared" si="242"/>
        <v>0</v>
      </c>
      <c r="AG211" s="14">
        <f t="shared" si="242"/>
        <v>0</v>
      </c>
      <c r="AH211" s="14">
        <f t="shared" si="242"/>
        <v>0</v>
      </c>
      <c r="AI211" s="14">
        <f t="shared" si="242"/>
        <v>0</v>
      </c>
      <c r="AJ211" s="14">
        <f t="shared" si="242"/>
        <v>0</v>
      </c>
      <c r="AK211" s="14">
        <f t="shared" si="242"/>
        <v>0</v>
      </c>
      <c r="AL211" s="14">
        <f t="shared" si="242"/>
        <v>0</v>
      </c>
      <c r="AM211" s="14">
        <f t="shared" si="242"/>
        <v>0</v>
      </c>
      <c r="AN211" s="14">
        <f t="shared" si="242"/>
        <v>0</v>
      </c>
    </row>
    <row r="212" spans="1:40" s="14" customFormat="1" x14ac:dyDescent="0.15">
      <c r="A212" s="18" t="s">
        <v>207</v>
      </c>
      <c r="B212" s="14">
        <f t="shared" ref="B212:AN212" si="243">IFERROR(B$218*$P9/$P$15,0)</f>
        <v>0</v>
      </c>
      <c r="C212" s="14">
        <f t="shared" si="243"/>
        <v>0</v>
      </c>
      <c r="D212" s="14">
        <f t="shared" si="243"/>
        <v>0</v>
      </c>
      <c r="E212" s="14">
        <f t="shared" si="243"/>
        <v>0</v>
      </c>
      <c r="F212" s="14">
        <f t="shared" si="243"/>
        <v>0</v>
      </c>
      <c r="G212" s="14">
        <f t="shared" si="243"/>
        <v>0</v>
      </c>
      <c r="H212" s="14">
        <f t="shared" si="243"/>
        <v>0</v>
      </c>
      <c r="I212" s="14">
        <f t="shared" si="243"/>
        <v>0</v>
      </c>
      <c r="J212" s="14">
        <f t="shared" si="243"/>
        <v>0</v>
      </c>
      <c r="K212" s="14">
        <f t="shared" si="243"/>
        <v>0</v>
      </c>
      <c r="L212" s="14">
        <f t="shared" si="243"/>
        <v>0</v>
      </c>
      <c r="M212" s="14">
        <f t="shared" si="243"/>
        <v>0</v>
      </c>
      <c r="N212" s="14">
        <f t="shared" si="243"/>
        <v>0</v>
      </c>
      <c r="O212" s="14">
        <f t="shared" si="243"/>
        <v>0</v>
      </c>
      <c r="P212" s="14">
        <f t="shared" si="243"/>
        <v>0</v>
      </c>
      <c r="Q212" s="14">
        <f t="shared" si="243"/>
        <v>0</v>
      </c>
      <c r="R212" s="14">
        <f t="shared" si="243"/>
        <v>0</v>
      </c>
      <c r="S212" s="14">
        <f t="shared" si="243"/>
        <v>0</v>
      </c>
      <c r="T212" s="14">
        <f t="shared" si="243"/>
        <v>0</v>
      </c>
      <c r="U212" s="14">
        <f t="shared" si="243"/>
        <v>0</v>
      </c>
      <c r="V212" s="14">
        <f t="shared" si="243"/>
        <v>0</v>
      </c>
      <c r="W212" s="14">
        <f t="shared" si="243"/>
        <v>0</v>
      </c>
      <c r="X212" s="14">
        <f t="shared" si="243"/>
        <v>0</v>
      </c>
      <c r="Y212" s="14">
        <f t="shared" si="243"/>
        <v>0</v>
      </c>
      <c r="Z212" s="14">
        <f t="shared" si="243"/>
        <v>0</v>
      </c>
      <c r="AA212" s="14">
        <f t="shared" si="243"/>
        <v>0</v>
      </c>
      <c r="AB212" s="14">
        <f t="shared" si="243"/>
        <v>0</v>
      </c>
      <c r="AC212" s="14">
        <f t="shared" si="243"/>
        <v>0</v>
      </c>
      <c r="AD212" s="14">
        <f t="shared" si="243"/>
        <v>0</v>
      </c>
      <c r="AE212" s="14">
        <f t="shared" si="243"/>
        <v>0</v>
      </c>
      <c r="AF212" s="14">
        <f t="shared" si="243"/>
        <v>0</v>
      </c>
      <c r="AG212" s="14">
        <f t="shared" si="243"/>
        <v>0</v>
      </c>
      <c r="AH212" s="14">
        <f t="shared" si="243"/>
        <v>0</v>
      </c>
      <c r="AI212" s="14">
        <f t="shared" si="243"/>
        <v>0</v>
      </c>
      <c r="AJ212" s="14">
        <f t="shared" si="243"/>
        <v>0</v>
      </c>
      <c r="AK212" s="14">
        <f t="shared" si="243"/>
        <v>0</v>
      </c>
      <c r="AL212" s="14">
        <f t="shared" si="243"/>
        <v>0</v>
      </c>
      <c r="AM212" s="14">
        <f t="shared" si="243"/>
        <v>0</v>
      </c>
      <c r="AN212" s="14">
        <f t="shared" si="243"/>
        <v>0</v>
      </c>
    </row>
    <row r="213" spans="1:40" s="14" customFormat="1" x14ac:dyDescent="0.15">
      <c r="A213" s="18" t="s">
        <v>208</v>
      </c>
      <c r="B213" s="14">
        <f t="shared" ref="B213:AN213" si="244">IFERROR(B$218*$P10/$P$15,0)</f>
        <v>0</v>
      </c>
      <c r="C213" s="14">
        <f t="shared" si="244"/>
        <v>0</v>
      </c>
      <c r="D213" s="14">
        <f t="shared" si="244"/>
        <v>0</v>
      </c>
      <c r="E213" s="14">
        <f t="shared" si="244"/>
        <v>0</v>
      </c>
      <c r="F213" s="14">
        <f t="shared" si="244"/>
        <v>0</v>
      </c>
      <c r="G213" s="14">
        <f t="shared" si="244"/>
        <v>0</v>
      </c>
      <c r="H213" s="14">
        <f t="shared" si="244"/>
        <v>0</v>
      </c>
      <c r="I213" s="14">
        <f t="shared" si="244"/>
        <v>0</v>
      </c>
      <c r="J213" s="14">
        <f t="shared" si="244"/>
        <v>0</v>
      </c>
      <c r="K213" s="14">
        <f t="shared" si="244"/>
        <v>0</v>
      </c>
      <c r="L213" s="14">
        <f t="shared" si="244"/>
        <v>0</v>
      </c>
      <c r="M213" s="14">
        <f t="shared" si="244"/>
        <v>0</v>
      </c>
      <c r="N213" s="14">
        <f t="shared" si="244"/>
        <v>0</v>
      </c>
      <c r="O213" s="14">
        <f t="shared" si="244"/>
        <v>0</v>
      </c>
      <c r="P213" s="14">
        <f t="shared" si="244"/>
        <v>0</v>
      </c>
      <c r="Q213" s="14">
        <f t="shared" si="244"/>
        <v>0</v>
      </c>
      <c r="R213" s="14">
        <f t="shared" si="244"/>
        <v>0</v>
      </c>
      <c r="S213" s="14">
        <f t="shared" si="244"/>
        <v>0</v>
      </c>
      <c r="T213" s="14">
        <f t="shared" si="244"/>
        <v>0</v>
      </c>
      <c r="U213" s="14">
        <f t="shared" si="244"/>
        <v>0</v>
      </c>
      <c r="V213" s="14">
        <f t="shared" si="244"/>
        <v>0</v>
      </c>
      <c r="W213" s="14">
        <f t="shared" si="244"/>
        <v>0</v>
      </c>
      <c r="X213" s="14">
        <f t="shared" si="244"/>
        <v>0</v>
      </c>
      <c r="Y213" s="14">
        <f t="shared" si="244"/>
        <v>0</v>
      </c>
      <c r="Z213" s="14">
        <f t="shared" si="244"/>
        <v>0</v>
      </c>
      <c r="AA213" s="14">
        <f t="shared" si="244"/>
        <v>0</v>
      </c>
      <c r="AB213" s="14">
        <f t="shared" si="244"/>
        <v>0</v>
      </c>
      <c r="AC213" s="14">
        <f t="shared" si="244"/>
        <v>0</v>
      </c>
      <c r="AD213" s="14">
        <f t="shared" si="244"/>
        <v>0</v>
      </c>
      <c r="AE213" s="14">
        <f t="shared" si="244"/>
        <v>0</v>
      </c>
      <c r="AF213" s="14">
        <f t="shared" si="244"/>
        <v>0</v>
      </c>
      <c r="AG213" s="14">
        <f t="shared" si="244"/>
        <v>0</v>
      </c>
      <c r="AH213" s="14">
        <f t="shared" si="244"/>
        <v>0</v>
      </c>
      <c r="AI213" s="14">
        <f t="shared" si="244"/>
        <v>0</v>
      </c>
      <c r="AJ213" s="14">
        <f t="shared" si="244"/>
        <v>0</v>
      </c>
      <c r="AK213" s="14">
        <f t="shared" si="244"/>
        <v>0</v>
      </c>
      <c r="AL213" s="14">
        <f t="shared" si="244"/>
        <v>0</v>
      </c>
      <c r="AM213" s="14">
        <f t="shared" si="244"/>
        <v>0</v>
      </c>
      <c r="AN213" s="14">
        <f t="shared" si="244"/>
        <v>0</v>
      </c>
    </row>
    <row r="214" spans="1:40" s="14" customFormat="1" x14ac:dyDescent="0.15">
      <c r="A214" s="18" t="s">
        <v>209</v>
      </c>
      <c r="B214" s="14">
        <f t="shared" ref="B214:V214" si="245">IFERROR(B$218*$P11/$P$15,0)</f>
        <v>0</v>
      </c>
      <c r="C214" s="14">
        <f t="shared" si="245"/>
        <v>0</v>
      </c>
      <c r="D214" s="14">
        <f t="shared" si="245"/>
        <v>0</v>
      </c>
      <c r="E214" s="14">
        <f t="shared" si="245"/>
        <v>0</v>
      </c>
      <c r="F214" s="14">
        <f t="shared" si="245"/>
        <v>0</v>
      </c>
      <c r="G214" s="14">
        <f t="shared" si="245"/>
        <v>0</v>
      </c>
      <c r="H214" s="14">
        <f t="shared" si="245"/>
        <v>0</v>
      </c>
      <c r="I214" s="14">
        <f t="shared" si="245"/>
        <v>0</v>
      </c>
      <c r="J214" s="14">
        <f t="shared" si="245"/>
        <v>0</v>
      </c>
      <c r="K214" s="14">
        <f t="shared" si="245"/>
        <v>0</v>
      </c>
      <c r="L214" s="14">
        <f t="shared" si="245"/>
        <v>0</v>
      </c>
      <c r="M214" s="14">
        <f t="shared" si="245"/>
        <v>0</v>
      </c>
      <c r="N214" s="14">
        <f t="shared" si="245"/>
        <v>0</v>
      </c>
      <c r="O214" s="14">
        <f t="shared" si="245"/>
        <v>0</v>
      </c>
      <c r="P214" s="14">
        <f t="shared" si="245"/>
        <v>0</v>
      </c>
      <c r="Q214" s="14">
        <f t="shared" si="245"/>
        <v>0</v>
      </c>
      <c r="R214" s="14">
        <f t="shared" si="245"/>
        <v>0</v>
      </c>
      <c r="S214" s="14">
        <f t="shared" si="245"/>
        <v>0</v>
      </c>
      <c r="T214" s="14">
        <f t="shared" si="245"/>
        <v>0</v>
      </c>
      <c r="U214" s="14">
        <f t="shared" si="245"/>
        <v>0</v>
      </c>
      <c r="V214" s="14">
        <f t="shared" si="245"/>
        <v>0</v>
      </c>
      <c r="W214" s="14">
        <f t="shared" ref="W214:AN214" si="246">IFERROR(W$218*$P11/$P$15,0)</f>
        <v>0</v>
      </c>
      <c r="X214" s="14">
        <f t="shared" si="246"/>
        <v>0</v>
      </c>
      <c r="Y214" s="14">
        <f t="shared" si="246"/>
        <v>0</v>
      </c>
      <c r="Z214" s="14">
        <f t="shared" si="246"/>
        <v>0</v>
      </c>
      <c r="AA214" s="14">
        <f t="shared" si="246"/>
        <v>0</v>
      </c>
      <c r="AB214" s="14">
        <f t="shared" si="246"/>
        <v>0</v>
      </c>
      <c r="AC214" s="14">
        <f t="shared" si="246"/>
        <v>0</v>
      </c>
      <c r="AD214" s="14">
        <f t="shared" si="246"/>
        <v>0</v>
      </c>
      <c r="AE214" s="14">
        <f t="shared" si="246"/>
        <v>0</v>
      </c>
      <c r="AF214" s="14">
        <f t="shared" si="246"/>
        <v>0</v>
      </c>
      <c r="AG214" s="14">
        <f t="shared" si="246"/>
        <v>0</v>
      </c>
      <c r="AH214" s="14">
        <f t="shared" si="246"/>
        <v>0</v>
      </c>
      <c r="AI214" s="14">
        <f t="shared" si="246"/>
        <v>0</v>
      </c>
      <c r="AJ214" s="14">
        <f t="shared" si="246"/>
        <v>0</v>
      </c>
      <c r="AK214" s="14">
        <f t="shared" si="246"/>
        <v>0</v>
      </c>
      <c r="AL214" s="14">
        <f t="shared" si="246"/>
        <v>0</v>
      </c>
      <c r="AM214" s="14">
        <f t="shared" si="246"/>
        <v>0</v>
      </c>
      <c r="AN214" s="14">
        <f t="shared" si="246"/>
        <v>0</v>
      </c>
    </row>
    <row r="215" spans="1:40" s="14" customFormat="1" x14ac:dyDescent="0.15">
      <c r="A215" s="18" t="s">
        <v>210</v>
      </c>
      <c r="B215" s="14">
        <f t="shared" ref="B215:V215" si="247">IFERROR(B$218*$P12/$P$15,0)</f>
        <v>0</v>
      </c>
      <c r="C215" s="14">
        <f t="shared" si="247"/>
        <v>0</v>
      </c>
      <c r="D215" s="14">
        <f t="shared" si="247"/>
        <v>0</v>
      </c>
      <c r="E215" s="14">
        <f t="shared" si="247"/>
        <v>0</v>
      </c>
      <c r="F215" s="14">
        <f t="shared" si="247"/>
        <v>0</v>
      </c>
      <c r="G215" s="14">
        <f t="shared" si="247"/>
        <v>0</v>
      </c>
      <c r="H215" s="14">
        <f t="shared" si="247"/>
        <v>0</v>
      </c>
      <c r="I215" s="14">
        <f t="shared" si="247"/>
        <v>0</v>
      </c>
      <c r="J215" s="14">
        <f t="shared" si="247"/>
        <v>0</v>
      </c>
      <c r="K215" s="14">
        <f t="shared" si="247"/>
        <v>0</v>
      </c>
      <c r="L215" s="14">
        <f t="shared" si="247"/>
        <v>0</v>
      </c>
      <c r="M215" s="14">
        <f t="shared" si="247"/>
        <v>0</v>
      </c>
      <c r="N215" s="14">
        <f t="shared" si="247"/>
        <v>0</v>
      </c>
      <c r="O215" s="14">
        <f t="shared" si="247"/>
        <v>0</v>
      </c>
      <c r="P215" s="14">
        <f t="shared" si="247"/>
        <v>0</v>
      </c>
      <c r="Q215" s="14">
        <f t="shared" si="247"/>
        <v>0</v>
      </c>
      <c r="R215" s="14">
        <f t="shared" si="247"/>
        <v>0</v>
      </c>
      <c r="S215" s="14">
        <f t="shared" si="247"/>
        <v>0</v>
      </c>
      <c r="T215" s="14">
        <f t="shared" si="247"/>
        <v>0</v>
      </c>
      <c r="U215" s="14">
        <f t="shared" si="247"/>
        <v>0</v>
      </c>
      <c r="V215" s="14">
        <f t="shared" si="247"/>
        <v>0</v>
      </c>
      <c r="W215" s="14">
        <f t="shared" ref="W215:AN215" si="248">IFERROR(W$218*$P12/$P$15,0)</f>
        <v>0</v>
      </c>
      <c r="X215" s="14">
        <f t="shared" si="248"/>
        <v>0</v>
      </c>
      <c r="Y215" s="14">
        <f t="shared" si="248"/>
        <v>0</v>
      </c>
      <c r="Z215" s="14">
        <f t="shared" si="248"/>
        <v>0</v>
      </c>
      <c r="AA215" s="14">
        <f t="shared" si="248"/>
        <v>0</v>
      </c>
      <c r="AB215" s="14">
        <f t="shared" si="248"/>
        <v>0</v>
      </c>
      <c r="AC215" s="14">
        <f t="shared" si="248"/>
        <v>0</v>
      </c>
      <c r="AD215" s="14">
        <f t="shared" si="248"/>
        <v>0</v>
      </c>
      <c r="AE215" s="14">
        <f t="shared" si="248"/>
        <v>0</v>
      </c>
      <c r="AF215" s="14">
        <f t="shared" si="248"/>
        <v>0</v>
      </c>
      <c r="AG215" s="14">
        <f t="shared" si="248"/>
        <v>0</v>
      </c>
      <c r="AH215" s="14">
        <f t="shared" si="248"/>
        <v>0</v>
      </c>
      <c r="AI215" s="14">
        <f t="shared" si="248"/>
        <v>0</v>
      </c>
      <c r="AJ215" s="14">
        <f t="shared" si="248"/>
        <v>0</v>
      </c>
      <c r="AK215" s="14">
        <f t="shared" si="248"/>
        <v>0</v>
      </c>
      <c r="AL215" s="14">
        <f t="shared" si="248"/>
        <v>0</v>
      </c>
      <c r="AM215" s="14">
        <f t="shared" si="248"/>
        <v>0</v>
      </c>
      <c r="AN215" s="14">
        <f t="shared" si="248"/>
        <v>0</v>
      </c>
    </row>
    <row r="216" spans="1:40" s="14" customFormat="1" x14ac:dyDescent="0.15">
      <c r="A216" s="18" t="s">
        <v>211</v>
      </c>
      <c r="B216" s="14">
        <f t="shared" ref="B216:V216" si="249">IFERROR(B$218*$P13/$P$15,0)</f>
        <v>0</v>
      </c>
      <c r="C216" s="14">
        <f t="shared" si="249"/>
        <v>0</v>
      </c>
      <c r="D216" s="14">
        <f t="shared" si="249"/>
        <v>0</v>
      </c>
      <c r="E216" s="14">
        <f t="shared" si="249"/>
        <v>0</v>
      </c>
      <c r="F216" s="14">
        <f t="shared" si="249"/>
        <v>0</v>
      </c>
      <c r="G216" s="14">
        <f t="shared" si="249"/>
        <v>0</v>
      </c>
      <c r="H216" s="14">
        <f t="shared" si="249"/>
        <v>0</v>
      </c>
      <c r="I216" s="14">
        <f t="shared" si="249"/>
        <v>0</v>
      </c>
      <c r="J216" s="14">
        <f t="shared" si="249"/>
        <v>0</v>
      </c>
      <c r="K216" s="14">
        <f t="shared" si="249"/>
        <v>0</v>
      </c>
      <c r="L216" s="14">
        <f t="shared" si="249"/>
        <v>0</v>
      </c>
      <c r="M216" s="14">
        <f t="shared" si="249"/>
        <v>0</v>
      </c>
      <c r="N216" s="14">
        <f t="shared" si="249"/>
        <v>0</v>
      </c>
      <c r="O216" s="14">
        <f t="shared" si="249"/>
        <v>0</v>
      </c>
      <c r="P216" s="14">
        <f t="shared" si="249"/>
        <v>0</v>
      </c>
      <c r="Q216" s="14">
        <f t="shared" si="249"/>
        <v>0</v>
      </c>
      <c r="R216" s="14">
        <f t="shared" si="249"/>
        <v>0</v>
      </c>
      <c r="S216" s="14">
        <f t="shared" si="249"/>
        <v>0</v>
      </c>
      <c r="T216" s="14">
        <f t="shared" si="249"/>
        <v>0</v>
      </c>
      <c r="U216" s="14">
        <f t="shared" si="249"/>
        <v>0</v>
      </c>
      <c r="V216" s="14">
        <f t="shared" si="249"/>
        <v>0</v>
      </c>
      <c r="W216" s="14">
        <f t="shared" ref="W216:AN216" si="250">IFERROR(W$218*$P13/$P$15,0)</f>
        <v>0</v>
      </c>
      <c r="X216" s="14">
        <f t="shared" si="250"/>
        <v>0</v>
      </c>
      <c r="Y216" s="14">
        <f t="shared" si="250"/>
        <v>0</v>
      </c>
      <c r="Z216" s="14">
        <f t="shared" si="250"/>
        <v>0</v>
      </c>
      <c r="AA216" s="14">
        <f t="shared" si="250"/>
        <v>0</v>
      </c>
      <c r="AB216" s="14">
        <f t="shared" si="250"/>
        <v>0</v>
      </c>
      <c r="AC216" s="14">
        <f t="shared" si="250"/>
        <v>0</v>
      </c>
      <c r="AD216" s="14">
        <f t="shared" si="250"/>
        <v>0</v>
      </c>
      <c r="AE216" s="14">
        <f t="shared" si="250"/>
        <v>0</v>
      </c>
      <c r="AF216" s="14">
        <f t="shared" si="250"/>
        <v>0</v>
      </c>
      <c r="AG216" s="14">
        <f t="shared" si="250"/>
        <v>0</v>
      </c>
      <c r="AH216" s="14">
        <f t="shared" si="250"/>
        <v>0</v>
      </c>
      <c r="AI216" s="14">
        <f t="shared" si="250"/>
        <v>0</v>
      </c>
      <c r="AJ216" s="14">
        <f t="shared" si="250"/>
        <v>0</v>
      </c>
      <c r="AK216" s="14">
        <f t="shared" si="250"/>
        <v>0</v>
      </c>
      <c r="AL216" s="14">
        <f t="shared" si="250"/>
        <v>0</v>
      </c>
      <c r="AM216" s="14">
        <f t="shared" si="250"/>
        <v>0</v>
      </c>
      <c r="AN216" s="14">
        <f t="shared" si="250"/>
        <v>0</v>
      </c>
    </row>
    <row r="217" spans="1:40" s="14" customFormat="1" x14ac:dyDescent="0.15">
      <c r="A217" s="18" t="s">
        <v>212</v>
      </c>
      <c r="B217" s="14">
        <f t="shared" ref="B217:V217" si="251">IFERROR(B$218*$P14/$P$15,0)</f>
        <v>0</v>
      </c>
      <c r="C217" s="14">
        <f t="shared" si="251"/>
        <v>0</v>
      </c>
      <c r="D217" s="14">
        <f t="shared" si="251"/>
        <v>0</v>
      </c>
      <c r="E217" s="14">
        <f t="shared" si="251"/>
        <v>0</v>
      </c>
      <c r="F217" s="14">
        <f t="shared" si="251"/>
        <v>0</v>
      </c>
      <c r="G217" s="14">
        <f t="shared" si="251"/>
        <v>0</v>
      </c>
      <c r="H217" s="14">
        <f t="shared" si="251"/>
        <v>0</v>
      </c>
      <c r="I217" s="14">
        <f t="shared" si="251"/>
        <v>0</v>
      </c>
      <c r="J217" s="14">
        <f t="shared" si="251"/>
        <v>0</v>
      </c>
      <c r="K217" s="14">
        <f t="shared" si="251"/>
        <v>0</v>
      </c>
      <c r="L217" s="14">
        <f t="shared" si="251"/>
        <v>0</v>
      </c>
      <c r="M217" s="14">
        <f t="shared" si="251"/>
        <v>0</v>
      </c>
      <c r="N217" s="14">
        <f t="shared" si="251"/>
        <v>0</v>
      </c>
      <c r="O217" s="14">
        <f t="shared" si="251"/>
        <v>0</v>
      </c>
      <c r="P217" s="14">
        <f t="shared" si="251"/>
        <v>0</v>
      </c>
      <c r="Q217" s="14">
        <f t="shared" si="251"/>
        <v>0</v>
      </c>
      <c r="R217" s="14">
        <f t="shared" si="251"/>
        <v>0</v>
      </c>
      <c r="S217" s="14">
        <f t="shared" si="251"/>
        <v>0</v>
      </c>
      <c r="T217" s="14">
        <f t="shared" si="251"/>
        <v>0</v>
      </c>
      <c r="U217" s="14">
        <f t="shared" si="251"/>
        <v>0</v>
      </c>
      <c r="V217" s="14">
        <f t="shared" si="251"/>
        <v>0</v>
      </c>
      <c r="W217" s="14">
        <f t="shared" ref="W217:AN217" si="252">IFERROR(W$218*$P14/$P$15,0)</f>
        <v>0</v>
      </c>
      <c r="X217" s="14">
        <f t="shared" si="252"/>
        <v>0</v>
      </c>
      <c r="Y217" s="14">
        <f t="shared" si="252"/>
        <v>0</v>
      </c>
      <c r="Z217" s="14">
        <f t="shared" si="252"/>
        <v>0</v>
      </c>
      <c r="AA217" s="14">
        <f t="shared" si="252"/>
        <v>0</v>
      </c>
      <c r="AB217" s="14">
        <f t="shared" si="252"/>
        <v>0</v>
      </c>
      <c r="AC217" s="14">
        <f t="shared" si="252"/>
        <v>0</v>
      </c>
      <c r="AD217" s="14">
        <f t="shared" si="252"/>
        <v>0</v>
      </c>
      <c r="AE217" s="14">
        <f t="shared" si="252"/>
        <v>0</v>
      </c>
      <c r="AF217" s="14">
        <f t="shared" si="252"/>
        <v>0</v>
      </c>
      <c r="AG217" s="14">
        <f t="shared" si="252"/>
        <v>0</v>
      </c>
      <c r="AH217" s="14">
        <f t="shared" si="252"/>
        <v>0</v>
      </c>
      <c r="AI217" s="14">
        <f t="shared" si="252"/>
        <v>0</v>
      </c>
      <c r="AJ217" s="14">
        <f t="shared" si="252"/>
        <v>0</v>
      </c>
      <c r="AK217" s="14">
        <f t="shared" si="252"/>
        <v>0</v>
      </c>
      <c r="AL217" s="14">
        <f t="shared" si="252"/>
        <v>0</v>
      </c>
      <c r="AM217" s="14">
        <f t="shared" si="252"/>
        <v>0</v>
      </c>
      <c r="AN217" s="14">
        <f t="shared" si="252"/>
        <v>0</v>
      </c>
    </row>
    <row r="218" spans="1:40" s="16" customFormat="1" x14ac:dyDescent="0.15">
      <c r="A218" s="18" t="s">
        <v>202</v>
      </c>
      <c r="B218" s="16">
        <f>'BAU energy consumption'!B$3*$O$16</f>
        <v>4144.5788636671405</v>
      </c>
      <c r="C218" s="16">
        <f>'BAU energy consumption'!C$3*$O$16</f>
        <v>4175.4107783519657</v>
      </c>
      <c r="D218" s="16">
        <f>'BAU energy consumption'!D$3*$O$16</f>
        <v>4256.8476759816758</v>
      </c>
      <c r="E218" s="16">
        <f>'BAU energy consumption'!E$3*$O$16</f>
        <v>4338.8145857455147</v>
      </c>
      <c r="F218" s="16">
        <f>'BAU energy consumption'!F$3*$O$16</f>
        <v>4410.910479699417</v>
      </c>
      <c r="G218" s="16">
        <f>'BAU energy consumption'!G$3*$O$16</f>
        <v>4461.0311402007219</v>
      </c>
      <c r="H218" s="16">
        <f>'BAU energy consumption'!H$3*$O$16</f>
        <v>4511.202490767907</v>
      </c>
      <c r="I218" s="16">
        <f>'BAU energy consumption'!I$3*$O$16</f>
        <v>4561.4437617529147</v>
      </c>
      <c r="J218" s="16">
        <f>'BAU energy consumption'!J$3*$O$16</f>
        <v>4611.7479526115467</v>
      </c>
      <c r="K218" s="16">
        <f>'BAU energy consumption'!K$3*$O$16</f>
        <v>4660.7342715093118</v>
      </c>
      <c r="L218" s="16">
        <f>'BAU energy consumption'!L$3*$O$16</f>
        <v>4706.8084446106286</v>
      </c>
      <c r="M218" s="16">
        <f>'BAU energy consumption'!M$3*$O$16</f>
        <v>4752.8191516997895</v>
      </c>
      <c r="N218" s="16">
        <f>'BAU energy consumption'!N$3*$O$16</f>
        <v>4798.7854323769025</v>
      </c>
      <c r="O218" s="16">
        <f>'BAU energy consumption'!O$3*$O$16</f>
        <v>4844.6956699947286</v>
      </c>
      <c r="P218" s="16">
        <f>'BAU energy consumption'!P$3*$O$16</f>
        <v>4880.076961566454</v>
      </c>
      <c r="Q218" s="16">
        <f>'BAU energy consumption'!Q$3*$O$16</f>
        <v>4892.9219168702875</v>
      </c>
      <c r="R218" s="16">
        <f>'BAU energy consumption'!R$3*$O$16</f>
        <v>4905.5834416653033</v>
      </c>
      <c r="S218" s="16">
        <f>'BAU energy consumption'!S$3*$O$16</f>
        <v>4918.0781308992246</v>
      </c>
      <c r="T218" s="16">
        <f>'BAU energy consumption'!T$3*$O$16</f>
        <v>4930.3976314989859</v>
      </c>
      <c r="U218" s="16">
        <f>'BAU energy consumption'!U$3*$O$16</f>
        <v>4937.8402112946205</v>
      </c>
      <c r="V218" s="16">
        <f>'BAU energy consumption'!V$3*$O$16</f>
        <v>4934.9963197368843</v>
      </c>
      <c r="W218" s="16">
        <f>'BAU energy consumption'!W$3*$O$16</f>
        <v>4931.9465887131046</v>
      </c>
      <c r="X218" s="16">
        <f>'BAU energy consumption'!X$3*$O$16</f>
        <v>4928.7063223606465</v>
      </c>
      <c r="Y218" s="16">
        <f>'BAU energy consumption'!Y$3*$O$16</f>
        <v>4925.257552946634</v>
      </c>
      <c r="Z218" s="16">
        <f>'BAU energy consumption'!Z$3*$O$16</f>
        <v>4918.0781148461365</v>
      </c>
      <c r="AA218" s="16">
        <f>'BAU energy consumption'!AA$3*$O$16</f>
        <v>4903.1350318708064</v>
      </c>
      <c r="AB218" s="16">
        <f>'BAU energy consumption'!AB$3*$O$16</f>
        <v>4887.8849954929792</v>
      </c>
      <c r="AC218" s="16">
        <f>'BAU energy consumption'!AC$3*$O$16</f>
        <v>4872.3312652978093</v>
      </c>
      <c r="AD218" s="16">
        <f>'BAU energy consumption'!AD$3*$O$16</f>
        <v>4856.4733342353666</v>
      </c>
      <c r="AE218" s="16">
        <f>'BAU energy consumption'!AE$3*$O$16</f>
        <v>4836.0390230469084</v>
      </c>
      <c r="AF218" s="16">
        <f>'BAU energy consumption'!AF$3*$O$16</f>
        <v>4806.0701861028811</v>
      </c>
      <c r="AG218" s="16">
        <f>'BAU energy consumption'!AG$3*$O$16</f>
        <v>4775.6743438191343</v>
      </c>
      <c r="AH218" s="16">
        <f>'BAU energy consumption'!AH$3*$O$16</f>
        <v>4744.8872764091457</v>
      </c>
      <c r="AI218" s="16">
        <f>'BAU energy consumption'!AI$3*$O$16</f>
        <v>4713.6656271232332</v>
      </c>
      <c r="AJ218" s="16">
        <f>'BAU energy consumption'!AJ$3*$O$16</f>
        <v>4678.7228698938443</v>
      </c>
      <c r="AK218" s="16">
        <f>'BAU energy consumption'!AK$3*$O$16</f>
        <v>4636.2850825444348</v>
      </c>
      <c r="AL218" s="16">
        <f>'BAU energy consumption'!AL$3*$O$16</f>
        <v>4593.3233385911817</v>
      </c>
      <c r="AM218" s="16">
        <f>'BAU energy consumption'!AM$3*$O$16</f>
        <v>4549.849105559696</v>
      </c>
      <c r="AN218" s="16">
        <f>'BAU energy consumption'!AN$3*$O$16</f>
        <v>4505.8467991305752</v>
      </c>
    </row>
    <row r="219" spans="1:40" s="14" customFormat="1" x14ac:dyDescent="0.15"/>
    <row r="220" spans="1:40" s="18" customFormat="1" x14ac:dyDescent="0.15">
      <c r="A220" s="17" t="s">
        <v>23</v>
      </c>
      <c r="B220" s="18">
        <v>2022</v>
      </c>
      <c r="C220" s="18">
        <v>2023</v>
      </c>
      <c r="D220" s="18">
        <v>2024</v>
      </c>
      <c r="E220" s="18">
        <v>2025</v>
      </c>
      <c r="F220" s="18">
        <v>2026</v>
      </c>
      <c r="G220" s="18">
        <v>2027</v>
      </c>
      <c r="H220" s="18">
        <v>2028</v>
      </c>
      <c r="I220" s="18">
        <v>2029</v>
      </c>
      <c r="J220" s="18">
        <v>2030</v>
      </c>
      <c r="K220" s="18">
        <v>2031</v>
      </c>
      <c r="L220" s="18">
        <v>2032</v>
      </c>
      <c r="M220" s="18">
        <v>2033</v>
      </c>
      <c r="N220" s="18">
        <v>2034</v>
      </c>
      <c r="O220" s="18">
        <v>2035</v>
      </c>
      <c r="P220" s="18">
        <v>2036</v>
      </c>
      <c r="Q220" s="18">
        <v>2037</v>
      </c>
      <c r="R220" s="18">
        <v>2038</v>
      </c>
      <c r="S220" s="18">
        <v>2039</v>
      </c>
      <c r="T220" s="18">
        <v>2040</v>
      </c>
      <c r="U220" s="18">
        <v>2041</v>
      </c>
      <c r="V220" s="18">
        <v>2042</v>
      </c>
      <c r="W220" s="18">
        <v>2043</v>
      </c>
      <c r="X220" s="18">
        <v>2044</v>
      </c>
      <c r="Y220" s="18">
        <v>2045</v>
      </c>
      <c r="Z220" s="18">
        <v>2046</v>
      </c>
      <c r="AA220" s="18">
        <v>2047</v>
      </c>
      <c r="AB220" s="18">
        <v>2048</v>
      </c>
      <c r="AC220" s="18">
        <v>2049</v>
      </c>
      <c r="AD220" s="18">
        <v>2050</v>
      </c>
      <c r="AE220" s="18">
        <v>2051</v>
      </c>
      <c r="AF220" s="18">
        <v>2052</v>
      </c>
      <c r="AG220" s="18">
        <v>2053</v>
      </c>
      <c r="AH220" s="18">
        <v>2054</v>
      </c>
      <c r="AI220" s="18">
        <v>2055</v>
      </c>
      <c r="AJ220" s="18">
        <v>2056</v>
      </c>
      <c r="AK220" s="18">
        <v>2057</v>
      </c>
      <c r="AL220" s="18">
        <v>2058</v>
      </c>
      <c r="AM220" s="18">
        <v>2059</v>
      </c>
      <c r="AN220" s="18">
        <v>2060</v>
      </c>
    </row>
    <row r="221" spans="1:40" s="14" customFormat="1" x14ac:dyDescent="0.15">
      <c r="A221" s="18" t="s">
        <v>203</v>
      </c>
      <c r="B221" s="15">
        <f t="shared" ref="B221:B230" si="253">B$231*$Q5/$Q$15</f>
        <v>6467.8376038542574</v>
      </c>
      <c r="C221" s="15">
        <f t="shared" ref="C221:AN221" si="254">C$231*$Q5/$Q$15</f>
        <v>6515.9524603347281</v>
      </c>
      <c r="D221" s="15">
        <f t="shared" si="254"/>
        <v>6643.0391068087738</v>
      </c>
      <c r="E221" s="15">
        <f t="shared" si="254"/>
        <v>6770.9528656443845</v>
      </c>
      <c r="F221" s="15">
        <f t="shared" si="254"/>
        <v>6883.4623748942458</v>
      </c>
      <c r="G221" s="15">
        <f t="shared" si="254"/>
        <v>6961.6783537388437</v>
      </c>
      <c r="H221" s="15">
        <f t="shared" si="254"/>
        <v>7039.9734371499171</v>
      </c>
      <c r="I221" s="15">
        <f t="shared" si="254"/>
        <v>7118.3776351230608</v>
      </c>
      <c r="J221" s="15">
        <f t="shared" si="254"/>
        <v>7196.8800229335893</v>
      </c>
      <c r="K221" s="15">
        <f t="shared" si="254"/>
        <v>7273.3258008674729</v>
      </c>
      <c r="L221" s="15">
        <f t="shared" si="254"/>
        <v>7345.2270190982463</v>
      </c>
      <c r="M221" s="15">
        <f t="shared" si="254"/>
        <v>7417.0291952131656</v>
      </c>
      <c r="N221" s="15">
        <f t="shared" si="254"/>
        <v>7488.7620415293541</v>
      </c>
      <c r="O221" s="15">
        <f t="shared" si="254"/>
        <v>7560.4074296457538</v>
      </c>
      <c r="P221" s="15">
        <f t="shared" si="254"/>
        <v>7615.6218327559545</v>
      </c>
      <c r="Q221" s="15">
        <f t="shared" si="254"/>
        <v>7635.6670744238736</v>
      </c>
      <c r="R221" s="15">
        <f t="shared" si="254"/>
        <v>7655.4260629448154</v>
      </c>
      <c r="S221" s="15">
        <f t="shared" si="254"/>
        <v>7674.9246956247407</v>
      </c>
      <c r="T221" s="15">
        <f t="shared" si="254"/>
        <v>7694.1499370451302</v>
      </c>
      <c r="U221" s="15">
        <f t="shared" si="254"/>
        <v>7705.7644819857233</v>
      </c>
      <c r="V221" s="15">
        <f t="shared" si="254"/>
        <v>7701.3264366828198</v>
      </c>
      <c r="W221" s="15">
        <f t="shared" si="254"/>
        <v>7696.5671678533226</v>
      </c>
      <c r="X221" s="15">
        <f t="shared" si="254"/>
        <v>7691.5105584244002</v>
      </c>
      <c r="Y221" s="15">
        <f t="shared" si="254"/>
        <v>7686.1285687852314</v>
      </c>
      <c r="Z221" s="15">
        <f t="shared" si="254"/>
        <v>7674.9246705730366</v>
      </c>
      <c r="AA221" s="15">
        <f t="shared" si="254"/>
        <v>7651.6051881444073</v>
      </c>
      <c r="AB221" s="15">
        <f t="shared" si="254"/>
        <v>7627.8066884682821</v>
      </c>
      <c r="AC221" s="15">
        <f t="shared" si="254"/>
        <v>7603.5342583021175</v>
      </c>
      <c r="AD221" s="15">
        <f t="shared" si="254"/>
        <v>7578.7871063673028</v>
      </c>
      <c r="AE221" s="15">
        <f t="shared" si="254"/>
        <v>7546.8982677998465</v>
      </c>
      <c r="AF221" s="15">
        <f t="shared" si="254"/>
        <v>7500.1302904235272</v>
      </c>
      <c r="AG221" s="15">
        <f t="shared" si="254"/>
        <v>7452.695948312904</v>
      </c>
      <c r="AH221" s="15">
        <f t="shared" si="254"/>
        <v>7404.6510784101201</v>
      </c>
      <c r="AI221" s="15">
        <f t="shared" si="254"/>
        <v>7355.928020181932</v>
      </c>
      <c r="AJ221" s="15">
        <f t="shared" si="254"/>
        <v>7301.3979734329541</v>
      </c>
      <c r="AK221" s="15">
        <f t="shared" si="254"/>
        <v>7235.1715301990998</v>
      </c>
      <c r="AL221" s="15">
        <f t="shared" si="254"/>
        <v>7168.1274245834711</v>
      </c>
      <c r="AM221" s="15">
        <f t="shared" si="254"/>
        <v>7100.2835522748201</v>
      </c>
      <c r="AN221" s="15">
        <f t="shared" si="254"/>
        <v>7031.6155931068834</v>
      </c>
    </row>
    <row r="222" spans="1:40" s="14" customFormat="1" x14ac:dyDescent="0.15">
      <c r="A222" s="18" t="s">
        <v>204</v>
      </c>
      <c r="B222" s="15">
        <f t="shared" si="253"/>
        <v>0</v>
      </c>
      <c r="C222" s="15">
        <f t="shared" ref="C222:AN222" si="255">C$231*$Q6/$Q$15</f>
        <v>0</v>
      </c>
      <c r="D222" s="15">
        <f t="shared" si="255"/>
        <v>0</v>
      </c>
      <c r="E222" s="15">
        <f t="shared" si="255"/>
        <v>0</v>
      </c>
      <c r="F222" s="15">
        <f t="shared" si="255"/>
        <v>0</v>
      </c>
      <c r="G222" s="15">
        <f t="shared" si="255"/>
        <v>0</v>
      </c>
      <c r="H222" s="15">
        <f t="shared" si="255"/>
        <v>0</v>
      </c>
      <c r="I222" s="15">
        <f t="shared" si="255"/>
        <v>0</v>
      </c>
      <c r="J222" s="15">
        <f t="shared" si="255"/>
        <v>0</v>
      </c>
      <c r="K222" s="15">
        <f t="shared" si="255"/>
        <v>0</v>
      </c>
      <c r="L222" s="15">
        <f t="shared" si="255"/>
        <v>0</v>
      </c>
      <c r="M222" s="15">
        <f t="shared" si="255"/>
        <v>0</v>
      </c>
      <c r="N222" s="15">
        <f t="shared" si="255"/>
        <v>0</v>
      </c>
      <c r="O222" s="15">
        <f t="shared" si="255"/>
        <v>0</v>
      </c>
      <c r="P222" s="15">
        <f t="shared" si="255"/>
        <v>0</v>
      </c>
      <c r="Q222" s="15">
        <f t="shared" si="255"/>
        <v>0</v>
      </c>
      <c r="R222" s="15">
        <f t="shared" si="255"/>
        <v>0</v>
      </c>
      <c r="S222" s="15">
        <f t="shared" si="255"/>
        <v>0</v>
      </c>
      <c r="T222" s="15">
        <f t="shared" si="255"/>
        <v>0</v>
      </c>
      <c r="U222" s="15">
        <f t="shared" si="255"/>
        <v>0</v>
      </c>
      <c r="V222" s="15">
        <f t="shared" si="255"/>
        <v>0</v>
      </c>
      <c r="W222" s="15">
        <f t="shared" si="255"/>
        <v>0</v>
      </c>
      <c r="X222" s="15">
        <f t="shared" si="255"/>
        <v>0</v>
      </c>
      <c r="Y222" s="15">
        <f t="shared" si="255"/>
        <v>0</v>
      </c>
      <c r="Z222" s="15">
        <f t="shared" si="255"/>
        <v>0</v>
      </c>
      <c r="AA222" s="15">
        <f t="shared" si="255"/>
        <v>0</v>
      </c>
      <c r="AB222" s="15">
        <f t="shared" si="255"/>
        <v>0</v>
      </c>
      <c r="AC222" s="15">
        <f t="shared" si="255"/>
        <v>0</v>
      </c>
      <c r="AD222" s="15">
        <f t="shared" si="255"/>
        <v>0</v>
      </c>
      <c r="AE222" s="15">
        <f t="shared" si="255"/>
        <v>0</v>
      </c>
      <c r="AF222" s="15">
        <f t="shared" si="255"/>
        <v>0</v>
      </c>
      <c r="AG222" s="15">
        <f t="shared" si="255"/>
        <v>0</v>
      </c>
      <c r="AH222" s="15">
        <f t="shared" si="255"/>
        <v>0</v>
      </c>
      <c r="AI222" s="15">
        <f t="shared" si="255"/>
        <v>0</v>
      </c>
      <c r="AJ222" s="15">
        <f t="shared" si="255"/>
        <v>0</v>
      </c>
      <c r="AK222" s="15">
        <f t="shared" si="255"/>
        <v>0</v>
      </c>
      <c r="AL222" s="15">
        <f t="shared" si="255"/>
        <v>0</v>
      </c>
      <c r="AM222" s="15">
        <f t="shared" si="255"/>
        <v>0</v>
      </c>
      <c r="AN222" s="15">
        <f t="shared" si="255"/>
        <v>0</v>
      </c>
    </row>
    <row r="223" spans="1:40" s="14" customFormat="1" x14ac:dyDescent="0.15">
      <c r="A223" s="18" t="s">
        <v>205</v>
      </c>
      <c r="B223" s="15">
        <f t="shared" si="253"/>
        <v>0</v>
      </c>
      <c r="C223" s="15">
        <f t="shared" ref="C223:AN223" si="256">C$231*$Q7/$Q$15</f>
        <v>0</v>
      </c>
      <c r="D223" s="15">
        <f t="shared" si="256"/>
        <v>0</v>
      </c>
      <c r="E223" s="15">
        <f t="shared" si="256"/>
        <v>0</v>
      </c>
      <c r="F223" s="15">
        <f t="shared" si="256"/>
        <v>0</v>
      </c>
      <c r="G223" s="15">
        <f t="shared" si="256"/>
        <v>0</v>
      </c>
      <c r="H223" s="15">
        <f t="shared" si="256"/>
        <v>0</v>
      </c>
      <c r="I223" s="15">
        <f t="shared" si="256"/>
        <v>0</v>
      </c>
      <c r="J223" s="15">
        <f t="shared" si="256"/>
        <v>0</v>
      </c>
      <c r="K223" s="15">
        <f t="shared" si="256"/>
        <v>0</v>
      </c>
      <c r="L223" s="15">
        <f t="shared" si="256"/>
        <v>0</v>
      </c>
      <c r="M223" s="15">
        <f t="shared" si="256"/>
        <v>0</v>
      </c>
      <c r="N223" s="15">
        <f t="shared" si="256"/>
        <v>0</v>
      </c>
      <c r="O223" s="15">
        <f t="shared" si="256"/>
        <v>0</v>
      </c>
      <c r="P223" s="15">
        <f t="shared" si="256"/>
        <v>0</v>
      </c>
      <c r="Q223" s="15">
        <f t="shared" si="256"/>
        <v>0</v>
      </c>
      <c r="R223" s="15">
        <f t="shared" si="256"/>
        <v>0</v>
      </c>
      <c r="S223" s="15">
        <f t="shared" si="256"/>
        <v>0</v>
      </c>
      <c r="T223" s="15">
        <f t="shared" si="256"/>
        <v>0</v>
      </c>
      <c r="U223" s="15">
        <f t="shared" si="256"/>
        <v>0</v>
      </c>
      <c r="V223" s="15">
        <f t="shared" si="256"/>
        <v>0</v>
      </c>
      <c r="W223" s="15">
        <f t="shared" si="256"/>
        <v>0</v>
      </c>
      <c r="X223" s="15">
        <f t="shared" si="256"/>
        <v>0</v>
      </c>
      <c r="Y223" s="15">
        <f t="shared" si="256"/>
        <v>0</v>
      </c>
      <c r="Z223" s="15">
        <f t="shared" si="256"/>
        <v>0</v>
      </c>
      <c r="AA223" s="15">
        <f t="shared" si="256"/>
        <v>0</v>
      </c>
      <c r="AB223" s="15">
        <f t="shared" si="256"/>
        <v>0</v>
      </c>
      <c r="AC223" s="15">
        <f t="shared" si="256"/>
        <v>0</v>
      </c>
      <c r="AD223" s="15">
        <f t="shared" si="256"/>
        <v>0</v>
      </c>
      <c r="AE223" s="15">
        <f t="shared" si="256"/>
        <v>0</v>
      </c>
      <c r="AF223" s="15">
        <f t="shared" si="256"/>
        <v>0</v>
      </c>
      <c r="AG223" s="15">
        <f t="shared" si="256"/>
        <v>0</v>
      </c>
      <c r="AH223" s="15">
        <f t="shared" si="256"/>
        <v>0</v>
      </c>
      <c r="AI223" s="15">
        <f t="shared" si="256"/>
        <v>0</v>
      </c>
      <c r="AJ223" s="15">
        <f t="shared" si="256"/>
        <v>0</v>
      </c>
      <c r="AK223" s="15">
        <f t="shared" si="256"/>
        <v>0</v>
      </c>
      <c r="AL223" s="15">
        <f t="shared" si="256"/>
        <v>0</v>
      </c>
      <c r="AM223" s="15">
        <f t="shared" si="256"/>
        <v>0</v>
      </c>
      <c r="AN223" s="15">
        <f t="shared" si="256"/>
        <v>0</v>
      </c>
    </row>
    <row r="224" spans="1:40" s="14" customFormat="1" x14ac:dyDescent="0.15">
      <c r="A224" s="18" t="s">
        <v>206</v>
      </c>
      <c r="B224" s="15">
        <f t="shared" si="253"/>
        <v>0</v>
      </c>
      <c r="C224" s="15">
        <f t="shared" ref="C224:AN224" si="257">C$231*$Q8/$Q$15</f>
        <v>0</v>
      </c>
      <c r="D224" s="15">
        <f t="shared" si="257"/>
        <v>0</v>
      </c>
      <c r="E224" s="15">
        <f t="shared" si="257"/>
        <v>0</v>
      </c>
      <c r="F224" s="15">
        <f t="shared" si="257"/>
        <v>0</v>
      </c>
      <c r="G224" s="15">
        <f t="shared" si="257"/>
        <v>0</v>
      </c>
      <c r="H224" s="15">
        <f t="shared" si="257"/>
        <v>0</v>
      </c>
      <c r="I224" s="15">
        <f t="shared" si="257"/>
        <v>0</v>
      </c>
      <c r="J224" s="15">
        <f t="shared" si="257"/>
        <v>0</v>
      </c>
      <c r="K224" s="15">
        <f t="shared" si="257"/>
        <v>0</v>
      </c>
      <c r="L224" s="15">
        <f t="shared" si="257"/>
        <v>0</v>
      </c>
      <c r="M224" s="15">
        <f t="shared" si="257"/>
        <v>0</v>
      </c>
      <c r="N224" s="15">
        <f t="shared" si="257"/>
        <v>0</v>
      </c>
      <c r="O224" s="15">
        <f t="shared" si="257"/>
        <v>0</v>
      </c>
      <c r="P224" s="15">
        <f t="shared" si="257"/>
        <v>0</v>
      </c>
      <c r="Q224" s="15">
        <f t="shared" si="257"/>
        <v>0</v>
      </c>
      <c r="R224" s="15">
        <f t="shared" si="257"/>
        <v>0</v>
      </c>
      <c r="S224" s="15">
        <f t="shared" si="257"/>
        <v>0</v>
      </c>
      <c r="T224" s="15">
        <f t="shared" si="257"/>
        <v>0</v>
      </c>
      <c r="U224" s="15">
        <f t="shared" si="257"/>
        <v>0</v>
      </c>
      <c r="V224" s="15">
        <f t="shared" si="257"/>
        <v>0</v>
      </c>
      <c r="W224" s="15">
        <f t="shared" si="257"/>
        <v>0</v>
      </c>
      <c r="X224" s="15">
        <f t="shared" si="257"/>
        <v>0</v>
      </c>
      <c r="Y224" s="15">
        <f t="shared" si="257"/>
        <v>0</v>
      </c>
      <c r="Z224" s="15">
        <f t="shared" si="257"/>
        <v>0</v>
      </c>
      <c r="AA224" s="15">
        <f t="shared" si="257"/>
        <v>0</v>
      </c>
      <c r="AB224" s="15">
        <f t="shared" si="257"/>
        <v>0</v>
      </c>
      <c r="AC224" s="15">
        <f t="shared" si="257"/>
        <v>0</v>
      </c>
      <c r="AD224" s="15">
        <f t="shared" si="257"/>
        <v>0</v>
      </c>
      <c r="AE224" s="15">
        <f t="shared" si="257"/>
        <v>0</v>
      </c>
      <c r="AF224" s="15">
        <f t="shared" si="257"/>
        <v>0</v>
      </c>
      <c r="AG224" s="15">
        <f t="shared" si="257"/>
        <v>0</v>
      </c>
      <c r="AH224" s="15">
        <f t="shared" si="257"/>
        <v>0</v>
      </c>
      <c r="AI224" s="15">
        <f t="shared" si="257"/>
        <v>0</v>
      </c>
      <c r="AJ224" s="15">
        <f t="shared" si="257"/>
        <v>0</v>
      </c>
      <c r="AK224" s="15">
        <f t="shared" si="257"/>
        <v>0</v>
      </c>
      <c r="AL224" s="15">
        <f t="shared" si="257"/>
        <v>0</v>
      </c>
      <c r="AM224" s="15">
        <f t="shared" si="257"/>
        <v>0</v>
      </c>
      <c r="AN224" s="15">
        <f t="shared" si="257"/>
        <v>0</v>
      </c>
    </row>
    <row r="225" spans="1:40" s="14" customFormat="1" x14ac:dyDescent="0.15">
      <c r="A225" s="18" t="s">
        <v>207</v>
      </c>
      <c r="B225" s="15">
        <f t="shared" si="253"/>
        <v>0</v>
      </c>
      <c r="C225" s="15">
        <f t="shared" ref="C225:AN225" si="258">C$231*$Q9/$Q$15</f>
        <v>0</v>
      </c>
      <c r="D225" s="15">
        <f t="shared" si="258"/>
        <v>0</v>
      </c>
      <c r="E225" s="15">
        <f t="shared" si="258"/>
        <v>0</v>
      </c>
      <c r="F225" s="15">
        <f t="shared" si="258"/>
        <v>0</v>
      </c>
      <c r="G225" s="15">
        <f t="shared" si="258"/>
        <v>0</v>
      </c>
      <c r="H225" s="15">
        <f t="shared" si="258"/>
        <v>0</v>
      </c>
      <c r="I225" s="15">
        <f t="shared" si="258"/>
        <v>0</v>
      </c>
      <c r="J225" s="15">
        <f t="shared" si="258"/>
        <v>0</v>
      </c>
      <c r="K225" s="15">
        <f t="shared" si="258"/>
        <v>0</v>
      </c>
      <c r="L225" s="15">
        <f t="shared" si="258"/>
        <v>0</v>
      </c>
      <c r="M225" s="15">
        <f t="shared" si="258"/>
        <v>0</v>
      </c>
      <c r="N225" s="15">
        <f t="shared" si="258"/>
        <v>0</v>
      </c>
      <c r="O225" s="15">
        <f t="shared" si="258"/>
        <v>0</v>
      </c>
      <c r="P225" s="15">
        <f t="shared" si="258"/>
        <v>0</v>
      </c>
      <c r="Q225" s="15">
        <f t="shared" si="258"/>
        <v>0</v>
      </c>
      <c r="R225" s="15">
        <f t="shared" si="258"/>
        <v>0</v>
      </c>
      <c r="S225" s="15">
        <f t="shared" si="258"/>
        <v>0</v>
      </c>
      <c r="T225" s="15">
        <f t="shared" si="258"/>
        <v>0</v>
      </c>
      <c r="U225" s="15">
        <f t="shared" si="258"/>
        <v>0</v>
      </c>
      <c r="V225" s="15">
        <f t="shared" si="258"/>
        <v>0</v>
      </c>
      <c r="W225" s="15">
        <f t="shared" si="258"/>
        <v>0</v>
      </c>
      <c r="X225" s="15">
        <f t="shared" si="258"/>
        <v>0</v>
      </c>
      <c r="Y225" s="15">
        <f t="shared" si="258"/>
        <v>0</v>
      </c>
      <c r="Z225" s="15">
        <f t="shared" si="258"/>
        <v>0</v>
      </c>
      <c r="AA225" s="15">
        <f t="shared" si="258"/>
        <v>0</v>
      </c>
      <c r="AB225" s="15">
        <f t="shared" si="258"/>
        <v>0</v>
      </c>
      <c r="AC225" s="15">
        <f t="shared" si="258"/>
        <v>0</v>
      </c>
      <c r="AD225" s="15">
        <f t="shared" si="258"/>
        <v>0</v>
      </c>
      <c r="AE225" s="15">
        <f t="shared" si="258"/>
        <v>0</v>
      </c>
      <c r="AF225" s="15">
        <f t="shared" si="258"/>
        <v>0</v>
      </c>
      <c r="AG225" s="15">
        <f t="shared" si="258"/>
        <v>0</v>
      </c>
      <c r="AH225" s="15">
        <f t="shared" si="258"/>
        <v>0</v>
      </c>
      <c r="AI225" s="15">
        <f t="shared" si="258"/>
        <v>0</v>
      </c>
      <c r="AJ225" s="15">
        <f t="shared" si="258"/>
        <v>0</v>
      </c>
      <c r="AK225" s="15">
        <f t="shared" si="258"/>
        <v>0</v>
      </c>
      <c r="AL225" s="15">
        <f t="shared" si="258"/>
        <v>0</v>
      </c>
      <c r="AM225" s="15">
        <f t="shared" si="258"/>
        <v>0</v>
      </c>
      <c r="AN225" s="15">
        <f t="shared" si="258"/>
        <v>0</v>
      </c>
    </row>
    <row r="226" spans="1:40" s="14" customFormat="1" x14ac:dyDescent="0.15">
      <c r="A226" s="18" t="s">
        <v>208</v>
      </c>
      <c r="B226" s="15">
        <f t="shared" si="253"/>
        <v>0</v>
      </c>
      <c r="C226" s="15">
        <f t="shared" ref="C226:AN226" si="259">C$231*$Q10/$Q$15</f>
        <v>0</v>
      </c>
      <c r="D226" s="15">
        <f t="shared" si="259"/>
        <v>0</v>
      </c>
      <c r="E226" s="15">
        <f t="shared" si="259"/>
        <v>0</v>
      </c>
      <c r="F226" s="15">
        <f t="shared" si="259"/>
        <v>0</v>
      </c>
      <c r="G226" s="15">
        <f t="shared" si="259"/>
        <v>0</v>
      </c>
      <c r="H226" s="15">
        <f t="shared" si="259"/>
        <v>0</v>
      </c>
      <c r="I226" s="15">
        <f t="shared" si="259"/>
        <v>0</v>
      </c>
      <c r="J226" s="15">
        <f t="shared" si="259"/>
        <v>0</v>
      </c>
      <c r="K226" s="15">
        <f t="shared" si="259"/>
        <v>0</v>
      </c>
      <c r="L226" s="15">
        <f t="shared" si="259"/>
        <v>0</v>
      </c>
      <c r="M226" s="15">
        <f t="shared" si="259"/>
        <v>0</v>
      </c>
      <c r="N226" s="15">
        <f t="shared" si="259"/>
        <v>0</v>
      </c>
      <c r="O226" s="15">
        <f t="shared" si="259"/>
        <v>0</v>
      </c>
      <c r="P226" s="15">
        <f t="shared" si="259"/>
        <v>0</v>
      </c>
      <c r="Q226" s="15">
        <f t="shared" si="259"/>
        <v>0</v>
      </c>
      <c r="R226" s="15">
        <f t="shared" si="259"/>
        <v>0</v>
      </c>
      <c r="S226" s="15">
        <f t="shared" si="259"/>
        <v>0</v>
      </c>
      <c r="T226" s="15">
        <f t="shared" si="259"/>
        <v>0</v>
      </c>
      <c r="U226" s="15">
        <f t="shared" si="259"/>
        <v>0</v>
      </c>
      <c r="V226" s="15">
        <f t="shared" si="259"/>
        <v>0</v>
      </c>
      <c r="W226" s="15">
        <f t="shared" si="259"/>
        <v>0</v>
      </c>
      <c r="X226" s="15">
        <f t="shared" si="259"/>
        <v>0</v>
      </c>
      <c r="Y226" s="15">
        <f t="shared" si="259"/>
        <v>0</v>
      </c>
      <c r="Z226" s="15">
        <f t="shared" si="259"/>
        <v>0</v>
      </c>
      <c r="AA226" s="15">
        <f t="shared" si="259"/>
        <v>0</v>
      </c>
      <c r="AB226" s="15">
        <f t="shared" si="259"/>
        <v>0</v>
      </c>
      <c r="AC226" s="15">
        <f t="shared" si="259"/>
        <v>0</v>
      </c>
      <c r="AD226" s="15">
        <f t="shared" si="259"/>
        <v>0</v>
      </c>
      <c r="AE226" s="15">
        <f t="shared" si="259"/>
        <v>0</v>
      </c>
      <c r="AF226" s="15">
        <f t="shared" si="259"/>
        <v>0</v>
      </c>
      <c r="AG226" s="15">
        <f t="shared" si="259"/>
        <v>0</v>
      </c>
      <c r="AH226" s="15">
        <f t="shared" si="259"/>
        <v>0</v>
      </c>
      <c r="AI226" s="15">
        <f t="shared" si="259"/>
        <v>0</v>
      </c>
      <c r="AJ226" s="15">
        <f t="shared" si="259"/>
        <v>0</v>
      </c>
      <c r="AK226" s="15">
        <f t="shared" si="259"/>
        <v>0</v>
      </c>
      <c r="AL226" s="15">
        <f t="shared" si="259"/>
        <v>0</v>
      </c>
      <c r="AM226" s="15">
        <f t="shared" si="259"/>
        <v>0</v>
      </c>
      <c r="AN226" s="15">
        <f t="shared" si="259"/>
        <v>0</v>
      </c>
    </row>
    <row r="227" spans="1:40" s="14" customFormat="1" x14ac:dyDescent="0.15">
      <c r="A227" s="18" t="s">
        <v>209</v>
      </c>
      <c r="B227" s="15">
        <f t="shared" si="253"/>
        <v>0</v>
      </c>
      <c r="C227" s="15">
        <f t="shared" ref="C227:V227" si="260">C$231*$Q11/$Q$15</f>
        <v>0</v>
      </c>
      <c r="D227" s="15">
        <f t="shared" si="260"/>
        <v>0</v>
      </c>
      <c r="E227" s="15">
        <f t="shared" si="260"/>
        <v>0</v>
      </c>
      <c r="F227" s="15">
        <f t="shared" si="260"/>
        <v>0</v>
      </c>
      <c r="G227" s="15">
        <f t="shared" si="260"/>
        <v>0</v>
      </c>
      <c r="H227" s="15">
        <f t="shared" si="260"/>
        <v>0</v>
      </c>
      <c r="I227" s="15">
        <f t="shared" si="260"/>
        <v>0</v>
      </c>
      <c r="J227" s="15">
        <f t="shared" si="260"/>
        <v>0</v>
      </c>
      <c r="K227" s="15">
        <f t="shared" si="260"/>
        <v>0</v>
      </c>
      <c r="L227" s="15">
        <f t="shared" si="260"/>
        <v>0</v>
      </c>
      <c r="M227" s="15">
        <f t="shared" si="260"/>
        <v>0</v>
      </c>
      <c r="N227" s="15">
        <f t="shared" si="260"/>
        <v>0</v>
      </c>
      <c r="O227" s="15">
        <f t="shared" si="260"/>
        <v>0</v>
      </c>
      <c r="P227" s="15">
        <f t="shared" si="260"/>
        <v>0</v>
      </c>
      <c r="Q227" s="15">
        <f t="shared" si="260"/>
        <v>0</v>
      </c>
      <c r="R227" s="15">
        <f t="shared" si="260"/>
        <v>0</v>
      </c>
      <c r="S227" s="15">
        <f t="shared" si="260"/>
        <v>0</v>
      </c>
      <c r="T227" s="15">
        <f t="shared" si="260"/>
        <v>0</v>
      </c>
      <c r="U227" s="15">
        <f t="shared" si="260"/>
        <v>0</v>
      </c>
      <c r="V227" s="15">
        <f t="shared" si="260"/>
        <v>0</v>
      </c>
      <c r="W227" s="15">
        <f t="shared" ref="W227:AN227" si="261">W$231*$Q11/$Q$15</f>
        <v>0</v>
      </c>
      <c r="X227" s="15">
        <f t="shared" si="261"/>
        <v>0</v>
      </c>
      <c r="Y227" s="15">
        <f t="shared" si="261"/>
        <v>0</v>
      </c>
      <c r="Z227" s="15">
        <f t="shared" si="261"/>
        <v>0</v>
      </c>
      <c r="AA227" s="15">
        <f t="shared" si="261"/>
        <v>0</v>
      </c>
      <c r="AB227" s="15">
        <f t="shared" si="261"/>
        <v>0</v>
      </c>
      <c r="AC227" s="15">
        <f t="shared" si="261"/>
        <v>0</v>
      </c>
      <c r="AD227" s="15">
        <f t="shared" si="261"/>
        <v>0</v>
      </c>
      <c r="AE227" s="15">
        <f t="shared" si="261"/>
        <v>0</v>
      </c>
      <c r="AF227" s="15">
        <f t="shared" si="261"/>
        <v>0</v>
      </c>
      <c r="AG227" s="15">
        <f t="shared" si="261"/>
        <v>0</v>
      </c>
      <c r="AH227" s="15">
        <f t="shared" si="261"/>
        <v>0</v>
      </c>
      <c r="AI227" s="15">
        <f t="shared" si="261"/>
        <v>0</v>
      </c>
      <c r="AJ227" s="15">
        <f t="shared" si="261"/>
        <v>0</v>
      </c>
      <c r="AK227" s="15">
        <f t="shared" si="261"/>
        <v>0</v>
      </c>
      <c r="AL227" s="15">
        <f t="shared" si="261"/>
        <v>0</v>
      </c>
      <c r="AM227" s="15">
        <f t="shared" si="261"/>
        <v>0</v>
      </c>
      <c r="AN227" s="15">
        <f t="shared" si="261"/>
        <v>0</v>
      </c>
    </row>
    <row r="228" spans="1:40" s="14" customFormat="1" x14ac:dyDescent="0.15">
      <c r="A228" s="18" t="s">
        <v>210</v>
      </c>
      <c r="B228" s="15">
        <f t="shared" si="253"/>
        <v>0</v>
      </c>
      <c r="C228" s="15">
        <f t="shared" ref="C228:V228" si="262">C$231*$Q12/$Q$15</f>
        <v>0</v>
      </c>
      <c r="D228" s="15">
        <f t="shared" si="262"/>
        <v>0</v>
      </c>
      <c r="E228" s="15">
        <f t="shared" si="262"/>
        <v>0</v>
      </c>
      <c r="F228" s="15">
        <f t="shared" si="262"/>
        <v>0</v>
      </c>
      <c r="G228" s="15">
        <f t="shared" si="262"/>
        <v>0</v>
      </c>
      <c r="H228" s="15">
        <f t="shared" si="262"/>
        <v>0</v>
      </c>
      <c r="I228" s="15">
        <f t="shared" si="262"/>
        <v>0</v>
      </c>
      <c r="J228" s="15">
        <f t="shared" si="262"/>
        <v>0</v>
      </c>
      <c r="K228" s="15">
        <f t="shared" si="262"/>
        <v>0</v>
      </c>
      <c r="L228" s="15">
        <f t="shared" si="262"/>
        <v>0</v>
      </c>
      <c r="M228" s="15">
        <f t="shared" si="262"/>
        <v>0</v>
      </c>
      <c r="N228" s="15">
        <f t="shared" si="262"/>
        <v>0</v>
      </c>
      <c r="O228" s="15">
        <f t="shared" si="262"/>
        <v>0</v>
      </c>
      <c r="P228" s="15">
        <f t="shared" si="262"/>
        <v>0</v>
      </c>
      <c r="Q228" s="15">
        <f t="shared" si="262"/>
        <v>0</v>
      </c>
      <c r="R228" s="15">
        <f t="shared" si="262"/>
        <v>0</v>
      </c>
      <c r="S228" s="15">
        <f t="shared" si="262"/>
        <v>0</v>
      </c>
      <c r="T228" s="15">
        <f t="shared" si="262"/>
        <v>0</v>
      </c>
      <c r="U228" s="15">
        <f t="shared" si="262"/>
        <v>0</v>
      </c>
      <c r="V228" s="15">
        <f t="shared" si="262"/>
        <v>0</v>
      </c>
      <c r="W228" s="15">
        <f t="shared" ref="W228:AN228" si="263">W$231*$Q12/$Q$15</f>
        <v>0</v>
      </c>
      <c r="X228" s="15">
        <f t="shared" si="263"/>
        <v>0</v>
      </c>
      <c r="Y228" s="15">
        <f t="shared" si="263"/>
        <v>0</v>
      </c>
      <c r="Z228" s="15">
        <f t="shared" si="263"/>
        <v>0</v>
      </c>
      <c r="AA228" s="15">
        <f t="shared" si="263"/>
        <v>0</v>
      </c>
      <c r="AB228" s="15">
        <f t="shared" si="263"/>
        <v>0</v>
      </c>
      <c r="AC228" s="15">
        <f t="shared" si="263"/>
        <v>0</v>
      </c>
      <c r="AD228" s="15">
        <f t="shared" si="263"/>
        <v>0</v>
      </c>
      <c r="AE228" s="15">
        <f t="shared" si="263"/>
        <v>0</v>
      </c>
      <c r="AF228" s="15">
        <f t="shared" si="263"/>
        <v>0</v>
      </c>
      <c r="AG228" s="15">
        <f t="shared" si="263"/>
        <v>0</v>
      </c>
      <c r="AH228" s="15">
        <f t="shared" si="263"/>
        <v>0</v>
      </c>
      <c r="AI228" s="15">
        <f t="shared" si="263"/>
        <v>0</v>
      </c>
      <c r="AJ228" s="15">
        <f t="shared" si="263"/>
        <v>0</v>
      </c>
      <c r="AK228" s="15">
        <f t="shared" si="263"/>
        <v>0</v>
      </c>
      <c r="AL228" s="15">
        <f t="shared" si="263"/>
        <v>0</v>
      </c>
      <c r="AM228" s="15">
        <f t="shared" si="263"/>
        <v>0</v>
      </c>
      <c r="AN228" s="15">
        <f t="shared" si="263"/>
        <v>0</v>
      </c>
    </row>
    <row r="229" spans="1:40" s="14" customFormat="1" x14ac:dyDescent="0.15">
      <c r="A229" s="18" t="s">
        <v>211</v>
      </c>
      <c r="B229" s="15">
        <f t="shared" si="253"/>
        <v>0</v>
      </c>
      <c r="C229" s="15">
        <f t="shared" ref="C229:V229" si="264">C$231*$Q13/$Q$15</f>
        <v>0</v>
      </c>
      <c r="D229" s="15">
        <f t="shared" si="264"/>
        <v>0</v>
      </c>
      <c r="E229" s="15">
        <f t="shared" si="264"/>
        <v>0</v>
      </c>
      <c r="F229" s="15">
        <f t="shared" si="264"/>
        <v>0</v>
      </c>
      <c r="G229" s="15">
        <f t="shared" si="264"/>
        <v>0</v>
      </c>
      <c r="H229" s="15">
        <f t="shared" si="264"/>
        <v>0</v>
      </c>
      <c r="I229" s="15">
        <f t="shared" si="264"/>
        <v>0</v>
      </c>
      <c r="J229" s="15">
        <f t="shared" si="264"/>
        <v>0</v>
      </c>
      <c r="K229" s="15">
        <f t="shared" si="264"/>
        <v>0</v>
      </c>
      <c r="L229" s="15">
        <f t="shared" si="264"/>
        <v>0</v>
      </c>
      <c r="M229" s="15">
        <f t="shared" si="264"/>
        <v>0</v>
      </c>
      <c r="N229" s="15">
        <f t="shared" si="264"/>
        <v>0</v>
      </c>
      <c r="O229" s="15">
        <f t="shared" si="264"/>
        <v>0</v>
      </c>
      <c r="P229" s="15">
        <f t="shared" si="264"/>
        <v>0</v>
      </c>
      <c r="Q229" s="15">
        <f t="shared" si="264"/>
        <v>0</v>
      </c>
      <c r="R229" s="15">
        <f t="shared" si="264"/>
        <v>0</v>
      </c>
      <c r="S229" s="15">
        <f t="shared" si="264"/>
        <v>0</v>
      </c>
      <c r="T229" s="15">
        <f t="shared" si="264"/>
        <v>0</v>
      </c>
      <c r="U229" s="15">
        <f t="shared" si="264"/>
        <v>0</v>
      </c>
      <c r="V229" s="15">
        <f t="shared" si="264"/>
        <v>0</v>
      </c>
      <c r="W229" s="15">
        <f t="shared" ref="W229:AN229" si="265">W$231*$Q13/$Q$15</f>
        <v>0</v>
      </c>
      <c r="X229" s="15">
        <f t="shared" si="265"/>
        <v>0</v>
      </c>
      <c r="Y229" s="15">
        <f t="shared" si="265"/>
        <v>0</v>
      </c>
      <c r="Z229" s="15">
        <f t="shared" si="265"/>
        <v>0</v>
      </c>
      <c r="AA229" s="15">
        <f t="shared" si="265"/>
        <v>0</v>
      </c>
      <c r="AB229" s="15">
        <f t="shared" si="265"/>
        <v>0</v>
      </c>
      <c r="AC229" s="15">
        <f t="shared" si="265"/>
        <v>0</v>
      </c>
      <c r="AD229" s="15">
        <f t="shared" si="265"/>
        <v>0</v>
      </c>
      <c r="AE229" s="15">
        <f t="shared" si="265"/>
        <v>0</v>
      </c>
      <c r="AF229" s="15">
        <f t="shared" si="265"/>
        <v>0</v>
      </c>
      <c r="AG229" s="15">
        <f t="shared" si="265"/>
        <v>0</v>
      </c>
      <c r="AH229" s="15">
        <f t="shared" si="265"/>
        <v>0</v>
      </c>
      <c r="AI229" s="15">
        <f t="shared" si="265"/>
        <v>0</v>
      </c>
      <c r="AJ229" s="15">
        <f t="shared" si="265"/>
        <v>0</v>
      </c>
      <c r="AK229" s="15">
        <f t="shared" si="265"/>
        <v>0</v>
      </c>
      <c r="AL229" s="15">
        <f t="shared" si="265"/>
        <v>0</v>
      </c>
      <c r="AM229" s="15">
        <f t="shared" si="265"/>
        <v>0</v>
      </c>
      <c r="AN229" s="15">
        <f t="shared" si="265"/>
        <v>0</v>
      </c>
    </row>
    <row r="230" spans="1:40" s="14" customFormat="1" x14ac:dyDescent="0.15">
      <c r="A230" s="18" t="s">
        <v>212</v>
      </c>
      <c r="B230" s="15">
        <f t="shared" si="253"/>
        <v>0</v>
      </c>
      <c r="C230" s="15">
        <f t="shared" ref="C230:V230" si="266">C$231*$Q14/$Q$15</f>
        <v>0</v>
      </c>
      <c r="D230" s="15">
        <f t="shared" si="266"/>
        <v>0</v>
      </c>
      <c r="E230" s="15">
        <f t="shared" si="266"/>
        <v>0</v>
      </c>
      <c r="F230" s="15">
        <f t="shared" si="266"/>
        <v>0</v>
      </c>
      <c r="G230" s="15">
        <f t="shared" si="266"/>
        <v>0</v>
      </c>
      <c r="H230" s="15">
        <f t="shared" si="266"/>
        <v>0</v>
      </c>
      <c r="I230" s="15">
        <f t="shared" si="266"/>
        <v>0</v>
      </c>
      <c r="J230" s="15">
        <f t="shared" si="266"/>
        <v>0</v>
      </c>
      <c r="K230" s="15">
        <f t="shared" si="266"/>
        <v>0</v>
      </c>
      <c r="L230" s="15">
        <f t="shared" si="266"/>
        <v>0</v>
      </c>
      <c r="M230" s="15">
        <f t="shared" si="266"/>
        <v>0</v>
      </c>
      <c r="N230" s="15">
        <f t="shared" si="266"/>
        <v>0</v>
      </c>
      <c r="O230" s="15">
        <f t="shared" si="266"/>
        <v>0</v>
      </c>
      <c r="P230" s="15">
        <f t="shared" si="266"/>
        <v>0</v>
      </c>
      <c r="Q230" s="15">
        <f t="shared" si="266"/>
        <v>0</v>
      </c>
      <c r="R230" s="15">
        <f t="shared" si="266"/>
        <v>0</v>
      </c>
      <c r="S230" s="15">
        <f t="shared" si="266"/>
        <v>0</v>
      </c>
      <c r="T230" s="15">
        <f t="shared" si="266"/>
        <v>0</v>
      </c>
      <c r="U230" s="15">
        <f t="shared" si="266"/>
        <v>0</v>
      </c>
      <c r="V230" s="15">
        <f t="shared" si="266"/>
        <v>0</v>
      </c>
      <c r="W230" s="15">
        <f t="shared" ref="W230:AN230" si="267">W$231*$Q14/$Q$15</f>
        <v>0</v>
      </c>
      <c r="X230" s="15">
        <f t="shared" si="267"/>
        <v>0</v>
      </c>
      <c r="Y230" s="15">
        <f t="shared" si="267"/>
        <v>0</v>
      </c>
      <c r="Z230" s="15">
        <f t="shared" si="267"/>
        <v>0</v>
      </c>
      <c r="AA230" s="15">
        <f t="shared" si="267"/>
        <v>0</v>
      </c>
      <c r="AB230" s="15">
        <f t="shared" si="267"/>
        <v>0</v>
      </c>
      <c r="AC230" s="15">
        <f t="shared" si="267"/>
        <v>0</v>
      </c>
      <c r="AD230" s="15">
        <f t="shared" si="267"/>
        <v>0</v>
      </c>
      <c r="AE230" s="15">
        <f t="shared" si="267"/>
        <v>0</v>
      </c>
      <c r="AF230" s="15">
        <f t="shared" si="267"/>
        <v>0</v>
      </c>
      <c r="AG230" s="15">
        <f t="shared" si="267"/>
        <v>0</v>
      </c>
      <c r="AH230" s="15">
        <f t="shared" si="267"/>
        <v>0</v>
      </c>
      <c r="AI230" s="15">
        <f t="shared" si="267"/>
        <v>0</v>
      </c>
      <c r="AJ230" s="15">
        <f t="shared" si="267"/>
        <v>0</v>
      </c>
      <c r="AK230" s="15">
        <f t="shared" si="267"/>
        <v>0</v>
      </c>
      <c r="AL230" s="15">
        <f t="shared" si="267"/>
        <v>0</v>
      </c>
      <c r="AM230" s="15">
        <f t="shared" si="267"/>
        <v>0</v>
      </c>
      <c r="AN230" s="15">
        <f t="shared" si="267"/>
        <v>0</v>
      </c>
    </row>
    <row r="231" spans="1:40" s="16" customFormat="1" x14ac:dyDescent="0.15">
      <c r="A231" s="18" t="s">
        <v>202</v>
      </c>
      <c r="B231" s="16">
        <f>'BAU energy consumption'!B$3*$Q$16</f>
        <v>6467.8376038542574</v>
      </c>
      <c r="C231" s="16">
        <f>'BAU energy consumption'!C$3*$Q$16</f>
        <v>6515.9524603347281</v>
      </c>
      <c r="D231" s="16">
        <f>'BAU energy consumption'!D$3*$Q$16</f>
        <v>6643.0391068087738</v>
      </c>
      <c r="E231" s="16">
        <f>'BAU energy consumption'!E$3*$Q$16</f>
        <v>6770.9528656443845</v>
      </c>
      <c r="F231" s="16">
        <f>'BAU energy consumption'!F$3*$Q$16</f>
        <v>6883.4623748942458</v>
      </c>
      <c r="G231" s="16">
        <f>'BAU energy consumption'!G$3*$Q$16</f>
        <v>6961.6783537388428</v>
      </c>
      <c r="H231" s="16">
        <f>'BAU energy consumption'!H$3*$Q$16</f>
        <v>7039.9734371499171</v>
      </c>
      <c r="I231" s="16">
        <f>'BAU energy consumption'!I$3*$Q$16</f>
        <v>7118.3776351230608</v>
      </c>
      <c r="J231" s="16">
        <f>'BAU energy consumption'!J$3*$Q$16</f>
        <v>7196.8800229335893</v>
      </c>
      <c r="K231" s="16">
        <f>'BAU energy consumption'!K$3*$Q$16</f>
        <v>7273.3258008674729</v>
      </c>
      <c r="L231" s="16">
        <f>'BAU energy consumption'!L$3*$Q$16</f>
        <v>7345.2270190982463</v>
      </c>
      <c r="M231" s="16">
        <f>'BAU energy consumption'!M$3*$Q$16</f>
        <v>7417.0291952131656</v>
      </c>
      <c r="N231" s="16">
        <f>'BAU energy consumption'!N$3*$Q$16</f>
        <v>7488.7620415293532</v>
      </c>
      <c r="O231" s="16">
        <f>'BAU energy consumption'!O$3*$Q$16</f>
        <v>7560.4074296457529</v>
      </c>
      <c r="P231" s="16">
        <f>'BAU energy consumption'!P$3*$Q$16</f>
        <v>7615.6218327559545</v>
      </c>
      <c r="Q231" s="16">
        <f>'BAU energy consumption'!Q$3*$Q$16</f>
        <v>7635.6670744238736</v>
      </c>
      <c r="R231" s="16">
        <f>'BAU energy consumption'!R$3*$Q$16</f>
        <v>7655.4260629448154</v>
      </c>
      <c r="S231" s="16">
        <f>'BAU energy consumption'!S$3*$Q$16</f>
        <v>7674.9246956247407</v>
      </c>
      <c r="T231" s="16">
        <f>'BAU energy consumption'!T$3*$Q$16</f>
        <v>7694.1499370451302</v>
      </c>
      <c r="U231" s="16">
        <f>'BAU energy consumption'!U$3*$Q$16</f>
        <v>7705.7644819857233</v>
      </c>
      <c r="V231" s="16">
        <f>'BAU energy consumption'!V$3*$Q$16</f>
        <v>7701.3264366828189</v>
      </c>
      <c r="W231" s="16">
        <f>'BAU energy consumption'!W$3*$Q$16</f>
        <v>7696.5671678533226</v>
      </c>
      <c r="X231" s="16">
        <f>'BAU energy consumption'!X$3*$Q$16</f>
        <v>7691.5105584243993</v>
      </c>
      <c r="Y231" s="16">
        <f>'BAU energy consumption'!Y$3*$Q$16</f>
        <v>7686.1285687852314</v>
      </c>
      <c r="Z231" s="16">
        <f>'BAU energy consumption'!Z$3*$Q$16</f>
        <v>7674.9246705730366</v>
      </c>
      <c r="AA231" s="16">
        <f>'BAU energy consumption'!AA$3*$Q$16</f>
        <v>7651.6051881444073</v>
      </c>
      <c r="AB231" s="16">
        <f>'BAU energy consumption'!AB$3*$Q$16</f>
        <v>7627.8066884682821</v>
      </c>
      <c r="AC231" s="16">
        <f>'BAU energy consumption'!AC$3*$Q$16</f>
        <v>7603.5342583021175</v>
      </c>
      <c r="AD231" s="16">
        <f>'BAU energy consumption'!AD$3*$Q$16</f>
        <v>7578.7871063673028</v>
      </c>
      <c r="AE231" s="16">
        <f>'BAU energy consumption'!AE$3*$Q$16</f>
        <v>7546.8982677998465</v>
      </c>
      <c r="AF231" s="16">
        <f>'BAU energy consumption'!AF$3*$Q$16</f>
        <v>7500.1302904235272</v>
      </c>
      <c r="AG231" s="16">
        <f>'BAU energy consumption'!AG$3*$Q$16</f>
        <v>7452.695948312904</v>
      </c>
      <c r="AH231" s="16">
        <f>'BAU energy consumption'!AH$3*$Q$16</f>
        <v>7404.6510784101192</v>
      </c>
      <c r="AI231" s="16">
        <f>'BAU energy consumption'!AI$3*$Q$16</f>
        <v>7355.928020181932</v>
      </c>
      <c r="AJ231" s="16">
        <f>'BAU energy consumption'!AJ$3*$Q$16</f>
        <v>7301.3979734329541</v>
      </c>
      <c r="AK231" s="16">
        <f>'BAU energy consumption'!AK$3*$Q$16</f>
        <v>7235.1715301990998</v>
      </c>
      <c r="AL231" s="16">
        <f>'BAU energy consumption'!AL$3*$Q$16</f>
        <v>7168.1274245834711</v>
      </c>
      <c r="AM231" s="16">
        <f>'BAU energy consumption'!AM$3*$Q$16</f>
        <v>7100.2835522748201</v>
      </c>
      <c r="AN231" s="16">
        <f>'BAU energy consumption'!AN$3*$Q$16</f>
        <v>7031.6155931068834</v>
      </c>
    </row>
    <row r="232" spans="1:40" s="14" customFormat="1" x14ac:dyDescent="0.15"/>
    <row r="233" spans="1:40" s="18" customFormat="1" x14ac:dyDescent="0.15">
      <c r="A233" s="17" t="s">
        <v>24</v>
      </c>
      <c r="B233" s="18">
        <v>2022</v>
      </c>
      <c r="C233" s="18">
        <v>2023</v>
      </c>
      <c r="D233" s="18">
        <v>2024</v>
      </c>
      <c r="E233" s="18">
        <v>2025</v>
      </c>
      <c r="F233" s="18">
        <v>2026</v>
      </c>
      <c r="G233" s="18">
        <v>2027</v>
      </c>
      <c r="H233" s="18">
        <v>2028</v>
      </c>
      <c r="I233" s="18">
        <v>2029</v>
      </c>
      <c r="J233" s="18">
        <v>2030</v>
      </c>
      <c r="K233" s="18">
        <v>2031</v>
      </c>
      <c r="L233" s="18">
        <v>2032</v>
      </c>
      <c r="M233" s="18">
        <v>2033</v>
      </c>
      <c r="N233" s="18">
        <v>2034</v>
      </c>
      <c r="O233" s="18">
        <v>2035</v>
      </c>
      <c r="P233" s="18">
        <v>2036</v>
      </c>
      <c r="Q233" s="18">
        <v>2037</v>
      </c>
      <c r="R233" s="18">
        <v>2038</v>
      </c>
      <c r="S233" s="18">
        <v>2039</v>
      </c>
      <c r="T233" s="18">
        <v>2040</v>
      </c>
      <c r="U233" s="18">
        <v>2041</v>
      </c>
      <c r="V233" s="18">
        <v>2042</v>
      </c>
      <c r="W233" s="18">
        <v>2043</v>
      </c>
      <c r="X233" s="18">
        <v>2044</v>
      </c>
      <c r="Y233" s="18">
        <v>2045</v>
      </c>
      <c r="Z233" s="18">
        <v>2046</v>
      </c>
      <c r="AA233" s="18">
        <v>2047</v>
      </c>
      <c r="AB233" s="18">
        <v>2048</v>
      </c>
      <c r="AC233" s="18">
        <v>2049</v>
      </c>
      <c r="AD233" s="18">
        <v>2050</v>
      </c>
      <c r="AE233" s="18">
        <v>2051</v>
      </c>
      <c r="AF233" s="18">
        <v>2052</v>
      </c>
      <c r="AG233" s="18">
        <v>2053</v>
      </c>
      <c r="AH233" s="18">
        <v>2054</v>
      </c>
      <c r="AI233" s="18">
        <v>2055</v>
      </c>
      <c r="AJ233" s="18">
        <v>2056</v>
      </c>
      <c r="AK233" s="18">
        <v>2057</v>
      </c>
      <c r="AL233" s="18">
        <v>2058</v>
      </c>
      <c r="AM233" s="18">
        <v>2059</v>
      </c>
      <c r="AN233" s="18">
        <v>2060</v>
      </c>
    </row>
    <row r="234" spans="1:40" s="14" customFormat="1" x14ac:dyDescent="0.15">
      <c r="A234" s="18" t="s">
        <v>203</v>
      </c>
      <c r="B234" s="15">
        <f t="shared" ref="B234:B243" si="268">B$244*$R5/$R$15</f>
        <v>2628.4342139411351</v>
      </c>
      <c r="C234" s="15">
        <f t="shared" ref="C234:AN234" si="269">C$244*$R5/$R$15</f>
        <v>2647.9873849880973</v>
      </c>
      <c r="D234" s="15">
        <f t="shared" si="269"/>
        <v>2699.6335316891777</v>
      </c>
      <c r="E234" s="15">
        <f t="shared" si="269"/>
        <v>2751.6158047068216</v>
      </c>
      <c r="F234" s="15">
        <f t="shared" si="269"/>
        <v>2797.338016923442</v>
      </c>
      <c r="G234" s="15">
        <f t="shared" si="269"/>
        <v>2829.1238420266454</v>
      </c>
      <c r="H234" s="15">
        <f t="shared" si="269"/>
        <v>2860.9418140639168</v>
      </c>
      <c r="I234" s="15">
        <f t="shared" si="269"/>
        <v>2892.8041286567286</v>
      </c>
      <c r="J234" s="15">
        <f t="shared" si="269"/>
        <v>2924.7063461574135</v>
      </c>
      <c r="K234" s="15">
        <f t="shared" si="269"/>
        <v>2955.772787608113</v>
      </c>
      <c r="L234" s="15">
        <f t="shared" si="269"/>
        <v>2984.9923867379966</v>
      </c>
      <c r="M234" s="15">
        <f t="shared" si="269"/>
        <v>3014.171736606555</v>
      </c>
      <c r="N234" s="15">
        <f t="shared" si="269"/>
        <v>3043.3229118631034</v>
      </c>
      <c r="O234" s="15">
        <f t="shared" si="269"/>
        <v>3072.4385453916907</v>
      </c>
      <c r="P234" s="15">
        <f t="shared" si="269"/>
        <v>3094.8768679232749</v>
      </c>
      <c r="Q234" s="15">
        <f t="shared" si="269"/>
        <v>3103.0229597477323</v>
      </c>
      <c r="R234" s="15">
        <f t="shared" si="269"/>
        <v>3111.0527224972434</v>
      </c>
      <c r="S234" s="15">
        <f t="shared" si="269"/>
        <v>3118.9766804566157</v>
      </c>
      <c r="T234" s="15">
        <f t="shared" si="269"/>
        <v>3126.7895362232034</v>
      </c>
      <c r="U234" s="15">
        <f t="shared" si="269"/>
        <v>3131.5095167129762</v>
      </c>
      <c r="V234" s="15">
        <f t="shared" si="269"/>
        <v>3129.7059602801087</v>
      </c>
      <c r="W234" s="15">
        <f t="shared" si="269"/>
        <v>3127.7718633236032</v>
      </c>
      <c r="X234" s="15">
        <f t="shared" si="269"/>
        <v>3125.7169315143069</v>
      </c>
      <c r="Y234" s="15">
        <f t="shared" si="269"/>
        <v>3123.5297699661819</v>
      </c>
      <c r="Z234" s="15">
        <f t="shared" si="269"/>
        <v>3118.9766702759707</v>
      </c>
      <c r="AA234" s="15">
        <f t="shared" si="269"/>
        <v>3109.4999750926713</v>
      </c>
      <c r="AB234" s="15">
        <f t="shared" si="269"/>
        <v>3099.8286143349555</v>
      </c>
      <c r="AC234" s="15">
        <f t="shared" si="269"/>
        <v>3089.9646551863489</v>
      </c>
      <c r="AD234" s="15">
        <f t="shared" si="269"/>
        <v>3079.9077760828427</v>
      </c>
      <c r="AE234" s="15">
        <f t="shared" si="269"/>
        <v>3066.9486204164118</v>
      </c>
      <c r="AF234" s="15">
        <f t="shared" si="269"/>
        <v>3047.9428012567764</v>
      </c>
      <c r="AG234" s="15">
        <f t="shared" si="269"/>
        <v>3028.666181255518</v>
      </c>
      <c r="AH234" s="15">
        <f t="shared" si="269"/>
        <v>3009.1414517258863</v>
      </c>
      <c r="AI234" s="15">
        <f t="shared" si="269"/>
        <v>2989.3411164208533</v>
      </c>
      <c r="AJ234" s="15">
        <f t="shared" si="269"/>
        <v>2967.180906263844</v>
      </c>
      <c r="AK234" s="15">
        <f t="shared" si="269"/>
        <v>2940.2674523515566</v>
      </c>
      <c r="AL234" s="15">
        <f t="shared" si="269"/>
        <v>2913.0217124557075</v>
      </c>
      <c r="AM234" s="15">
        <f t="shared" si="269"/>
        <v>2885.4509591213864</v>
      </c>
      <c r="AN234" s="15">
        <f t="shared" si="269"/>
        <v>2857.5453089901957</v>
      </c>
    </row>
    <row r="235" spans="1:40" s="14" customFormat="1" x14ac:dyDescent="0.15">
      <c r="A235" s="18" t="s">
        <v>204</v>
      </c>
      <c r="B235" s="15">
        <f t="shared" si="268"/>
        <v>722.52649269624555</v>
      </c>
      <c r="C235" s="15">
        <f t="shared" ref="C235:AN235" si="270">C$244*$R6/$R$15</f>
        <v>727.90143570327177</v>
      </c>
      <c r="D235" s="15">
        <f t="shared" si="270"/>
        <v>742.09837053210879</v>
      </c>
      <c r="E235" s="15">
        <f t="shared" si="270"/>
        <v>756.38770263964523</v>
      </c>
      <c r="F235" s="15">
        <f t="shared" si="270"/>
        <v>768.95621565624231</v>
      </c>
      <c r="G235" s="15">
        <f t="shared" si="270"/>
        <v>777.69377530580948</v>
      </c>
      <c r="H235" s="15">
        <f t="shared" si="270"/>
        <v>786.44017177974899</v>
      </c>
      <c r="I235" s="15">
        <f t="shared" si="270"/>
        <v>795.19875751487007</v>
      </c>
      <c r="J235" s="15">
        <f t="shared" si="270"/>
        <v>803.96831210282392</v>
      </c>
      <c r="K235" s="15">
        <f t="shared" si="270"/>
        <v>812.5081214170051</v>
      </c>
      <c r="L235" s="15">
        <f t="shared" si="270"/>
        <v>820.54025490747961</v>
      </c>
      <c r="M235" s="15">
        <f t="shared" si="270"/>
        <v>828.56132433651953</v>
      </c>
      <c r="N235" s="15">
        <f t="shared" si="270"/>
        <v>836.57464888707239</v>
      </c>
      <c r="O235" s="15">
        <f t="shared" si="270"/>
        <v>844.57820342325249</v>
      </c>
      <c r="P235" s="15">
        <f t="shared" si="270"/>
        <v>850.74624156350467</v>
      </c>
      <c r="Q235" s="15">
        <f t="shared" si="270"/>
        <v>852.98550900413102</v>
      </c>
      <c r="R235" s="15">
        <f t="shared" si="270"/>
        <v>855.19279891301096</v>
      </c>
      <c r="S235" s="15">
        <f t="shared" si="270"/>
        <v>857.37100429562668</v>
      </c>
      <c r="T235" s="15">
        <f t="shared" si="270"/>
        <v>859.51866895659998</v>
      </c>
      <c r="U235" s="15">
        <f t="shared" si="270"/>
        <v>860.81613759050447</v>
      </c>
      <c r="V235" s="15">
        <f t="shared" si="270"/>
        <v>860.32036056214747</v>
      </c>
      <c r="W235" s="15">
        <f t="shared" si="270"/>
        <v>859.78869943739619</v>
      </c>
      <c r="X235" s="15">
        <f t="shared" si="270"/>
        <v>859.22382219412134</v>
      </c>
      <c r="Y235" s="15">
        <f t="shared" si="270"/>
        <v>858.62259650852297</v>
      </c>
      <c r="Z235" s="15">
        <f t="shared" si="270"/>
        <v>857.37100149708374</v>
      </c>
      <c r="AA235" s="15">
        <f t="shared" si="270"/>
        <v>854.76596641694982</v>
      </c>
      <c r="AB235" s="15">
        <f t="shared" si="270"/>
        <v>852.10741999763718</v>
      </c>
      <c r="AC235" s="15">
        <f t="shared" si="270"/>
        <v>849.39593048424513</v>
      </c>
      <c r="AD235" s="15">
        <f t="shared" si="270"/>
        <v>846.63140948250759</v>
      </c>
      <c r="AE235" s="15">
        <f t="shared" si="270"/>
        <v>843.06908585945155</v>
      </c>
      <c r="AF235" s="15">
        <f t="shared" si="270"/>
        <v>837.84460362383186</v>
      </c>
      <c r="AG235" s="15">
        <f t="shared" si="270"/>
        <v>832.54568133516477</v>
      </c>
      <c r="AH235" s="15">
        <f t="shared" si="270"/>
        <v>827.17855657584482</v>
      </c>
      <c r="AI235" s="15">
        <f t="shared" si="270"/>
        <v>821.73567094215639</v>
      </c>
      <c r="AJ235" s="15">
        <f t="shared" si="270"/>
        <v>815.64408271170646</v>
      </c>
      <c r="AK235" s="15">
        <f t="shared" si="270"/>
        <v>808.24588215623976</v>
      </c>
      <c r="AL235" s="15">
        <f t="shared" si="270"/>
        <v>800.75633998567696</v>
      </c>
      <c r="AM235" s="15">
        <f t="shared" si="270"/>
        <v>793.17745533945606</v>
      </c>
      <c r="AN235" s="15">
        <f t="shared" si="270"/>
        <v>785.50651139543186</v>
      </c>
    </row>
    <row r="236" spans="1:40" s="14" customFormat="1" x14ac:dyDescent="0.15">
      <c r="A236" s="18" t="s">
        <v>205</v>
      </c>
      <c r="B236" s="15">
        <f t="shared" si="268"/>
        <v>278.04036098704751</v>
      </c>
      <c r="C236" s="15">
        <f t="shared" ref="C236:AN236" si="271">C$244*$R7/$R$15</f>
        <v>280.10872956462248</v>
      </c>
      <c r="D236" s="15">
        <f t="shared" si="271"/>
        <v>285.57194914843211</v>
      </c>
      <c r="E236" s="15">
        <f t="shared" si="271"/>
        <v>291.07072476095976</v>
      </c>
      <c r="F236" s="15">
        <f t="shared" si="271"/>
        <v>295.90730021048341</v>
      </c>
      <c r="G236" s="15">
        <f t="shared" si="271"/>
        <v>299.26966029508839</v>
      </c>
      <c r="H236" s="15">
        <f t="shared" si="271"/>
        <v>302.63542093851487</v>
      </c>
      <c r="I236" s="15">
        <f t="shared" si="271"/>
        <v>306.00587221489849</v>
      </c>
      <c r="J236" s="15">
        <f t="shared" si="271"/>
        <v>309.38054449055642</v>
      </c>
      <c r="K236" s="15">
        <f t="shared" si="271"/>
        <v>312.6668069161941</v>
      </c>
      <c r="L236" s="15">
        <f t="shared" si="271"/>
        <v>315.75770713613457</v>
      </c>
      <c r="M236" s="15">
        <f t="shared" si="271"/>
        <v>318.84434971892779</v>
      </c>
      <c r="N236" s="15">
        <f t="shared" si="271"/>
        <v>321.92801194206339</v>
      </c>
      <c r="O236" s="15">
        <f t="shared" si="271"/>
        <v>325.00791449915147</v>
      </c>
      <c r="P236" s="15">
        <f t="shared" si="271"/>
        <v>327.38147943889214</v>
      </c>
      <c r="Q236" s="15">
        <f t="shared" si="271"/>
        <v>328.24318725698873</v>
      </c>
      <c r="R236" s="15">
        <f t="shared" si="271"/>
        <v>329.09258958240093</v>
      </c>
      <c r="S236" s="15">
        <f t="shared" si="271"/>
        <v>329.93079969235316</v>
      </c>
      <c r="T236" s="15">
        <f t="shared" si="271"/>
        <v>330.7572572183434</v>
      </c>
      <c r="U236" s="15">
        <f t="shared" si="271"/>
        <v>331.25654499669736</v>
      </c>
      <c r="V236" s="15">
        <f t="shared" si="271"/>
        <v>331.06576164781416</v>
      </c>
      <c r="W236" s="15">
        <f t="shared" si="271"/>
        <v>330.86116949438735</v>
      </c>
      <c r="X236" s="15">
        <f t="shared" si="271"/>
        <v>330.64379521922763</v>
      </c>
      <c r="Y236" s="15">
        <f t="shared" si="271"/>
        <v>330.41243345139179</v>
      </c>
      <c r="Z236" s="15">
        <f t="shared" si="271"/>
        <v>329.9307986154268</v>
      </c>
      <c r="AA236" s="15">
        <f t="shared" si="271"/>
        <v>328.92833725049962</v>
      </c>
      <c r="AB236" s="15">
        <f t="shared" si="271"/>
        <v>327.90528382118077</v>
      </c>
      <c r="AC236" s="15">
        <f t="shared" si="271"/>
        <v>326.86185699775353</v>
      </c>
      <c r="AD236" s="15">
        <f t="shared" si="271"/>
        <v>325.79802276461555</v>
      </c>
      <c r="AE236" s="15">
        <f t="shared" si="271"/>
        <v>324.42718064862464</v>
      </c>
      <c r="AF236" s="15">
        <f t="shared" si="271"/>
        <v>322.4167119094904</v>
      </c>
      <c r="AG236" s="15">
        <f t="shared" si="271"/>
        <v>320.37759738445016</v>
      </c>
      <c r="AH236" s="15">
        <f t="shared" si="271"/>
        <v>318.31223740024376</v>
      </c>
      <c r="AI236" s="15">
        <f t="shared" si="271"/>
        <v>316.21772335584575</v>
      </c>
      <c r="AJ236" s="15">
        <f t="shared" si="271"/>
        <v>313.87357762873421</v>
      </c>
      <c r="AK236" s="15">
        <f t="shared" si="271"/>
        <v>311.02662547695843</v>
      </c>
      <c r="AL236" s="15">
        <f t="shared" si="271"/>
        <v>308.14452353359565</v>
      </c>
      <c r="AM236" s="15">
        <f t="shared" si="271"/>
        <v>305.22804110116482</v>
      </c>
      <c r="AN236" s="15">
        <f t="shared" si="271"/>
        <v>302.27613270075614</v>
      </c>
    </row>
    <row r="237" spans="1:40" s="14" customFormat="1" x14ac:dyDescent="0.15">
      <c r="A237" s="18" t="s">
        <v>206</v>
      </c>
      <c r="B237" s="15">
        <f t="shared" si="268"/>
        <v>117.08284493515359</v>
      </c>
      <c r="C237" s="15">
        <f t="shared" ref="C237:AN237" si="272">C$244*$R8/$R$15</f>
        <v>117.95383530711702</v>
      </c>
      <c r="D237" s="15">
        <f t="shared" si="272"/>
        <v>120.25439803515806</v>
      </c>
      <c r="E237" s="15">
        <f t="shared" si="272"/>
        <v>122.56993341314865</v>
      </c>
      <c r="F237" s="15">
        <f t="shared" si="272"/>
        <v>124.6066161859786</v>
      </c>
      <c r="G237" s="15">
        <f t="shared" si="272"/>
        <v>126.02250660924092</v>
      </c>
      <c r="H237" s="15">
        <f t="shared" si="272"/>
        <v>127.43982900842131</v>
      </c>
      <c r="I237" s="15">
        <f t="shared" si="272"/>
        <v>128.85912663396533</v>
      </c>
      <c r="J237" s="15">
        <f t="shared" si="272"/>
        <v>130.28020172304645</v>
      </c>
      <c r="K237" s="15">
        <f t="shared" si="272"/>
        <v>131.66404740872761</v>
      </c>
      <c r="L237" s="15">
        <f t="shared" si="272"/>
        <v>132.96562603521409</v>
      </c>
      <c r="M237" s="15">
        <f t="shared" si="272"/>
        <v>134.26541176994866</v>
      </c>
      <c r="N237" s="15">
        <f t="shared" si="272"/>
        <v>135.56394247470703</v>
      </c>
      <c r="O237" s="15">
        <f t="shared" si="272"/>
        <v>136.86088998343121</v>
      </c>
      <c r="P237" s="15">
        <f t="shared" si="272"/>
        <v>137.86039859720444</v>
      </c>
      <c r="Q237" s="15">
        <f t="shared" si="272"/>
        <v>138.22326391102959</v>
      </c>
      <c r="R237" s="15">
        <f t="shared" si="272"/>
        <v>138.58094737971999</v>
      </c>
      <c r="S237" s="15">
        <f t="shared" si="272"/>
        <v>138.93391780451094</v>
      </c>
      <c r="T237" s="15">
        <f t="shared" si="272"/>
        <v>139.28193921412748</v>
      </c>
      <c r="U237" s="15">
        <f t="shared" si="272"/>
        <v>139.49218938544615</v>
      </c>
      <c r="V237" s="15">
        <f t="shared" si="272"/>
        <v>139.41185048366151</v>
      </c>
      <c r="W237" s="15">
        <f t="shared" si="272"/>
        <v>139.32569669185384</v>
      </c>
      <c r="X237" s="15">
        <f t="shared" si="272"/>
        <v>139.23416034633524</v>
      </c>
      <c r="Y237" s="15">
        <f t="shared" si="272"/>
        <v>139.13673386518957</v>
      </c>
      <c r="Z237" s="15">
        <f t="shared" si="272"/>
        <v>138.93391735101707</v>
      </c>
      <c r="AA237" s="15">
        <f t="shared" si="272"/>
        <v>138.5117806938548</v>
      </c>
      <c r="AB237" s="15">
        <f t="shared" si="272"/>
        <v>138.08097271475393</v>
      </c>
      <c r="AC237" s="15">
        <f t="shared" si="272"/>
        <v>137.64158549580912</v>
      </c>
      <c r="AD237" s="15">
        <f t="shared" si="272"/>
        <v>137.19360471304424</v>
      </c>
      <c r="AE237" s="15">
        <f t="shared" si="272"/>
        <v>136.61634285678943</v>
      </c>
      <c r="AF237" s="15">
        <f t="shared" si="272"/>
        <v>135.76973411698134</v>
      </c>
      <c r="AG237" s="15">
        <f t="shared" si="272"/>
        <v>134.9110626316878</v>
      </c>
      <c r="AH237" s="15">
        <f t="shared" si="272"/>
        <v>134.04133917892125</v>
      </c>
      <c r="AI237" s="15">
        <f t="shared" si="272"/>
        <v>133.15933894627813</v>
      </c>
      <c r="AJ237" s="15">
        <f t="shared" si="272"/>
        <v>132.17221876811956</v>
      </c>
      <c r="AK237" s="15">
        <f t="shared" si="272"/>
        <v>130.97336671606195</v>
      </c>
      <c r="AL237" s="15">
        <f t="shared" si="272"/>
        <v>129.75971308058215</v>
      </c>
      <c r="AM237" s="15">
        <f t="shared" si="272"/>
        <v>128.53158181510625</v>
      </c>
      <c r="AN237" s="15">
        <f t="shared" si="272"/>
        <v>127.28853266828136</v>
      </c>
    </row>
    <row r="238" spans="1:40" s="14" customFormat="1" x14ac:dyDescent="0.15">
      <c r="A238" s="18" t="s">
        <v>207</v>
      </c>
      <c r="B238" s="15">
        <f t="shared" si="268"/>
        <v>0</v>
      </c>
      <c r="C238" s="15">
        <f t="shared" ref="C238:AN238" si="273">C$244*$R9/$R$15</f>
        <v>0</v>
      </c>
      <c r="D238" s="15">
        <f t="shared" si="273"/>
        <v>0</v>
      </c>
      <c r="E238" s="15">
        <f t="shared" si="273"/>
        <v>0</v>
      </c>
      <c r="F238" s="15">
        <f t="shared" si="273"/>
        <v>0</v>
      </c>
      <c r="G238" s="15">
        <f t="shared" si="273"/>
        <v>0</v>
      </c>
      <c r="H238" s="15">
        <f t="shared" si="273"/>
        <v>0</v>
      </c>
      <c r="I238" s="15">
        <f t="shared" si="273"/>
        <v>0</v>
      </c>
      <c r="J238" s="15">
        <f t="shared" si="273"/>
        <v>0</v>
      </c>
      <c r="K238" s="15">
        <f t="shared" si="273"/>
        <v>0</v>
      </c>
      <c r="L238" s="15">
        <f t="shared" si="273"/>
        <v>0</v>
      </c>
      <c r="M238" s="15">
        <f t="shared" si="273"/>
        <v>0</v>
      </c>
      <c r="N238" s="15">
        <f t="shared" si="273"/>
        <v>0</v>
      </c>
      <c r="O238" s="15">
        <f t="shared" si="273"/>
        <v>0</v>
      </c>
      <c r="P238" s="15">
        <f t="shared" si="273"/>
        <v>0</v>
      </c>
      <c r="Q238" s="15">
        <f t="shared" si="273"/>
        <v>0</v>
      </c>
      <c r="R238" s="15">
        <f t="shared" si="273"/>
        <v>0</v>
      </c>
      <c r="S238" s="15">
        <f t="shared" si="273"/>
        <v>0</v>
      </c>
      <c r="T238" s="15">
        <f t="shared" si="273"/>
        <v>0</v>
      </c>
      <c r="U238" s="15">
        <f t="shared" si="273"/>
        <v>0</v>
      </c>
      <c r="V238" s="15">
        <f t="shared" si="273"/>
        <v>0</v>
      </c>
      <c r="W238" s="15">
        <f t="shared" si="273"/>
        <v>0</v>
      </c>
      <c r="X238" s="15">
        <f t="shared" si="273"/>
        <v>0</v>
      </c>
      <c r="Y238" s="15">
        <f t="shared" si="273"/>
        <v>0</v>
      </c>
      <c r="Z238" s="15">
        <f t="shared" si="273"/>
        <v>0</v>
      </c>
      <c r="AA238" s="15">
        <f t="shared" si="273"/>
        <v>0</v>
      </c>
      <c r="AB238" s="15">
        <f t="shared" si="273"/>
        <v>0</v>
      </c>
      <c r="AC238" s="15">
        <f t="shared" si="273"/>
        <v>0</v>
      </c>
      <c r="AD238" s="15">
        <f t="shared" si="273"/>
        <v>0</v>
      </c>
      <c r="AE238" s="15">
        <f t="shared" si="273"/>
        <v>0</v>
      </c>
      <c r="AF238" s="15">
        <f t="shared" si="273"/>
        <v>0</v>
      </c>
      <c r="AG238" s="15">
        <f t="shared" si="273"/>
        <v>0</v>
      </c>
      <c r="AH238" s="15">
        <f t="shared" si="273"/>
        <v>0</v>
      </c>
      <c r="AI238" s="15">
        <f t="shared" si="273"/>
        <v>0</v>
      </c>
      <c r="AJ238" s="15">
        <f t="shared" si="273"/>
        <v>0</v>
      </c>
      <c r="AK238" s="15">
        <f t="shared" si="273"/>
        <v>0</v>
      </c>
      <c r="AL238" s="15">
        <f t="shared" si="273"/>
        <v>0</v>
      </c>
      <c r="AM238" s="15">
        <f t="shared" si="273"/>
        <v>0</v>
      </c>
      <c r="AN238" s="15">
        <f t="shared" si="273"/>
        <v>0</v>
      </c>
    </row>
    <row r="239" spans="1:40" s="14" customFormat="1" x14ac:dyDescent="0.15">
      <c r="A239" s="18" t="s">
        <v>208</v>
      </c>
      <c r="B239" s="15">
        <f t="shared" si="268"/>
        <v>36.775564914675762</v>
      </c>
      <c r="C239" s="15">
        <f t="shared" ref="C239:AN239" si="274">C$244*$R10/$R$15</f>
        <v>37.049141824956159</v>
      </c>
      <c r="D239" s="15">
        <f t="shared" si="274"/>
        <v>37.771745499236673</v>
      </c>
      <c r="E239" s="15">
        <f t="shared" si="274"/>
        <v>38.499052062830032</v>
      </c>
      <c r="F239" s="15">
        <f t="shared" si="274"/>
        <v>39.138771396301081</v>
      </c>
      <c r="G239" s="15">
        <f t="shared" si="274"/>
        <v>39.583500683512966</v>
      </c>
      <c r="H239" s="15">
        <f t="shared" si="274"/>
        <v>40.028679752444468</v>
      </c>
      <c r="I239" s="15">
        <f t="shared" si="274"/>
        <v>40.47447923733354</v>
      </c>
      <c r="J239" s="15">
        <f t="shared" si="274"/>
        <v>40.920837021141026</v>
      </c>
      <c r="K239" s="15">
        <f t="shared" si="274"/>
        <v>41.355501099160733</v>
      </c>
      <c r="L239" s="15">
        <f t="shared" si="274"/>
        <v>41.76432520397659</v>
      </c>
      <c r="M239" s="15">
        <f t="shared" si="274"/>
        <v>42.172586163892412</v>
      </c>
      <c r="N239" s="15">
        <f t="shared" si="274"/>
        <v>42.580452920572171</v>
      </c>
      <c r="O239" s="15">
        <f t="shared" si="274"/>
        <v>42.987822397496217</v>
      </c>
      <c r="P239" s="15">
        <f t="shared" si="274"/>
        <v>43.301766715546862</v>
      </c>
      <c r="Q239" s="15">
        <f t="shared" si="274"/>
        <v>43.415742225035466</v>
      </c>
      <c r="R239" s="15">
        <f t="shared" si="274"/>
        <v>43.528090123901585</v>
      </c>
      <c r="S239" s="15">
        <f t="shared" si="274"/>
        <v>43.638957661985827</v>
      </c>
      <c r="T239" s="15">
        <f t="shared" si="274"/>
        <v>43.748270721026529</v>
      </c>
      <c r="U239" s="15">
        <f t="shared" si="274"/>
        <v>43.814310018482395</v>
      </c>
      <c r="V239" s="15">
        <f t="shared" si="274"/>
        <v>43.789075676940804</v>
      </c>
      <c r="W239" s="15">
        <f t="shared" si="274"/>
        <v>43.762014886224414</v>
      </c>
      <c r="X239" s="15">
        <f t="shared" si="274"/>
        <v>43.733263442590349</v>
      </c>
      <c r="Y239" s="15">
        <f t="shared" si="274"/>
        <v>43.702661915237925</v>
      </c>
      <c r="Z239" s="15">
        <f t="shared" si="274"/>
        <v>43.638957519544</v>
      </c>
      <c r="AA239" s="15">
        <f t="shared" si="274"/>
        <v>43.506364960429707</v>
      </c>
      <c r="AB239" s="15">
        <f t="shared" si="274"/>
        <v>43.371048750698392</v>
      </c>
      <c r="AC239" s="15">
        <f t="shared" si="274"/>
        <v>43.233037813212768</v>
      </c>
      <c r="AD239" s="15">
        <f t="shared" si="274"/>
        <v>43.092327648831109</v>
      </c>
      <c r="AE239" s="15">
        <f t="shared" si="274"/>
        <v>42.911010472269318</v>
      </c>
      <c r="AF239" s="15">
        <f t="shared" si="274"/>
        <v>42.645091800021582</v>
      </c>
      <c r="AG239" s="15">
        <f t="shared" si="274"/>
        <v>42.375384235559139</v>
      </c>
      <c r="AH239" s="15">
        <f t="shared" si="274"/>
        <v>42.102205262903084</v>
      </c>
      <c r="AI239" s="15">
        <f t="shared" si="274"/>
        <v>41.825170170116515</v>
      </c>
      <c r="AJ239" s="15">
        <f t="shared" si="274"/>
        <v>41.515117043114337</v>
      </c>
      <c r="AK239" s="15">
        <f t="shared" si="274"/>
        <v>41.138559217858592</v>
      </c>
      <c r="AL239" s="15">
        <f t="shared" si="274"/>
        <v>40.757352235057304</v>
      </c>
      <c r="AM239" s="15">
        <f t="shared" si="274"/>
        <v>40.371597848048118</v>
      </c>
      <c r="AN239" s="15">
        <f t="shared" si="274"/>
        <v>39.981157774470219</v>
      </c>
    </row>
    <row r="240" spans="1:40" s="14" customFormat="1" x14ac:dyDescent="0.15">
      <c r="A240" s="18" t="s">
        <v>209</v>
      </c>
      <c r="B240" s="15">
        <f t="shared" si="268"/>
        <v>35.512742131209706</v>
      </c>
      <c r="C240" s="15">
        <f t="shared" ref="C240:V240" si="275">C$244*$R11/$R$15</f>
        <v>35.776924783206546</v>
      </c>
      <c r="D240" s="15">
        <f t="shared" si="275"/>
        <v>36.474715232036537</v>
      </c>
      <c r="E240" s="15">
        <f t="shared" si="275"/>
        <v>37.177047079369224</v>
      </c>
      <c r="F240" s="15">
        <f t="shared" si="275"/>
        <v>37.794799322702964</v>
      </c>
      <c r="G240" s="15">
        <f t="shared" si="275"/>
        <v>38.224257212244453</v>
      </c>
      <c r="H240" s="15">
        <f t="shared" si="275"/>
        <v>38.654149438614233</v>
      </c>
      <c r="I240" s="15">
        <f t="shared" si="275"/>
        <v>39.084640776703075</v>
      </c>
      <c r="J240" s="15">
        <f t="shared" si="275"/>
        <v>39.515671242486292</v>
      </c>
      <c r="K240" s="15">
        <f t="shared" si="275"/>
        <v>39.935409548402937</v>
      </c>
      <c r="L240" s="15">
        <f t="shared" si="275"/>
        <v>40.330195190582266</v>
      </c>
      <c r="M240" s="15">
        <f t="shared" si="275"/>
        <v>40.724437025490019</v>
      </c>
      <c r="N240" s="15">
        <f t="shared" si="275"/>
        <v>41.118298193563632</v>
      </c>
      <c r="O240" s="15">
        <f t="shared" si="275"/>
        <v>41.511679157790681</v>
      </c>
      <c r="P240" s="15">
        <f t="shared" si="275"/>
        <v>41.814843055785396</v>
      </c>
      <c r="Q240" s="15">
        <f t="shared" si="275"/>
        <v>41.924904801597684</v>
      </c>
      <c r="R240" s="15">
        <f t="shared" si="275"/>
        <v>42.033394826718229</v>
      </c>
      <c r="S240" s="15">
        <f t="shared" si="275"/>
        <v>42.140455324628803</v>
      </c>
      <c r="T240" s="15">
        <f t="shared" si="275"/>
        <v>42.246014722187837</v>
      </c>
      <c r="U240" s="15">
        <f t="shared" si="275"/>
        <v>42.309786320163767</v>
      </c>
      <c r="V240" s="15">
        <f t="shared" si="275"/>
        <v>42.285418491522755</v>
      </c>
      <c r="W240" s="15">
        <f t="shared" ref="W240:AN240" si="276">W$244*$R11/$R$15</f>
        <v>42.259286931482613</v>
      </c>
      <c r="X240" s="15">
        <f t="shared" si="276"/>
        <v>42.231522773242062</v>
      </c>
      <c r="Y240" s="15">
        <f t="shared" si="276"/>
        <v>42.201972060636855</v>
      </c>
      <c r="Z240" s="15">
        <f t="shared" si="276"/>
        <v>42.140455187078238</v>
      </c>
      <c r="AA240" s="15">
        <f t="shared" si="276"/>
        <v>42.012415675754127</v>
      </c>
      <c r="AB240" s="15">
        <f t="shared" si="276"/>
        <v>41.881746040263543</v>
      </c>
      <c r="AC240" s="15">
        <f t="shared" si="276"/>
        <v>41.748474210297509</v>
      </c>
      <c r="AD240" s="15">
        <f t="shared" si="276"/>
        <v>41.612595841208702</v>
      </c>
      <c r="AE240" s="15">
        <f t="shared" si="276"/>
        <v>41.43750484940103</v>
      </c>
      <c r="AF240" s="15">
        <f t="shared" si="276"/>
        <v>41.180717461979036</v>
      </c>
      <c r="AG240" s="15">
        <f t="shared" si="276"/>
        <v>40.920271287737698</v>
      </c>
      <c r="AH240" s="15">
        <f t="shared" si="276"/>
        <v>40.656472908729477</v>
      </c>
      <c r="AI240" s="15">
        <f t="shared" si="276"/>
        <v>40.388950823501105</v>
      </c>
      <c r="AJ240" s="15">
        <f t="shared" si="276"/>
        <v>40.089544498356943</v>
      </c>
      <c r="AK240" s="15">
        <f t="shared" si="276"/>
        <v>39.725917155668327</v>
      </c>
      <c r="AL240" s="15">
        <f t="shared" si="276"/>
        <v>39.357800301168666</v>
      </c>
      <c r="AM240" s="15">
        <f t="shared" si="276"/>
        <v>38.985292194124654</v>
      </c>
      <c r="AN240" s="15">
        <f t="shared" si="276"/>
        <v>38.608259300603308</v>
      </c>
    </row>
    <row r="241" spans="1:40" s="14" customFormat="1" x14ac:dyDescent="0.15">
      <c r="A241" s="18" t="s">
        <v>210</v>
      </c>
      <c r="B241" s="15">
        <f t="shared" si="268"/>
        <v>0</v>
      </c>
      <c r="C241" s="15">
        <f t="shared" ref="C241:V241" si="277">C$244*$R12/$R$15</f>
        <v>0</v>
      </c>
      <c r="D241" s="15">
        <f t="shared" si="277"/>
        <v>0</v>
      </c>
      <c r="E241" s="15">
        <f t="shared" si="277"/>
        <v>0</v>
      </c>
      <c r="F241" s="15">
        <f t="shared" si="277"/>
        <v>0</v>
      </c>
      <c r="G241" s="15">
        <f t="shared" si="277"/>
        <v>0</v>
      </c>
      <c r="H241" s="15">
        <f t="shared" si="277"/>
        <v>0</v>
      </c>
      <c r="I241" s="15">
        <f t="shared" si="277"/>
        <v>0</v>
      </c>
      <c r="J241" s="15">
        <f t="shared" si="277"/>
        <v>0</v>
      </c>
      <c r="K241" s="15">
        <f t="shared" si="277"/>
        <v>0</v>
      </c>
      <c r="L241" s="15">
        <f t="shared" si="277"/>
        <v>0</v>
      </c>
      <c r="M241" s="15">
        <f t="shared" si="277"/>
        <v>0</v>
      </c>
      <c r="N241" s="15">
        <f t="shared" si="277"/>
        <v>0</v>
      </c>
      <c r="O241" s="15">
        <f t="shared" si="277"/>
        <v>0</v>
      </c>
      <c r="P241" s="15">
        <f t="shared" si="277"/>
        <v>0</v>
      </c>
      <c r="Q241" s="15">
        <f t="shared" si="277"/>
        <v>0</v>
      </c>
      <c r="R241" s="15">
        <f t="shared" si="277"/>
        <v>0</v>
      </c>
      <c r="S241" s="15">
        <f t="shared" si="277"/>
        <v>0</v>
      </c>
      <c r="T241" s="15">
        <f t="shared" si="277"/>
        <v>0</v>
      </c>
      <c r="U241" s="15">
        <f t="shared" si="277"/>
        <v>0</v>
      </c>
      <c r="V241" s="15">
        <f t="shared" si="277"/>
        <v>0</v>
      </c>
      <c r="W241" s="15">
        <f t="shared" ref="W241:AN241" si="278">W$244*$R12/$R$15</f>
        <v>0</v>
      </c>
      <c r="X241" s="15">
        <f t="shared" si="278"/>
        <v>0</v>
      </c>
      <c r="Y241" s="15">
        <f t="shared" si="278"/>
        <v>0</v>
      </c>
      <c r="Z241" s="15">
        <f t="shared" si="278"/>
        <v>0</v>
      </c>
      <c r="AA241" s="15">
        <f t="shared" si="278"/>
        <v>0</v>
      </c>
      <c r="AB241" s="15">
        <f t="shared" si="278"/>
        <v>0</v>
      </c>
      <c r="AC241" s="15">
        <f t="shared" si="278"/>
        <v>0</v>
      </c>
      <c r="AD241" s="15">
        <f t="shared" si="278"/>
        <v>0</v>
      </c>
      <c r="AE241" s="15">
        <f t="shared" si="278"/>
        <v>0</v>
      </c>
      <c r="AF241" s="15">
        <f t="shared" si="278"/>
        <v>0</v>
      </c>
      <c r="AG241" s="15">
        <f t="shared" si="278"/>
        <v>0</v>
      </c>
      <c r="AH241" s="15">
        <f t="shared" si="278"/>
        <v>0</v>
      </c>
      <c r="AI241" s="15">
        <f t="shared" si="278"/>
        <v>0</v>
      </c>
      <c r="AJ241" s="15">
        <f t="shared" si="278"/>
        <v>0</v>
      </c>
      <c r="AK241" s="15">
        <f t="shared" si="278"/>
        <v>0</v>
      </c>
      <c r="AL241" s="15">
        <f t="shared" si="278"/>
        <v>0</v>
      </c>
      <c r="AM241" s="15">
        <f t="shared" si="278"/>
        <v>0</v>
      </c>
      <c r="AN241" s="15">
        <f t="shared" si="278"/>
        <v>0</v>
      </c>
    </row>
    <row r="242" spans="1:40" s="14" customFormat="1" x14ac:dyDescent="0.15">
      <c r="A242" s="18" t="s">
        <v>211</v>
      </c>
      <c r="B242" s="15">
        <f t="shared" si="268"/>
        <v>81.789201109215</v>
      </c>
      <c r="C242" s="15">
        <f t="shared" ref="C242:V242" si="279">C$244*$R13/$R$15</f>
        <v>82.397638722224514</v>
      </c>
      <c r="D242" s="15">
        <f t="shared" si="279"/>
        <v>84.004716067606111</v>
      </c>
      <c r="E242" s="15">
        <f t="shared" si="279"/>
        <v>85.622252682905014</v>
      </c>
      <c r="F242" s="15">
        <f t="shared" si="279"/>
        <v>87.044994477357676</v>
      </c>
      <c r="G242" s="15">
        <f t="shared" si="279"/>
        <v>88.03407658106768</v>
      </c>
      <c r="H242" s="15">
        <f t="shared" si="279"/>
        <v>89.024159003538387</v>
      </c>
      <c r="I242" s="15">
        <f t="shared" si="279"/>
        <v>90.01562123691464</v>
      </c>
      <c r="J242" s="15">
        <f t="shared" si="279"/>
        <v>91.008325132318987</v>
      </c>
      <c r="K242" s="15">
        <f t="shared" si="279"/>
        <v>91.975022116432967</v>
      </c>
      <c r="L242" s="15">
        <f t="shared" si="279"/>
        <v>92.884250757914273</v>
      </c>
      <c r="M242" s="15">
        <f t="shared" si="279"/>
        <v>93.792226959858922</v>
      </c>
      <c r="N242" s="15">
        <f t="shared" si="279"/>
        <v>94.699326450111258</v>
      </c>
      <c r="O242" s="15">
        <f t="shared" si="279"/>
        <v>95.605319985525355</v>
      </c>
      <c r="P242" s="15">
        <f t="shared" si="279"/>
        <v>96.303535091825239</v>
      </c>
      <c r="Q242" s="15">
        <f t="shared" si="279"/>
        <v>96.557017693349309</v>
      </c>
      <c r="R242" s="15">
        <f t="shared" si="279"/>
        <v>96.806880473591505</v>
      </c>
      <c r="S242" s="15">
        <f t="shared" si="279"/>
        <v>97.053450917577734</v>
      </c>
      <c r="T242" s="15">
        <f t="shared" si="279"/>
        <v>97.296564185599237</v>
      </c>
      <c r="U242" s="15">
        <f t="shared" si="279"/>
        <v>97.443436202202122</v>
      </c>
      <c r="V242" s="15">
        <f t="shared" si="279"/>
        <v>97.387314790063584</v>
      </c>
      <c r="W242" s="15">
        <f t="shared" ref="W242:AN242" si="280">W$244*$R13/$R$15</f>
        <v>97.327131337838935</v>
      </c>
      <c r="X242" s="15">
        <f t="shared" si="280"/>
        <v>97.263187857676954</v>
      </c>
      <c r="Y242" s="15">
        <f t="shared" si="280"/>
        <v>97.19512977398243</v>
      </c>
      <c r="Z242" s="15">
        <f t="shared" si="280"/>
        <v>97.053450600785766</v>
      </c>
      <c r="AA242" s="15">
        <f t="shared" si="280"/>
        <v>96.758563506375509</v>
      </c>
      <c r="AB242" s="15">
        <f t="shared" si="280"/>
        <v>96.457618987461132</v>
      </c>
      <c r="AC242" s="15">
        <f t="shared" si="280"/>
        <v>96.150681368760459</v>
      </c>
      <c r="AD242" s="15">
        <f t="shared" si="280"/>
        <v>95.837740644140098</v>
      </c>
      <c r="AE242" s="15">
        <f t="shared" si="280"/>
        <v>95.434489543775641</v>
      </c>
      <c r="AF242" s="15">
        <f t="shared" si="280"/>
        <v>94.843083923940114</v>
      </c>
      <c r="AG242" s="15">
        <f t="shared" si="280"/>
        <v>94.243251772301491</v>
      </c>
      <c r="AH242" s="15">
        <f t="shared" si="280"/>
        <v>93.635699176298871</v>
      </c>
      <c r="AI242" s="15">
        <f t="shared" si="280"/>
        <v>93.019570532978193</v>
      </c>
      <c r="AJ242" s="15">
        <f t="shared" si="280"/>
        <v>92.330009472046598</v>
      </c>
      <c r="AK242" s="15">
        <f t="shared" si="280"/>
        <v>91.492541338775311</v>
      </c>
      <c r="AL242" s="15">
        <f t="shared" si="280"/>
        <v>90.644733435540914</v>
      </c>
      <c r="AM242" s="15">
        <f t="shared" si="280"/>
        <v>89.786812062720202</v>
      </c>
      <c r="AN242" s="15">
        <f t="shared" si="280"/>
        <v>88.918469679046424</v>
      </c>
    </row>
    <row r="243" spans="1:40" s="14" customFormat="1" x14ac:dyDescent="0.15">
      <c r="A243" s="18" t="s">
        <v>212</v>
      </c>
      <c r="B243" s="15">
        <f t="shared" si="268"/>
        <v>0</v>
      </c>
      <c r="C243" s="15">
        <f t="shared" ref="C243:V243" si="281">C$244*$R14/$R$15</f>
        <v>0</v>
      </c>
      <c r="D243" s="15">
        <f t="shared" si="281"/>
        <v>0</v>
      </c>
      <c r="E243" s="15">
        <f t="shared" si="281"/>
        <v>0</v>
      </c>
      <c r="F243" s="15">
        <f t="shared" si="281"/>
        <v>0</v>
      </c>
      <c r="G243" s="15">
        <f t="shared" si="281"/>
        <v>0</v>
      </c>
      <c r="H243" s="15">
        <f t="shared" si="281"/>
        <v>0</v>
      </c>
      <c r="I243" s="15">
        <f t="shared" si="281"/>
        <v>0</v>
      </c>
      <c r="J243" s="15">
        <f t="shared" si="281"/>
        <v>0</v>
      </c>
      <c r="K243" s="15">
        <f t="shared" si="281"/>
        <v>0</v>
      </c>
      <c r="L243" s="15">
        <f t="shared" si="281"/>
        <v>0</v>
      </c>
      <c r="M243" s="15">
        <f t="shared" si="281"/>
        <v>0</v>
      </c>
      <c r="N243" s="15">
        <f t="shared" si="281"/>
        <v>0</v>
      </c>
      <c r="O243" s="15">
        <f t="shared" si="281"/>
        <v>0</v>
      </c>
      <c r="P243" s="15">
        <f t="shared" si="281"/>
        <v>0</v>
      </c>
      <c r="Q243" s="15">
        <f t="shared" si="281"/>
        <v>0</v>
      </c>
      <c r="R243" s="15">
        <f t="shared" si="281"/>
        <v>0</v>
      </c>
      <c r="S243" s="15">
        <f t="shared" si="281"/>
        <v>0</v>
      </c>
      <c r="T243" s="15">
        <f t="shared" si="281"/>
        <v>0</v>
      </c>
      <c r="U243" s="15">
        <f t="shared" si="281"/>
        <v>0</v>
      </c>
      <c r="V243" s="15">
        <f t="shared" si="281"/>
        <v>0</v>
      </c>
      <c r="W243" s="15">
        <f t="shared" ref="W243:AN243" si="282">W$244*$R14/$R$15</f>
        <v>0</v>
      </c>
      <c r="X243" s="15">
        <f t="shared" si="282"/>
        <v>0</v>
      </c>
      <c r="Y243" s="15">
        <f t="shared" si="282"/>
        <v>0</v>
      </c>
      <c r="Z243" s="15">
        <f t="shared" si="282"/>
        <v>0</v>
      </c>
      <c r="AA243" s="15">
        <f t="shared" si="282"/>
        <v>0</v>
      </c>
      <c r="AB243" s="15">
        <f t="shared" si="282"/>
        <v>0</v>
      </c>
      <c r="AC243" s="15">
        <f t="shared" si="282"/>
        <v>0</v>
      </c>
      <c r="AD243" s="15">
        <f t="shared" si="282"/>
        <v>0</v>
      </c>
      <c r="AE243" s="15">
        <f t="shared" si="282"/>
        <v>0</v>
      </c>
      <c r="AF243" s="15">
        <f t="shared" si="282"/>
        <v>0</v>
      </c>
      <c r="AG243" s="15">
        <f t="shared" si="282"/>
        <v>0</v>
      </c>
      <c r="AH243" s="15">
        <f t="shared" si="282"/>
        <v>0</v>
      </c>
      <c r="AI243" s="15">
        <f t="shared" si="282"/>
        <v>0</v>
      </c>
      <c r="AJ243" s="15">
        <f t="shared" si="282"/>
        <v>0</v>
      </c>
      <c r="AK243" s="15">
        <f t="shared" si="282"/>
        <v>0</v>
      </c>
      <c r="AL243" s="15">
        <f t="shared" si="282"/>
        <v>0</v>
      </c>
      <c r="AM243" s="15">
        <f t="shared" si="282"/>
        <v>0</v>
      </c>
      <c r="AN243" s="15">
        <f t="shared" si="282"/>
        <v>0</v>
      </c>
    </row>
    <row r="244" spans="1:40" s="16" customFormat="1" x14ac:dyDescent="0.15">
      <c r="A244" s="18" t="s">
        <v>202</v>
      </c>
      <c r="B244" s="16">
        <f>'BAU energy consumption'!B$3*$R$16</f>
        <v>3900.1614207146827</v>
      </c>
      <c r="C244" s="16">
        <f>'BAU energy consumption'!C$3*$R$16</f>
        <v>3929.175090893496</v>
      </c>
      <c r="D244" s="16">
        <f>'BAU energy consumption'!D$3*$R$16</f>
        <v>4005.8094262037566</v>
      </c>
      <c r="E244" s="16">
        <f>'BAU energy consumption'!E$3*$R$16</f>
        <v>4082.9425173456798</v>
      </c>
      <c r="F244" s="16">
        <f>'BAU energy consumption'!F$3*$R$16</f>
        <v>4150.7867141725083</v>
      </c>
      <c r="G244" s="16">
        <f>'BAU energy consumption'!G$3*$R$16</f>
        <v>4197.9516187136096</v>
      </c>
      <c r="H244" s="16">
        <f>'BAU energy consumption'!H$3*$R$16</f>
        <v>4245.164223985199</v>
      </c>
      <c r="I244" s="16">
        <f>'BAU energy consumption'!I$3*$R$16</f>
        <v>4292.4426262714142</v>
      </c>
      <c r="J244" s="16">
        <f>'BAU energy consumption'!J$3*$R$16</f>
        <v>4339.780237869787</v>
      </c>
      <c r="K244" s="16">
        <f>'BAU energy consumption'!K$3*$R$16</f>
        <v>4385.8776961140366</v>
      </c>
      <c r="L244" s="16">
        <f>'BAU energy consumption'!L$3*$R$16</f>
        <v>4429.2347459692983</v>
      </c>
      <c r="M244" s="16">
        <f>'BAU energy consumption'!M$3*$R$16</f>
        <v>4472.5320725811926</v>
      </c>
      <c r="N244" s="16">
        <f>'BAU energy consumption'!N$3*$R$16</f>
        <v>4515.7875927311934</v>
      </c>
      <c r="O244" s="16">
        <f>'BAU energy consumption'!O$3*$R$16</f>
        <v>4558.9903748383385</v>
      </c>
      <c r="P244" s="16">
        <f>'BAU energy consumption'!P$3*$R$16</f>
        <v>4592.2851323860341</v>
      </c>
      <c r="Q244" s="16">
        <f>'BAU energy consumption'!Q$3*$R$16</f>
        <v>4604.3725846398647</v>
      </c>
      <c r="R244" s="16">
        <f>'BAU energy consumption'!R$3*$R$16</f>
        <v>4616.2874237965871</v>
      </c>
      <c r="S244" s="16">
        <f>'BAU energy consumption'!S$3*$R$16</f>
        <v>4628.0452661532991</v>
      </c>
      <c r="T244" s="16">
        <f>'BAU energy consumption'!T$3*$R$16</f>
        <v>4639.6382512410883</v>
      </c>
      <c r="U244" s="16">
        <f>'BAU energy consumption'!U$3*$R$16</f>
        <v>4646.6419212264727</v>
      </c>
      <c r="V244" s="16">
        <f>'BAU energy consumption'!V$3*$R$16</f>
        <v>4643.9657419322593</v>
      </c>
      <c r="W244" s="16">
        <f>'BAU energy consumption'!W$3*$R$16</f>
        <v>4641.0958621027867</v>
      </c>
      <c r="X244" s="16">
        <f>'BAU energy consumption'!X$3*$R$16</f>
        <v>4638.0466833475011</v>
      </c>
      <c r="Y244" s="16">
        <f>'BAU energy consumption'!Y$3*$R$16</f>
        <v>4634.8012975411439</v>
      </c>
      <c r="Z244" s="16">
        <f>'BAU energy consumption'!Z$3*$R$16</f>
        <v>4628.0452510469067</v>
      </c>
      <c r="AA244" s="16">
        <f>'BAU energy consumption'!AA$3*$R$16</f>
        <v>4613.983403596535</v>
      </c>
      <c r="AB244" s="16">
        <f>'BAU energy consumption'!AB$3*$R$16</f>
        <v>4599.6327046469505</v>
      </c>
      <c r="AC244" s="16">
        <f>'BAU energy consumption'!AC$3*$R$16</f>
        <v>4584.9962215564274</v>
      </c>
      <c r="AD244" s="16">
        <f>'BAU energy consumption'!AD$3*$R$16</f>
        <v>4570.0734771771904</v>
      </c>
      <c r="AE244" s="16">
        <f>'BAU energy consumption'!AE$3*$R$16</f>
        <v>4550.8442346467236</v>
      </c>
      <c r="AF244" s="16">
        <f>'BAU energy consumption'!AF$3*$R$16</f>
        <v>4522.6427440930211</v>
      </c>
      <c r="AG244" s="16">
        <f>'BAU energy consumption'!AG$3*$R$16</f>
        <v>4494.0394299024192</v>
      </c>
      <c r="AH244" s="16">
        <f>'BAU energy consumption'!AH$3*$R$16</f>
        <v>4465.067962228828</v>
      </c>
      <c r="AI244" s="16">
        <f>'BAU energy consumption'!AI$3*$R$16</f>
        <v>4435.6875411917299</v>
      </c>
      <c r="AJ244" s="16">
        <f>'BAU energy consumption'!AJ$3*$R$16</f>
        <v>4402.8054563859223</v>
      </c>
      <c r="AK244" s="16">
        <f>'BAU energy consumption'!AK$3*$R$16</f>
        <v>4362.8703444131188</v>
      </c>
      <c r="AL244" s="16">
        <f>'BAU energy consumption'!AL$3*$R$16</f>
        <v>4322.4421750273295</v>
      </c>
      <c r="AM244" s="16">
        <f>'BAU energy consumption'!AM$3*$R$16</f>
        <v>4281.5317394820067</v>
      </c>
      <c r="AN244" s="16">
        <f>'BAU energy consumption'!AN$3*$R$16</f>
        <v>4240.1243725087852</v>
      </c>
    </row>
    <row r="245" spans="1:40" s="14" customFormat="1" x14ac:dyDescent="0.15"/>
    <row r="246" spans="1:40" s="18" customFormat="1" x14ac:dyDescent="0.15">
      <c r="A246" s="17" t="s">
        <v>213</v>
      </c>
      <c r="B246" s="18">
        <v>2022</v>
      </c>
      <c r="C246" s="18">
        <v>2023</v>
      </c>
      <c r="D246" s="18">
        <v>2024</v>
      </c>
      <c r="E246" s="18">
        <v>2025</v>
      </c>
      <c r="F246" s="18">
        <v>2026</v>
      </c>
      <c r="G246" s="18">
        <v>2027</v>
      </c>
      <c r="H246" s="18">
        <v>2028</v>
      </c>
      <c r="I246" s="18">
        <v>2029</v>
      </c>
      <c r="J246" s="18">
        <v>2030</v>
      </c>
      <c r="K246" s="18">
        <v>2031</v>
      </c>
      <c r="L246" s="18">
        <v>2032</v>
      </c>
      <c r="M246" s="18">
        <v>2033</v>
      </c>
      <c r="N246" s="18">
        <v>2034</v>
      </c>
      <c r="O246" s="18">
        <v>2035</v>
      </c>
      <c r="P246" s="18">
        <v>2036</v>
      </c>
      <c r="Q246" s="18">
        <v>2037</v>
      </c>
      <c r="R246" s="18">
        <v>2038</v>
      </c>
      <c r="S246" s="18">
        <v>2039</v>
      </c>
      <c r="T246" s="18">
        <v>2040</v>
      </c>
      <c r="U246" s="18">
        <v>2041</v>
      </c>
      <c r="V246" s="18">
        <v>2042</v>
      </c>
      <c r="W246" s="18">
        <v>2043</v>
      </c>
      <c r="X246" s="18">
        <v>2044</v>
      </c>
      <c r="Y246" s="18">
        <v>2045</v>
      </c>
      <c r="Z246" s="18">
        <v>2046</v>
      </c>
      <c r="AA246" s="18">
        <v>2047</v>
      </c>
      <c r="AB246" s="18">
        <v>2048</v>
      </c>
      <c r="AC246" s="18">
        <v>2049</v>
      </c>
      <c r="AD246" s="18">
        <v>2050</v>
      </c>
      <c r="AE246" s="18">
        <v>2051</v>
      </c>
      <c r="AF246" s="18">
        <v>2052</v>
      </c>
      <c r="AG246" s="18">
        <v>2053</v>
      </c>
      <c r="AH246" s="18">
        <v>2054</v>
      </c>
      <c r="AI246" s="18">
        <v>2055</v>
      </c>
      <c r="AJ246" s="18">
        <v>2056</v>
      </c>
      <c r="AK246" s="18">
        <v>2057</v>
      </c>
      <c r="AL246" s="18">
        <v>2058</v>
      </c>
      <c r="AM246" s="18">
        <v>2059</v>
      </c>
      <c r="AN246" s="18">
        <v>2060</v>
      </c>
    </row>
    <row r="247" spans="1:40" s="14" customFormat="1" x14ac:dyDescent="0.15">
      <c r="A247" s="18" t="s">
        <v>203</v>
      </c>
      <c r="B247" s="15">
        <f t="shared" ref="B247:B256" si="283">B$257*$S5/$S$15</f>
        <v>4158.9199670016287</v>
      </c>
      <c r="C247" s="15">
        <f t="shared" ref="C247:AN247" si="284">C$257*$S5/$S$15</f>
        <v>4189.8585665123519</v>
      </c>
      <c r="D247" s="15">
        <f t="shared" si="284"/>
        <v>4271.5772527151748</v>
      </c>
      <c r="E247" s="15">
        <f t="shared" si="284"/>
        <v>4353.8277850041486</v>
      </c>
      <c r="F247" s="15">
        <f t="shared" si="284"/>
        <v>4426.1731457191372</v>
      </c>
      <c r="G247" s="15">
        <f t="shared" si="284"/>
        <v>4476.4672341114501</v>
      </c>
      <c r="H247" s="15">
        <f t="shared" si="284"/>
        <v>4526.8121879677947</v>
      </c>
      <c r="I247" s="15">
        <f t="shared" si="284"/>
        <v>4577.227304181125</v>
      </c>
      <c r="J247" s="15">
        <f t="shared" si="284"/>
        <v>4627.7055579839034</v>
      </c>
      <c r="K247" s="15">
        <f t="shared" si="284"/>
        <v>4676.8613797152257</v>
      </c>
      <c r="L247" s="15">
        <f t="shared" si="284"/>
        <v>4723.0949790210443</v>
      </c>
      <c r="M247" s="15">
        <f t="shared" si="284"/>
        <v>4769.2648927091304</v>
      </c>
      <c r="N247" s="15">
        <f t="shared" si="284"/>
        <v>4815.3902262605588</v>
      </c>
      <c r="O247" s="15">
        <f t="shared" si="284"/>
        <v>4861.45932283208</v>
      </c>
      <c r="P247" s="15">
        <f t="shared" si="284"/>
        <v>4896.9630410182399</v>
      </c>
      <c r="Q247" s="15">
        <f t="shared" si="284"/>
        <v>4909.8524425341975</v>
      </c>
      <c r="R247" s="15">
        <f t="shared" si="284"/>
        <v>4922.5577788336941</v>
      </c>
      <c r="S247" s="15">
        <f t="shared" si="284"/>
        <v>4935.0957022864177</v>
      </c>
      <c r="T247" s="15">
        <f t="shared" si="284"/>
        <v>4947.4578309159369</v>
      </c>
      <c r="U247" s="15">
        <f t="shared" si="284"/>
        <v>4954.9261635828361</v>
      </c>
      <c r="V247" s="15">
        <f t="shared" si="284"/>
        <v>4952.0724315698826</v>
      </c>
      <c r="W247" s="15">
        <f t="shared" si="284"/>
        <v>4949.0121478435985</v>
      </c>
      <c r="X247" s="15">
        <f t="shared" si="284"/>
        <v>4945.7606694968417</v>
      </c>
      <c r="Y247" s="15">
        <f t="shared" si="284"/>
        <v>4942.2999666246487</v>
      </c>
      <c r="Z247" s="15">
        <f t="shared" si="284"/>
        <v>4935.0956861777831</v>
      </c>
      <c r="AA247" s="15">
        <f t="shared" si="284"/>
        <v>4920.1008970329876</v>
      </c>
      <c r="AB247" s="15">
        <f t="shared" si="284"/>
        <v>4904.7980923631958</v>
      </c>
      <c r="AC247" s="15">
        <f t="shared" si="284"/>
        <v>4889.1905430324023</v>
      </c>
      <c r="AD247" s="15">
        <f t="shared" si="284"/>
        <v>4873.2777402361799</v>
      </c>
      <c r="AE247" s="15">
        <f t="shared" si="284"/>
        <v>4852.7727220885918</v>
      </c>
      <c r="AF247" s="15">
        <f t="shared" si="284"/>
        <v>4822.7001867468343</v>
      </c>
      <c r="AG247" s="15">
        <f t="shared" si="284"/>
        <v>4792.19916853823</v>
      </c>
      <c r="AH247" s="15">
        <f t="shared" si="284"/>
        <v>4761.3055714832244</v>
      </c>
      <c r="AI247" s="15">
        <f t="shared" si="284"/>
        <v>4729.9758888087799</v>
      </c>
      <c r="AJ247" s="15">
        <f t="shared" si="284"/>
        <v>4694.9122223848253</v>
      </c>
      <c r="AK247" s="15">
        <f t="shared" si="284"/>
        <v>4652.3275914805736</v>
      </c>
      <c r="AL247" s="15">
        <f t="shared" si="284"/>
        <v>4609.217190973849</v>
      </c>
      <c r="AM247" s="15">
        <f t="shared" si="284"/>
        <v>4565.5925280702822</v>
      </c>
      <c r="AN247" s="15">
        <f t="shared" si="284"/>
        <v>4521.4379645254894</v>
      </c>
    </row>
    <row r="248" spans="1:40" s="14" customFormat="1" x14ac:dyDescent="0.15">
      <c r="A248" s="18" t="s">
        <v>204</v>
      </c>
      <c r="B248" s="15">
        <f t="shared" si="283"/>
        <v>0</v>
      </c>
      <c r="C248" s="15">
        <f t="shared" ref="C248:AN248" si="285">C$257*$S6/$S$15</f>
        <v>0</v>
      </c>
      <c r="D248" s="15">
        <f t="shared" si="285"/>
        <v>0</v>
      </c>
      <c r="E248" s="15">
        <f t="shared" si="285"/>
        <v>0</v>
      </c>
      <c r="F248" s="15">
        <f t="shared" si="285"/>
        <v>0</v>
      </c>
      <c r="G248" s="15">
        <f t="shared" si="285"/>
        <v>0</v>
      </c>
      <c r="H248" s="15">
        <f t="shared" si="285"/>
        <v>0</v>
      </c>
      <c r="I248" s="15">
        <f t="shared" si="285"/>
        <v>0</v>
      </c>
      <c r="J248" s="15">
        <f t="shared" si="285"/>
        <v>0</v>
      </c>
      <c r="K248" s="15">
        <f t="shared" si="285"/>
        <v>0</v>
      </c>
      <c r="L248" s="15">
        <f t="shared" si="285"/>
        <v>0</v>
      </c>
      <c r="M248" s="15">
        <f t="shared" si="285"/>
        <v>0</v>
      </c>
      <c r="N248" s="15">
        <f t="shared" si="285"/>
        <v>0</v>
      </c>
      <c r="O248" s="15">
        <f t="shared" si="285"/>
        <v>0</v>
      </c>
      <c r="P248" s="15">
        <f t="shared" si="285"/>
        <v>0</v>
      </c>
      <c r="Q248" s="15">
        <f t="shared" si="285"/>
        <v>0</v>
      </c>
      <c r="R248" s="15">
        <f t="shared" si="285"/>
        <v>0</v>
      </c>
      <c r="S248" s="15">
        <f t="shared" si="285"/>
        <v>0</v>
      </c>
      <c r="T248" s="15">
        <f t="shared" si="285"/>
        <v>0</v>
      </c>
      <c r="U248" s="15">
        <f t="shared" si="285"/>
        <v>0</v>
      </c>
      <c r="V248" s="15">
        <f t="shared" si="285"/>
        <v>0</v>
      </c>
      <c r="W248" s="15">
        <f t="shared" si="285"/>
        <v>0</v>
      </c>
      <c r="X248" s="15">
        <f t="shared" si="285"/>
        <v>0</v>
      </c>
      <c r="Y248" s="15">
        <f t="shared" si="285"/>
        <v>0</v>
      </c>
      <c r="Z248" s="15">
        <f t="shared" si="285"/>
        <v>0</v>
      </c>
      <c r="AA248" s="15">
        <f t="shared" si="285"/>
        <v>0</v>
      </c>
      <c r="AB248" s="15">
        <f t="shared" si="285"/>
        <v>0</v>
      </c>
      <c r="AC248" s="15">
        <f t="shared" si="285"/>
        <v>0</v>
      </c>
      <c r="AD248" s="15">
        <f t="shared" si="285"/>
        <v>0</v>
      </c>
      <c r="AE248" s="15">
        <f t="shared" si="285"/>
        <v>0</v>
      </c>
      <c r="AF248" s="15">
        <f t="shared" si="285"/>
        <v>0</v>
      </c>
      <c r="AG248" s="15">
        <f t="shared" si="285"/>
        <v>0</v>
      </c>
      <c r="AH248" s="15">
        <f t="shared" si="285"/>
        <v>0</v>
      </c>
      <c r="AI248" s="15">
        <f t="shared" si="285"/>
        <v>0</v>
      </c>
      <c r="AJ248" s="15">
        <f t="shared" si="285"/>
        <v>0</v>
      </c>
      <c r="AK248" s="15">
        <f t="shared" si="285"/>
        <v>0</v>
      </c>
      <c r="AL248" s="15">
        <f t="shared" si="285"/>
        <v>0</v>
      </c>
      <c r="AM248" s="15">
        <f t="shared" si="285"/>
        <v>0</v>
      </c>
      <c r="AN248" s="15">
        <f t="shared" si="285"/>
        <v>0</v>
      </c>
    </row>
    <row r="249" spans="1:40" s="14" customFormat="1" x14ac:dyDescent="0.15">
      <c r="A249" s="18" t="s">
        <v>205</v>
      </c>
      <c r="B249" s="15">
        <f t="shared" si="283"/>
        <v>0</v>
      </c>
      <c r="C249" s="15">
        <f t="shared" ref="C249:AN249" si="286">C$257*$S7/$S$15</f>
        <v>0</v>
      </c>
      <c r="D249" s="15">
        <f t="shared" si="286"/>
        <v>0</v>
      </c>
      <c r="E249" s="15">
        <f t="shared" si="286"/>
        <v>0</v>
      </c>
      <c r="F249" s="15">
        <f t="shared" si="286"/>
        <v>0</v>
      </c>
      <c r="G249" s="15">
        <f t="shared" si="286"/>
        <v>0</v>
      </c>
      <c r="H249" s="15">
        <f t="shared" si="286"/>
        <v>0</v>
      </c>
      <c r="I249" s="15">
        <f t="shared" si="286"/>
        <v>0</v>
      </c>
      <c r="J249" s="15">
        <f t="shared" si="286"/>
        <v>0</v>
      </c>
      <c r="K249" s="15">
        <f t="shared" si="286"/>
        <v>0</v>
      </c>
      <c r="L249" s="15">
        <f t="shared" si="286"/>
        <v>0</v>
      </c>
      <c r="M249" s="15">
        <f t="shared" si="286"/>
        <v>0</v>
      </c>
      <c r="N249" s="15">
        <f t="shared" si="286"/>
        <v>0</v>
      </c>
      <c r="O249" s="15">
        <f t="shared" si="286"/>
        <v>0</v>
      </c>
      <c r="P249" s="15">
        <f t="shared" si="286"/>
        <v>0</v>
      </c>
      <c r="Q249" s="15">
        <f t="shared" si="286"/>
        <v>0</v>
      </c>
      <c r="R249" s="15">
        <f t="shared" si="286"/>
        <v>0</v>
      </c>
      <c r="S249" s="15">
        <f t="shared" si="286"/>
        <v>0</v>
      </c>
      <c r="T249" s="15">
        <f t="shared" si="286"/>
        <v>0</v>
      </c>
      <c r="U249" s="15">
        <f t="shared" si="286"/>
        <v>0</v>
      </c>
      <c r="V249" s="15">
        <f t="shared" si="286"/>
        <v>0</v>
      </c>
      <c r="W249" s="15">
        <f t="shared" si="286"/>
        <v>0</v>
      </c>
      <c r="X249" s="15">
        <f t="shared" si="286"/>
        <v>0</v>
      </c>
      <c r="Y249" s="15">
        <f t="shared" si="286"/>
        <v>0</v>
      </c>
      <c r="Z249" s="15">
        <f t="shared" si="286"/>
        <v>0</v>
      </c>
      <c r="AA249" s="15">
        <f t="shared" si="286"/>
        <v>0</v>
      </c>
      <c r="AB249" s="15">
        <f t="shared" si="286"/>
        <v>0</v>
      </c>
      <c r="AC249" s="15">
        <f t="shared" si="286"/>
        <v>0</v>
      </c>
      <c r="AD249" s="15">
        <f t="shared" si="286"/>
        <v>0</v>
      </c>
      <c r="AE249" s="15">
        <f t="shared" si="286"/>
        <v>0</v>
      </c>
      <c r="AF249" s="15">
        <f t="shared" si="286"/>
        <v>0</v>
      </c>
      <c r="AG249" s="15">
        <f t="shared" si="286"/>
        <v>0</v>
      </c>
      <c r="AH249" s="15">
        <f t="shared" si="286"/>
        <v>0</v>
      </c>
      <c r="AI249" s="15">
        <f t="shared" si="286"/>
        <v>0</v>
      </c>
      <c r="AJ249" s="15">
        <f t="shared" si="286"/>
        <v>0</v>
      </c>
      <c r="AK249" s="15">
        <f t="shared" si="286"/>
        <v>0</v>
      </c>
      <c r="AL249" s="15">
        <f t="shared" si="286"/>
        <v>0</v>
      </c>
      <c r="AM249" s="15">
        <f t="shared" si="286"/>
        <v>0</v>
      </c>
      <c r="AN249" s="15">
        <f t="shared" si="286"/>
        <v>0</v>
      </c>
    </row>
    <row r="250" spans="1:40" s="14" customFormat="1" x14ac:dyDescent="0.15">
      <c r="A250" s="18" t="s">
        <v>206</v>
      </c>
      <c r="B250" s="15">
        <f t="shared" si="283"/>
        <v>0</v>
      </c>
      <c r="C250" s="15">
        <f t="shared" ref="C250:AN250" si="287">C$257*$S8/$S$15</f>
        <v>0</v>
      </c>
      <c r="D250" s="15">
        <f t="shared" si="287"/>
        <v>0</v>
      </c>
      <c r="E250" s="15">
        <f t="shared" si="287"/>
        <v>0</v>
      </c>
      <c r="F250" s="15">
        <f t="shared" si="287"/>
        <v>0</v>
      </c>
      <c r="G250" s="15">
        <f t="shared" si="287"/>
        <v>0</v>
      </c>
      <c r="H250" s="15">
        <f t="shared" si="287"/>
        <v>0</v>
      </c>
      <c r="I250" s="15">
        <f t="shared" si="287"/>
        <v>0</v>
      </c>
      <c r="J250" s="15">
        <f t="shared" si="287"/>
        <v>0</v>
      </c>
      <c r="K250" s="15">
        <f t="shared" si="287"/>
        <v>0</v>
      </c>
      <c r="L250" s="15">
        <f t="shared" si="287"/>
        <v>0</v>
      </c>
      <c r="M250" s="15">
        <f t="shared" si="287"/>
        <v>0</v>
      </c>
      <c r="N250" s="15">
        <f t="shared" si="287"/>
        <v>0</v>
      </c>
      <c r="O250" s="15">
        <f t="shared" si="287"/>
        <v>0</v>
      </c>
      <c r="P250" s="15">
        <f t="shared" si="287"/>
        <v>0</v>
      </c>
      <c r="Q250" s="15">
        <f t="shared" si="287"/>
        <v>0</v>
      </c>
      <c r="R250" s="15">
        <f t="shared" si="287"/>
        <v>0</v>
      </c>
      <c r="S250" s="15">
        <f t="shared" si="287"/>
        <v>0</v>
      </c>
      <c r="T250" s="15">
        <f t="shared" si="287"/>
        <v>0</v>
      </c>
      <c r="U250" s="15">
        <f t="shared" si="287"/>
        <v>0</v>
      </c>
      <c r="V250" s="15">
        <f t="shared" si="287"/>
        <v>0</v>
      </c>
      <c r="W250" s="15">
        <f t="shared" si="287"/>
        <v>0</v>
      </c>
      <c r="X250" s="15">
        <f t="shared" si="287"/>
        <v>0</v>
      </c>
      <c r="Y250" s="15">
        <f t="shared" si="287"/>
        <v>0</v>
      </c>
      <c r="Z250" s="15">
        <f t="shared" si="287"/>
        <v>0</v>
      </c>
      <c r="AA250" s="15">
        <f t="shared" si="287"/>
        <v>0</v>
      </c>
      <c r="AB250" s="15">
        <f t="shared" si="287"/>
        <v>0</v>
      </c>
      <c r="AC250" s="15">
        <f t="shared" si="287"/>
        <v>0</v>
      </c>
      <c r="AD250" s="15">
        <f t="shared" si="287"/>
        <v>0</v>
      </c>
      <c r="AE250" s="15">
        <f t="shared" si="287"/>
        <v>0</v>
      </c>
      <c r="AF250" s="15">
        <f t="shared" si="287"/>
        <v>0</v>
      </c>
      <c r="AG250" s="15">
        <f t="shared" si="287"/>
        <v>0</v>
      </c>
      <c r="AH250" s="15">
        <f t="shared" si="287"/>
        <v>0</v>
      </c>
      <c r="AI250" s="15">
        <f t="shared" si="287"/>
        <v>0</v>
      </c>
      <c r="AJ250" s="15">
        <f t="shared" si="287"/>
        <v>0</v>
      </c>
      <c r="AK250" s="15">
        <f t="shared" si="287"/>
        <v>0</v>
      </c>
      <c r="AL250" s="15">
        <f t="shared" si="287"/>
        <v>0</v>
      </c>
      <c r="AM250" s="15">
        <f t="shared" si="287"/>
        <v>0</v>
      </c>
      <c r="AN250" s="15">
        <f t="shared" si="287"/>
        <v>0</v>
      </c>
    </row>
    <row r="251" spans="1:40" s="14" customFormat="1" x14ac:dyDescent="0.15">
      <c r="A251" s="18" t="s">
        <v>207</v>
      </c>
      <c r="B251" s="15">
        <f t="shared" si="283"/>
        <v>0</v>
      </c>
      <c r="C251" s="15">
        <f t="shared" ref="C251:AN251" si="288">C$257*$S9/$S$15</f>
        <v>0</v>
      </c>
      <c r="D251" s="15">
        <f t="shared" si="288"/>
        <v>0</v>
      </c>
      <c r="E251" s="15">
        <f t="shared" si="288"/>
        <v>0</v>
      </c>
      <c r="F251" s="15">
        <f t="shared" si="288"/>
        <v>0</v>
      </c>
      <c r="G251" s="15">
        <f t="shared" si="288"/>
        <v>0</v>
      </c>
      <c r="H251" s="15">
        <f t="shared" si="288"/>
        <v>0</v>
      </c>
      <c r="I251" s="15">
        <f t="shared" si="288"/>
        <v>0</v>
      </c>
      <c r="J251" s="15">
        <f t="shared" si="288"/>
        <v>0</v>
      </c>
      <c r="K251" s="15">
        <f t="shared" si="288"/>
        <v>0</v>
      </c>
      <c r="L251" s="15">
        <f t="shared" si="288"/>
        <v>0</v>
      </c>
      <c r="M251" s="15">
        <f t="shared" si="288"/>
        <v>0</v>
      </c>
      <c r="N251" s="15">
        <f t="shared" si="288"/>
        <v>0</v>
      </c>
      <c r="O251" s="15">
        <f t="shared" si="288"/>
        <v>0</v>
      </c>
      <c r="P251" s="15">
        <f t="shared" si="288"/>
        <v>0</v>
      </c>
      <c r="Q251" s="15">
        <f t="shared" si="288"/>
        <v>0</v>
      </c>
      <c r="R251" s="15">
        <f t="shared" si="288"/>
        <v>0</v>
      </c>
      <c r="S251" s="15">
        <f t="shared" si="288"/>
        <v>0</v>
      </c>
      <c r="T251" s="15">
        <f t="shared" si="288"/>
        <v>0</v>
      </c>
      <c r="U251" s="15">
        <f t="shared" si="288"/>
        <v>0</v>
      </c>
      <c r="V251" s="15">
        <f t="shared" si="288"/>
        <v>0</v>
      </c>
      <c r="W251" s="15">
        <f t="shared" si="288"/>
        <v>0</v>
      </c>
      <c r="X251" s="15">
        <f t="shared" si="288"/>
        <v>0</v>
      </c>
      <c r="Y251" s="15">
        <f t="shared" si="288"/>
        <v>0</v>
      </c>
      <c r="Z251" s="15">
        <f t="shared" si="288"/>
        <v>0</v>
      </c>
      <c r="AA251" s="15">
        <f t="shared" si="288"/>
        <v>0</v>
      </c>
      <c r="AB251" s="15">
        <f t="shared" si="288"/>
        <v>0</v>
      </c>
      <c r="AC251" s="15">
        <f t="shared" si="288"/>
        <v>0</v>
      </c>
      <c r="AD251" s="15">
        <f t="shared" si="288"/>
        <v>0</v>
      </c>
      <c r="AE251" s="15">
        <f t="shared" si="288"/>
        <v>0</v>
      </c>
      <c r="AF251" s="15">
        <f t="shared" si="288"/>
        <v>0</v>
      </c>
      <c r="AG251" s="15">
        <f t="shared" si="288"/>
        <v>0</v>
      </c>
      <c r="AH251" s="15">
        <f t="shared" si="288"/>
        <v>0</v>
      </c>
      <c r="AI251" s="15">
        <f t="shared" si="288"/>
        <v>0</v>
      </c>
      <c r="AJ251" s="15">
        <f t="shared" si="288"/>
        <v>0</v>
      </c>
      <c r="AK251" s="15">
        <f t="shared" si="288"/>
        <v>0</v>
      </c>
      <c r="AL251" s="15">
        <f t="shared" si="288"/>
        <v>0</v>
      </c>
      <c r="AM251" s="15">
        <f t="shared" si="288"/>
        <v>0</v>
      </c>
      <c r="AN251" s="15">
        <f t="shared" si="288"/>
        <v>0</v>
      </c>
    </row>
    <row r="252" spans="1:40" s="14" customFormat="1" x14ac:dyDescent="0.15">
      <c r="A252" s="18" t="s">
        <v>208</v>
      </c>
      <c r="B252" s="15">
        <f t="shared" si="283"/>
        <v>0</v>
      </c>
      <c r="C252" s="15">
        <f t="shared" ref="C252:AN252" si="289">C$257*$S10/$S$15</f>
        <v>0</v>
      </c>
      <c r="D252" s="15">
        <f t="shared" si="289"/>
        <v>0</v>
      </c>
      <c r="E252" s="15">
        <f t="shared" si="289"/>
        <v>0</v>
      </c>
      <c r="F252" s="15">
        <f t="shared" si="289"/>
        <v>0</v>
      </c>
      <c r="G252" s="15">
        <f t="shared" si="289"/>
        <v>0</v>
      </c>
      <c r="H252" s="15">
        <f t="shared" si="289"/>
        <v>0</v>
      </c>
      <c r="I252" s="15">
        <f t="shared" si="289"/>
        <v>0</v>
      </c>
      <c r="J252" s="15">
        <f t="shared" si="289"/>
        <v>0</v>
      </c>
      <c r="K252" s="15">
        <f t="shared" si="289"/>
        <v>0</v>
      </c>
      <c r="L252" s="15">
        <f t="shared" si="289"/>
        <v>0</v>
      </c>
      <c r="M252" s="15">
        <f t="shared" si="289"/>
        <v>0</v>
      </c>
      <c r="N252" s="15">
        <f t="shared" si="289"/>
        <v>0</v>
      </c>
      <c r="O252" s="15">
        <f t="shared" si="289"/>
        <v>0</v>
      </c>
      <c r="P252" s="15">
        <f t="shared" si="289"/>
        <v>0</v>
      </c>
      <c r="Q252" s="15">
        <f t="shared" si="289"/>
        <v>0</v>
      </c>
      <c r="R252" s="15">
        <f t="shared" si="289"/>
        <v>0</v>
      </c>
      <c r="S252" s="15">
        <f t="shared" si="289"/>
        <v>0</v>
      </c>
      <c r="T252" s="15">
        <f t="shared" si="289"/>
        <v>0</v>
      </c>
      <c r="U252" s="15">
        <f t="shared" si="289"/>
        <v>0</v>
      </c>
      <c r="V252" s="15">
        <f t="shared" si="289"/>
        <v>0</v>
      </c>
      <c r="W252" s="15">
        <f t="shared" si="289"/>
        <v>0</v>
      </c>
      <c r="X252" s="15">
        <f t="shared" si="289"/>
        <v>0</v>
      </c>
      <c r="Y252" s="15">
        <f t="shared" si="289"/>
        <v>0</v>
      </c>
      <c r="Z252" s="15">
        <f t="shared" si="289"/>
        <v>0</v>
      </c>
      <c r="AA252" s="15">
        <f t="shared" si="289"/>
        <v>0</v>
      </c>
      <c r="AB252" s="15">
        <f t="shared" si="289"/>
        <v>0</v>
      </c>
      <c r="AC252" s="15">
        <f t="shared" si="289"/>
        <v>0</v>
      </c>
      <c r="AD252" s="15">
        <f t="shared" si="289"/>
        <v>0</v>
      </c>
      <c r="AE252" s="15">
        <f t="shared" si="289"/>
        <v>0</v>
      </c>
      <c r="AF252" s="15">
        <f t="shared" si="289"/>
        <v>0</v>
      </c>
      <c r="AG252" s="15">
        <f t="shared" si="289"/>
        <v>0</v>
      </c>
      <c r="AH252" s="15">
        <f t="shared" si="289"/>
        <v>0</v>
      </c>
      <c r="AI252" s="15">
        <f t="shared" si="289"/>
        <v>0</v>
      </c>
      <c r="AJ252" s="15">
        <f t="shared" si="289"/>
        <v>0</v>
      </c>
      <c r="AK252" s="15">
        <f t="shared" si="289"/>
        <v>0</v>
      </c>
      <c r="AL252" s="15">
        <f t="shared" si="289"/>
        <v>0</v>
      </c>
      <c r="AM252" s="15">
        <f t="shared" si="289"/>
        <v>0</v>
      </c>
      <c r="AN252" s="15">
        <f t="shared" si="289"/>
        <v>0</v>
      </c>
    </row>
    <row r="253" spans="1:40" s="14" customFormat="1" x14ac:dyDescent="0.15">
      <c r="A253" s="18" t="s">
        <v>209</v>
      </c>
      <c r="B253" s="15">
        <f t="shared" si="283"/>
        <v>0</v>
      </c>
      <c r="C253" s="15">
        <f t="shared" ref="C253:V253" si="290">C$257*$S11/$S$15</f>
        <v>0</v>
      </c>
      <c r="D253" s="15">
        <f t="shared" si="290"/>
        <v>0</v>
      </c>
      <c r="E253" s="15">
        <f t="shared" si="290"/>
        <v>0</v>
      </c>
      <c r="F253" s="15">
        <f t="shared" si="290"/>
        <v>0</v>
      </c>
      <c r="G253" s="15">
        <f t="shared" si="290"/>
        <v>0</v>
      </c>
      <c r="H253" s="15">
        <f t="shared" si="290"/>
        <v>0</v>
      </c>
      <c r="I253" s="15">
        <f t="shared" si="290"/>
        <v>0</v>
      </c>
      <c r="J253" s="15">
        <f t="shared" si="290"/>
        <v>0</v>
      </c>
      <c r="K253" s="15">
        <f t="shared" si="290"/>
        <v>0</v>
      </c>
      <c r="L253" s="15">
        <f t="shared" si="290"/>
        <v>0</v>
      </c>
      <c r="M253" s="15">
        <f t="shared" si="290"/>
        <v>0</v>
      </c>
      <c r="N253" s="15">
        <f t="shared" si="290"/>
        <v>0</v>
      </c>
      <c r="O253" s="15">
        <f t="shared" si="290"/>
        <v>0</v>
      </c>
      <c r="P253" s="15">
        <f t="shared" si="290"/>
        <v>0</v>
      </c>
      <c r="Q253" s="15">
        <f t="shared" si="290"/>
        <v>0</v>
      </c>
      <c r="R253" s="15">
        <f t="shared" si="290"/>
        <v>0</v>
      </c>
      <c r="S253" s="15">
        <f t="shared" si="290"/>
        <v>0</v>
      </c>
      <c r="T253" s="15">
        <f t="shared" si="290"/>
        <v>0</v>
      </c>
      <c r="U253" s="15">
        <f t="shared" si="290"/>
        <v>0</v>
      </c>
      <c r="V253" s="15">
        <f t="shared" si="290"/>
        <v>0</v>
      </c>
      <c r="W253" s="15">
        <f t="shared" ref="W253:AN253" si="291">W$257*$S11/$S$15</f>
        <v>0</v>
      </c>
      <c r="X253" s="15">
        <f t="shared" si="291"/>
        <v>0</v>
      </c>
      <c r="Y253" s="15">
        <f t="shared" si="291"/>
        <v>0</v>
      </c>
      <c r="Z253" s="15">
        <f t="shared" si="291"/>
        <v>0</v>
      </c>
      <c r="AA253" s="15">
        <f t="shared" si="291"/>
        <v>0</v>
      </c>
      <c r="AB253" s="15">
        <f t="shared" si="291"/>
        <v>0</v>
      </c>
      <c r="AC253" s="15">
        <f t="shared" si="291"/>
        <v>0</v>
      </c>
      <c r="AD253" s="15">
        <f t="shared" si="291"/>
        <v>0</v>
      </c>
      <c r="AE253" s="15">
        <f t="shared" si="291"/>
        <v>0</v>
      </c>
      <c r="AF253" s="15">
        <f t="shared" si="291"/>
        <v>0</v>
      </c>
      <c r="AG253" s="15">
        <f t="shared" si="291"/>
        <v>0</v>
      </c>
      <c r="AH253" s="15">
        <f t="shared" si="291"/>
        <v>0</v>
      </c>
      <c r="AI253" s="15">
        <f t="shared" si="291"/>
        <v>0</v>
      </c>
      <c r="AJ253" s="15">
        <f t="shared" si="291"/>
        <v>0</v>
      </c>
      <c r="AK253" s="15">
        <f t="shared" si="291"/>
        <v>0</v>
      </c>
      <c r="AL253" s="15">
        <f t="shared" si="291"/>
        <v>0</v>
      </c>
      <c r="AM253" s="15">
        <f t="shared" si="291"/>
        <v>0</v>
      </c>
      <c r="AN253" s="15">
        <f t="shared" si="291"/>
        <v>0</v>
      </c>
    </row>
    <row r="254" spans="1:40" s="14" customFormat="1" x14ac:dyDescent="0.15">
      <c r="A254" s="18" t="s">
        <v>210</v>
      </c>
      <c r="B254" s="15">
        <f t="shared" si="283"/>
        <v>0</v>
      </c>
      <c r="C254" s="15">
        <f t="shared" ref="C254:V254" si="292">C$257*$S12/$S$15</f>
        <v>0</v>
      </c>
      <c r="D254" s="15">
        <f t="shared" si="292"/>
        <v>0</v>
      </c>
      <c r="E254" s="15">
        <f t="shared" si="292"/>
        <v>0</v>
      </c>
      <c r="F254" s="15">
        <f t="shared" si="292"/>
        <v>0</v>
      </c>
      <c r="G254" s="15">
        <f t="shared" si="292"/>
        <v>0</v>
      </c>
      <c r="H254" s="15">
        <f t="shared" si="292"/>
        <v>0</v>
      </c>
      <c r="I254" s="15">
        <f t="shared" si="292"/>
        <v>0</v>
      </c>
      <c r="J254" s="15">
        <f t="shared" si="292"/>
        <v>0</v>
      </c>
      <c r="K254" s="15">
        <f t="shared" si="292"/>
        <v>0</v>
      </c>
      <c r="L254" s="15">
        <f t="shared" si="292"/>
        <v>0</v>
      </c>
      <c r="M254" s="15">
        <f t="shared" si="292"/>
        <v>0</v>
      </c>
      <c r="N254" s="15">
        <f t="shared" si="292"/>
        <v>0</v>
      </c>
      <c r="O254" s="15">
        <f t="shared" si="292"/>
        <v>0</v>
      </c>
      <c r="P254" s="15">
        <f t="shared" si="292"/>
        <v>0</v>
      </c>
      <c r="Q254" s="15">
        <f t="shared" si="292"/>
        <v>0</v>
      </c>
      <c r="R254" s="15">
        <f t="shared" si="292"/>
        <v>0</v>
      </c>
      <c r="S254" s="15">
        <f t="shared" si="292"/>
        <v>0</v>
      </c>
      <c r="T254" s="15">
        <f t="shared" si="292"/>
        <v>0</v>
      </c>
      <c r="U254" s="15">
        <f t="shared" si="292"/>
        <v>0</v>
      </c>
      <c r="V254" s="15">
        <f t="shared" si="292"/>
        <v>0</v>
      </c>
      <c r="W254" s="15">
        <f t="shared" ref="W254:AN254" si="293">W$257*$S12/$S$15</f>
        <v>0</v>
      </c>
      <c r="X254" s="15">
        <f t="shared" si="293"/>
        <v>0</v>
      </c>
      <c r="Y254" s="15">
        <f t="shared" si="293"/>
        <v>0</v>
      </c>
      <c r="Z254" s="15">
        <f t="shared" si="293"/>
        <v>0</v>
      </c>
      <c r="AA254" s="15">
        <f t="shared" si="293"/>
        <v>0</v>
      </c>
      <c r="AB254" s="15">
        <f t="shared" si="293"/>
        <v>0</v>
      </c>
      <c r="AC254" s="15">
        <f t="shared" si="293"/>
        <v>0</v>
      </c>
      <c r="AD254" s="15">
        <f t="shared" si="293"/>
        <v>0</v>
      </c>
      <c r="AE254" s="15">
        <f t="shared" si="293"/>
        <v>0</v>
      </c>
      <c r="AF254" s="15">
        <f t="shared" si="293"/>
        <v>0</v>
      </c>
      <c r="AG254" s="15">
        <f t="shared" si="293"/>
        <v>0</v>
      </c>
      <c r="AH254" s="15">
        <f t="shared" si="293"/>
        <v>0</v>
      </c>
      <c r="AI254" s="15">
        <f t="shared" si="293"/>
        <v>0</v>
      </c>
      <c r="AJ254" s="15">
        <f t="shared" si="293"/>
        <v>0</v>
      </c>
      <c r="AK254" s="15">
        <f t="shared" si="293"/>
        <v>0</v>
      </c>
      <c r="AL254" s="15">
        <f t="shared" si="293"/>
        <v>0</v>
      </c>
      <c r="AM254" s="15">
        <f t="shared" si="293"/>
        <v>0</v>
      </c>
      <c r="AN254" s="15">
        <f t="shared" si="293"/>
        <v>0</v>
      </c>
    </row>
    <row r="255" spans="1:40" s="14" customFormat="1" x14ac:dyDescent="0.15">
      <c r="A255" s="18" t="s">
        <v>211</v>
      </c>
      <c r="B255" s="15">
        <f t="shared" si="283"/>
        <v>0</v>
      </c>
      <c r="C255" s="15">
        <f t="shared" ref="C255:V255" si="294">C$257*$S13/$S$15</f>
        <v>0</v>
      </c>
      <c r="D255" s="15">
        <f t="shared" si="294"/>
        <v>0</v>
      </c>
      <c r="E255" s="15">
        <f t="shared" si="294"/>
        <v>0</v>
      </c>
      <c r="F255" s="15">
        <f t="shared" si="294"/>
        <v>0</v>
      </c>
      <c r="G255" s="15">
        <f t="shared" si="294"/>
        <v>0</v>
      </c>
      <c r="H255" s="15">
        <f t="shared" si="294"/>
        <v>0</v>
      </c>
      <c r="I255" s="15">
        <f t="shared" si="294"/>
        <v>0</v>
      </c>
      <c r="J255" s="15">
        <f t="shared" si="294"/>
        <v>0</v>
      </c>
      <c r="K255" s="15">
        <f t="shared" si="294"/>
        <v>0</v>
      </c>
      <c r="L255" s="15">
        <f t="shared" si="294"/>
        <v>0</v>
      </c>
      <c r="M255" s="15">
        <f t="shared" si="294"/>
        <v>0</v>
      </c>
      <c r="N255" s="15">
        <f t="shared" si="294"/>
        <v>0</v>
      </c>
      <c r="O255" s="15">
        <f t="shared" si="294"/>
        <v>0</v>
      </c>
      <c r="P255" s="15">
        <f t="shared" si="294"/>
        <v>0</v>
      </c>
      <c r="Q255" s="15">
        <f t="shared" si="294"/>
        <v>0</v>
      </c>
      <c r="R255" s="15">
        <f t="shared" si="294"/>
        <v>0</v>
      </c>
      <c r="S255" s="15">
        <f t="shared" si="294"/>
        <v>0</v>
      </c>
      <c r="T255" s="15">
        <f t="shared" si="294"/>
        <v>0</v>
      </c>
      <c r="U255" s="15">
        <f t="shared" si="294"/>
        <v>0</v>
      </c>
      <c r="V255" s="15">
        <f t="shared" si="294"/>
        <v>0</v>
      </c>
      <c r="W255" s="15">
        <f t="shared" ref="W255:AN255" si="295">W$257*$S13/$S$15</f>
        <v>0</v>
      </c>
      <c r="X255" s="15">
        <f t="shared" si="295"/>
        <v>0</v>
      </c>
      <c r="Y255" s="15">
        <f t="shared" si="295"/>
        <v>0</v>
      </c>
      <c r="Z255" s="15">
        <f t="shared" si="295"/>
        <v>0</v>
      </c>
      <c r="AA255" s="15">
        <f t="shared" si="295"/>
        <v>0</v>
      </c>
      <c r="AB255" s="15">
        <f t="shared" si="295"/>
        <v>0</v>
      </c>
      <c r="AC255" s="15">
        <f t="shared" si="295"/>
        <v>0</v>
      </c>
      <c r="AD255" s="15">
        <f t="shared" si="295"/>
        <v>0</v>
      </c>
      <c r="AE255" s="15">
        <f t="shared" si="295"/>
        <v>0</v>
      </c>
      <c r="AF255" s="15">
        <f t="shared" si="295"/>
        <v>0</v>
      </c>
      <c r="AG255" s="15">
        <f t="shared" si="295"/>
        <v>0</v>
      </c>
      <c r="AH255" s="15">
        <f t="shared" si="295"/>
        <v>0</v>
      </c>
      <c r="AI255" s="15">
        <f t="shared" si="295"/>
        <v>0</v>
      </c>
      <c r="AJ255" s="15">
        <f t="shared" si="295"/>
        <v>0</v>
      </c>
      <c r="AK255" s="15">
        <f t="shared" si="295"/>
        <v>0</v>
      </c>
      <c r="AL255" s="15">
        <f t="shared" si="295"/>
        <v>0</v>
      </c>
      <c r="AM255" s="15">
        <f t="shared" si="295"/>
        <v>0</v>
      </c>
      <c r="AN255" s="15">
        <f t="shared" si="295"/>
        <v>0</v>
      </c>
    </row>
    <row r="256" spans="1:40" s="14" customFormat="1" x14ac:dyDescent="0.15">
      <c r="A256" s="18" t="s">
        <v>212</v>
      </c>
      <c r="B256" s="15">
        <f t="shared" si="283"/>
        <v>0</v>
      </c>
      <c r="C256" s="15">
        <f t="shared" ref="C256:V256" si="296">C$257*$S14/$S$15</f>
        <v>0</v>
      </c>
      <c r="D256" s="15">
        <f t="shared" si="296"/>
        <v>0</v>
      </c>
      <c r="E256" s="15">
        <f t="shared" si="296"/>
        <v>0</v>
      </c>
      <c r="F256" s="15">
        <f t="shared" si="296"/>
        <v>0</v>
      </c>
      <c r="G256" s="15">
        <f t="shared" si="296"/>
        <v>0</v>
      </c>
      <c r="H256" s="15">
        <f t="shared" si="296"/>
        <v>0</v>
      </c>
      <c r="I256" s="15">
        <f t="shared" si="296"/>
        <v>0</v>
      </c>
      <c r="J256" s="15">
        <f t="shared" si="296"/>
        <v>0</v>
      </c>
      <c r="K256" s="15">
        <f t="shared" si="296"/>
        <v>0</v>
      </c>
      <c r="L256" s="15">
        <f t="shared" si="296"/>
        <v>0</v>
      </c>
      <c r="M256" s="15">
        <f t="shared" si="296"/>
        <v>0</v>
      </c>
      <c r="N256" s="15">
        <f t="shared" si="296"/>
        <v>0</v>
      </c>
      <c r="O256" s="15">
        <f t="shared" si="296"/>
        <v>0</v>
      </c>
      <c r="P256" s="15">
        <f t="shared" si="296"/>
        <v>0</v>
      </c>
      <c r="Q256" s="15">
        <f t="shared" si="296"/>
        <v>0</v>
      </c>
      <c r="R256" s="15">
        <f t="shared" si="296"/>
        <v>0</v>
      </c>
      <c r="S256" s="15">
        <f t="shared" si="296"/>
        <v>0</v>
      </c>
      <c r="T256" s="15">
        <f t="shared" si="296"/>
        <v>0</v>
      </c>
      <c r="U256" s="15">
        <f t="shared" si="296"/>
        <v>0</v>
      </c>
      <c r="V256" s="15">
        <f t="shared" si="296"/>
        <v>0</v>
      </c>
      <c r="W256" s="15">
        <f t="shared" ref="W256:AN256" si="297">W$257*$S14/$S$15</f>
        <v>0</v>
      </c>
      <c r="X256" s="15">
        <f t="shared" si="297"/>
        <v>0</v>
      </c>
      <c r="Y256" s="15">
        <f t="shared" si="297"/>
        <v>0</v>
      </c>
      <c r="Z256" s="15">
        <f t="shared" si="297"/>
        <v>0</v>
      </c>
      <c r="AA256" s="15">
        <f t="shared" si="297"/>
        <v>0</v>
      </c>
      <c r="AB256" s="15">
        <f t="shared" si="297"/>
        <v>0</v>
      </c>
      <c r="AC256" s="15">
        <f t="shared" si="297"/>
        <v>0</v>
      </c>
      <c r="AD256" s="15">
        <f t="shared" si="297"/>
        <v>0</v>
      </c>
      <c r="AE256" s="15">
        <f t="shared" si="297"/>
        <v>0</v>
      </c>
      <c r="AF256" s="15">
        <f t="shared" si="297"/>
        <v>0</v>
      </c>
      <c r="AG256" s="15">
        <f t="shared" si="297"/>
        <v>0</v>
      </c>
      <c r="AH256" s="15">
        <f t="shared" si="297"/>
        <v>0</v>
      </c>
      <c r="AI256" s="15">
        <f t="shared" si="297"/>
        <v>0</v>
      </c>
      <c r="AJ256" s="15">
        <f t="shared" si="297"/>
        <v>0</v>
      </c>
      <c r="AK256" s="15">
        <f t="shared" si="297"/>
        <v>0</v>
      </c>
      <c r="AL256" s="15">
        <f t="shared" si="297"/>
        <v>0</v>
      </c>
      <c r="AM256" s="15">
        <f t="shared" si="297"/>
        <v>0</v>
      </c>
      <c r="AN256" s="15">
        <f t="shared" si="297"/>
        <v>0</v>
      </c>
    </row>
    <row r="257" spans="1:40" s="16" customFormat="1" x14ac:dyDescent="0.15">
      <c r="A257" s="18" t="s">
        <v>202</v>
      </c>
      <c r="B257" s="16">
        <f>'BAU energy consumption'!B$3*$S$16</f>
        <v>4158.9199670016287</v>
      </c>
      <c r="C257" s="16">
        <f>'BAU energy consumption'!C$3*$S$16</f>
        <v>4189.8585665123519</v>
      </c>
      <c r="D257" s="16">
        <f>'BAU energy consumption'!D$3*$S$16</f>
        <v>4271.5772527151748</v>
      </c>
      <c r="E257" s="16">
        <f>'BAU energy consumption'!E$3*$S$16</f>
        <v>4353.8277850041486</v>
      </c>
      <c r="F257" s="16">
        <f>'BAU energy consumption'!F$3*$S$16</f>
        <v>4426.1731457191372</v>
      </c>
      <c r="G257" s="16">
        <f>'BAU energy consumption'!G$3*$S$16</f>
        <v>4476.4672341114501</v>
      </c>
      <c r="H257" s="16">
        <f>'BAU energy consumption'!H$3*$S$16</f>
        <v>4526.8121879677947</v>
      </c>
      <c r="I257" s="16">
        <f>'BAU energy consumption'!I$3*$S$16</f>
        <v>4577.227304181125</v>
      </c>
      <c r="J257" s="16">
        <f>'BAU energy consumption'!J$3*$S$16</f>
        <v>4627.7055579839034</v>
      </c>
      <c r="K257" s="16">
        <f>'BAU energy consumption'!K$3*$S$16</f>
        <v>4676.8613797152257</v>
      </c>
      <c r="L257" s="16">
        <f>'BAU energy consumption'!L$3*$S$16</f>
        <v>4723.0949790210443</v>
      </c>
      <c r="M257" s="16">
        <f>'BAU energy consumption'!M$3*$S$16</f>
        <v>4769.2648927091304</v>
      </c>
      <c r="N257" s="16">
        <f>'BAU energy consumption'!N$3*$S$16</f>
        <v>4815.3902262605588</v>
      </c>
      <c r="O257" s="16">
        <f>'BAU energy consumption'!O$3*$S$16</f>
        <v>4861.45932283208</v>
      </c>
      <c r="P257" s="16">
        <f>'BAU energy consumption'!P$3*$S$16</f>
        <v>4896.9630410182399</v>
      </c>
      <c r="Q257" s="16">
        <f>'BAU energy consumption'!Q$3*$S$16</f>
        <v>4909.8524425341975</v>
      </c>
      <c r="R257" s="16">
        <f>'BAU energy consumption'!R$3*$S$16</f>
        <v>4922.5577788336941</v>
      </c>
      <c r="S257" s="16">
        <f>'BAU energy consumption'!S$3*$S$16</f>
        <v>4935.0957022864177</v>
      </c>
      <c r="T257" s="16">
        <f>'BAU energy consumption'!T$3*$S$16</f>
        <v>4947.4578309159369</v>
      </c>
      <c r="U257" s="16">
        <f>'BAU energy consumption'!U$3*$S$16</f>
        <v>4954.9261635828361</v>
      </c>
      <c r="V257" s="16">
        <f>'BAU energy consumption'!V$3*$S$16</f>
        <v>4952.0724315698826</v>
      </c>
      <c r="W257" s="16">
        <f>'BAU energy consumption'!W$3*$S$16</f>
        <v>4949.0121478435985</v>
      </c>
      <c r="X257" s="16">
        <f>'BAU energy consumption'!X$3*$S$16</f>
        <v>4945.7606694968417</v>
      </c>
      <c r="Y257" s="16">
        <f>'BAU energy consumption'!Y$3*$S$16</f>
        <v>4942.2999666246487</v>
      </c>
      <c r="Z257" s="16">
        <f>'BAU energy consumption'!Z$3*$S$16</f>
        <v>4935.0956861777831</v>
      </c>
      <c r="AA257" s="16">
        <f>'BAU energy consumption'!AA$3*$S$16</f>
        <v>4920.1008970329876</v>
      </c>
      <c r="AB257" s="16">
        <f>'BAU energy consumption'!AB$3*$S$16</f>
        <v>4904.7980923631958</v>
      </c>
      <c r="AC257" s="16">
        <f>'BAU energy consumption'!AC$3*$S$16</f>
        <v>4889.1905430324023</v>
      </c>
      <c r="AD257" s="16">
        <f>'BAU energy consumption'!AD$3*$S$16</f>
        <v>4873.2777402361799</v>
      </c>
      <c r="AE257" s="16">
        <f>'BAU energy consumption'!AE$3*$S$16</f>
        <v>4852.7727220885918</v>
      </c>
      <c r="AF257" s="16">
        <f>'BAU energy consumption'!AF$3*$S$16</f>
        <v>4822.7001867468343</v>
      </c>
      <c r="AG257" s="16">
        <f>'BAU energy consumption'!AG$3*$S$16</f>
        <v>4792.19916853823</v>
      </c>
      <c r="AH257" s="16">
        <f>'BAU energy consumption'!AH$3*$S$16</f>
        <v>4761.3055714832244</v>
      </c>
      <c r="AI257" s="16">
        <f>'BAU energy consumption'!AI$3*$S$16</f>
        <v>4729.9758888087799</v>
      </c>
      <c r="AJ257" s="16">
        <f>'BAU energy consumption'!AJ$3*$S$16</f>
        <v>4694.9122223848253</v>
      </c>
      <c r="AK257" s="16">
        <f>'BAU energy consumption'!AK$3*$S$16</f>
        <v>4652.3275914805736</v>
      </c>
      <c r="AL257" s="16">
        <f>'BAU energy consumption'!AL$3*$S$16</f>
        <v>4609.217190973849</v>
      </c>
      <c r="AM257" s="16">
        <f>'BAU energy consumption'!AM$3*$S$16</f>
        <v>4565.5925280702822</v>
      </c>
      <c r="AN257" s="16">
        <f>'BAU energy consumption'!AN$3*$S$16</f>
        <v>4521.4379645254894</v>
      </c>
    </row>
  </sheetData>
  <mergeCells count="1">
    <mergeCell ref="A2:B2"/>
  </mergeCells>
  <phoneticPr fontId="3" type="noConversion"/>
  <conditionalFormatting sqref="B16:S16">
    <cfRule type="colorScale" priority="1">
      <colorScale>
        <cfvo type="min"/>
        <cfvo type="max"/>
        <color rgb="FFFCFCFF"/>
        <color rgb="FFF8696B"/>
      </colorScale>
    </cfRule>
  </conditionalFormatting>
  <conditionalFormatting sqref="C18:S19 B17:S17 B5:S15 C23:S23">
    <cfRule type="colorScale" priority="2">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A712B-69CA-4352-8C5F-2639AC996559}">
  <dimension ref="A1:AQ17"/>
  <sheetViews>
    <sheetView workbookViewId="0">
      <selection activeCell="T14" sqref="T14:T16"/>
    </sheetView>
  </sheetViews>
  <sheetFormatPr defaultRowHeight="13.5" x14ac:dyDescent="0.15"/>
  <cols>
    <col min="1" max="1" width="13.875" customWidth="1"/>
  </cols>
  <sheetData>
    <row r="1" spans="1:43" s="111" customFormat="1" x14ac:dyDescent="0.15">
      <c r="A1" s="110" t="s">
        <v>522</v>
      </c>
      <c r="B1" s="110">
        <v>2022</v>
      </c>
      <c r="C1" s="110">
        <v>2023</v>
      </c>
      <c r="D1" s="110">
        <v>2024</v>
      </c>
      <c r="E1" s="110">
        <v>2025</v>
      </c>
      <c r="F1" s="110">
        <v>2026</v>
      </c>
      <c r="G1" s="110">
        <v>2027</v>
      </c>
      <c r="H1" s="110">
        <v>2028</v>
      </c>
      <c r="I1" s="110">
        <v>2029</v>
      </c>
      <c r="J1" s="110">
        <v>2030</v>
      </c>
      <c r="K1" s="110">
        <v>2031</v>
      </c>
      <c r="L1" s="110">
        <v>2032</v>
      </c>
      <c r="M1" s="110">
        <v>2033</v>
      </c>
      <c r="N1" s="110">
        <v>2034</v>
      </c>
      <c r="O1" s="110">
        <v>2035</v>
      </c>
      <c r="P1" s="110">
        <v>2036</v>
      </c>
      <c r="Q1" s="110">
        <v>2037</v>
      </c>
      <c r="R1" s="110">
        <v>2038</v>
      </c>
      <c r="S1" s="110">
        <v>2039</v>
      </c>
      <c r="T1" s="110">
        <v>2040</v>
      </c>
      <c r="U1" s="110">
        <v>2041</v>
      </c>
      <c r="V1" s="110">
        <v>2042</v>
      </c>
      <c r="W1" s="110">
        <v>2043</v>
      </c>
      <c r="X1" s="110">
        <v>2044</v>
      </c>
      <c r="Y1" s="110">
        <v>2045</v>
      </c>
      <c r="Z1" s="110">
        <v>2046</v>
      </c>
      <c r="AA1" s="110">
        <v>2047</v>
      </c>
      <c r="AB1" s="110">
        <v>2048</v>
      </c>
      <c r="AC1" s="110">
        <v>2049</v>
      </c>
      <c r="AD1" s="110">
        <v>2050</v>
      </c>
      <c r="AE1" s="110">
        <v>2051</v>
      </c>
      <c r="AF1" s="110">
        <v>2052</v>
      </c>
      <c r="AG1" s="110">
        <v>2053</v>
      </c>
      <c r="AH1" s="110">
        <v>2054</v>
      </c>
      <c r="AI1" s="110">
        <v>2055</v>
      </c>
      <c r="AJ1" s="110">
        <v>2056</v>
      </c>
      <c r="AK1" s="110">
        <v>2057</v>
      </c>
      <c r="AL1" s="110">
        <v>2058</v>
      </c>
      <c r="AM1" s="110">
        <v>2059</v>
      </c>
      <c r="AN1" s="110">
        <v>2060</v>
      </c>
    </row>
    <row r="2" spans="1:43" x14ac:dyDescent="0.15">
      <c r="A2" t="s">
        <v>519</v>
      </c>
      <c r="B2">
        <v>8693391.0124118738</v>
      </c>
      <c r="C2">
        <v>10672450.745700473</v>
      </c>
      <c r="D2">
        <v>13988040.042480405</v>
      </c>
      <c r="E2">
        <v>17552923.900004242</v>
      </c>
      <c r="F2">
        <v>21367102.318271101</v>
      </c>
      <c r="G2">
        <v>25430575.297280971</v>
      </c>
      <c r="H2">
        <v>29743342.837032784</v>
      </c>
      <c r="I2">
        <v>34305404.937528662</v>
      </c>
      <c r="J2">
        <v>39116761.598767556</v>
      </c>
      <c r="K2">
        <v>44177412.820749477</v>
      </c>
      <c r="L2">
        <v>49487358.603473164</v>
      </c>
      <c r="M2">
        <v>55046598.946941085</v>
      </c>
      <c r="N2">
        <v>60855133.851152018</v>
      </c>
      <c r="O2">
        <v>66912963.316104598</v>
      </c>
      <c r="P2">
        <v>72380422.022132665</v>
      </c>
      <c r="Q2">
        <v>76649164.50060904</v>
      </c>
      <c r="R2">
        <v>80917906.979085416</v>
      </c>
      <c r="S2">
        <v>85186649.45756039</v>
      </c>
      <c r="T2">
        <v>89455391.936036766</v>
      </c>
      <c r="U2">
        <v>93724134.414513126</v>
      </c>
      <c r="V2">
        <v>97992876.892989501</v>
      </c>
      <c r="W2">
        <v>102261619.37146448</v>
      </c>
      <c r="X2">
        <v>106530361.84994085</v>
      </c>
      <c r="Y2">
        <v>110799104.32841721</v>
      </c>
      <c r="Z2">
        <v>115067846.80689359</v>
      </c>
      <c r="AA2">
        <v>119336589.28536856</v>
      </c>
      <c r="AB2">
        <v>123605331.76384494</v>
      </c>
      <c r="AC2">
        <v>127874074.24232131</v>
      </c>
      <c r="AD2">
        <v>132142816.72079629</v>
      </c>
      <c r="AE2">
        <v>136411559.19927266</v>
      </c>
      <c r="AF2">
        <v>140680301.67774904</v>
      </c>
      <c r="AG2">
        <v>144949044.15622538</v>
      </c>
      <c r="AH2">
        <v>149217786.63470036</v>
      </c>
      <c r="AI2">
        <v>153486529.11317673</v>
      </c>
      <c r="AJ2">
        <v>157755271.59165311</v>
      </c>
      <c r="AK2">
        <v>162024014.07012948</v>
      </c>
      <c r="AL2">
        <v>166292756.54860446</v>
      </c>
      <c r="AM2">
        <v>170561499.02708083</v>
      </c>
      <c r="AN2">
        <v>174830241.50555721</v>
      </c>
    </row>
    <row r="3" spans="1:43" s="111" customFormat="1" x14ac:dyDescent="0.15">
      <c r="A3" s="112" t="s">
        <v>520</v>
      </c>
      <c r="B3" s="111">
        <v>34773564.049647495</v>
      </c>
      <c r="C3" s="111">
        <v>42689802.982801892</v>
      </c>
      <c r="D3" s="111">
        <v>55952160.169921622</v>
      </c>
      <c r="E3" s="111">
        <v>70211695.600016966</v>
      </c>
      <c r="F3" s="111">
        <v>85468409.273084402</v>
      </c>
      <c r="G3" s="111">
        <v>101722301.18912388</v>
      </c>
      <c r="H3" s="111">
        <v>118973371.34813114</v>
      </c>
      <c r="I3" s="111">
        <v>137221619.75011465</v>
      </c>
      <c r="J3" s="111">
        <v>156467046.39507023</v>
      </c>
      <c r="K3" s="111">
        <v>176709651.28299791</v>
      </c>
      <c r="L3" s="111">
        <v>197949434.41389266</v>
      </c>
      <c r="M3" s="111">
        <v>220186395.78776434</v>
      </c>
      <c r="N3" s="111">
        <v>243420535.40460807</v>
      </c>
      <c r="O3" s="111">
        <v>267651853.26441839</v>
      </c>
      <c r="P3" s="111">
        <v>289521688.08853066</v>
      </c>
      <c r="Q3" s="111">
        <v>306596658.00243616</v>
      </c>
      <c r="R3" s="111">
        <v>323671627.91634166</v>
      </c>
      <c r="S3" s="111">
        <v>340746597.83024156</v>
      </c>
      <c r="T3" s="111">
        <v>357821567.74414706</v>
      </c>
      <c r="U3" s="111">
        <v>374896537.6580525</v>
      </c>
      <c r="V3" s="111">
        <v>391971507.57195801</v>
      </c>
      <c r="W3" s="111">
        <v>409046477.4858579</v>
      </c>
      <c r="X3" s="111">
        <v>426121447.39976341</v>
      </c>
      <c r="Y3" s="111">
        <v>443196417.31366885</v>
      </c>
      <c r="Z3" s="111">
        <v>460271387.22757435</v>
      </c>
      <c r="AA3" s="111">
        <v>477346357.14147425</v>
      </c>
      <c r="AB3" s="111">
        <v>489363336.19529712</v>
      </c>
      <c r="AC3" s="111">
        <v>481657080.16418284</v>
      </c>
      <c r="AD3" s="111">
        <v>473980672.62329108</v>
      </c>
      <c r="AE3" s="111">
        <v>465517961.13968831</v>
      </c>
      <c r="AF3" s="111">
        <v>457115416.11223286</v>
      </c>
      <c r="AG3" s="111">
        <v>448755008.97158307</v>
      </c>
      <c r="AH3" s="111">
        <v>440449415.95618206</v>
      </c>
      <c r="AI3" s="111">
        <v>432203599.35189909</v>
      </c>
      <c r="AJ3" s="111">
        <v>423345239.724078</v>
      </c>
      <c r="AK3" s="111">
        <v>414560362.8464523</v>
      </c>
      <c r="AL3" s="111">
        <v>405843540.84882563</v>
      </c>
      <c r="AM3" s="111">
        <v>397198406.91604412</v>
      </c>
      <c r="AN3" s="111">
        <v>388629108.92078459</v>
      </c>
      <c r="AO3" s="111">
        <v>405843540.84882563</v>
      </c>
      <c r="AP3" s="111">
        <v>397198406.91604412</v>
      </c>
      <c r="AQ3" s="111">
        <v>388629108.92078459</v>
      </c>
    </row>
    <row r="4" spans="1:43" s="111" customFormat="1" x14ac:dyDescent="0.15">
      <c r="A4" t="s">
        <v>521</v>
      </c>
      <c r="B4" s="111">
        <v>99053220.181159765</v>
      </c>
      <c r="C4" s="111">
        <v>117333873.89313523</v>
      </c>
      <c r="D4" s="111">
        <v>139809761.57021257</v>
      </c>
      <c r="E4" s="111">
        <v>163791997.68357503</v>
      </c>
      <c r="F4" s="111">
        <v>189280582.23322275</v>
      </c>
      <c r="G4" s="111">
        <v>216275515.21914718</v>
      </c>
      <c r="H4" s="111">
        <v>244776796.6413649</v>
      </c>
      <c r="I4" s="111">
        <v>274784426.4998678</v>
      </c>
      <c r="J4" s="111">
        <v>306298404.7946558</v>
      </c>
      <c r="K4" s="111">
        <v>334042658.47853768</v>
      </c>
      <c r="L4" s="111">
        <v>348523254.36834896</v>
      </c>
      <c r="M4" s="111">
        <v>363219567.34618181</v>
      </c>
      <c r="N4" s="111">
        <v>378130741.83974868</v>
      </c>
      <c r="O4" s="111">
        <v>391434736.72899652</v>
      </c>
      <c r="P4" s="111">
        <v>400191988.78629315</v>
      </c>
      <c r="Q4" s="111">
        <v>401932283.52085251</v>
      </c>
      <c r="R4" s="111">
        <v>403666929.79711294</v>
      </c>
      <c r="S4" s="111">
        <v>405396704.41397893</v>
      </c>
      <c r="T4" s="111">
        <v>406285579.69759518</v>
      </c>
      <c r="U4" s="111">
        <v>407164634.31400239</v>
      </c>
      <c r="V4" s="111">
        <v>408035411.10706067</v>
      </c>
      <c r="W4" s="111">
        <v>408897240.86766994</v>
      </c>
      <c r="X4" s="111">
        <v>409748301.76152289</v>
      </c>
      <c r="Y4" s="111">
        <v>409967419.37565309</v>
      </c>
      <c r="Z4" s="111">
        <v>410169612.18520528</v>
      </c>
      <c r="AA4" s="111">
        <v>410355371.88488001</v>
      </c>
      <c r="AB4" s="111">
        <v>410524086.25020117</v>
      </c>
      <c r="AC4" s="111">
        <v>410676843.60538203</v>
      </c>
      <c r="AD4" s="111">
        <v>410053080.19438517</v>
      </c>
      <c r="AE4" s="111">
        <v>409402218.38355404</v>
      </c>
      <c r="AF4" s="111">
        <v>408728579.29300678</v>
      </c>
      <c r="AG4" s="111">
        <v>408029035.09001845</v>
      </c>
      <c r="AH4" s="111">
        <v>407302408.24203533</v>
      </c>
      <c r="AI4" s="111">
        <v>405967820.50447536</v>
      </c>
      <c r="AJ4" s="111">
        <v>404599799.69043231</v>
      </c>
      <c r="AK4" s="111">
        <v>403199603.47274452</v>
      </c>
      <c r="AL4" s="111">
        <v>401766301.25898606</v>
      </c>
      <c r="AM4" s="111">
        <v>400298860.29514003</v>
      </c>
      <c r="AN4" s="111">
        <v>494231579.18817711</v>
      </c>
    </row>
    <row r="8" spans="1:43" x14ac:dyDescent="0.15">
      <c r="A8">
        <v>1</v>
      </c>
      <c r="B8" t="s">
        <v>511</v>
      </c>
      <c r="C8" t="s">
        <v>509</v>
      </c>
      <c r="D8">
        <v>0.1229</v>
      </c>
      <c r="E8" t="s">
        <v>508</v>
      </c>
    </row>
    <row r="9" spans="1:43" x14ac:dyDescent="0.15">
      <c r="A9" t="s">
        <v>510</v>
      </c>
      <c r="B9" t="s">
        <v>511</v>
      </c>
      <c r="C9" t="s">
        <v>509</v>
      </c>
      <c r="D9" t="s">
        <v>512</v>
      </c>
      <c r="E9" t="s">
        <v>508</v>
      </c>
    </row>
    <row r="10" spans="1:43" x14ac:dyDescent="0.15">
      <c r="C10" t="s">
        <v>509</v>
      </c>
      <c r="D10" t="s">
        <v>513</v>
      </c>
      <c r="E10" t="s">
        <v>514</v>
      </c>
    </row>
    <row r="11" spans="1:43" x14ac:dyDescent="0.15">
      <c r="C11" t="s">
        <v>509</v>
      </c>
      <c r="D11">
        <v>1.2290000000000001</v>
      </c>
      <c r="E11" t="s">
        <v>515</v>
      </c>
    </row>
    <row r="13" spans="1:43" s="111" customFormat="1" x14ac:dyDescent="0.15">
      <c r="A13" s="110" t="s">
        <v>515</v>
      </c>
      <c r="B13" s="110">
        <v>2022</v>
      </c>
      <c r="C13" s="110">
        <v>2023</v>
      </c>
      <c r="D13" s="110">
        <v>2024</v>
      </c>
      <c r="E13" s="110">
        <v>2025</v>
      </c>
      <c r="F13" s="110">
        <v>2026</v>
      </c>
      <c r="G13" s="110">
        <v>2027</v>
      </c>
      <c r="H13" s="110">
        <v>2028</v>
      </c>
      <c r="I13" s="110">
        <v>2029</v>
      </c>
      <c r="J13" s="110">
        <v>2030</v>
      </c>
      <c r="K13" s="110">
        <v>2031</v>
      </c>
      <c r="L13" s="110">
        <v>2032</v>
      </c>
      <c r="M13" s="110">
        <v>2033</v>
      </c>
      <c r="N13" s="110">
        <v>2034</v>
      </c>
      <c r="O13" s="110">
        <v>2035</v>
      </c>
      <c r="P13" s="110">
        <v>2036</v>
      </c>
      <c r="Q13" s="110">
        <v>2037</v>
      </c>
      <c r="R13" s="110">
        <v>2038</v>
      </c>
      <c r="S13" s="110">
        <v>2039</v>
      </c>
      <c r="T13" s="110">
        <v>2040</v>
      </c>
      <c r="U13" s="110">
        <v>2041</v>
      </c>
      <c r="V13" s="110">
        <v>2042</v>
      </c>
      <c r="W13" s="110">
        <v>2043</v>
      </c>
      <c r="X13" s="110">
        <v>2044</v>
      </c>
      <c r="Y13" s="110">
        <v>2045</v>
      </c>
      <c r="Z13" s="110">
        <v>2046</v>
      </c>
      <c r="AA13" s="110">
        <v>2047</v>
      </c>
      <c r="AB13" s="110">
        <v>2048</v>
      </c>
      <c r="AC13" s="110">
        <v>2049</v>
      </c>
      <c r="AD13" s="110">
        <v>2050</v>
      </c>
      <c r="AE13" s="110">
        <v>2051</v>
      </c>
      <c r="AF13" s="110">
        <v>2052</v>
      </c>
      <c r="AG13" s="110">
        <v>2053</v>
      </c>
      <c r="AH13" s="110">
        <v>2054</v>
      </c>
      <c r="AI13" s="110">
        <v>2055</v>
      </c>
      <c r="AJ13" s="110">
        <v>2056</v>
      </c>
      <c r="AK13" s="110">
        <v>2057</v>
      </c>
      <c r="AL13" s="110">
        <v>2058</v>
      </c>
      <c r="AM13" s="110">
        <v>2059</v>
      </c>
      <c r="AN13" s="110">
        <v>2060</v>
      </c>
    </row>
    <row r="14" spans="1:43" x14ac:dyDescent="0.15">
      <c r="A14" t="s">
        <v>519</v>
      </c>
      <c r="B14">
        <v>0</v>
      </c>
      <c r="C14">
        <f t="shared" ref="C14:AN14" si="0">C2*$D$11/10^5</f>
        <v>131.16441966465882</v>
      </c>
      <c r="D14">
        <f t="shared" si="0"/>
        <v>171.91301212208421</v>
      </c>
      <c r="E14">
        <f t="shared" si="0"/>
        <v>215.72543473105213</v>
      </c>
      <c r="F14">
        <f t="shared" si="0"/>
        <v>262.60168749155184</v>
      </c>
      <c r="G14">
        <f t="shared" si="0"/>
        <v>312.54177040358314</v>
      </c>
      <c r="H14">
        <f t="shared" si="0"/>
        <v>365.54568346713296</v>
      </c>
      <c r="I14">
        <f t="shared" si="0"/>
        <v>421.61342668222733</v>
      </c>
      <c r="J14">
        <f t="shared" si="0"/>
        <v>480.74500004885329</v>
      </c>
      <c r="K14">
        <f t="shared" si="0"/>
        <v>542.94040356701112</v>
      </c>
      <c r="L14">
        <f t="shared" si="0"/>
        <v>608.19963723668525</v>
      </c>
      <c r="M14">
        <f t="shared" si="0"/>
        <v>676.52270105790603</v>
      </c>
      <c r="N14">
        <f t="shared" si="0"/>
        <v>747.90959503065835</v>
      </c>
      <c r="O14">
        <f t="shared" si="0"/>
        <v>822.36031915492561</v>
      </c>
      <c r="P14">
        <f t="shared" si="0"/>
        <v>889.5553866520105</v>
      </c>
      <c r="Q14">
        <f t="shared" si="0"/>
        <v>942.01823171248509</v>
      </c>
      <c r="R14">
        <f t="shared" si="0"/>
        <v>994.4810767729598</v>
      </c>
      <c r="S14">
        <f t="shared" si="0"/>
        <v>1046.9439218334173</v>
      </c>
      <c r="T14">
        <f t="shared" si="0"/>
        <v>1099.4067668938919</v>
      </c>
      <c r="U14">
        <f t="shared" si="0"/>
        <v>1151.8696119543665</v>
      </c>
      <c r="V14">
        <f t="shared" si="0"/>
        <v>1204.3324570148409</v>
      </c>
      <c r="W14">
        <f t="shared" si="0"/>
        <v>1256.7953020752987</v>
      </c>
      <c r="X14">
        <f t="shared" si="0"/>
        <v>1309.2581471357732</v>
      </c>
      <c r="Y14">
        <f t="shared" si="0"/>
        <v>1361.7209921962476</v>
      </c>
      <c r="Z14">
        <f t="shared" si="0"/>
        <v>1414.1838372567222</v>
      </c>
      <c r="AA14">
        <f t="shared" si="0"/>
        <v>1466.6466823171797</v>
      </c>
      <c r="AB14">
        <f t="shared" si="0"/>
        <v>1519.1095273776543</v>
      </c>
      <c r="AC14">
        <f t="shared" si="0"/>
        <v>1571.5723724381292</v>
      </c>
      <c r="AD14">
        <f t="shared" si="0"/>
        <v>1624.0352174985865</v>
      </c>
      <c r="AE14">
        <f t="shared" si="0"/>
        <v>1676.4980625590611</v>
      </c>
      <c r="AF14">
        <f t="shared" si="0"/>
        <v>1728.9609076195359</v>
      </c>
      <c r="AG14">
        <f t="shared" si="0"/>
        <v>1781.4237526800102</v>
      </c>
      <c r="AH14">
        <f t="shared" si="0"/>
        <v>1833.8865977404676</v>
      </c>
      <c r="AI14">
        <f t="shared" si="0"/>
        <v>1886.3494428009421</v>
      </c>
      <c r="AJ14">
        <f t="shared" si="0"/>
        <v>1938.812287861417</v>
      </c>
      <c r="AK14">
        <f t="shared" si="0"/>
        <v>1991.2751329218916</v>
      </c>
      <c r="AL14">
        <f t="shared" si="0"/>
        <v>2043.7379779823491</v>
      </c>
      <c r="AM14">
        <f t="shared" si="0"/>
        <v>2096.2008230428237</v>
      </c>
      <c r="AN14">
        <f t="shared" si="0"/>
        <v>2148.6636681032983</v>
      </c>
    </row>
    <row r="15" spans="1:43" s="111" customFormat="1" x14ac:dyDescent="0.15">
      <c r="A15" s="112" t="s">
        <v>520</v>
      </c>
      <c r="B15">
        <v>0</v>
      </c>
      <c r="C15">
        <f t="shared" ref="C15:AN15" si="1">C3*$D$11/10^5</f>
        <v>524.65767865863529</v>
      </c>
      <c r="D15">
        <f t="shared" si="1"/>
        <v>687.65204848833685</v>
      </c>
      <c r="E15">
        <f t="shared" si="1"/>
        <v>862.90173892420853</v>
      </c>
      <c r="F15">
        <f t="shared" si="1"/>
        <v>1050.4067499662074</v>
      </c>
      <c r="G15">
        <f t="shared" si="1"/>
        <v>1250.1670816143326</v>
      </c>
      <c r="H15">
        <f t="shared" si="1"/>
        <v>1462.1827338685318</v>
      </c>
      <c r="I15">
        <f t="shared" si="1"/>
        <v>1686.4537067289093</v>
      </c>
      <c r="J15">
        <f t="shared" si="1"/>
        <v>1922.9800001954131</v>
      </c>
      <c r="K15">
        <f t="shared" si="1"/>
        <v>2171.7616142680445</v>
      </c>
      <c r="L15">
        <f t="shared" si="1"/>
        <v>2432.798548946741</v>
      </c>
      <c r="M15">
        <f t="shared" si="1"/>
        <v>2706.0908042316241</v>
      </c>
      <c r="N15">
        <f t="shared" si="1"/>
        <v>2991.6383801226334</v>
      </c>
      <c r="O15">
        <f t="shared" si="1"/>
        <v>3289.4412766197024</v>
      </c>
      <c r="P15">
        <f t="shared" si="1"/>
        <v>3558.221546608042</v>
      </c>
      <c r="Q15">
        <f t="shared" si="1"/>
        <v>3768.0729268499404</v>
      </c>
      <c r="R15">
        <f t="shared" si="1"/>
        <v>3977.9243070918392</v>
      </c>
      <c r="S15">
        <f t="shared" si="1"/>
        <v>4187.7756873336693</v>
      </c>
      <c r="T15">
        <f t="shared" si="1"/>
        <v>4397.6270675755677</v>
      </c>
      <c r="U15">
        <f t="shared" si="1"/>
        <v>4607.4784478174661</v>
      </c>
      <c r="V15">
        <f t="shared" si="1"/>
        <v>4817.3298280593635</v>
      </c>
      <c r="W15">
        <f t="shared" si="1"/>
        <v>5027.1812083011946</v>
      </c>
      <c r="X15">
        <f t="shared" si="1"/>
        <v>5237.032588543093</v>
      </c>
      <c r="Y15">
        <f t="shared" si="1"/>
        <v>5446.8839687849904</v>
      </c>
      <c r="Z15">
        <f t="shared" si="1"/>
        <v>5656.7353490268888</v>
      </c>
      <c r="AA15">
        <f t="shared" si="1"/>
        <v>5866.586729268719</v>
      </c>
      <c r="AB15">
        <f t="shared" si="1"/>
        <v>6014.275401840202</v>
      </c>
      <c r="AC15">
        <f t="shared" si="1"/>
        <v>5919.5655152178069</v>
      </c>
      <c r="AD15">
        <f t="shared" si="1"/>
        <v>5825.2224665402473</v>
      </c>
      <c r="AE15">
        <f t="shared" si="1"/>
        <v>5721.21574240677</v>
      </c>
      <c r="AF15">
        <f t="shared" si="1"/>
        <v>5617.9484640193423</v>
      </c>
      <c r="AG15">
        <f t="shared" si="1"/>
        <v>5515.1990602607557</v>
      </c>
      <c r="AH15">
        <f t="shared" si="1"/>
        <v>5413.1233221014772</v>
      </c>
      <c r="AI15">
        <f t="shared" si="1"/>
        <v>5311.78223603484</v>
      </c>
      <c r="AJ15">
        <f t="shared" si="1"/>
        <v>5202.9129962089191</v>
      </c>
      <c r="AK15">
        <f t="shared" si="1"/>
        <v>5094.9468593828988</v>
      </c>
      <c r="AL15">
        <f t="shared" si="1"/>
        <v>4987.8171170320675</v>
      </c>
      <c r="AM15">
        <f t="shared" si="1"/>
        <v>4881.5684209981819</v>
      </c>
      <c r="AN15">
        <f t="shared" si="1"/>
        <v>4776.2517486364432</v>
      </c>
    </row>
    <row r="16" spans="1:43" s="111" customFormat="1" x14ac:dyDescent="0.15">
      <c r="A16" t="s">
        <v>521</v>
      </c>
      <c r="B16">
        <v>0</v>
      </c>
      <c r="C16">
        <f t="shared" ref="C16:AN16" si="2">C4*$D$11/10^5</f>
        <v>1442.0333101466322</v>
      </c>
      <c r="D16">
        <f t="shared" si="2"/>
        <v>1718.2619696979127</v>
      </c>
      <c r="E16">
        <f t="shared" si="2"/>
        <v>2013.0036515311372</v>
      </c>
      <c r="F16">
        <f t="shared" si="2"/>
        <v>2326.2583556463078</v>
      </c>
      <c r="G16">
        <f t="shared" si="2"/>
        <v>2658.0260820433191</v>
      </c>
      <c r="H16">
        <f t="shared" si="2"/>
        <v>3008.3068307223748</v>
      </c>
      <c r="I16">
        <f t="shared" si="2"/>
        <v>3377.1006016833753</v>
      </c>
      <c r="J16">
        <f t="shared" si="2"/>
        <v>3764.4073949263202</v>
      </c>
      <c r="K16">
        <f t="shared" si="2"/>
        <v>4105.3842727012279</v>
      </c>
      <c r="L16">
        <f t="shared" si="2"/>
        <v>4283.3507961870091</v>
      </c>
      <c r="M16">
        <f t="shared" si="2"/>
        <v>4463.9684826845751</v>
      </c>
      <c r="N16">
        <f t="shared" si="2"/>
        <v>4647.2268172105114</v>
      </c>
      <c r="O16">
        <f t="shared" si="2"/>
        <v>4810.7329143993675</v>
      </c>
      <c r="P16">
        <f t="shared" si="2"/>
        <v>4918.3595421835435</v>
      </c>
      <c r="Q16">
        <f t="shared" si="2"/>
        <v>4939.7477644712772</v>
      </c>
      <c r="R16">
        <f t="shared" si="2"/>
        <v>4961.0665672065188</v>
      </c>
      <c r="S16">
        <f t="shared" si="2"/>
        <v>4982.3254972478016</v>
      </c>
      <c r="T16">
        <f t="shared" si="2"/>
        <v>4993.2497744834454</v>
      </c>
      <c r="U16">
        <f t="shared" si="2"/>
        <v>5004.0533557190902</v>
      </c>
      <c r="V16">
        <f t="shared" si="2"/>
        <v>5014.7552025057767</v>
      </c>
      <c r="W16">
        <f t="shared" si="2"/>
        <v>5025.3470902636645</v>
      </c>
      <c r="X16">
        <f t="shared" si="2"/>
        <v>5035.8066286491166</v>
      </c>
      <c r="Y16">
        <f t="shared" si="2"/>
        <v>5038.4995841267773</v>
      </c>
      <c r="Z16">
        <f t="shared" si="2"/>
        <v>5040.9845337561728</v>
      </c>
      <c r="AA16">
        <f t="shared" si="2"/>
        <v>5043.2675204651759</v>
      </c>
      <c r="AB16">
        <f t="shared" si="2"/>
        <v>5045.3410200149729</v>
      </c>
      <c r="AC16">
        <f t="shared" si="2"/>
        <v>5047.2184079101453</v>
      </c>
      <c r="AD16">
        <f t="shared" si="2"/>
        <v>5039.552355588994</v>
      </c>
      <c r="AE16">
        <f t="shared" si="2"/>
        <v>5031.5532639338799</v>
      </c>
      <c r="AF16">
        <f t="shared" si="2"/>
        <v>5023.2742395110536</v>
      </c>
      <c r="AG16">
        <f t="shared" si="2"/>
        <v>5014.676841256327</v>
      </c>
      <c r="AH16">
        <f t="shared" si="2"/>
        <v>5005.7465972946147</v>
      </c>
      <c r="AI16">
        <f t="shared" si="2"/>
        <v>4989.3445140000031</v>
      </c>
      <c r="AJ16">
        <f t="shared" si="2"/>
        <v>4972.5315381954133</v>
      </c>
      <c r="AK16">
        <f t="shared" si="2"/>
        <v>4955.3231266800312</v>
      </c>
      <c r="AL16">
        <f t="shared" si="2"/>
        <v>4937.7078424729389</v>
      </c>
      <c r="AM16">
        <f t="shared" si="2"/>
        <v>4919.6729930272713</v>
      </c>
      <c r="AN16">
        <f t="shared" si="2"/>
        <v>6074.106108222697</v>
      </c>
    </row>
    <row r="17" spans="40:40" x14ac:dyDescent="0.15">
      <c r="AN17">
        <f>SUM(AN14:AN16)</f>
        <v>12999.021524962438</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C54F0-B675-4F40-8DFA-375CF5208D94}">
  <dimension ref="A2:AN257"/>
  <sheetViews>
    <sheetView topLeftCell="A193" zoomScale="70" zoomScaleNormal="70" workbookViewId="0">
      <selection activeCell="B247" sqref="B247"/>
    </sheetView>
  </sheetViews>
  <sheetFormatPr defaultColWidth="13.5" defaultRowHeight="13.5" x14ac:dyDescent="0.15"/>
  <cols>
    <col min="1" max="1" width="34.625" customWidth="1"/>
    <col min="4" max="4" width="22.75" bestFit="1" customWidth="1"/>
    <col min="7" max="7" width="21.75" bestFit="1" customWidth="1"/>
  </cols>
  <sheetData>
    <row r="2" spans="1:40" ht="14.25" x14ac:dyDescent="0.15">
      <c r="A2" s="116" t="s">
        <v>451</v>
      </c>
      <c r="B2" s="113">
        <f>B5/B15</f>
        <v>9.6316592830374595E-2</v>
      </c>
      <c r="C2" s="1"/>
      <c r="D2" s="1"/>
      <c r="E2" s="1"/>
      <c r="F2" s="113">
        <f>F5/F15</f>
        <v>0.54790935722117551</v>
      </c>
      <c r="G2" s="46"/>
      <c r="H2" s="113">
        <f>H5/H15</f>
        <v>0.33957907358750167</v>
      </c>
      <c r="I2" s="1"/>
      <c r="J2" s="1"/>
      <c r="K2" s="1"/>
      <c r="L2" s="113">
        <f>L5/L15</f>
        <v>0.50936940617477</v>
      </c>
      <c r="M2" s="46"/>
      <c r="N2" s="113">
        <f>N5/N15</f>
        <v>0</v>
      </c>
      <c r="O2" s="1"/>
      <c r="P2" s="1"/>
      <c r="Q2" s="1"/>
      <c r="R2" s="113">
        <f>R5/R15</f>
        <v>0.67392959685742682</v>
      </c>
      <c r="S2" s="113"/>
    </row>
    <row r="3" spans="1:40" x14ac:dyDescent="0.15">
      <c r="A3" s="1"/>
      <c r="B3" s="10">
        <f t="shared" ref="B3:G3" si="0">B5/SUM($B$5:$G$5)</f>
        <v>0.17357630979498861</v>
      </c>
      <c r="C3" s="10">
        <f t="shared" si="0"/>
        <v>0.12847380410022777</v>
      </c>
      <c r="D3" s="10">
        <f t="shared" si="0"/>
        <v>0</v>
      </c>
      <c r="E3" s="10">
        <f t="shared" si="0"/>
        <v>9.2938496583143501E-2</v>
      </c>
      <c r="F3" s="10">
        <f t="shared" si="0"/>
        <v>0.23325740318906607</v>
      </c>
      <c r="G3" s="10">
        <f t="shared" si="0"/>
        <v>0.371753986332574</v>
      </c>
      <c r="H3" s="10">
        <f t="shared" ref="H3:M3" si="1">H5/SUM($H$5:$M$5)</f>
        <v>0.27404193781634123</v>
      </c>
      <c r="I3" s="10">
        <f t="shared" si="1"/>
        <v>2.3861171366594359E-2</v>
      </c>
      <c r="J3" s="10">
        <f t="shared" si="1"/>
        <v>0</v>
      </c>
      <c r="K3" s="10">
        <f t="shared" si="1"/>
        <v>9.6167751265365142E-2</v>
      </c>
      <c r="L3" s="10">
        <f t="shared" si="1"/>
        <v>0.22125813449023865</v>
      </c>
      <c r="M3" s="10">
        <f t="shared" si="1"/>
        <v>0.38467100506146057</v>
      </c>
      <c r="N3" s="10">
        <f t="shared" ref="N3:S3" si="2">N5/SUM($N$5:$S$5)</f>
        <v>0</v>
      </c>
      <c r="O3" s="10">
        <f t="shared" si="2"/>
        <v>0.23819732727528642</v>
      </c>
      <c r="P3" s="10">
        <f t="shared" si="2"/>
        <v>0</v>
      </c>
      <c r="Q3" s="10">
        <f t="shared" si="2"/>
        <v>0.3717197045022636</v>
      </c>
      <c r="R3" s="10">
        <f t="shared" si="2"/>
        <v>0.1510614287420588</v>
      </c>
      <c r="S3" s="10">
        <f t="shared" si="2"/>
        <v>0.23902153948039115</v>
      </c>
    </row>
    <row r="4" spans="1:40" s="2" customFormat="1" ht="40.5" x14ac:dyDescent="0.15">
      <c r="A4" s="3">
        <v>2018</v>
      </c>
      <c r="B4" s="3" t="s">
        <v>12</v>
      </c>
      <c r="C4" s="3" t="s">
        <v>11</v>
      </c>
      <c r="D4" s="3" t="s">
        <v>28</v>
      </c>
      <c r="E4" s="3" t="s">
        <v>13</v>
      </c>
      <c r="F4" s="3" t="s">
        <v>14</v>
      </c>
      <c r="G4" s="3" t="s">
        <v>15</v>
      </c>
      <c r="H4" s="3" t="s">
        <v>16</v>
      </c>
      <c r="I4" s="3" t="s">
        <v>17</v>
      </c>
      <c r="J4" s="3" t="s">
        <v>29</v>
      </c>
      <c r="K4" s="3" t="s">
        <v>18</v>
      </c>
      <c r="L4" s="3" t="s">
        <v>19</v>
      </c>
      <c r="M4" s="3" t="s">
        <v>20</v>
      </c>
      <c r="N4" s="3" t="s">
        <v>21</v>
      </c>
      <c r="O4" s="3" t="s">
        <v>22</v>
      </c>
      <c r="P4" s="3" t="s">
        <v>30</v>
      </c>
      <c r="Q4" s="3" t="s">
        <v>23</v>
      </c>
      <c r="R4" s="3" t="s">
        <v>24</v>
      </c>
      <c r="S4" s="3" t="s">
        <v>25</v>
      </c>
    </row>
    <row r="5" spans="1:40" x14ac:dyDescent="0.15">
      <c r="A5" s="1" t="s">
        <v>0</v>
      </c>
      <c r="B5" s="46">
        <v>435896571112310.88</v>
      </c>
      <c r="C5" s="46">
        <v>322632107752419</v>
      </c>
      <c r="D5" s="46">
        <v>0</v>
      </c>
      <c r="E5" s="46">
        <v>233393439650686.13</v>
      </c>
      <c r="F5" s="46">
        <v>585771770103682.88</v>
      </c>
      <c r="G5" s="46">
        <v>933573758602744.5</v>
      </c>
      <c r="H5" s="46">
        <v>614905723374323.38</v>
      </c>
      <c r="I5" s="46">
        <v>53540603882197.031</v>
      </c>
      <c r="J5" s="46">
        <v>0</v>
      </c>
      <c r="K5" s="46">
        <v>215784858070672.88</v>
      </c>
      <c r="L5" s="46">
        <v>496467417816736.19</v>
      </c>
      <c r="M5" s="46">
        <v>863139432282691.5</v>
      </c>
      <c r="N5" s="47">
        <v>0</v>
      </c>
      <c r="O5" s="47">
        <v>1150990996229001.8</v>
      </c>
      <c r="P5" s="47">
        <v>0</v>
      </c>
      <c r="Q5" s="47">
        <v>1796183180966366.3</v>
      </c>
      <c r="R5" s="47">
        <v>729942465553592.75</v>
      </c>
      <c r="S5" s="47">
        <v>1154973664036022.3</v>
      </c>
      <c r="T5" s="47"/>
      <c r="V5" t="s">
        <v>523</v>
      </c>
      <c r="W5" t="s">
        <v>524</v>
      </c>
      <c r="X5" t="s">
        <v>526</v>
      </c>
    </row>
    <row r="6" spans="1:40" x14ac:dyDescent="0.15">
      <c r="A6" s="1" t="s">
        <v>1</v>
      </c>
      <c r="B6" s="46">
        <v>0</v>
      </c>
      <c r="C6" s="46">
        <v>0</v>
      </c>
      <c r="D6" s="46">
        <v>0</v>
      </c>
      <c r="E6" s="46">
        <v>0</v>
      </c>
      <c r="F6" s="46">
        <v>88640728158471</v>
      </c>
      <c r="G6" s="46">
        <v>0</v>
      </c>
      <c r="H6" s="46">
        <v>907605992822137.75</v>
      </c>
      <c r="I6" s="46">
        <v>0</v>
      </c>
      <c r="J6" s="46">
        <v>0</v>
      </c>
      <c r="K6" s="46">
        <v>0</v>
      </c>
      <c r="L6" s="46">
        <v>47589827338988.508</v>
      </c>
      <c r="M6" s="46">
        <v>0</v>
      </c>
      <c r="N6" s="47">
        <v>468189942002240.19</v>
      </c>
      <c r="O6" s="47">
        <v>0</v>
      </c>
      <c r="P6" s="47">
        <v>0</v>
      </c>
      <c r="Q6" s="47">
        <v>0</v>
      </c>
      <c r="R6" s="47">
        <v>200652832286674.38</v>
      </c>
      <c r="S6" s="47">
        <v>0</v>
      </c>
      <c r="U6" t="s">
        <v>176</v>
      </c>
      <c r="V6" s="4">
        <f>AN26+AN39+AN65+AN78+AN91</f>
        <v>8475.6900476011324</v>
      </c>
      <c r="W6">
        <v>2458</v>
      </c>
      <c r="AN6" s="1"/>
    </row>
    <row r="7" spans="1:40" x14ac:dyDescent="0.15">
      <c r="A7" s="1" t="s">
        <v>2</v>
      </c>
      <c r="B7" s="46">
        <v>1729106831120147.8</v>
      </c>
      <c r="C7" s="46">
        <v>0</v>
      </c>
      <c r="D7" s="46">
        <v>0</v>
      </c>
      <c r="E7" s="46">
        <v>0</v>
      </c>
      <c r="F7" s="46">
        <v>225472016928452.78</v>
      </c>
      <c r="G7" s="46">
        <v>0</v>
      </c>
      <c r="H7" s="46">
        <v>27975527337016.801</v>
      </c>
      <c r="I7" s="46">
        <v>0</v>
      </c>
      <c r="J7" s="46">
        <v>0</v>
      </c>
      <c r="K7" s="46">
        <v>0</v>
      </c>
      <c r="L7" s="46">
        <v>5144924567727.2285</v>
      </c>
      <c r="M7" s="46">
        <v>0</v>
      </c>
      <c r="N7" s="47">
        <v>380704327348973</v>
      </c>
      <c r="O7" s="47">
        <v>0</v>
      </c>
      <c r="P7" s="47">
        <v>0</v>
      </c>
      <c r="Q7" s="47">
        <v>0</v>
      </c>
      <c r="R7" s="47">
        <v>77214588649712.969</v>
      </c>
      <c r="S7" s="47">
        <v>0</v>
      </c>
      <c r="U7" t="s">
        <v>173</v>
      </c>
      <c r="V7" s="4">
        <f>AN104+AN117+AN169</f>
        <v>0</v>
      </c>
      <c r="W7">
        <v>7374</v>
      </c>
    </row>
    <row r="8" spans="1:40" x14ac:dyDescent="0.15">
      <c r="A8" s="1" t="s">
        <v>3</v>
      </c>
      <c r="B8" s="46">
        <v>0</v>
      </c>
      <c r="C8" s="46">
        <v>0</v>
      </c>
      <c r="D8" s="46">
        <v>0</v>
      </c>
      <c r="E8" s="46">
        <v>0</v>
      </c>
      <c r="F8" s="46">
        <v>5269559761167.2363</v>
      </c>
      <c r="G8" s="46">
        <v>0</v>
      </c>
      <c r="H8" s="46">
        <v>0</v>
      </c>
      <c r="I8" s="46">
        <v>0</v>
      </c>
      <c r="J8" s="46">
        <v>0</v>
      </c>
      <c r="K8" s="46">
        <v>0</v>
      </c>
      <c r="L8" s="46">
        <v>7028707386845.7344</v>
      </c>
      <c r="M8" s="46">
        <v>0</v>
      </c>
      <c r="N8" s="47">
        <v>292635691802473.56</v>
      </c>
      <c r="O8" s="47">
        <v>0</v>
      </c>
      <c r="P8" s="47">
        <v>0</v>
      </c>
      <c r="Q8" s="47">
        <v>0</v>
      </c>
      <c r="R8" s="47">
        <v>32515076866941.508</v>
      </c>
      <c r="S8" s="47">
        <v>0</v>
      </c>
      <c r="U8" t="s">
        <v>283</v>
      </c>
      <c r="V8" s="4">
        <f>AN182+AN195+AN208+AN221+AN234+AN247</f>
        <v>52432.871053068979</v>
      </c>
      <c r="W8">
        <v>24580</v>
      </c>
      <c r="X8">
        <v>147994.951</v>
      </c>
    </row>
    <row r="9" spans="1:40" x14ac:dyDescent="0.15">
      <c r="A9" s="1" t="s">
        <v>4</v>
      </c>
      <c r="B9" s="46">
        <v>1567949806965870.3</v>
      </c>
      <c r="C9" s="46">
        <v>0</v>
      </c>
      <c r="D9" s="46">
        <v>0</v>
      </c>
      <c r="E9" s="46">
        <v>0</v>
      </c>
      <c r="F9" s="46">
        <v>0</v>
      </c>
      <c r="G9" s="46">
        <v>0</v>
      </c>
      <c r="H9" s="46">
        <v>0</v>
      </c>
      <c r="I9" s="46">
        <v>0</v>
      </c>
      <c r="J9" s="46">
        <v>0</v>
      </c>
      <c r="K9" s="46">
        <v>0</v>
      </c>
      <c r="L9" s="46">
        <v>0</v>
      </c>
      <c r="M9" s="46">
        <v>0</v>
      </c>
      <c r="N9" s="47">
        <v>384286472877133.19</v>
      </c>
      <c r="O9" s="47">
        <v>0</v>
      </c>
      <c r="P9" s="47">
        <v>0</v>
      </c>
      <c r="Q9" s="47">
        <v>0</v>
      </c>
      <c r="R9" s="47">
        <v>0</v>
      </c>
      <c r="S9" s="47">
        <v>0</v>
      </c>
    </row>
    <row r="10" spans="1:40" x14ac:dyDescent="0.15">
      <c r="A10" s="1" t="s">
        <v>5</v>
      </c>
      <c r="B10" s="46">
        <v>24142385424743.359</v>
      </c>
      <c r="C10" s="46">
        <v>0</v>
      </c>
      <c r="D10" s="46">
        <v>0</v>
      </c>
      <c r="E10" s="46">
        <v>0</v>
      </c>
      <c r="F10" s="46">
        <v>16929111730765.162</v>
      </c>
      <c r="G10" s="46">
        <v>0</v>
      </c>
      <c r="H10" s="46">
        <v>133141021052862.17</v>
      </c>
      <c r="I10" s="46">
        <v>0</v>
      </c>
      <c r="J10" s="46">
        <v>0</v>
      </c>
      <c r="K10" s="46">
        <v>0</v>
      </c>
      <c r="L10" s="46">
        <v>188612535640272.5</v>
      </c>
      <c r="M10" s="46">
        <v>0</v>
      </c>
      <c r="N10" s="47">
        <v>40851768529818.43</v>
      </c>
      <c r="O10" s="47">
        <v>0</v>
      </c>
      <c r="P10" s="47">
        <v>0</v>
      </c>
      <c r="Q10" s="47">
        <v>0</v>
      </c>
      <c r="R10" s="47">
        <v>10212942132454.607</v>
      </c>
      <c r="S10" s="47">
        <v>0</v>
      </c>
      <c r="V10" s="114">
        <f>SUM(W6:W8)/X8</f>
        <v>0.23252144595122032</v>
      </c>
    </row>
    <row r="11" spans="1:40" x14ac:dyDescent="0.15">
      <c r="A11" s="1" t="s">
        <v>6</v>
      </c>
      <c r="B11" s="46">
        <v>0</v>
      </c>
      <c r="C11" s="46">
        <v>0</v>
      </c>
      <c r="D11" s="46">
        <v>0</v>
      </c>
      <c r="E11" s="46">
        <v>0</v>
      </c>
      <c r="F11" s="46">
        <v>126549508771.33105</v>
      </c>
      <c r="G11" s="46">
        <v>0</v>
      </c>
      <c r="H11" s="46">
        <v>0</v>
      </c>
      <c r="I11" s="46">
        <v>0</v>
      </c>
      <c r="J11" s="46">
        <v>0</v>
      </c>
      <c r="K11" s="46">
        <v>0</v>
      </c>
      <c r="L11" s="46">
        <v>759297052627.98633</v>
      </c>
      <c r="M11" s="46">
        <v>0</v>
      </c>
      <c r="N11" s="47">
        <v>78897948938065.984</v>
      </c>
      <c r="O11" s="47">
        <v>0</v>
      </c>
      <c r="P11" s="47">
        <v>0</v>
      </c>
      <c r="Q11" s="47">
        <v>0</v>
      </c>
      <c r="R11" s="47">
        <v>9862243617258.248</v>
      </c>
      <c r="S11" s="47">
        <v>0</v>
      </c>
    </row>
    <row r="12" spans="1:40" x14ac:dyDescent="0.15">
      <c r="A12" s="1" t="s">
        <v>7</v>
      </c>
      <c r="B12" s="46">
        <v>0</v>
      </c>
      <c r="C12" s="46">
        <v>0</v>
      </c>
      <c r="D12" s="46">
        <v>0</v>
      </c>
      <c r="E12" s="46">
        <v>0</v>
      </c>
      <c r="F12" s="46">
        <v>0</v>
      </c>
      <c r="G12" s="46">
        <v>0</v>
      </c>
      <c r="H12" s="46">
        <v>0</v>
      </c>
      <c r="I12" s="46">
        <v>0</v>
      </c>
      <c r="J12" s="46">
        <v>0</v>
      </c>
      <c r="K12" s="46">
        <v>0</v>
      </c>
      <c r="L12" s="46">
        <v>0</v>
      </c>
      <c r="M12" s="46">
        <v>0</v>
      </c>
      <c r="N12" s="47">
        <v>0</v>
      </c>
      <c r="O12" s="47">
        <v>0</v>
      </c>
      <c r="P12" s="47">
        <v>0</v>
      </c>
      <c r="Q12" s="47">
        <v>0</v>
      </c>
      <c r="R12" s="47">
        <v>0</v>
      </c>
      <c r="S12" s="47">
        <v>0</v>
      </c>
    </row>
    <row r="13" spans="1:40" x14ac:dyDescent="0.15">
      <c r="A13" s="1" t="s">
        <v>8</v>
      </c>
      <c r="B13" s="46">
        <v>768568761880676.25</v>
      </c>
      <c r="C13" s="46">
        <v>0</v>
      </c>
      <c r="D13" s="46">
        <v>0</v>
      </c>
      <c r="E13" s="46">
        <v>0</v>
      </c>
      <c r="F13" s="46">
        <v>146893688277535.38</v>
      </c>
      <c r="G13" s="46">
        <v>0</v>
      </c>
      <c r="H13" s="46">
        <v>127159770371522.02</v>
      </c>
      <c r="I13" s="46">
        <v>0</v>
      </c>
      <c r="J13" s="46">
        <v>0</v>
      </c>
      <c r="K13" s="46">
        <v>0</v>
      </c>
      <c r="L13" s="46">
        <v>229067955137351.72</v>
      </c>
      <c r="M13" s="46">
        <v>0</v>
      </c>
      <c r="N13" s="47">
        <v>68141037120120.305</v>
      </c>
      <c r="O13" s="47">
        <v>0</v>
      </c>
      <c r="P13" s="47">
        <v>0</v>
      </c>
      <c r="Q13" s="47">
        <v>0</v>
      </c>
      <c r="R13" s="47">
        <v>22713679040040.102</v>
      </c>
      <c r="S13" s="47">
        <v>0</v>
      </c>
      <c r="U13" t="s">
        <v>528</v>
      </c>
      <c r="V13" s="10">
        <f>AN26+AN39+AN65+AN78+AN91+AN104+AN195+AN221+AN234+AN247</f>
        <v>60908.561100670107</v>
      </c>
      <c r="W13" t="s">
        <v>529</v>
      </c>
      <c r="Y13" t="s">
        <v>532</v>
      </c>
      <c r="Z13" s="10">
        <f>B26+B39+B65+B78+B91+B104+B195+B221+B234+B247+B117+B143+B156+B169</f>
        <v>34540.028285170003</v>
      </c>
      <c r="AA13" t="s">
        <v>515</v>
      </c>
    </row>
    <row r="14" spans="1:40" x14ac:dyDescent="0.15">
      <c r="A14" s="1" t="s">
        <v>9</v>
      </c>
      <c r="B14" s="46">
        <v>0</v>
      </c>
      <c r="C14" s="46">
        <v>0</v>
      </c>
      <c r="D14" s="46">
        <v>0</v>
      </c>
      <c r="E14" s="46">
        <v>0</v>
      </c>
      <c r="F14" s="46">
        <v>0</v>
      </c>
      <c r="G14" s="46">
        <v>0</v>
      </c>
      <c r="H14" s="46">
        <v>0</v>
      </c>
      <c r="I14" s="46">
        <v>0</v>
      </c>
      <c r="J14" s="46">
        <v>0</v>
      </c>
      <c r="K14" s="46">
        <v>0</v>
      </c>
      <c r="L14" s="46">
        <v>0</v>
      </c>
      <c r="M14" s="46">
        <v>0</v>
      </c>
      <c r="N14" s="47">
        <v>0</v>
      </c>
      <c r="O14" s="47">
        <v>0</v>
      </c>
      <c r="P14" s="47">
        <v>0</v>
      </c>
      <c r="Q14" s="47">
        <v>0</v>
      </c>
      <c r="R14" s="47">
        <v>0</v>
      </c>
      <c r="S14" s="47">
        <v>0</v>
      </c>
      <c r="V14" s="10">
        <f>V13/1.229</f>
        <v>49559.447600219777</v>
      </c>
      <c r="W14" t="s">
        <v>530</v>
      </c>
      <c r="Z14" s="10">
        <f>Z13/1.229</f>
        <v>28104.172730000002</v>
      </c>
      <c r="AA14" t="s">
        <v>530</v>
      </c>
    </row>
    <row r="15" spans="1:40" x14ac:dyDescent="0.15">
      <c r="A15" s="1" t="s">
        <v>202</v>
      </c>
      <c r="B15" s="1">
        <f>SUM(B5:B14)</f>
        <v>4525664356503749</v>
      </c>
      <c r="C15" s="1">
        <f t="shared" ref="C15:S15" si="3">SUM(C5:C14)</f>
        <v>322632107752419</v>
      </c>
      <c r="D15" s="1">
        <f t="shared" si="3"/>
        <v>0</v>
      </c>
      <c r="E15" s="1">
        <f t="shared" si="3"/>
        <v>233393439650686.13</v>
      </c>
      <c r="F15" s="1">
        <f t="shared" si="3"/>
        <v>1069103424468845.8</v>
      </c>
      <c r="G15" s="1">
        <f t="shared" si="3"/>
        <v>933573758602744.5</v>
      </c>
      <c r="H15" s="1">
        <f t="shared" si="3"/>
        <v>1810788034957862</v>
      </c>
      <c r="I15" s="1">
        <f t="shared" si="3"/>
        <v>53540603882197.031</v>
      </c>
      <c r="J15" s="1">
        <f t="shared" si="3"/>
        <v>0</v>
      </c>
      <c r="K15" s="1">
        <f t="shared" si="3"/>
        <v>215784858070672.88</v>
      </c>
      <c r="L15" s="1">
        <f t="shared" si="3"/>
        <v>974670664940550</v>
      </c>
      <c r="M15" s="1">
        <f t="shared" si="3"/>
        <v>863139432282691.5</v>
      </c>
      <c r="N15" s="1">
        <f t="shared" si="3"/>
        <v>1713707188618824.8</v>
      </c>
      <c r="O15" s="1">
        <f t="shared" si="3"/>
        <v>1150990996229001.8</v>
      </c>
      <c r="P15" s="1">
        <f t="shared" si="3"/>
        <v>0</v>
      </c>
      <c r="Q15" s="1">
        <f t="shared" si="3"/>
        <v>1796183180966366.3</v>
      </c>
      <c r="R15" s="1">
        <f t="shared" si="3"/>
        <v>1083113828146674.6</v>
      </c>
      <c r="S15" s="1">
        <f t="shared" si="3"/>
        <v>1154973664036022.3</v>
      </c>
    </row>
    <row r="16" spans="1:40" x14ac:dyDescent="0.15">
      <c r="A16" s="1"/>
      <c r="B16" s="8">
        <f>B15/$B$19</f>
        <v>16296.367997204814</v>
      </c>
      <c r="C16" s="8">
        <f t="shared" ref="C16:S16" si="4">C15/$B$19</f>
        <v>1161.7590571186454</v>
      </c>
      <c r="D16" s="8">
        <f t="shared" si="4"/>
        <v>0</v>
      </c>
      <c r="E16" s="8">
        <f t="shared" si="4"/>
        <v>840.42144557519043</v>
      </c>
      <c r="F16" s="8">
        <f t="shared" si="4"/>
        <v>3849.7116577323313</v>
      </c>
      <c r="G16" s="8">
        <f t="shared" si="4"/>
        <v>3361.6857823007617</v>
      </c>
      <c r="H16" s="8">
        <f t="shared" si="4"/>
        <v>6520.427910258406</v>
      </c>
      <c r="I16" s="8">
        <f t="shared" si="4"/>
        <v>192.79321552049632</v>
      </c>
      <c r="J16" s="8">
        <f t="shared" si="4"/>
        <v>0</v>
      </c>
      <c r="K16" s="8">
        <f t="shared" si="4"/>
        <v>777.01508073412151</v>
      </c>
      <c r="L16" s="8">
        <f t="shared" si="4"/>
        <v>3509.6707534498219</v>
      </c>
      <c r="M16" s="8">
        <f t="shared" si="4"/>
        <v>3108.060322936486</v>
      </c>
      <c r="N16" s="8">
        <f t="shared" si="4"/>
        <v>6170.8515668100708</v>
      </c>
      <c r="O16" s="8">
        <f t="shared" si="4"/>
        <v>4144.5788636671414</v>
      </c>
      <c r="P16" s="8">
        <f t="shared" si="4"/>
        <v>0</v>
      </c>
      <c r="Q16" s="8">
        <f t="shared" si="4"/>
        <v>6467.8376038542592</v>
      </c>
      <c r="R16" s="8">
        <f t="shared" si="4"/>
        <v>3900.1614207146831</v>
      </c>
      <c r="S16" s="8">
        <f t="shared" si="4"/>
        <v>4158.9199670016287</v>
      </c>
      <c r="U16" t="s">
        <v>531</v>
      </c>
      <c r="V16" s="10">
        <f>T26+T39+T65+T78+T91+T104+T195+T221+T234+T247</f>
        <v>55592.674663258134</v>
      </c>
      <c r="W16" t="s">
        <v>515</v>
      </c>
    </row>
    <row r="17" spans="1:40" s="10" customFormat="1" x14ac:dyDescent="0.15">
      <c r="B17" s="10">
        <f>(B15-B9)/(SUM($B$15:$G$15)-$B$9)</f>
        <v>0.53616584812292101</v>
      </c>
      <c r="C17" s="10">
        <f>C15/(SUM($B$15:$G$15)-$B$9)</f>
        <v>5.848580543777928E-2</v>
      </c>
      <c r="D17" s="10">
        <f>D15/(SUM($B$15:$G$15)-$B$9)</f>
        <v>0</v>
      </c>
      <c r="E17" s="10">
        <f>E15/(SUM($B$15:$G$15)-$B$9)</f>
        <v>4.230888052945736E-2</v>
      </c>
      <c r="F17" s="10">
        <f>F15/(SUM($B$15:$G$15)-$B$9)</f>
        <v>0.19380394379201293</v>
      </c>
      <c r="G17" s="10">
        <f>G15/(SUM($B$15:$G$15)-$B$9)</f>
        <v>0.16923552211782944</v>
      </c>
      <c r="H17" s="10">
        <f t="shared" ref="H17:M17" si="5">H15/SUM($H$15:$M$15)</f>
        <v>0.46218053809651249</v>
      </c>
      <c r="I17" s="10">
        <f t="shared" si="5"/>
        <v>1.3665555898629453E-2</v>
      </c>
      <c r="J17" s="10">
        <f t="shared" si="5"/>
        <v>0</v>
      </c>
      <c r="K17" s="10">
        <f t="shared" si="5"/>
        <v>5.5076331349021734E-2</v>
      </c>
      <c r="L17" s="10">
        <f t="shared" si="5"/>
        <v>0.24877224925974936</v>
      </c>
      <c r="M17" s="10">
        <f t="shared" si="5"/>
        <v>0.22030532539608694</v>
      </c>
      <c r="N17" s="10">
        <f>(N15-N9)/(SUM($N$15:$S$15)-$N$9)</f>
        <v>0.20406531541403047</v>
      </c>
      <c r="O17" s="10">
        <f>O15/(SUM($N$15:$S$15)-$N$9)</f>
        <v>0.17667645607067359</v>
      </c>
      <c r="P17" s="10">
        <f>P15/(SUM($N$15:$S$15)-$N$9)</f>
        <v>0</v>
      </c>
      <c r="Q17" s="10">
        <f>Q15/(SUM($N$15:$S$15)-$N$9)</f>
        <v>0.27571308542516881</v>
      </c>
      <c r="R17" s="10">
        <f>R15/(SUM($N$15:$S$15)-$N$9)</f>
        <v>0.16625734980121584</v>
      </c>
      <c r="S17" s="10">
        <f>S15/(SUM($N$15:$S$15)-$N$9)</f>
        <v>0.17728779328891117</v>
      </c>
      <c r="U17"/>
      <c r="V17" s="10">
        <f>V16/1.229</f>
        <v>45234.072142602221</v>
      </c>
      <c r="W17" t="s">
        <v>530</v>
      </c>
    </row>
    <row r="18" spans="1:40" s="10" customFormat="1" x14ac:dyDescent="0.15"/>
    <row r="19" spans="1:40" s="10" customFormat="1" x14ac:dyDescent="0.15">
      <c r="A19" s="2" t="s">
        <v>131</v>
      </c>
      <c r="B19" s="1">
        <v>277710000000</v>
      </c>
      <c r="D19" s="1"/>
      <c r="G19" s="1"/>
    </row>
    <row r="20" spans="1:40" s="10" customFormat="1" x14ac:dyDescent="0.15">
      <c r="A20" s="2"/>
      <c r="B20" s="1"/>
      <c r="D20" s="1"/>
      <c r="G20" s="1"/>
    </row>
    <row r="21" spans="1:40" s="18" customFormat="1" x14ac:dyDescent="0.15">
      <c r="B21" s="18">
        <v>2022</v>
      </c>
      <c r="C21" s="18">
        <v>2023</v>
      </c>
      <c r="D21" s="18">
        <v>2024</v>
      </c>
      <c r="E21" s="18">
        <v>2025</v>
      </c>
      <c r="F21" s="18">
        <v>2026</v>
      </c>
      <c r="G21" s="18">
        <v>2027</v>
      </c>
      <c r="H21" s="18">
        <v>2028</v>
      </c>
      <c r="I21" s="18">
        <v>2029</v>
      </c>
      <c r="J21" s="18">
        <v>2030</v>
      </c>
      <c r="K21" s="18">
        <v>2031</v>
      </c>
      <c r="L21" s="18">
        <v>2032</v>
      </c>
      <c r="M21" s="18">
        <v>2033</v>
      </c>
      <c r="N21" s="18">
        <v>2034</v>
      </c>
      <c r="O21" s="18">
        <v>2035</v>
      </c>
      <c r="P21" s="18">
        <v>2036</v>
      </c>
      <c r="Q21" s="18">
        <v>2037</v>
      </c>
      <c r="R21" s="18">
        <v>2038</v>
      </c>
      <c r="S21" s="18">
        <v>2039</v>
      </c>
      <c r="T21" s="18">
        <v>2040</v>
      </c>
      <c r="U21" s="18">
        <v>2041</v>
      </c>
      <c r="V21" s="18">
        <v>2042</v>
      </c>
      <c r="W21" s="18">
        <v>2043</v>
      </c>
      <c r="X21" s="18">
        <v>2044</v>
      </c>
      <c r="Y21" s="18">
        <v>2045</v>
      </c>
      <c r="Z21" s="18">
        <v>2046</v>
      </c>
      <c r="AA21" s="18">
        <v>2047</v>
      </c>
      <c r="AB21" s="18">
        <v>2048</v>
      </c>
      <c r="AC21" s="18">
        <v>2049</v>
      </c>
      <c r="AD21" s="18">
        <v>2050</v>
      </c>
      <c r="AE21" s="18">
        <v>2051</v>
      </c>
      <c r="AF21" s="18">
        <v>2052</v>
      </c>
      <c r="AG21" s="18">
        <v>2053</v>
      </c>
      <c r="AH21" s="18">
        <v>2054</v>
      </c>
      <c r="AI21" s="18">
        <v>2055</v>
      </c>
      <c r="AJ21" s="18">
        <v>2056</v>
      </c>
      <c r="AK21" s="18">
        <v>2057</v>
      </c>
      <c r="AL21" s="18">
        <v>2058</v>
      </c>
      <c r="AM21" s="18">
        <v>2059</v>
      </c>
      <c r="AN21" s="18">
        <v>2060</v>
      </c>
    </row>
    <row r="22" spans="1:40" s="10" customFormat="1" x14ac:dyDescent="0.15">
      <c r="A22" s="2" t="s">
        <v>533</v>
      </c>
      <c r="B22" s="1">
        <f>B26+B39+B52+B65+B78+B91+B104+B117+B130+B143+B156+B169+B182+B195+B208+B221+B234+B247</f>
        <v>34540.028285170003</v>
      </c>
      <c r="C22" s="1">
        <f t="shared" ref="C22:AN22" si="6">C26+C39+C52+C65+C78+C91+C104+C117+C130+C143+C156+C169+C182+C195+C208+C221+C234+C247</f>
        <v>34974.860816690081</v>
      </c>
      <c r="D22" s="1">
        <f t="shared" si="6"/>
        <v>37283.488535701661</v>
      </c>
      <c r="E22" s="1">
        <f t="shared" si="6"/>
        <v>39666.0554480836</v>
      </c>
      <c r="F22" s="1">
        <f t="shared" si="6"/>
        <v>42005.070739245937</v>
      </c>
      <c r="G22" s="1">
        <f t="shared" si="6"/>
        <v>44210.155273148768</v>
      </c>
      <c r="H22" s="1">
        <f t="shared" si="6"/>
        <v>46214.692493561961</v>
      </c>
      <c r="I22" s="1">
        <f t="shared" si="6"/>
        <v>47972.668087435479</v>
      </c>
      <c r="J22" s="1">
        <f t="shared" si="6"/>
        <v>49455.698176869417</v>
      </c>
      <c r="K22" s="1">
        <f t="shared" si="6"/>
        <v>50715.089186363708</v>
      </c>
      <c r="L22" s="1">
        <f t="shared" si="6"/>
        <v>51866.237839659567</v>
      </c>
      <c r="M22" s="1">
        <f t="shared" si="6"/>
        <v>52752.045873595896</v>
      </c>
      <c r="N22" s="1">
        <f t="shared" si="6"/>
        <v>53388.716713876202</v>
      </c>
      <c r="O22" s="1">
        <f t="shared" si="6"/>
        <v>53820.437262636013</v>
      </c>
      <c r="P22" s="1">
        <f t="shared" si="6"/>
        <v>54160.487274436397</v>
      </c>
      <c r="Q22" s="1">
        <f t="shared" si="6"/>
        <v>54504.273267546298</v>
      </c>
      <c r="R22" s="1">
        <f t="shared" si="6"/>
        <v>54720.276879438687</v>
      </c>
      <c r="S22" s="1">
        <f t="shared" si="6"/>
        <v>55152.369685979902</v>
      </c>
      <c r="T22" s="1">
        <f t="shared" si="6"/>
        <v>55592.674663258134</v>
      </c>
      <c r="U22" s="1">
        <f t="shared" si="6"/>
        <v>55982.125152931345</v>
      </c>
      <c r="V22" s="1">
        <f t="shared" si="6"/>
        <v>56311.165371811112</v>
      </c>
      <c r="W22" s="1">
        <f t="shared" si="6"/>
        <v>56625.438864732962</v>
      </c>
      <c r="X22" s="1">
        <f t="shared" si="6"/>
        <v>56937.042694132062</v>
      </c>
      <c r="Y22" s="1">
        <f t="shared" si="6"/>
        <v>57261.27950588605</v>
      </c>
      <c r="Z22" s="1">
        <f t="shared" si="6"/>
        <v>57593.895714890998</v>
      </c>
      <c r="AA22" s="1">
        <f t="shared" si="6"/>
        <v>57952.977369427215</v>
      </c>
      <c r="AB22" s="1">
        <f t="shared" si="6"/>
        <v>58315.387449733491</v>
      </c>
      <c r="AC22" s="1">
        <f t="shared" si="6"/>
        <v>58674.063264885146</v>
      </c>
      <c r="AD22" s="1">
        <f t="shared" si="6"/>
        <v>59028.938242637407</v>
      </c>
      <c r="AE22" s="1">
        <f t="shared" si="6"/>
        <v>59360.342076238943</v>
      </c>
      <c r="AF22" s="1">
        <f t="shared" si="6"/>
        <v>59674.976380927561</v>
      </c>
      <c r="AG22" s="1">
        <f t="shared" si="6"/>
        <v>59995.828927502538</v>
      </c>
      <c r="AH22" s="1">
        <f t="shared" si="6"/>
        <v>60306.783056952147</v>
      </c>
      <c r="AI22" s="1">
        <f t="shared" si="6"/>
        <v>60615.174061452315</v>
      </c>
      <c r="AJ22" s="1">
        <f t="shared" si="6"/>
        <v>60914.280174206637</v>
      </c>
      <c r="AK22" s="1">
        <f t="shared" si="6"/>
        <v>61218.794129960588</v>
      </c>
      <c r="AL22" s="1">
        <f t="shared" si="6"/>
        <v>61514.499475351011</v>
      </c>
      <c r="AM22" s="1">
        <f t="shared" si="6"/>
        <v>61801.956391978703</v>
      </c>
      <c r="AN22" s="1">
        <f t="shared" si="6"/>
        <v>60908.561100670107</v>
      </c>
    </row>
    <row r="23" spans="1:40" s="10" customFormat="1" x14ac:dyDescent="0.15">
      <c r="A23" s="2"/>
      <c r="B23" s="1"/>
      <c r="D23" s="1"/>
      <c r="G23" s="1"/>
    </row>
    <row r="24" spans="1:40" x14ac:dyDescent="0.15">
      <c r="A24" s="13" t="s">
        <v>222</v>
      </c>
    </row>
    <row r="25" spans="1:40" s="18" customFormat="1" x14ac:dyDescent="0.15">
      <c r="A25" s="17" t="s">
        <v>12</v>
      </c>
      <c r="B25" s="18">
        <v>2022</v>
      </c>
      <c r="C25" s="18">
        <v>2023</v>
      </c>
      <c r="D25" s="18">
        <v>2024</v>
      </c>
      <c r="E25" s="18">
        <v>2025</v>
      </c>
      <c r="F25" s="18">
        <v>2026</v>
      </c>
      <c r="G25" s="18">
        <v>2027</v>
      </c>
      <c r="H25" s="18">
        <v>2028</v>
      </c>
      <c r="I25" s="18">
        <v>2029</v>
      </c>
      <c r="J25" s="18">
        <v>2030</v>
      </c>
      <c r="K25" s="18">
        <v>2031</v>
      </c>
      <c r="L25" s="18">
        <v>2032</v>
      </c>
      <c r="M25" s="18">
        <v>2033</v>
      </c>
      <c r="N25" s="18">
        <v>2034</v>
      </c>
      <c r="O25" s="18">
        <v>2035</v>
      </c>
      <c r="P25" s="18">
        <v>2036</v>
      </c>
      <c r="Q25" s="18">
        <v>2037</v>
      </c>
      <c r="R25" s="18">
        <v>2038</v>
      </c>
      <c r="S25" s="18">
        <v>2039</v>
      </c>
      <c r="T25" s="18">
        <v>2040</v>
      </c>
      <c r="U25" s="18">
        <v>2041</v>
      </c>
      <c r="V25" s="18">
        <v>2042</v>
      </c>
      <c r="W25" s="18">
        <v>2043</v>
      </c>
      <c r="X25" s="18">
        <v>2044</v>
      </c>
      <c r="Y25" s="18">
        <v>2045</v>
      </c>
      <c r="Z25" s="18">
        <v>2046</v>
      </c>
      <c r="AA25" s="18">
        <v>2047</v>
      </c>
      <c r="AB25" s="18">
        <v>2048</v>
      </c>
      <c r="AC25" s="18">
        <v>2049</v>
      </c>
      <c r="AD25" s="18">
        <v>2050</v>
      </c>
      <c r="AE25" s="18">
        <v>2051</v>
      </c>
      <c r="AF25" s="18">
        <v>2052</v>
      </c>
      <c r="AG25" s="18">
        <v>2053</v>
      </c>
      <c r="AH25" s="18">
        <v>2054</v>
      </c>
      <c r="AI25" s="18">
        <v>2055</v>
      </c>
      <c r="AJ25" s="18">
        <v>2056</v>
      </c>
      <c r="AK25" s="18">
        <v>2057</v>
      </c>
      <c r="AL25" s="18">
        <v>2058</v>
      </c>
      <c r="AM25" s="18">
        <v>2059</v>
      </c>
      <c r="AN25" s="18">
        <v>2060</v>
      </c>
    </row>
    <row r="26" spans="1:40" s="14" customFormat="1" x14ac:dyDescent="0.15">
      <c r="A26" s="18" t="s">
        <v>203</v>
      </c>
      <c r="B26" s="15">
        <f>B$36*$B5/$B$15-$B$3*'Distributed Generation'!B14</f>
        <v>1569.610641000723</v>
      </c>
      <c r="C26" s="15">
        <f>C$36*$B5/$B$15-$B$3*'Distributed Generation'!C14</f>
        <v>1560.8934575342821</v>
      </c>
      <c r="D26" s="15">
        <f>D$36*$B5/$B$15-$B$3*'Distributed Generation'!D14</f>
        <v>1587.7995562045537</v>
      </c>
      <c r="E26" s="15">
        <f>E$36*$B5/$B$15-$B$3*'Distributed Generation'!E14</f>
        <v>1614.4060737198638</v>
      </c>
      <c r="F26" s="15">
        <f>F$36*$B5/$B$15-$B$3*'Distributed Generation'!F14</f>
        <v>1635.8413559855155</v>
      </c>
      <c r="G26" s="15">
        <f>G$36*$B5/$B$15-$B$3*'Distributed Generation'!G14</f>
        <v>1648.1907495032863</v>
      </c>
      <c r="H26" s="15">
        <f>H$36*$B5/$B$15-$B$3*'Distributed Generation'!H14</f>
        <v>1660.0370686314297</v>
      </c>
      <c r="I26" s="15">
        <f>I$36*$B5/$B$15-$B$3*'Distributed Generation'!I14</f>
        <v>1671.3896684007318</v>
      </c>
      <c r="J26" s="15">
        <f>J$36*$B5/$B$15-$B$3*'Distributed Generation'!J14</f>
        <v>1682.2437604342456</v>
      </c>
      <c r="K26" s="15">
        <f>K$36*$B5/$B$15-$B$3*'Distributed Generation'!K14</f>
        <v>1691.9648736168842</v>
      </c>
      <c r="L26" s="15">
        <f>L$36*$B5/$B$15-$B$3*'Distributed Generation'!L14</f>
        <v>1700.0506367618248</v>
      </c>
      <c r="M26" s="15">
        <f>M$36*$B5/$B$15-$B$3*'Distributed Generation'!M14</f>
        <v>1707.5880776363329</v>
      </c>
      <c r="N26" s="15">
        <f>N$36*$B5/$B$15-$B$3*'Distributed Generation'!N14</f>
        <v>1714.5830839061605</v>
      </c>
      <c r="O26" s="15">
        <f>O$36*$B5/$B$15-$B$3*'Distributed Generation'!O14</f>
        <v>1721.0317354738752</v>
      </c>
      <c r="P26" s="15">
        <f>P$36*$B5/$B$15-$B$3*'Distributed Generation'!P14</f>
        <v>1723.9652575415284</v>
      </c>
      <c r="Q26" s="15">
        <f>Q$36*$B5/$B$15-$B$3*'Distributed Generation'!Q14</f>
        <v>1721.0832082916625</v>
      </c>
      <c r="R26" s="15">
        <f>R$36*$B5/$B$15-$B$3*'Distributed Generation'!R14</f>
        <v>1718.1255079984107</v>
      </c>
      <c r="S26" s="15">
        <f>S$36*$B5/$B$15-$B$3*'Distributed Generation'!S14</f>
        <v>1715.1020372311591</v>
      </c>
      <c r="T26" s="15">
        <f>T$36*$B5/$B$15-$B$3*'Distributed Generation'!T14</f>
        <v>1712.0063208620086</v>
      </c>
      <c r="U26" s="15">
        <f>U$36*$B5/$B$15-$B$3*'Distributed Generation'!U14</f>
        <v>1706.6873356761757</v>
      </c>
      <c r="V26" s="15">
        <f>V$36*$B5/$B$15-$B$3*'Distributed Generation'!V14</f>
        <v>1697.4859779701353</v>
      </c>
      <c r="W26" s="15">
        <f>W$36*$B5/$B$15-$B$3*'Distributed Generation'!W14</f>
        <v>1688.2009152598625</v>
      </c>
      <c r="X26" s="15">
        <f>X$36*$B5/$B$15-$B$3*'Distributed Generation'!X14</f>
        <v>1678.8368130521108</v>
      </c>
      <c r="Y26" s="15">
        <f>Y$36*$B5/$B$15-$B$3*'Distributed Generation'!Y14</f>
        <v>1669.386056075246</v>
      </c>
      <c r="Z26" s="15">
        <f>Z$36*$B5/$B$15-$B$3*'Distributed Generation'!Z14</f>
        <v>1658.2189513959604</v>
      </c>
      <c r="AA26" s="15">
        <f>AA$36*$B5/$B$15-$B$3*'Distributed Generation'!AA14</f>
        <v>1644.0655659651406</v>
      </c>
      <c r="AB26" s="15">
        <f>AB$36*$B5/$B$15-$B$3*'Distributed Generation'!AB14</f>
        <v>1629.7815610561115</v>
      </c>
      <c r="AC26" s="15">
        <f>AC$36*$B5/$B$15-$B$3*'Distributed Generation'!AC14</f>
        <v>1615.3691537438935</v>
      </c>
      <c r="AD26" s="15">
        <f>AD$36*$B5/$B$15-$B$3*'Distributed Generation'!AD14</f>
        <v>1600.8276591728061</v>
      </c>
      <c r="AE26" s="15">
        <f>AE$36*$B5/$B$15-$B$3*'Distributed Generation'!AE14</f>
        <v>1584.1672288508244</v>
      </c>
      <c r="AF26" s="15">
        <f>AF$36*$B5/$B$15-$B$3*'Distributed Generation'!AF14</f>
        <v>1563.8058173721588</v>
      </c>
      <c r="AG26" s="15">
        <f>AG$36*$B5/$B$15-$B$3*'Distributed Generation'!AG14</f>
        <v>1543.2612651242507</v>
      </c>
      <c r="AH26" s="15">
        <f>AH$36*$B5/$B$15-$B$3*'Distributed Generation'!AH14</f>
        <v>1522.5485994122025</v>
      </c>
      <c r="AI26" s="15">
        <f>AI$36*$B5/$B$15-$B$3*'Distributed Generation'!AI14</f>
        <v>1501.6503312895181</v>
      </c>
      <c r="AJ26" s="15">
        <f>AJ$36*$B5/$B$15-$B$3*'Distributed Generation'!AJ14</f>
        <v>1479.0663373810107</v>
      </c>
      <c r="AK26" s="15">
        <f>AK$36*$B5/$B$15-$B$3*'Distributed Generation'!AK14</f>
        <v>1453.652993398325</v>
      </c>
      <c r="AL26" s="15">
        <f>AL$36*$B5/$B$15-$B$3*'Distributed Generation'!AL14</f>
        <v>1428.0157343642236</v>
      </c>
      <c r="AM26" s="15">
        <f>AM$36*$B5/$B$15-$B$3*'Distributed Generation'!AM14</f>
        <v>1402.1600527055366</v>
      </c>
      <c r="AN26" s="15">
        <f>AN$36*$B5/$B$15-$B$3*'Distributed Generation'!AN14</f>
        <v>1376.0800579246595</v>
      </c>
    </row>
    <row r="27" spans="1:40" s="14" customFormat="1" x14ac:dyDescent="0.15">
      <c r="A27" s="18" t="s">
        <v>204</v>
      </c>
      <c r="B27" s="15">
        <f t="shared" ref="B27:AN27" si="7">B$36*$B6/$B$15</f>
        <v>0</v>
      </c>
      <c r="C27" s="15">
        <f t="shared" si="7"/>
        <v>0</v>
      </c>
      <c r="D27" s="15">
        <f t="shared" si="7"/>
        <v>0</v>
      </c>
      <c r="E27" s="15">
        <f t="shared" si="7"/>
        <v>0</v>
      </c>
      <c r="F27" s="15">
        <f t="shared" si="7"/>
        <v>0</v>
      </c>
      <c r="G27" s="15">
        <f t="shared" si="7"/>
        <v>0</v>
      </c>
      <c r="H27" s="15">
        <f t="shared" si="7"/>
        <v>0</v>
      </c>
      <c r="I27" s="15">
        <f t="shared" si="7"/>
        <v>0</v>
      </c>
      <c r="J27" s="15">
        <f t="shared" si="7"/>
        <v>0</v>
      </c>
      <c r="K27" s="15">
        <f t="shared" si="7"/>
        <v>0</v>
      </c>
      <c r="L27" s="15">
        <f t="shared" si="7"/>
        <v>0</v>
      </c>
      <c r="M27" s="15">
        <f t="shared" si="7"/>
        <v>0</v>
      </c>
      <c r="N27" s="15">
        <f t="shared" si="7"/>
        <v>0</v>
      </c>
      <c r="O27" s="15">
        <f t="shared" si="7"/>
        <v>0</v>
      </c>
      <c r="P27" s="15">
        <f t="shared" si="7"/>
        <v>0</v>
      </c>
      <c r="Q27" s="15">
        <f t="shared" si="7"/>
        <v>0</v>
      </c>
      <c r="R27" s="15">
        <f t="shared" si="7"/>
        <v>0</v>
      </c>
      <c r="S27" s="15">
        <f t="shared" si="7"/>
        <v>0</v>
      </c>
      <c r="T27" s="15">
        <f t="shared" si="7"/>
        <v>0</v>
      </c>
      <c r="U27" s="15">
        <f t="shared" si="7"/>
        <v>0</v>
      </c>
      <c r="V27" s="15">
        <f t="shared" si="7"/>
        <v>0</v>
      </c>
      <c r="W27" s="15">
        <f t="shared" si="7"/>
        <v>0</v>
      </c>
      <c r="X27" s="15">
        <f t="shared" si="7"/>
        <v>0</v>
      </c>
      <c r="Y27" s="15">
        <f t="shared" si="7"/>
        <v>0</v>
      </c>
      <c r="Z27" s="15">
        <f t="shared" si="7"/>
        <v>0</v>
      </c>
      <c r="AA27" s="15">
        <f t="shared" si="7"/>
        <v>0</v>
      </c>
      <c r="AB27" s="15">
        <f t="shared" si="7"/>
        <v>0</v>
      </c>
      <c r="AC27" s="15">
        <f t="shared" si="7"/>
        <v>0</v>
      </c>
      <c r="AD27" s="15">
        <f t="shared" si="7"/>
        <v>0</v>
      </c>
      <c r="AE27" s="15">
        <f t="shared" si="7"/>
        <v>0</v>
      </c>
      <c r="AF27" s="15">
        <f t="shared" si="7"/>
        <v>0</v>
      </c>
      <c r="AG27" s="15">
        <f t="shared" si="7"/>
        <v>0</v>
      </c>
      <c r="AH27" s="15">
        <f t="shared" si="7"/>
        <v>0</v>
      </c>
      <c r="AI27" s="15">
        <f t="shared" si="7"/>
        <v>0</v>
      </c>
      <c r="AJ27" s="15">
        <f t="shared" si="7"/>
        <v>0</v>
      </c>
      <c r="AK27" s="15">
        <f t="shared" si="7"/>
        <v>0</v>
      </c>
      <c r="AL27" s="15">
        <f t="shared" si="7"/>
        <v>0</v>
      </c>
      <c r="AM27" s="15">
        <f t="shared" si="7"/>
        <v>0</v>
      </c>
      <c r="AN27" s="15">
        <f t="shared" si="7"/>
        <v>0</v>
      </c>
    </row>
    <row r="28" spans="1:40" s="14" customFormat="1" x14ac:dyDescent="0.15">
      <c r="A28" s="18" t="s">
        <v>205</v>
      </c>
      <c r="B28" s="15">
        <f t="shared" ref="B28:AN28" si="8">B$36*$B7/$B$15</f>
        <v>6226.3038101622105</v>
      </c>
      <c r="C28" s="15">
        <f t="shared" si="8"/>
        <v>6282.0365171880285</v>
      </c>
      <c r="D28" s="15">
        <f t="shared" si="8"/>
        <v>6416.824168115897</v>
      </c>
      <c r="E28" s="15">
        <f t="shared" si="8"/>
        <v>6552.5330137124356</v>
      </c>
      <c r="F28" s="15">
        <f t="shared" si="8"/>
        <v>6669.8382624278875</v>
      </c>
      <c r="G28" s="15">
        <f t="shared" si="8"/>
        <v>6753.211335801604</v>
      </c>
      <c r="H28" s="15">
        <f t="shared" si="8"/>
        <v>6836.698390469367</v>
      </c>
      <c r="I28" s="15">
        <f t="shared" si="8"/>
        <v>6920.3365358023339</v>
      </c>
      <c r="J28" s="15">
        <f t="shared" si="8"/>
        <v>7004.1067773512668</v>
      </c>
      <c r="K28" s="15">
        <f t="shared" si="8"/>
        <v>7085.4923062859334</v>
      </c>
      <c r="L28" s="15">
        <f t="shared" si="8"/>
        <v>7162.5003254418998</v>
      </c>
      <c r="M28" s="15">
        <f t="shared" si="8"/>
        <v>7239.4428373963119</v>
      </c>
      <c r="N28" s="15">
        <f t="shared" si="8"/>
        <v>7316.3431972378339</v>
      </c>
      <c r="O28" s="15">
        <f t="shared" si="8"/>
        <v>7393.1858547930915</v>
      </c>
      <c r="P28" s="15">
        <f t="shared" si="8"/>
        <v>7451.0889528534171</v>
      </c>
      <c r="Q28" s="15">
        <f t="shared" si="8"/>
        <v>7475.7792289161898</v>
      </c>
      <c r="R28" s="15">
        <f t="shared" si="8"/>
        <v>7500.1694137541908</v>
      </c>
      <c r="S28" s="15">
        <f t="shared" si="8"/>
        <v>7524.2987014357986</v>
      </c>
      <c r="T28" s="15">
        <f t="shared" si="8"/>
        <v>7548.1414065378785</v>
      </c>
      <c r="U28" s="15">
        <f t="shared" si="8"/>
        <v>7563.1648881059627</v>
      </c>
      <c r="V28" s="15">
        <f t="shared" si="8"/>
        <v>7562.7878428277045</v>
      </c>
      <c r="W28" s="15">
        <f t="shared" si="8"/>
        <v>7562.078758014808</v>
      </c>
      <c r="X28" s="15">
        <f t="shared" si="8"/>
        <v>7561.056140717209</v>
      </c>
      <c r="Y28" s="15">
        <f t="shared" si="8"/>
        <v>7559.6897828096753</v>
      </c>
      <c r="Z28" s="15">
        <f t="shared" si="8"/>
        <v>7551.5150471044926</v>
      </c>
      <c r="AA28" s="15">
        <f t="shared" si="8"/>
        <v>7531.4943855780775</v>
      </c>
      <c r="AB28" s="15">
        <f t="shared" si="8"/>
        <v>7510.9555850090264</v>
      </c>
      <c r="AC28" s="15">
        <f t="shared" si="8"/>
        <v>7489.9074400514228</v>
      </c>
      <c r="AD28" s="15">
        <f t="shared" si="8"/>
        <v>7468.3472340318158</v>
      </c>
      <c r="AE28" s="15">
        <f t="shared" si="8"/>
        <v>7438.3816710436477</v>
      </c>
      <c r="AF28" s="15">
        <f t="shared" si="8"/>
        <v>7393.735121271071</v>
      </c>
      <c r="AG28" s="15">
        <f t="shared" si="8"/>
        <v>7348.362091924806</v>
      </c>
      <c r="AH28" s="15">
        <f t="shared" si="8"/>
        <v>7302.3221930537093</v>
      </c>
      <c r="AI28" s="15">
        <f t="shared" si="8"/>
        <v>7255.5460498132688</v>
      </c>
      <c r="AJ28" s="15">
        <f t="shared" si="8"/>
        <v>7202.0829992539093</v>
      </c>
      <c r="AK28" s="15">
        <f t="shared" si="8"/>
        <v>7137.3965327167471</v>
      </c>
      <c r="AL28" s="15">
        <f t="shared" si="8"/>
        <v>7071.8218439024258</v>
      </c>
      <c r="AM28" s="15">
        <f t="shared" si="8"/>
        <v>7005.3807200728615</v>
      </c>
      <c r="AN28" s="15">
        <f t="shared" si="8"/>
        <v>6938.0497949060209</v>
      </c>
    </row>
    <row r="29" spans="1:40" s="14" customFormat="1" x14ac:dyDescent="0.15">
      <c r="A29" s="18" t="s">
        <v>206</v>
      </c>
      <c r="B29" s="15">
        <f t="shared" ref="B29:AN29" si="9">B$36*$B8/$B$15</f>
        <v>0</v>
      </c>
      <c r="C29" s="15">
        <f t="shared" si="9"/>
        <v>0</v>
      </c>
      <c r="D29" s="15">
        <f t="shared" si="9"/>
        <v>0</v>
      </c>
      <c r="E29" s="15">
        <f t="shared" si="9"/>
        <v>0</v>
      </c>
      <c r="F29" s="15">
        <f t="shared" si="9"/>
        <v>0</v>
      </c>
      <c r="G29" s="15">
        <f t="shared" si="9"/>
        <v>0</v>
      </c>
      <c r="H29" s="15">
        <f t="shared" si="9"/>
        <v>0</v>
      </c>
      <c r="I29" s="15">
        <f t="shared" si="9"/>
        <v>0</v>
      </c>
      <c r="J29" s="15">
        <f t="shared" si="9"/>
        <v>0</v>
      </c>
      <c r="K29" s="15">
        <f t="shared" si="9"/>
        <v>0</v>
      </c>
      <c r="L29" s="15">
        <f t="shared" si="9"/>
        <v>0</v>
      </c>
      <c r="M29" s="15">
        <f t="shared" si="9"/>
        <v>0</v>
      </c>
      <c r="N29" s="15">
        <f t="shared" si="9"/>
        <v>0</v>
      </c>
      <c r="O29" s="15">
        <f t="shared" si="9"/>
        <v>0</v>
      </c>
      <c r="P29" s="15">
        <f t="shared" si="9"/>
        <v>0</v>
      </c>
      <c r="Q29" s="15">
        <f t="shared" si="9"/>
        <v>0</v>
      </c>
      <c r="R29" s="15">
        <f t="shared" si="9"/>
        <v>0</v>
      </c>
      <c r="S29" s="15">
        <f t="shared" si="9"/>
        <v>0</v>
      </c>
      <c r="T29" s="15">
        <f t="shared" si="9"/>
        <v>0</v>
      </c>
      <c r="U29" s="15">
        <f t="shared" si="9"/>
        <v>0</v>
      </c>
      <c r="V29" s="15">
        <f t="shared" si="9"/>
        <v>0</v>
      </c>
      <c r="W29" s="15">
        <f t="shared" si="9"/>
        <v>0</v>
      </c>
      <c r="X29" s="15">
        <f t="shared" si="9"/>
        <v>0</v>
      </c>
      <c r="Y29" s="15">
        <f t="shared" si="9"/>
        <v>0</v>
      </c>
      <c r="Z29" s="15">
        <f t="shared" si="9"/>
        <v>0</v>
      </c>
      <c r="AA29" s="15">
        <f t="shared" si="9"/>
        <v>0</v>
      </c>
      <c r="AB29" s="15">
        <f t="shared" si="9"/>
        <v>0</v>
      </c>
      <c r="AC29" s="15">
        <f t="shared" si="9"/>
        <v>0</v>
      </c>
      <c r="AD29" s="15">
        <f t="shared" si="9"/>
        <v>0</v>
      </c>
      <c r="AE29" s="15">
        <f t="shared" si="9"/>
        <v>0</v>
      </c>
      <c r="AF29" s="15">
        <f t="shared" si="9"/>
        <v>0</v>
      </c>
      <c r="AG29" s="15">
        <f t="shared" si="9"/>
        <v>0</v>
      </c>
      <c r="AH29" s="15">
        <f t="shared" si="9"/>
        <v>0</v>
      </c>
      <c r="AI29" s="15">
        <f t="shared" si="9"/>
        <v>0</v>
      </c>
      <c r="AJ29" s="15">
        <f t="shared" si="9"/>
        <v>0</v>
      </c>
      <c r="AK29" s="15">
        <f t="shared" si="9"/>
        <v>0</v>
      </c>
      <c r="AL29" s="15">
        <f t="shared" si="9"/>
        <v>0</v>
      </c>
      <c r="AM29" s="15">
        <f t="shared" si="9"/>
        <v>0</v>
      </c>
      <c r="AN29" s="15">
        <f t="shared" si="9"/>
        <v>0</v>
      </c>
    </row>
    <row r="30" spans="1:40" s="14" customFormat="1" x14ac:dyDescent="0.15">
      <c r="A30" s="18" t="s">
        <v>207</v>
      </c>
      <c r="B30" s="15">
        <f t="shared" ref="B30:AN30" si="10">B$36*$B9/$B$15</f>
        <v>5645.9969283276441</v>
      </c>
      <c r="C30" s="15">
        <f t="shared" si="10"/>
        <v>5696.5352095084572</v>
      </c>
      <c r="D30" s="15">
        <f t="shared" si="10"/>
        <v>5818.7603187093891</v>
      </c>
      <c r="E30" s="15">
        <f t="shared" si="10"/>
        <v>5941.8207649623291</v>
      </c>
      <c r="F30" s="15">
        <f t="shared" si="10"/>
        <v>6048.1928749841964</v>
      </c>
      <c r="G30" s="15">
        <f t="shared" si="10"/>
        <v>6123.7953721519307</v>
      </c>
      <c r="H30" s="15">
        <f t="shared" si="10"/>
        <v>6199.5012272757967</v>
      </c>
      <c r="I30" s="15">
        <f t="shared" si="10"/>
        <v>6275.3440910419722</v>
      </c>
      <c r="J30" s="15">
        <f t="shared" si="10"/>
        <v>6351.3067393307683</v>
      </c>
      <c r="K30" s="15">
        <f t="shared" si="10"/>
        <v>6425.1069361064983</v>
      </c>
      <c r="L30" s="15">
        <f t="shared" si="10"/>
        <v>6494.9376178187449</v>
      </c>
      <c r="M30" s="15">
        <f t="shared" si="10"/>
        <v>6564.7088977622943</v>
      </c>
      <c r="N30" s="15">
        <f t="shared" si="10"/>
        <v>6634.4419542739097</v>
      </c>
      <c r="O30" s="15">
        <f t="shared" si="10"/>
        <v>6704.1226864947503</v>
      </c>
      <c r="P30" s="15">
        <f t="shared" si="10"/>
        <v>6756.6290729090588</v>
      </c>
      <c r="Q30" s="15">
        <f t="shared" si="10"/>
        <v>6779.0181543063482</v>
      </c>
      <c r="R30" s="15">
        <f t="shared" si="10"/>
        <v>6801.1351137216498</v>
      </c>
      <c r="S30" s="15">
        <f t="shared" si="10"/>
        <v>6823.0154922394377</v>
      </c>
      <c r="T30" s="15">
        <f t="shared" si="10"/>
        <v>6844.6359983814045</v>
      </c>
      <c r="U30" s="15">
        <f t="shared" si="10"/>
        <v>6858.259254388885</v>
      </c>
      <c r="V30" s="15">
        <f t="shared" si="10"/>
        <v>6857.9173506611205</v>
      </c>
      <c r="W30" s="15">
        <f t="shared" si="10"/>
        <v>6857.2743543028319</v>
      </c>
      <c r="X30" s="15">
        <f t="shared" si="10"/>
        <v>6856.3470474612222</v>
      </c>
      <c r="Y30" s="15">
        <f t="shared" si="10"/>
        <v>6855.1080374828889</v>
      </c>
      <c r="Z30" s="15">
        <f t="shared" si="10"/>
        <v>6847.6952073209513</v>
      </c>
      <c r="AA30" s="15">
        <f t="shared" si="10"/>
        <v>6829.5405208604652</v>
      </c>
      <c r="AB30" s="15">
        <f t="shared" si="10"/>
        <v>6810.9159871949014</v>
      </c>
      <c r="AC30" s="15">
        <f t="shared" si="10"/>
        <v>6791.8295812948763</v>
      </c>
      <c r="AD30" s="15">
        <f t="shared" si="10"/>
        <v>6772.2788396876103</v>
      </c>
      <c r="AE30" s="15">
        <f t="shared" si="10"/>
        <v>6745.1061411259589</v>
      </c>
      <c r="AF30" s="15">
        <f t="shared" si="10"/>
        <v>6704.6207599813752</v>
      </c>
      <c r="AG30" s="15">
        <f t="shared" si="10"/>
        <v>6663.4766089523446</v>
      </c>
      <c r="AH30" s="15">
        <f t="shared" si="10"/>
        <v>6621.7277422840561</v>
      </c>
      <c r="AI30" s="15">
        <f t="shared" si="10"/>
        <v>6579.31125103872</v>
      </c>
      <c r="AJ30" s="15">
        <f t="shared" si="10"/>
        <v>6530.831088740103</v>
      </c>
      <c r="AK30" s="15">
        <f t="shared" si="10"/>
        <v>6472.1735605325812</v>
      </c>
      <c r="AL30" s="15">
        <f t="shared" si="10"/>
        <v>6412.7105945562953</v>
      </c>
      <c r="AM30" s="15">
        <f t="shared" si="10"/>
        <v>6352.4619474465762</v>
      </c>
      <c r="AN30" s="15">
        <f t="shared" si="10"/>
        <v>6291.4064306802757</v>
      </c>
    </row>
    <row r="31" spans="1:40" s="14" customFormat="1" x14ac:dyDescent="0.15">
      <c r="A31" s="18" t="s">
        <v>208</v>
      </c>
      <c r="B31" s="15">
        <f t="shared" ref="B31:AN31" si="11">B$36*$B10/$B$15</f>
        <v>86.933799376123858</v>
      </c>
      <c r="C31" s="15">
        <f t="shared" si="11"/>
        <v>87.711958637058558</v>
      </c>
      <c r="D31" s="15">
        <f t="shared" si="11"/>
        <v>89.593910267015588</v>
      </c>
      <c r="E31" s="15">
        <f t="shared" si="11"/>
        <v>91.488723934379394</v>
      </c>
      <c r="F31" s="15">
        <f t="shared" si="11"/>
        <v>93.126580240226716</v>
      </c>
      <c r="G31" s="15">
        <f t="shared" si="11"/>
        <v>94.290663820955928</v>
      </c>
      <c r="H31" s="15">
        <f t="shared" si="11"/>
        <v>95.456338847790462</v>
      </c>
      <c r="I31" s="15">
        <f t="shared" si="11"/>
        <v>96.624123454558287</v>
      </c>
      <c r="J31" s="15">
        <f t="shared" si="11"/>
        <v>97.793752434213644</v>
      </c>
      <c r="K31" s="15">
        <f t="shared" si="11"/>
        <v>98.93008523457884</v>
      </c>
      <c r="L31" s="15">
        <f t="shared" si="11"/>
        <v>100.00529773492791</v>
      </c>
      <c r="M31" s="15">
        <f t="shared" si="11"/>
        <v>101.07959560115516</v>
      </c>
      <c r="N31" s="15">
        <f t="shared" si="11"/>
        <v>102.15330492505667</v>
      </c>
      <c r="O31" s="15">
        <f t="shared" si="11"/>
        <v>103.22620858975317</v>
      </c>
      <c r="P31" s="15">
        <f t="shared" si="11"/>
        <v>104.03467159822647</v>
      </c>
      <c r="Q31" s="15">
        <f t="shared" si="11"/>
        <v>104.3794057408616</v>
      </c>
      <c r="R31" s="15">
        <f t="shared" si="11"/>
        <v>104.71994990640532</v>
      </c>
      <c r="S31" s="15">
        <f t="shared" si="11"/>
        <v>105.05685133594656</v>
      </c>
      <c r="T31" s="15">
        <f t="shared" si="11"/>
        <v>105.38975140075634</v>
      </c>
      <c r="U31" s="15">
        <f t="shared" si="11"/>
        <v>105.59951442748802</v>
      </c>
      <c r="V31" s="15">
        <f t="shared" si="11"/>
        <v>105.59424999138351</v>
      </c>
      <c r="W31" s="15">
        <f t="shared" si="11"/>
        <v>105.58434950487589</v>
      </c>
      <c r="X31" s="15">
        <f t="shared" si="11"/>
        <v>105.5700713697738</v>
      </c>
      <c r="Y31" s="15">
        <f t="shared" si="11"/>
        <v>105.55099380982313</v>
      </c>
      <c r="Z31" s="15">
        <f t="shared" si="11"/>
        <v>105.43685533290086</v>
      </c>
      <c r="AA31" s="15">
        <f t="shared" si="11"/>
        <v>105.15731995756727</v>
      </c>
      <c r="AB31" s="15">
        <f t="shared" si="11"/>
        <v>104.87055014637016</v>
      </c>
      <c r="AC31" s="15">
        <f t="shared" si="11"/>
        <v>104.57666869330045</v>
      </c>
      <c r="AD31" s="15">
        <f t="shared" si="11"/>
        <v>104.27563766722729</v>
      </c>
      <c r="AE31" s="15">
        <f t="shared" si="11"/>
        <v>103.85724815068069</v>
      </c>
      <c r="AF31" s="15">
        <f t="shared" si="11"/>
        <v>103.23387763759547</v>
      </c>
      <c r="AG31" s="15">
        <f t="shared" si="11"/>
        <v>102.6003637663582</v>
      </c>
      <c r="AH31" s="15">
        <f t="shared" si="11"/>
        <v>101.95753883301262</v>
      </c>
      <c r="AI31" s="15">
        <f t="shared" si="11"/>
        <v>101.30443420207308</v>
      </c>
      <c r="AJ31" s="15">
        <f t="shared" si="11"/>
        <v>100.55796466684463</v>
      </c>
      <c r="AK31" s="15">
        <f t="shared" si="11"/>
        <v>99.654789930155147</v>
      </c>
      <c r="AL31" s="15">
        <f t="shared" si="11"/>
        <v>98.739213527951378</v>
      </c>
      <c r="AM31" s="15">
        <f t="shared" si="11"/>
        <v>97.811539661492048</v>
      </c>
      <c r="AN31" s="15">
        <f t="shared" si="11"/>
        <v>96.871442082136966</v>
      </c>
    </row>
    <row r="32" spans="1:40" s="14" customFormat="1" x14ac:dyDescent="0.15">
      <c r="A32" s="18" t="s">
        <v>209</v>
      </c>
      <c r="B32" s="15">
        <f t="shared" ref="B32:AN32" si="12">B$36*$B11/$B$15</f>
        <v>0</v>
      </c>
      <c r="C32" s="15">
        <f t="shared" si="12"/>
        <v>0</v>
      </c>
      <c r="D32" s="15">
        <f t="shared" si="12"/>
        <v>0</v>
      </c>
      <c r="E32" s="15">
        <f t="shared" si="12"/>
        <v>0</v>
      </c>
      <c r="F32" s="15">
        <f t="shared" si="12"/>
        <v>0</v>
      </c>
      <c r="G32" s="15">
        <f t="shared" si="12"/>
        <v>0</v>
      </c>
      <c r="H32" s="15">
        <f t="shared" si="12"/>
        <v>0</v>
      </c>
      <c r="I32" s="15">
        <f t="shared" si="12"/>
        <v>0</v>
      </c>
      <c r="J32" s="15">
        <f t="shared" si="12"/>
        <v>0</v>
      </c>
      <c r="K32" s="15">
        <f t="shared" si="12"/>
        <v>0</v>
      </c>
      <c r="L32" s="15">
        <f t="shared" si="12"/>
        <v>0</v>
      </c>
      <c r="M32" s="15">
        <f t="shared" si="12"/>
        <v>0</v>
      </c>
      <c r="N32" s="15">
        <f t="shared" si="12"/>
        <v>0</v>
      </c>
      <c r="O32" s="15">
        <f t="shared" si="12"/>
        <v>0</v>
      </c>
      <c r="P32" s="15">
        <f t="shared" si="12"/>
        <v>0</v>
      </c>
      <c r="Q32" s="15">
        <f t="shared" si="12"/>
        <v>0</v>
      </c>
      <c r="R32" s="15">
        <f t="shared" si="12"/>
        <v>0</v>
      </c>
      <c r="S32" s="15">
        <f t="shared" si="12"/>
        <v>0</v>
      </c>
      <c r="T32" s="15">
        <f t="shared" si="12"/>
        <v>0</v>
      </c>
      <c r="U32" s="15">
        <f t="shared" si="12"/>
        <v>0</v>
      </c>
      <c r="V32" s="15">
        <f t="shared" si="12"/>
        <v>0</v>
      </c>
      <c r="W32" s="15">
        <f t="shared" si="12"/>
        <v>0</v>
      </c>
      <c r="X32" s="15">
        <f t="shared" si="12"/>
        <v>0</v>
      </c>
      <c r="Y32" s="15">
        <f t="shared" si="12"/>
        <v>0</v>
      </c>
      <c r="Z32" s="15">
        <f t="shared" si="12"/>
        <v>0</v>
      </c>
      <c r="AA32" s="15">
        <f t="shared" si="12"/>
        <v>0</v>
      </c>
      <c r="AB32" s="15">
        <f t="shared" si="12"/>
        <v>0</v>
      </c>
      <c r="AC32" s="15">
        <f t="shared" si="12"/>
        <v>0</v>
      </c>
      <c r="AD32" s="15">
        <f t="shared" si="12"/>
        <v>0</v>
      </c>
      <c r="AE32" s="15">
        <f t="shared" si="12"/>
        <v>0</v>
      </c>
      <c r="AF32" s="15">
        <f t="shared" si="12"/>
        <v>0</v>
      </c>
      <c r="AG32" s="15">
        <f t="shared" si="12"/>
        <v>0</v>
      </c>
      <c r="AH32" s="15">
        <f t="shared" si="12"/>
        <v>0</v>
      </c>
      <c r="AI32" s="15">
        <f t="shared" si="12"/>
        <v>0</v>
      </c>
      <c r="AJ32" s="15">
        <f t="shared" si="12"/>
        <v>0</v>
      </c>
      <c r="AK32" s="15">
        <f t="shared" si="12"/>
        <v>0</v>
      </c>
      <c r="AL32" s="15">
        <f t="shared" si="12"/>
        <v>0</v>
      </c>
      <c r="AM32" s="15">
        <f t="shared" si="12"/>
        <v>0</v>
      </c>
      <c r="AN32" s="15">
        <f t="shared" si="12"/>
        <v>0</v>
      </c>
    </row>
    <row r="33" spans="1:40" s="14" customFormat="1" x14ac:dyDescent="0.15">
      <c r="A33" s="18" t="s">
        <v>210</v>
      </c>
      <c r="B33" s="15">
        <f t="shared" ref="B33:AN33" si="13">B$36*$B12/$B$15</f>
        <v>0</v>
      </c>
      <c r="C33" s="15">
        <f t="shared" si="13"/>
        <v>0</v>
      </c>
      <c r="D33" s="15">
        <f t="shared" si="13"/>
        <v>0</v>
      </c>
      <c r="E33" s="15">
        <f t="shared" si="13"/>
        <v>0</v>
      </c>
      <c r="F33" s="15">
        <f t="shared" si="13"/>
        <v>0</v>
      </c>
      <c r="G33" s="15">
        <f t="shared" si="13"/>
        <v>0</v>
      </c>
      <c r="H33" s="15">
        <f t="shared" si="13"/>
        <v>0</v>
      </c>
      <c r="I33" s="15">
        <f t="shared" si="13"/>
        <v>0</v>
      </c>
      <c r="J33" s="15">
        <f t="shared" si="13"/>
        <v>0</v>
      </c>
      <c r="K33" s="15">
        <f t="shared" si="13"/>
        <v>0</v>
      </c>
      <c r="L33" s="15">
        <f t="shared" si="13"/>
        <v>0</v>
      </c>
      <c r="M33" s="15">
        <f t="shared" si="13"/>
        <v>0</v>
      </c>
      <c r="N33" s="15">
        <f t="shared" si="13"/>
        <v>0</v>
      </c>
      <c r="O33" s="15">
        <f t="shared" si="13"/>
        <v>0</v>
      </c>
      <c r="P33" s="15">
        <f t="shared" si="13"/>
        <v>0</v>
      </c>
      <c r="Q33" s="15">
        <f t="shared" si="13"/>
        <v>0</v>
      </c>
      <c r="R33" s="15">
        <f t="shared" si="13"/>
        <v>0</v>
      </c>
      <c r="S33" s="15">
        <f t="shared" si="13"/>
        <v>0</v>
      </c>
      <c r="T33" s="15">
        <f t="shared" si="13"/>
        <v>0</v>
      </c>
      <c r="U33" s="15">
        <f t="shared" si="13"/>
        <v>0</v>
      </c>
      <c r="V33" s="15">
        <f t="shared" si="13"/>
        <v>0</v>
      </c>
      <c r="W33" s="15">
        <f t="shared" si="13"/>
        <v>0</v>
      </c>
      <c r="X33" s="15">
        <f t="shared" si="13"/>
        <v>0</v>
      </c>
      <c r="Y33" s="15">
        <f t="shared" si="13"/>
        <v>0</v>
      </c>
      <c r="Z33" s="15">
        <f t="shared" si="13"/>
        <v>0</v>
      </c>
      <c r="AA33" s="15">
        <f t="shared" si="13"/>
        <v>0</v>
      </c>
      <c r="AB33" s="15">
        <f t="shared" si="13"/>
        <v>0</v>
      </c>
      <c r="AC33" s="15">
        <f t="shared" si="13"/>
        <v>0</v>
      </c>
      <c r="AD33" s="15">
        <f t="shared" si="13"/>
        <v>0</v>
      </c>
      <c r="AE33" s="15">
        <f t="shared" si="13"/>
        <v>0</v>
      </c>
      <c r="AF33" s="15">
        <f t="shared" si="13"/>
        <v>0</v>
      </c>
      <c r="AG33" s="15">
        <f t="shared" si="13"/>
        <v>0</v>
      </c>
      <c r="AH33" s="15">
        <f t="shared" si="13"/>
        <v>0</v>
      </c>
      <c r="AI33" s="15">
        <f t="shared" si="13"/>
        <v>0</v>
      </c>
      <c r="AJ33" s="15">
        <f t="shared" si="13"/>
        <v>0</v>
      </c>
      <c r="AK33" s="15">
        <f t="shared" si="13"/>
        <v>0</v>
      </c>
      <c r="AL33" s="15">
        <f t="shared" si="13"/>
        <v>0</v>
      </c>
      <c r="AM33" s="15">
        <f t="shared" si="13"/>
        <v>0</v>
      </c>
      <c r="AN33" s="15">
        <f t="shared" si="13"/>
        <v>0</v>
      </c>
    </row>
    <row r="34" spans="1:40" s="14" customFormat="1" x14ac:dyDescent="0.15">
      <c r="A34" s="18" t="s">
        <v>211</v>
      </c>
      <c r="B34" s="15">
        <f t="shared" ref="B34:AN34" si="14">B$36*$B13/$B$15</f>
        <v>2767.5228183381082</v>
      </c>
      <c r="C34" s="15">
        <f t="shared" si="14"/>
        <v>2792.2953869638091</v>
      </c>
      <c r="D34" s="15">
        <f t="shared" si="14"/>
        <v>2852.2069992054467</v>
      </c>
      <c r="E34" s="15">
        <f t="shared" si="14"/>
        <v>2912.5280722352827</v>
      </c>
      <c r="F34" s="15">
        <f t="shared" si="14"/>
        <v>2964.6689510663114</v>
      </c>
      <c r="G34" s="15">
        <f t="shared" si="14"/>
        <v>3001.7273552225852</v>
      </c>
      <c r="H34" s="15">
        <f t="shared" si="14"/>
        <v>3038.8364227967963</v>
      </c>
      <c r="I34" s="15">
        <f t="shared" si="14"/>
        <v>3076.0126484918342</v>
      </c>
      <c r="J34" s="15">
        <f t="shared" si="14"/>
        <v>3113.2475894861968</v>
      </c>
      <c r="K34" s="15">
        <f t="shared" si="14"/>
        <v>3149.4225522372258</v>
      </c>
      <c r="L34" s="15">
        <f t="shared" si="14"/>
        <v>3183.6517605616432</v>
      </c>
      <c r="M34" s="15">
        <f t="shared" si="14"/>
        <v>3217.8518516632912</v>
      </c>
      <c r="N34" s="15">
        <f t="shared" si="14"/>
        <v>3252.0332066194155</v>
      </c>
      <c r="O34" s="15">
        <f t="shared" si="14"/>
        <v>3286.1889135508409</v>
      </c>
      <c r="P34" s="15">
        <f t="shared" si="14"/>
        <v>3311.9261968605424</v>
      </c>
      <c r="Q34" s="15">
        <f t="shared" si="14"/>
        <v>3322.9007500590651</v>
      </c>
      <c r="R34" s="15">
        <f t="shared" si="14"/>
        <v>3333.7419160446511</v>
      </c>
      <c r="S34" s="15">
        <f t="shared" si="14"/>
        <v>3344.467116144926</v>
      </c>
      <c r="T34" s="15">
        <f t="shared" si="14"/>
        <v>3355.0649334748823</v>
      </c>
      <c r="U34" s="15">
        <f t="shared" si="14"/>
        <v>3361.7427039978525</v>
      </c>
      <c r="V34" s="15">
        <f t="shared" si="14"/>
        <v>3361.5751115637304</v>
      </c>
      <c r="W34" s="15">
        <f t="shared" si="14"/>
        <v>3361.2599312481434</v>
      </c>
      <c r="X34" s="15">
        <f t="shared" si="14"/>
        <v>3360.8053892290222</v>
      </c>
      <c r="Y34" s="15">
        <f t="shared" si="14"/>
        <v>3360.1980583305617</v>
      </c>
      <c r="Z34" s="15">
        <f t="shared" si="14"/>
        <v>3356.5644791979385</v>
      </c>
      <c r="AA34" s="15">
        <f t="shared" si="14"/>
        <v>3347.6655177431271</v>
      </c>
      <c r="AB34" s="15">
        <f t="shared" si="14"/>
        <v>3338.536249244637</v>
      </c>
      <c r="AC34" s="15">
        <f t="shared" si="14"/>
        <v>3329.1805828284269</v>
      </c>
      <c r="AD34" s="15">
        <f t="shared" si="14"/>
        <v>3319.5973109633519</v>
      </c>
      <c r="AE34" s="15">
        <f t="shared" si="14"/>
        <v>3306.2779513781761</v>
      </c>
      <c r="AF34" s="15">
        <f t="shared" si="14"/>
        <v>3286.4330563934491</v>
      </c>
      <c r="AG34" s="15">
        <f t="shared" si="14"/>
        <v>3266.265249315361</v>
      </c>
      <c r="AH34" s="15">
        <f t="shared" si="14"/>
        <v>3245.8010261478739</v>
      </c>
      <c r="AI34" s="15">
        <f t="shared" si="14"/>
        <v>3225.0095505439231</v>
      </c>
      <c r="AJ34" s="15">
        <f t="shared" si="14"/>
        <v>3201.2458189830736</v>
      </c>
      <c r="AK34" s="15">
        <f t="shared" si="14"/>
        <v>3172.493403804252</v>
      </c>
      <c r="AL34" s="15">
        <f t="shared" si="14"/>
        <v>3143.3461836986653</v>
      </c>
      <c r="AM34" s="15">
        <f t="shared" si="14"/>
        <v>3113.8138428619982</v>
      </c>
      <c r="AN34" s="15">
        <f t="shared" si="14"/>
        <v>3083.8859952239</v>
      </c>
    </row>
    <row r="35" spans="1:40" s="14" customFormat="1" x14ac:dyDescent="0.15">
      <c r="A35" s="18" t="s">
        <v>212</v>
      </c>
      <c r="B35" s="15">
        <f t="shared" ref="B35:AN35" si="15">B$36*$B14/$B$15</f>
        <v>0</v>
      </c>
      <c r="C35" s="15">
        <f t="shared" si="15"/>
        <v>0</v>
      </c>
      <c r="D35" s="15">
        <f t="shared" si="15"/>
        <v>0</v>
      </c>
      <c r="E35" s="15">
        <f t="shared" si="15"/>
        <v>0</v>
      </c>
      <c r="F35" s="15">
        <f t="shared" si="15"/>
        <v>0</v>
      </c>
      <c r="G35" s="15">
        <f t="shared" si="15"/>
        <v>0</v>
      </c>
      <c r="H35" s="15">
        <f t="shared" si="15"/>
        <v>0</v>
      </c>
      <c r="I35" s="15">
        <f t="shared" si="15"/>
        <v>0</v>
      </c>
      <c r="J35" s="15">
        <f t="shared" si="15"/>
        <v>0</v>
      </c>
      <c r="K35" s="15">
        <f t="shared" si="15"/>
        <v>0</v>
      </c>
      <c r="L35" s="15">
        <f t="shared" si="15"/>
        <v>0</v>
      </c>
      <c r="M35" s="15">
        <f t="shared" si="15"/>
        <v>0</v>
      </c>
      <c r="N35" s="15">
        <f t="shared" si="15"/>
        <v>0</v>
      </c>
      <c r="O35" s="15">
        <f t="shared" si="15"/>
        <v>0</v>
      </c>
      <c r="P35" s="15">
        <f t="shared" si="15"/>
        <v>0</v>
      </c>
      <c r="Q35" s="15">
        <f t="shared" si="15"/>
        <v>0</v>
      </c>
      <c r="R35" s="15">
        <f t="shared" si="15"/>
        <v>0</v>
      </c>
      <c r="S35" s="15">
        <f t="shared" si="15"/>
        <v>0</v>
      </c>
      <c r="T35" s="15">
        <f t="shared" si="15"/>
        <v>0</v>
      </c>
      <c r="U35" s="15">
        <f t="shared" si="15"/>
        <v>0</v>
      </c>
      <c r="V35" s="15">
        <f t="shared" si="15"/>
        <v>0</v>
      </c>
      <c r="W35" s="15">
        <f t="shared" si="15"/>
        <v>0</v>
      </c>
      <c r="X35" s="15">
        <f t="shared" si="15"/>
        <v>0</v>
      </c>
      <c r="Y35" s="15">
        <f t="shared" si="15"/>
        <v>0</v>
      </c>
      <c r="Z35" s="15">
        <f t="shared" si="15"/>
        <v>0</v>
      </c>
      <c r="AA35" s="15">
        <f t="shared" si="15"/>
        <v>0</v>
      </c>
      <c r="AB35" s="15">
        <f t="shared" si="15"/>
        <v>0</v>
      </c>
      <c r="AC35" s="15">
        <f t="shared" si="15"/>
        <v>0</v>
      </c>
      <c r="AD35" s="15">
        <f t="shared" si="15"/>
        <v>0</v>
      </c>
      <c r="AE35" s="15">
        <f t="shared" si="15"/>
        <v>0</v>
      </c>
      <c r="AF35" s="15">
        <f t="shared" si="15"/>
        <v>0</v>
      </c>
      <c r="AG35" s="15">
        <f t="shared" si="15"/>
        <v>0</v>
      </c>
      <c r="AH35" s="15">
        <f t="shared" si="15"/>
        <v>0</v>
      </c>
      <c r="AI35" s="15">
        <f t="shared" si="15"/>
        <v>0</v>
      </c>
      <c r="AJ35" s="15">
        <f t="shared" si="15"/>
        <v>0</v>
      </c>
      <c r="AK35" s="15">
        <f t="shared" si="15"/>
        <v>0</v>
      </c>
      <c r="AL35" s="15">
        <f t="shared" si="15"/>
        <v>0</v>
      </c>
      <c r="AM35" s="15">
        <f t="shared" si="15"/>
        <v>0</v>
      </c>
      <c r="AN35" s="15">
        <f t="shared" si="15"/>
        <v>0</v>
      </c>
    </row>
    <row r="36" spans="1:40" s="16" customFormat="1" x14ac:dyDescent="0.15">
      <c r="A36" s="18" t="s">
        <v>527</v>
      </c>
      <c r="B36" s="16">
        <f>'BAU energy consumption'!B4*$B$17+'BAU energy consumption'!B6</f>
        <v>16296.367997204812</v>
      </c>
      <c r="C36" s="16">
        <f>'BAU energy consumption'!C4*$B$17+'BAU energy consumption'!C6</f>
        <v>16442.239565773431</v>
      </c>
      <c r="D36" s="16">
        <f>'BAU energy consumption'!D4*$B$17+'BAU energy consumption'!D6</f>
        <v>16795.024978752197</v>
      </c>
      <c r="E36" s="16">
        <f>'BAU energy consumption'!E4*$B$17+'BAU energy consumption'!E6</f>
        <v>17150.221473453828</v>
      </c>
      <c r="F36" s="16">
        <f>'BAU energy consumption'!F4*$B$17+'BAU energy consumption'!F6</f>
        <v>17457.249456564859</v>
      </c>
      <c r="G36" s="16">
        <f>'BAU energy consumption'!G4*$B$17+'BAU energy consumption'!G6</f>
        <v>17675.465323663811</v>
      </c>
      <c r="H36" s="16">
        <f>'BAU energy consumption'!H4*$B$17+'BAU energy consumption'!H6</f>
        <v>17893.979518818895</v>
      </c>
      <c r="I36" s="16">
        <f>'BAU energy consumption'!I4*$B$17+'BAU energy consumption'!I6</f>
        <v>18112.889169954953</v>
      </c>
      <c r="J36" s="16">
        <f>'BAU energy consumption'!J4*$B$17+'BAU energy consumption'!J6</f>
        <v>18332.144562097565</v>
      </c>
      <c r="K36" s="16">
        <f>'BAU energy consumption'!K4*$B$17+'BAU energy consumption'!K6</f>
        <v>18545.158345170887</v>
      </c>
      <c r="L36" s="16">
        <f>'BAU energy consumption'!L4*$B$17+'BAU energy consumption'!L6</f>
        <v>18746.714686969237</v>
      </c>
      <c r="M36" s="16">
        <f>'BAU energy consumption'!M4*$B$17+'BAU energy consumption'!M6</f>
        <v>18948.099574001557</v>
      </c>
      <c r="N36" s="16">
        <f>'BAU energy consumption'!N4*$B$17+'BAU energy consumption'!N6</f>
        <v>19149.374134528065</v>
      </c>
      <c r="O36" s="16">
        <f>'BAU energy consumption'!O4*$B$17+'BAU energy consumption'!O6</f>
        <v>19350.497668423053</v>
      </c>
      <c r="P36" s="16">
        <f>'BAU energy consumption'!P4*$B$17+'BAU energy consumption'!P6</f>
        <v>19502.049893136085</v>
      </c>
      <c r="Q36" s="16">
        <f>'BAU energy consumption'!Q4*$B$17+'BAU energy consumption'!Q6</f>
        <v>19566.672795734383</v>
      </c>
      <c r="R36" s="16">
        <f>'BAU energy consumption'!R4*$B$17+'BAU energy consumption'!R6</f>
        <v>19630.510256892507</v>
      </c>
      <c r="S36" s="16">
        <f>'BAU energy consumption'!S4*$B$17+'BAU energy consumption'!S6</f>
        <v>19693.664860901408</v>
      </c>
      <c r="T36" s="16">
        <f>'BAU energy consumption'!T4*$B$17+'BAU energy consumption'!T6</f>
        <v>19756.069380218014</v>
      </c>
      <c r="U36" s="16">
        <f>'BAU energy consumption'!U4*$B$17+'BAU energy consumption'!U6</f>
        <v>19795.39097320439</v>
      </c>
      <c r="V36" s="16">
        <f>'BAU energy consumption'!V4*$B$17+'BAU energy consumption'!V6</f>
        <v>19794.404116669044</v>
      </c>
      <c r="W36" s="16">
        <f>'BAU energy consumption'!W4*$B$17+'BAU energy consumption'!W6</f>
        <v>19792.548199032433</v>
      </c>
      <c r="X36" s="16">
        <f>'BAU energy consumption'!X4*$B$17+'BAU energy consumption'!X6</f>
        <v>19789.871659578192</v>
      </c>
      <c r="Y36" s="16">
        <f>'BAU energy consumption'!Y4*$B$17+'BAU energy consumption'!Y6</f>
        <v>19786.295433303992</v>
      </c>
      <c r="Z36" s="16">
        <f>'BAU energy consumption'!Z4*$B$17+'BAU energy consumption'!Z6</f>
        <v>19764.899352194985</v>
      </c>
      <c r="AA36" s="16">
        <f>'BAU energy consumption'!AA4*$B$17+'BAU energy consumption'!AA6</f>
        <v>19712.498428994058</v>
      </c>
      <c r="AB36" s="16">
        <f>'BAU energy consumption'!AB4*$B$17+'BAU energy consumption'!AB6</f>
        <v>19658.741358587671</v>
      </c>
      <c r="AC36" s="16">
        <f>'BAU energy consumption'!AC4*$B$17+'BAU energy consumption'!AC6</f>
        <v>19603.651159595487</v>
      </c>
      <c r="AD36" s="16">
        <f>'BAU energy consumption'!AD4*$B$17+'BAU energy consumption'!AD6</f>
        <v>19547.22072155332</v>
      </c>
      <c r="AE36" s="16">
        <f>'BAU energy consumption'!AE4*$B$17+'BAU energy consumption'!AE6</f>
        <v>19468.79058762674</v>
      </c>
      <c r="AF36" s="16">
        <f>'BAU energy consumption'!AF4*$B$17+'BAU energy consumption'!AF6</f>
        <v>19351.935286780044</v>
      </c>
      <c r="AG36" s="16">
        <f>'BAU energy consumption'!AG4*$B$17+'BAU energy consumption'!AG6</f>
        <v>19233.178540254459</v>
      </c>
      <c r="AH36" s="16">
        <f>'BAU energy consumption'!AH4*$B$17+'BAU energy consumption'!AH6</f>
        <v>19112.676367949134</v>
      </c>
      <c r="AI36" s="16">
        <f>'BAU energy consumption'!AI4*$B$17+'BAU energy consumption'!AI6</f>
        <v>18990.247192152725</v>
      </c>
      <c r="AJ36" s="16">
        <f>'BAU energy consumption'!AJ4*$B$17+'BAU energy consumption'!AJ6</f>
        <v>18850.316091337107</v>
      </c>
      <c r="AK36" s="16">
        <f>'BAU energy consumption'!AK4*$B$17+'BAU energy consumption'!AK6</f>
        <v>18681.00946974117</v>
      </c>
      <c r="AL36" s="16">
        <f>'BAU energy consumption'!AL4*$B$17+'BAU energy consumption'!AL6</f>
        <v>18509.378066455611</v>
      </c>
      <c r="AM36" s="16">
        <f>'BAU energy consumption'!AM4*$B$17+'BAU energy consumption'!AM6</f>
        <v>18335.478906201457</v>
      </c>
      <c r="AN36" s="16">
        <f>'BAU energy consumption'!AN4*$B$17+'BAU energy consumption'!AN6</f>
        <v>18159.250831316931</v>
      </c>
    </row>
    <row r="37" spans="1:40" x14ac:dyDescent="0.15">
      <c r="AN37" s="1"/>
    </row>
    <row r="38" spans="1:40" s="18" customFormat="1" x14ac:dyDescent="0.15">
      <c r="A38" s="17" t="s">
        <v>11</v>
      </c>
      <c r="B38" s="18">
        <v>2022</v>
      </c>
      <c r="C38" s="18">
        <v>2023</v>
      </c>
      <c r="D38" s="18">
        <v>2024</v>
      </c>
      <c r="E38" s="18">
        <v>2025</v>
      </c>
      <c r="F38" s="18">
        <v>2026</v>
      </c>
      <c r="G38" s="18">
        <v>2027</v>
      </c>
      <c r="H38" s="18">
        <v>2028</v>
      </c>
      <c r="I38" s="18">
        <v>2029</v>
      </c>
      <c r="J38" s="18">
        <v>2030</v>
      </c>
      <c r="K38" s="18">
        <v>2031</v>
      </c>
      <c r="L38" s="18">
        <v>2032</v>
      </c>
      <c r="M38" s="18">
        <v>2033</v>
      </c>
      <c r="N38" s="18">
        <v>2034</v>
      </c>
      <c r="O38" s="18">
        <v>2035</v>
      </c>
      <c r="P38" s="18">
        <v>2036</v>
      </c>
      <c r="Q38" s="18">
        <v>2037</v>
      </c>
      <c r="R38" s="18">
        <v>2038</v>
      </c>
      <c r="S38" s="18">
        <v>2039</v>
      </c>
      <c r="T38" s="18">
        <v>2040</v>
      </c>
      <c r="U38" s="18">
        <v>2041</v>
      </c>
      <c r="V38" s="18">
        <v>2042</v>
      </c>
      <c r="W38" s="18">
        <v>2043</v>
      </c>
      <c r="X38" s="18">
        <v>2044</v>
      </c>
      <c r="Y38" s="18">
        <v>2045</v>
      </c>
      <c r="Z38" s="18">
        <v>2046</v>
      </c>
      <c r="AA38" s="18">
        <v>2047</v>
      </c>
      <c r="AB38" s="18">
        <v>2048</v>
      </c>
      <c r="AC38" s="18">
        <v>2049</v>
      </c>
      <c r="AD38" s="18">
        <v>2050</v>
      </c>
      <c r="AE38" s="18">
        <v>2051</v>
      </c>
      <c r="AF38" s="18">
        <v>2052</v>
      </c>
      <c r="AG38" s="18">
        <v>2053</v>
      </c>
      <c r="AH38" s="18">
        <v>2054</v>
      </c>
      <c r="AI38" s="18">
        <v>2055</v>
      </c>
      <c r="AJ38" s="18">
        <v>2056</v>
      </c>
      <c r="AK38" s="18">
        <v>2057</v>
      </c>
      <c r="AL38" s="18">
        <v>2058</v>
      </c>
      <c r="AM38" s="18">
        <v>2059</v>
      </c>
      <c r="AN38" s="18">
        <v>2060</v>
      </c>
    </row>
    <row r="39" spans="1:40" s="14" customFormat="1" x14ac:dyDescent="0.15">
      <c r="A39" s="18" t="s">
        <v>203</v>
      </c>
      <c r="B39" s="15">
        <f>B$49*$C5/$C$15-$C$3*'Distributed Generation'!B14</f>
        <v>1161.7590571186449</v>
      </c>
      <c r="C39" s="15">
        <f>C$49*$C5/$C$15-$C$3*'Distributed Generation'!C14</f>
        <v>1157.5302494619038</v>
      </c>
      <c r="D39" s="15">
        <f>D$49*$C5/$C$15-$C$3*'Distributed Generation'!D14</f>
        <v>1180.9070700798866</v>
      </c>
      <c r="E39" s="15">
        <f>E$49*$C5/$C$15-$C$3*'Distributed Generation'!E14</f>
        <v>1204.1003440339414</v>
      </c>
      <c r="F39" s="15">
        <f>F$49*$C5/$C$15-$C$3*'Distributed Generation'!F14</f>
        <v>1222.8486483954489</v>
      </c>
      <c r="G39" s="15">
        <f>G$49*$C5/$C$15-$C$3*'Distributed Generation'!G14</f>
        <v>1235.0809919759304</v>
      </c>
      <c r="H39" s="15">
        <f>H$49*$C5/$C$15-$C$3*'Distributed Generation'!H14</f>
        <v>1246.9632079028347</v>
      </c>
      <c r="I39" s="15">
        <f>I$49*$C5/$C$15-$C$3*'Distributed Generation'!I14</f>
        <v>1258.5009249489301</v>
      </c>
      <c r="J39" s="15">
        <f>J$49*$C5/$C$15-$C$3*'Distributed Generation'!J14</f>
        <v>1269.6910504933151</v>
      </c>
      <c r="K39" s="15">
        <f>K$49*$C5/$C$15-$C$3*'Distributed Generation'!K14</f>
        <v>1279.9710224076298</v>
      </c>
      <c r="L39" s="15">
        <f>L$49*$C5/$C$15-$C$3*'Distributed Generation'!L14</f>
        <v>1289.0644523526116</v>
      </c>
      <c r="M39" s="15">
        <f>M$49*$C5/$C$15-$C$3*'Distributed Generation'!M14</f>
        <v>1297.7699058221174</v>
      </c>
      <c r="N39" s="15">
        <f>N$49*$C5/$C$15-$C$3*'Distributed Generation'!N14</f>
        <v>1306.0925750243887</v>
      </c>
      <c r="O39" s="15">
        <f>O$49*$C5/$C$15-$C$3*'Distributed Generation'!O14</f>
        <v>1314.0281461776456</v>
      </c>
      <c r="P39" s="15">
        <f>P$49*$C5/$C$15-$C$3*'Distributed Generation'!P14</f>
        <v>1318.6172787632529</v>
      </c>
      <c r="Q39" s="15">
        <f>Q$49*$C5/$C$15-$C$3*'Distributed Generation'!Q14</f>
        <v>1318.7959234259108</v>
      </c>
      <c r="R39" s="15">
        <f>R$49*$C5/$C$15-$C$3*'Distributed Generation'!R14</f>
        <v>1318.9288670247442</v>
      </c>
      <c r="S39" s="15">
        <f>S$49*$C5/$C$15-$C$3*'Distributed Generation'!S14</f>
        <v>1319.0199483724878</v>
      </c>
      <c r="T39" s="15">
        <f>T$49*$C5/$C$15-$C$3*'Distributed Generation'!T14</f>
        <v>1319.0673674798086</v>
      </c>
      <c r="U39" s="15">
        <f>U$49*$C5/$C$15-$C$3*'Distributed Generation'!U14</f>
        <v>1317.1449928486668</v>
      </c>
      <c r="V39" s="15">
        <f>V$49*$C5/$C$15-$C$3*'Distributed Generation'!V14</f>
        <v>1312.3410269618782</v>
      </c>
      <c r="W39" s="15">
        <f>W$49*$C5/$C$15-$C$3*'Distributed Generation'!W14</f>
        <v>1307.4779318480407</v>
      </c>
      <c r="X39" s="15">
        <f>X$49*$C5/$C$15-$C$3*'Distributed Generation'!X14</f>
        <v>1302.5594598417465</v>
      </c>
      <c r="Y39" s="15">
        <f>Y$49*$C5/$C$15-$C$3*'Distributed Generation'!Y14</f>
        <v>1297.5792063935658</v>
      </c>
      <c r="Z39" s="15">
        <f>Z$49*$C5/$C$15-$C$3*'Distributed Generation'!Z14</f>
        <v>1291.097960128239</v>
      </c>
      <c r="AA39" s="15">
        <f>AA$49*$C5/$C$15-$C$3*'Distributed Generation'!AA14</f>
        <v>1282.4325849483084</v>
      </c>
      <c r="AB39" s="15">
        <f>AB$49*$C5/$C$15-$C$3*'Distributed Generation'!AB14</f>
        <v>1273.6703456885834</v>
      </c>
      <c r="AC39" s="15">
        <f>AC$49*$C5/$C$15-$C$3*'Distributed Generation'!AC14</f>
        <v>1264.8116232593748</v>
      </c>
      <c r="AD39" s="15">
        <f>AD$49*$C5/$C$15-$C$3*'Distributed Generation'!AD14</f>
        <v>1255.856982357044</v>
      </c>
      <c r="AE39" s="15">
        <f>AE$49*$C5/$C$15-$C$3*'Distributed Generation'!AE14</f>
        <v>1245.0555360417457</v>
      </c>
      <c r="AF39" s="15">
        <f>AF$49*$C5/$C$15-$C$3*'Distributed Generation'!AF14</f>
        <v>1231.5625610911777</v>
      </c>
      <c r="AG39" s="15">
        <f>AG$49*$C5/$C$15-$C$3*'Distributed Generation'!AG14</f>
        <v>1217.9301020660505</v>
      </c>
      <c r="AH39" s="15">
        <f>AH$49*$C5/$C$15-$C$3*'Distributed Generation'!AH14</f>
        <v>1204.1657731466028</v>
      </c>
      <c r="AI39" s="15">
        <f>AI$49*$C5/$C$15-$C$3*'Distributed Generation'!AI14</f>
        <v>1190.2564468455157</v>
      </c>
      <c r="AJ39" s="15">
        <f>AJ$49*$C5/$C$15-$C$3*'Distributed Generation'!AJ14</f>
        <v>1174.8581893435471</v>
      </c>
      <c r="AK39" s="15">
        <f>AK$49*$C5/$C$15-$C$3*'Distributed Generation'!AK14</f>
        <v>1157.3309402750749</v>
      </c>
      <c r="AL39" s="15">
        <f>AL$49*$C5/$C$15-$C$3*'Distributed Generation'!AL14</f>
        <v>1139.6265229024336</v>
      </c>
      <c r="AM39" s="15">
        <f>AM$49*$C5/$C$15-$C$3*'Distributed Generation'!AM14</f>
        <v>1121.7473020277423</v>
      </c>
      <c r="AN39" s="15">
        <f>AN$49*$C5/$C$15-$C$3*'Distributed Generation'!AN14</f>
        <v>1103.6879917799145</v>
      </c>
    </row>
    <row r="40" spans="1:40" s="14" customFormat="1" x14ac:dyDescent="0.15">
      <c r="A40" s="18" t="s">
        <v>204</v>
      </c>
      <c r="B40" s="15">
        <f t="shared" ref="B40:AN40" si="16">B$49*$C6/$C$15</f>
        <v>0</v>
      </c>
      <c r="C40" s="15">
        <f t="shared" si="16"/>
        <v>0</v>
      </c>
      <c r="D40" s="15">
        <f t="shared" si="16"/>
        <v>0</v>
      </c>
      <c r="E40" s="15">
        <f t="shared" si="16"/>
        <v>0</v>
      </c>
      <c r="F40" s="15">
        <f t="shared" si="16"/>
        <v>0</v>
      </c>
      <c r="G40" s="15">
        <f t="shared" si="16"/>
        <v>0</v>
      </c>
      <c r="H40" s="15">
        <f t="shared" si="16"/>
        <v>0</v>
      </c>
      <c r="I40" s="15">
        <f t="shared" si="16"/>
        <v>0</v>
      </c>
      <c r="J40" s="15">
        <f t="shared" si="16"/>
        <v>0</v>
      </c>
      <c r="K40" s="15">
        <f t="shared" si="16"/>
        <v>0</v>
      </c>
      <c r="L40" s="15">
        <f t="shared" si="16"/>
        <v>0</v>
      </c>
      <c r="M40" s="15">
        <f t="shared" si="16"/>
        <v>0</v>
      </c>
      <c r="N40" s="15">
        <f t="shared" si="16"/>
        <v>0</v>
      </c>
      <c r="O40" s="15">
        <f t="shared" si="16"/>
        <v>0</v>
      </c>
      <c r="P40" s="15">
        <f t="shared" si="16"/>
        <v>0</v>
      </c>
      <c r="Q40" s="15">
        <f t="shared" si="16"/>
        <v>0</v>
      </c>
      <c r="R40" s="15">
        <f t="shared" si="16"/>
        <v>0</v>
      </c>
      <c r="S40" s="15">
        <f t="shared" si="16"/>
        <v>0</v>
      </c>
      <c r="T40" s="15">
        <f t="shared" si="16"/>
        <v>0</v>
      </c>
      <c r="U40" s="15">
        <f t="shared" si="16"/>
        <v>0</v>
      </c>
      <c r="V40" s="15">
        <f t="shared" si="16"/>
        <v>0</v>
      </c>
      <c r="W40" s="15">
        <f t="shared" si="16"/>
        <v>0</v>
      </c>
      <c r="X40" s="15">
        <f t="shared" si="16"/>
        <v>0</v>
      </c>
      <c r="Y40" s="15">
        <f t="shared" si="16"/>
        <v>0</v>
      </c>
      <c r="Z40" s="15">
        <f t="shared" si="16"/>
        <v>0</v>
      </c>
      <c r="AA40" s="15">
        <f t="shared" si="16"/>
        <v>0</v>
      </c>
      <c r="AB40" s="15">
        <f t="shared" si="16"/>
        <v>0</v>
      </c>
      <c r="AC40" s="15">
        <f t="shared" si="16"/>
        <v>0</v>
      </c>
      <c r="AD40" s="15">
        <f t="shared" si="16"/>
        <v>0</v>
      </c>
      <c r="AE40" s="15">
        <f t="shared" si="16"/>
        <v>0</v>
      </c>
      <c r="AF40" s="15">
        <f t="shared" si="16"/>
        <v>0</v>
      </c>
      <c r="AG40" s="15">
        <f t="shared" si="16"/>
        <v>0</v>
      </c>
      <c r="AH40" s="15">
        <f t="shared" si="16"/>
        <v>0</v>
      </c>
      <c r="AI40" s="15">
        <f t="shared" si="16"/>
        <v>0</v>
      </c>
      <c r="AJ40" s="15">
        <f t="shared" si="16"/>
        <v>0</v>
      </c>
      <c r="AK40" s="15">
        <f t="shared" si="16"/>
        <v>0</v>
      </c>
      <c r="AL40" s="15">
        <f t="shared" si="16"/>
        <v>0</v>
      </c>
      <c r="AM40" s="15">
        <f t="shared" si="16"/>
        <v>0</v>
      </c>
      <c r="AN40" s="15">
        <f t="shared" si="16"/>
        <v>0</v>
      </c>
    </row>
    <row r="41" spans="1:40" s="14" customFormat="1" x14ac:dyDescent="0.15">
      <c r="A41" s="18" t="s">
        <v>205</v>
      </c>
      <c r="B41" s="15">
        <f t="shared" ref="B41:AN41" si="17">B$49*$C7/$C$15</f>
        <v>0</v>
      </c>
      <c r="C41" s="15">
        <f t="shared" si="17"/>
        <v>0</v>
      </c>
      <c r="D41" s="15">
        <f t="shared" si="17"/>
        <v>0</v>
      </c>
      <c r="E41" s="15">
        <f t="shared" si="17"/>
        <v>0</v>
      </c>
      <c r="F41" s="15">
        <f t="shared" si="17"/>
        <v>0</v>
      </c>
      <c r="G41" s="15">
        <f t="shared" si="17"/>
        <v>0</v>
      </c>
      <c r="H41" s="15">
        <f t="shared" si="17"/>
        <v>0</v>
      </c>
      <c r="I41" s="15">
        <f t="shared" si="17"/>
        <v>0</v>
      </c>
      <c r="J41" s="15">
        <f t="shared" si="17"/>
        <v>0</v>
      </c>
      <c r="K41" s="15">
        <f t="shared" si="17"/>
        <v>0</v>
      </c>
      <c r="L41" s="15">
        <f t="shared" si="17"/>
        <v>0</v>
      </c>
      <c r="M41" s="15">
        <f t="shared" si="17"/>
        <v>0</v>
      </c>
      <c r="N41" s="15">
        <f t="shared" si="17"/>
        <v>0</v>
      </c>
      <c r="O41" s="15">
        <f t="shared" si="17"/>
        <v>0</v>
      </c>
      <c r="P41" s="15">
        <f t="shared" si="17"/>
        <v>0</v>
      </c>
      <c r="Q41" s="15">
        <f t="shared" si="17"/>
        <v>0</v>
      </c>
      <c r="R41" s="15">
        <f t="shared" si="17"/>
        <v>0</v>
      </c>
      <c r="S41" s="15">
        <f t="shared" si="17"/>
        <v>0</v>
      </c>
      <c r="T41" s="15">
        <f t="shared" si="17"/>
        <v>0</v>
      </c>
      <c r="U41" s="15">
        <f t="shared" si="17"/>
        <v>0</v>
      </c>
      <c r="V41" s="15">
        <f t="shared" si="17"/>
        <v>0</v>
      </c>
      <c r="W41" s="15">
        <f t="shared" si="17"/>
        <v>0</v>
      </c>
      <c r="X41" s="15">
        <f t="shared" si="17"/>
        <v>0</v>
      </c>
      <c r="Y41" s="15">
        <f t="shared" si="17"/>
        <v>0</v>
      </c>
      <c r="Z41" s="15">
        <f t="shared" si="17"/>
        <v>0</v>
      </c>
      <c r="AA41" s="15">
        <f t="shared" si="17"/>
        <v>0</v>
      </c>
      <c r="AB41" s="15">
        <f t="shared" si="17"/>
        <v>0</v>
      </c>
      <c r="AC41" s="15">
        <f t="shared" si="17"/>
        <v>0</v>
      </c>
      <c r="AD41" s="15">
        <f t="shared" si="17"/>
        <v>0</v>
      </c>
      <c r="AE41" s="15">
        <f t="shared" si="17"/>
        <v>0</v>
      </c>
      <c r="AF41" s="15">
        <f t="shared" si="17"/>
        <v>0</v>
      </c>
      <c r="AG41" s="15">
        <f t="shared" si="17"/>
        <v>0</v>
      </c>
      <c r="AH41" s="15">
        <f t="shared" si="17"/>
        <v>0</v>
      </c>
      <c r="AI41" s="15">
        <f t="shared" si="17"/>
        <v>0</v>
      </c>
      <c r="AJ41" s="15">
        <f t="shared" si="17"/>
        <v>0</v>
      </c>
      <c r="AK41" s="15">
        <f t="shared" si="17"/>
        <v>0</v>
      </c>
      <c r="AL41" s="15">
        <f t="shared" si="17"/>
        <v>0</v>
      </c>
      <c r="AM41" s="15">
        <f t="shared" si="17"/>
        <v>0</v>
      </c>
      <c r="AN41" s="15">
        <f t="shared" si="17"/>
        <v>0</v>
      </c>
    </row>
    <row r="42" spans="1:40" s="14" customFormat="1" x14ac:dyDescent="0.15">
      <c r="A42" s="18" t="s">
        <v>206</v>
      </c>
      <c r="B42" s="15">
        <f t="shared" ref="B42:AN42" si="18">B$49*$C8/$C$15</f>
        <v>0</v>
      </c>
      <c r="C42" s="15">
        <f t="shared" si="18"/>
        <v>0</v>
      </c>
      <c r="D42" s="15">
        <f t="shared" si="18"/>
        <v>0</v>
      </c>
      <c r="E42" s="15">
        <f t="shared" si="18"/>
        <v>0</v>
      </c>
      <c r="F42" s="15">
        <f t="shared" si="18"/>
        <v>0</v>
      </c>
      <c r="G42" s="15">
        <f t="shared" si="18"/>
        <v>0</v>
      </c>
      <c r="H42" s="15">
        <f t="shared" si="18"/>
        <v>0</v>
      </c>
      <c r="I42" s="15">
        <f t="shared" si="18"/>
        <v>0</v>
      </c>
      <c r="J42" s="15">
        <f t="shared" si="18"/>
        <v>0</v>
      </c>
      <c r="K42" s="15">
        <f t="shared" si="18"/>
        <v>0</v>
      </c>
      <c r="L42" s="15">
        <f t="shared" si="18"/>
        <v>0</v>
      </c>
      <c r="M42" s="15">
        <f t="shared" si="18"/>
        <v>0</v>
      </c>
      <c r="N42" s="15">
        <f t="shared" si="18"/>
        <v>0</v>
      </c>
      <c r="O42" s="15">
        <f t="shared" si="18"/>
        <v>0</v>
      </c>
      <c r="P42" s="15">
        <f t="shared" si="18"/>
        <v>0</v>
      </c>
      <c r="Q42" s="15">
        <f t="shared" si="18"/>
        <v>0</v>
      </c>
      <c r="R42" s="15">
        <f t="shared" si="18"/>
        <v>0</v>
      </c>
      <c r="S42" s="15">
        <f t="shared" si="18"/>
        <v>0</v>
      </c>
      <c r="T42" s="15">
        <f t="shared" si="18"/>
        <v>0</v>
      </c>
      <c r="U42" s="15">
        <f t="shared" si="18"/>
        <v>0</v>
      </c>
      <c r="V42" s="15">
        <f t="shared" si="18"/>
        <v>0</v>
      </c>
      <c r="W42" s="15">
        <f t="shared" si="18"/>
        <v>0</v>
      </c>
      <c r="X42" s="15">
        <f t="shared" si="18"/>
        <v>0</v>
      </c>
      <c r="Y42" s="15">
        <f t="shared" si="18"/>
        <v>0</v>
      </c>
      <c r="Z42" s="15">
        <f t="shared" si="18"/>
        <v>0</v>
      </c>
      <c r="AA42" s="15">
        <f t="shared" si="18"/>
        <v>0</v>
      </c>
      <c r="AB42" s="15">
        <f t="shared" si="18"/>
        <v>0</v>
      </c>
      <c r="AC42" s="15">
        <f t="shared" si="18"/>
        <v>0</v>
      </c>
      <c r="AD42" s="15">
        <f t="shared" si="18"/>
        <v>0</v>
      </c>
      <c r="AE42" s="15">
        <f t="shared" si="18"/>
        <v>0</v>
      </c>
      <c r="AF42" s="15">
        <f t="shared" si="18"/>
        <v>0</v>
      </c>
      <c r="AG42" s="15">
        <f t="shared" si="18"/>
        <v>0</v>
      </c>
      <c r="AH42" s="15">
        <f t="shared" si="18"/>
        <v>0</v>
      </c>
      <c r="AI42" s="15">
        <f t="shared" si="18"/>
        <v>0</v>
      </c>
      <c r="AJ42" s="15">
        <f t="shared" si="18"/>
        <v>0</v>
      </c>
      <c r="AK42" s="15">
        <f t="shared" si="18"/>
        <v>0</v>
      </c>
      <c r="AL42" s="15">
        <f t="shared" si="18"/>
        <v>0</v>
      </c>
      <c r="AM42" s="15">
        <f t="shared" si="18"/>
        <v>0</v>
      </c>
      <c r="AN42" s="15">
        <f t="shared" si="18"/>
        <v>0</v>
      </c>
    </row>
    <row r="43" spans="1:40" s="14" customFormat="1" x14ac:dyDescent="0.15">
      <c r="A43" s="18" t="s">
        <v>207</v>
      </c>
      <c r="B43" s="15">
        <f t="shared" ref="B43:AN43" si="19">B$49*$C9/$C$15</f>
        <v>0</v>
      </c>
      <c r="C43" s="15">
        <f t="shared" si="19"/>
        <v>0</v>
      </c>
      <c r="D43" s="15">
        <f t="shared" si="19"/>
        <v>0</v>
      </c>
      <c r="E43" s="15">
        <f t="shared" si="19"/>
        <v>0</v>
      </c>
      <c r="F43" s="15">
        <f t="shared" si="19"/>
        <v>0</v>
      </c>
      <c r="G43" s="15">
        <f t="shared" si="19"/>
        <v>0</v>
      </c>
      <c r="H43" s="15">
        <f t="shared" si="19"/>
        <v>0</v>
      </c>
      <c r="I43" s="15">
        <f t="shared" si="19"/>
        <v>0</v>
      </c>
      <c r="J43" s="15">
        <f t="shared" si="19"/>
        <v>0</v>
      </c>
      <c r="K43" s="15">
        <f t="shared" si="19"/>
        <v>0</v>
      </c>
      <c r="L43" s="15">
        <f t="shared" si="19"/>
        <v>0</v>
      </c>
      <c r="M43" s="15">
        <f t="shared" si="19"/>
        <v>0</v>
      </c>
      <c r="N43" s="15">
        <f t="shared" si="19"/>
        <v>0</v>
      </c>
      <c r="O43" s="15">
        <f t="shared" si="19"/>
        <v>0</v>
      </c>
      <c r="P43" s="15">
        <f t="shared" si="19"/>
        <v>0</v>
      </c>
      <c r="Q43" s="15">
        <f t="shared" si="19"/>
        <v>0</v>
      </c>
      <c r="R43" s="15">
        <f t="shared" si="19"/>
        <v>0</v>
      </c>
      <c r="S43" s="15">
        <f t="shared" si="19"/>
        <v>0</v>
      </c>
      <c r="T43" s="15">
        <f t="shared" si="19"/>
        <v>0</v>
      </c>
      <c r="U43" s="15">
        <f t="shared" si="19"/>
        <v>0</v>
      </c>
      <c r="V43" s="15">
        <f t="shared" si="19"/>
        <v>0</v>
      </c>
      <c r="W43" s="15">
        <f t="shared" si="19"/>
        <v>0</v>
      </c>
      <c r="X43" s="15">
        <f t="shared" si="19"/>
        <v>0</v>
      </c>
      <c r="Y43" s="15">
        <f t="shared" si="19"/>
        <v>0</v>
      </c>
      <c r="Z43" s="15">
        <f t="shared" si="19"/>
        <v>0</v>
      </c>
      <c r="AA43" s="15">
        <f t="shared" si="19"/>
        <v>0</v>
      </c>
      <c r="AB43" s="15">
        <f t="shared" si="19"/>
        <v>0</v>
      </c>
      <c r="AC43" s="15">
        <f t="shared" si="19"/>
        <v>0</v>
      </c>
      <c r="AD43" s="15">
        <f t="shared" si="19"/>
        <v>0</v>
      </c>
      <c r="AE43" s="15">
        <f t="shared" si="19"/>
        <v>0</v>
      </c>
      <c r="AF43" s="15">
        <f t="shared" si="19"/>
        <v>0</v>
      </c>
      <c r="AG43" s="15">
        <f t="shared" si="19"/>
        <v>0</v>
      </c>
      <c r="AH43" s="15">
        <f t="shared" si="19"/>
        <v>0</v>
      </c>
      <c r="AI43" s="15">
        <f t="shared" si="19"/>
        <v>0</v>
      </c>
      <c r="AJ43" s="15">
        <f t="shared" si="19"/>
        <v>0</v>
      </c>
      <c r="AK43" s="15">
        <f t="shared" si="19"/>
        <v>0</v>
      </c>
      <c r="AL43" s="15">
        <f t="shared" si="19"/>
        <v>0</v>
      </c>
      <c r="AM43" s="15">
        <f t="shared" si="19"/>
        <v>0</v>
      </c>
      <c r="AN43" s="15">
        <f t="shared" si="19"/>
        <v>0</v>
      </c>
    </row>
    <row r="44" spans="1:40" s="14" customFormat="1" x14ac:dyDescent="0.15">
      <c r="A44" s="18" t="s">
        <v>208</v>
      </c>
      <c r="B44" s="15">
        <f t="shared" ref="B44:AN44" si="20">B$49*$C10/$C$15</f>
        <v>0</v>
      </c>
      <c r="C44" s="15">
        <f t="shared" si="20"/>
        <v>0</v>
      </c>
      <c r="D44" s="15">
        <f t="shared" si="20"/>
        <v>0</v>
      </c>
      <c r="E44" s="15">
        <f t="shared" si="20"/>
        <v>0</v>
      </c>
      <c r="F44" s="15">
        <f t="shared" si="20"/>
        <v>0</v>
      </c>
      <c r="G44" s="15">
        <f t="shared" si="20"/>
        <v>0</v>
      </c>
      <c r="H44" s="15">
        <f t="shared" si="20"/>
        <v>0</v>
      </c>
      <c r="I44" s="15">
        <f t="shared" si="20"/>
        <v>0</v>
      </c>
      <c r="J44" s="15">
        <f t="shared" si="20"/>
        <v>0</v>
      </c>
      <c r="K44" s="15">
        <f t="shared" si="20"/>
        <v>0</v>
      </c>
      <c r="L44" s="15">
        <f t="shared" si="20"/>
        <v>0</v>
      </c>
      <c r="M44" s="15">
        <f t="shared" si="20"/>
        <v>0</v>
      </c>
      <c r="N44" s="15">
        <f t="shared" si="20"/>
        <v>0</v>
      </c>
      <c r="O44" s="15">
        <f t="shared" si="20"/>
        <v>0</v>
      </c>
      <c r="P44" s="15">
        <f t="shared" si="20"/>
        <v>0</v>
      </c>
      <c r="Q44" s="15">
        <f t="shared" si="20"/>
        <v>0</v>
      </c>
      <c r="R44" s="15">
        <f t="shared" si="20"/>
        <v>0</v>
      </c>
      <c r="S44" s="15">
        <f t="shared" si="20"/>
        <v>0</v>
      </c>
      <c r="T44" s="15">
        <f t="shared" si="20"/>
        <v>0</v>
      </c>
      <c r="U44" s="15">
        <f t="shared" si="20"/>
        <v>0</v>
      </c>
      <c r="V44" s="15">
        <f t="shared" si="20"/>
        <v>0</v>
      </c>
      <c r="W44" s="15">
        <f t="shared" si="20"/>
        <v>0</v>
      </c>
      <c r="X44" s="15">
        <f t="shared" si="20"/>
        <v>0</v>
      </c>
      <c r="Y44" s="15">
        <f t="shared" si="20"/>
        <v>0</v>
      </c>
      <c r="Z44" s="15">
        <f t="shared" si="20"/>
        <v>0</v>
      </c>
      <c r="AA44" s="15">
        <f t="shared" si="20"/>
        <v>0</v>
      </c>
      <c r="AB44" s="15">
        <f t="shared" si="20"/>
        <v>0</v>
      </c>
      <c r="AC44" s="15">
        <f t="shared" si="20"/>
        <v>0</v>
      </c>
      <c r="AD44" s="15">
        <f t="shared" si="20"/>
        <v>0</v>
      </c>
      <c r="AE44" s="15">
        <f t="shared" si="20"/>
        <v>0</v>
      </c>
      <c r="AF44" s="15">
        <f t="shared" si="20"/>
        <v>0</v>
      </c>
      <c r="AG44" s="15">
        <f t="shared" si="20"/>
        <v>0</v>
      </c>
      <c r="AH44" s="15">
        <f t="shared" si="20"/>
        <v>0</v>
      </c>
      <c r="AI44" s="15">
        <f t="shared" si="20"/>
        <v>0</v>
      </c>
      <c r="AJ44" s="15">
        <f t="shared" si="20"/>
        <v>0</v>
      </c>
      <c r="AK44" s="15">
        <f t="shared" si="20"/>
        <v>0</v>
      </c>
      <c r="AL44" s="15">
        <f t="shared" si="20"/>
        <v>0</v>
      </c>
      <c r="AM44" s="15">
        <f t="shared" si="20"/>
        <v>0</v>
      </c>
      <c r="AN44" s="15">
        <f t="shared" si="20"/>
        <v>0</v>
      </c>
    </row>
    <row r="45" spans="1:40" s="14" customFormat="1" x14ac:dyDescent="0.15">
      <c r="A45" s="18" t="s">
        <v>209</v>
      </c>
      <c r="B45" s="15">
        <f t="shared" ref="B45:AN45" si="21">B$49*$C11/$C$15</f>
        <v>0</v>
      </c>
      <c r="C45" s="15">
        <f t="shared" si="21"/>
        <v>0</v>
      </c>
      <c r="D45" s="15">
        <f t="shared" si="21"/>
        <v>0</v>
      </c>
      <c r="E45" s="15">
        <f t="shared" si="21"/>
        <v>0</v>
      </c>
      <c r="F45" s="15">
        <f t="shared" si="21"/>
        <v>0</v>
      </c>
      <c r="G45" s="15">
        <f t="shared" si="21"/>
        <v>0</v>
      </c>
      <c r="H45" s="15">
        <f t="shared" si="21"/>
        <v>0</v>
      </c>
      <c r="I45" s="15">
        <f t="shared" si="21"/>
        <v>0</v>
      </c>
      <c r="J45" s="15">
        <f t="shared" si="21"/>
        <v>0</v>
      </c>
      <c r="K45" s="15">
        <f t="shared" si="21"/>
        <v>0</v>
      </c>
      <c r="L45" s="15">
        <f t="shared" si="21"/>
        <v>0</v>
      </c>
      <c r="M45" s="15">
        <f t="shared" si="21"/>
        <v>0</v>
      </c>
      <c r="N45" s="15">
        <f t="shared" si="21"/>
        <v>0</v>
      </c>
      <c r="O45" s="15">
        <f t="shared" si="21"/>
        <v>0</v>
      </c>
      <c r="P45" s="15">
        <f t="shared" si="21"/>
        <v>0</v>
      </c>
      <c r="Q45" s="15">
        <f t="shared" si="21"/>
        <v>0</v>
      </c>
      <c r="R45" s="15">
        <f t="shared" si="21"/>
        <v>0</v>
      </c>
      <c r="S45" s="15">
        <f t="shared" si="21"/>
        <v>0</v>
      </c>
      <c r="T45" s="15">
        <f t="shared" si="21"/>
        <v>0</v>
      </c>
      <c r="U45" s="15">
        <f t="shared" si="21"/>
        <v>0</v>
      </c>
      <c r="V45" s="15">
        <f t="shared" si="21"/>
        <v>0</v>
      </c>
      <c r="W45" s="15">
        <f t="shared" si="21"/>
        <v>0</v>
      </c>
      <c r="X45" s="15">
        <f t="shared" si="21"/>
        <v>0</v>
      </c>
      <c r="Y45" s="15">
        <f t="shared" si="21"/>
        <v>0</v>
      </c>
      <c r="Z45" s="15">
        <f t="shared" si="21"/>
        <v>0</v>
      </c>
      <c r="AA45" s="15">
        <f t="shared" si="21"/>
        <v>0</v>
      </c>
      <c r="AB45" s="15">
        <f t="shared" si="21"/>
        <v>0</v>
      </c>
      <c r="AC45" s="15">
        <f t="shared" si="21"/>
        <v>0</v>
      </c>
      <c r="AD45" s="15">
        <f t="shared" si="21"/>
        <v>0</v>
      </c>
      <c r="AE45" s="15">
        <f t="shared" si="21"/>
        <v>0</v>
      </c>
      <c r="AF45" s="15">
        <f t="shared" si="21"/>
        <v>0</v>
      </c>
      <c r="AG45" s="15">
        <f t="shared" si="21"/>
        <v>0</v>
      </c>
      <c r="AH45" s="15">
        <f t="shared" si="21"/>
        <v>0</v>
      </c>
      <c r="AI45" s="15">
        <f t="shared" si="21"/>
        <v>0</v>
      </c>
      <c r="AJ45" s="15">
        <f t="shared" si="21"/>
        <v>0</v>
      </c>
      <c r="AK45" s="15">
        <f t="shared" si="21"/>
        <v>0</v>
      </c>
      <c r="AL45" s="15">
        <f t="shared" si="21"/>
        <v>0</v>
      </c>
      <c r="AM45" s="15">
        <f t="shared" si="21"/>
        <v>0</v>
      </c>
      <c r="AN45" s="15">
        <f t="shared" si="21"/>
        <v>0</v>
      </c>
    </row>
    <row r="46" spans="1:40" s="14" customFormat="1" x14ac:dyDescent="0.15">
      <c r="A46" s="18" t="s">
        <v>210</v>
      </c>
      <c r="B46" s="15">
        <f t="shared" ref="B46:AN46" si="22">B$49*$C12/$C$15</f>
        <v>0</v>
      </c>
      <c r="C46" s="15">
        <f t="shared" si="22"/>
        <v>0</v>
      </c>
      <c r="D46" s="15">
        <f t="shared" si="22"/>
        <v>0</v>
      </c>
      <c r="E46" s="15">
        <f t="shared" si="22"/>
        <v>0</v>
      </c>
      <c r="F46" s="15">
        <f t="shared" si="22"/>
        <v>0</v>
      </c>
      <c r="G46" s="15">
        <f t="shared" si="22"/>
        <v>0</v>
      </c>
      <c r="H46" s="15">
        <f t="shared" si="22"/>
        <v>0</v>
      </c>
      <c r="I46" s="15">
        <f t="shared" si="22"/>
        <v>0</v>
      </c>
      <c r="J46" s="15">
        <f t="shared" si="22"/>
        <v>0</v>
      </c>
      <c r="K46" s="15">
        <f t="shared" si="22"/>
        <v>0</v>
      </c>
      <c r="L46" s="15">
        <f t="shared" si="22"/>
        <v>0</v>
      </c>
      <c r="M46" s="15">
        <f t="shared" si="22"/>
        <v>0</v>
      </c>
      <c r="N46" s="15">
        <f t="shared" si="22"/>
        <v>0</v>
      </c>
      <c r="O46" s="15">
        <f t="shared" si="22"/>
        <v>0</v>
      </c>
      <c r="P46" s="15">
        <f t="shared" si="22"/>
        <v>0</v>
      </c>
      <c r="Q46" s="15">
        <f t="shared" si="22"/>
        <v>0</v>
      </c>
      <c r="R46" s="15">
        <f t="shared" si="22"/>
        <v>0</v>
      </c>
      <c r="S46" s="15">
        <f t="shared" si="22"/>
        <v>0</v>
      </c>
      <c r="T46" s="15">
        <f t="shared" si="22"/>
        <v>0</v>
      </c>
      <c r="U46" s="15">
        <f t="shared" si="22"/>
        <v>0</v>
      </c>
      <c r="V46" s="15">
        <f t="shared" si="22"/>
        <v>0</v>
      </c>
      <c r="W46" s="15">
        <f t="shared" si="22"/>
        <v>0</v>
      </c>
      <c r="X46" s="15">
        <f t="shared" si="22"/>
        <v>0</v>
      </c>
      <c r="Y46" s="15">
        <f t="shared" si="22"/>
        <v>0</v>
      </c>
      <c r="Z46" s="15">
        <f t="shared" si="22"/>
        <v>0</v>
      </c>
      <c r="AA46" s="15">
        <f t="shared" si="22"/>
        <v>0</v>
      </c>
      <c r="AB46" s="15">
        <f t="shared" si="22"/>
        <v>0</v>
      </c>
      <c r="AC46" s="15">
        <f t="shared" si="22"/>
        <v>0</v>
      </c>
      <c r="AD46" s="15">
        <f t="shared" si="22"/>
        <v>0</v>
      </c>
      <c r="AE46" s="15">
        <f t="shared" si="22"/>
        <v>0</v>
      </c>
      <c r="AF46" s="15">
        <f t="shared" si="22"/>
        <v>0</v>
      </c>
      <c r="AG46" s="15">
        <f t="shared" si="22"/>
        <v>0</v>
      </c>
      <c r="AH46" s="15">
        <f t="shared" si="22"/>
        <v>0</v>
      </c>
      <c r="AI46" s="15">
        <f t="shared" si="22"/>
        <v>0</v>
      </c>
      <c r="AJ46" s="15">
        <f t="shared" si="22"/>
        <v>0</v>
      </c>
      <c r="AK46" s="15">
        <f t="shared" si="22"/>
        <v>0</v>
      </c>
      <c r="AL46" s="15">
        <f t="shared" si="22"/>
        <v>0</v>
      </c>
      <c r="AM46" s="15">
        <f t="shared" si="22"/>
        <v>0</v>
      </c>
      <c r="AN46" s="15">
        <f t="shared" si="22"/>
        <v>0</v>
      </c>
    </row>
    <row r="47" spans="1:40" s="14" customFormat="1" x14ac:dyDescent="0.15">
      <c r="A47" s="18" t="s">
        <v>211</v>
      </c>
      <c r="B47" s="15">
        <f t="shared" ref="B47:AN47" si="23">B$49*$C13/$C$15</f>
        <v>0</v>
      </c>
      <c r="C47" s="15">
        <f t="shared" si="23"/>
        <v>0</v>
      </c>
      <c r="D47" s="15">
        <f t="shared" si="23"/>
        <v>0</v>
      </c>
      <c r="E47" s="15">
        <f t="shared" si="23"/>
        <v>0</v>
      </c>
      <c r="F47" s="15">
        <f t="shared" si="23"/>
        <v>0</v>
      </c>
      <c r="G47" s="15">
        <f t="shared" si="23"/>
        <v>0</v>
      </c>
      <c r="H47" s="15">
        <f t="shared" si="23"/>
        <v>0</v>
      </c>
      <c r="I47" s="15">
        <f t="shared" si="23"/>
        <v>0</v>
      </c>
      <c r="J47" s="15">
        <f t="shared" si="23"/>
        <v>0</v>
      </c>
      <c r="K47" s="15">
        <f t="shared" si="23"/>
        <v>0</v>
      </c>
      <c r="L47" s="15">
        <f t="shared" si="23"/>
        <v>0</v>
      </c>
      <c r="M47" s="15">
        <f t="shared" si="23"/>
        <v>0</v>
      </c>
      <c r="N47" s="15">
        <f t="shared" si="23"/>
        <v>0</v>
      </c>
      <c r="O47" s="15">
        <f t="shared" si="23"/>
        <v>0</v>
      </c>
      <c r="P47" s="15">
        <f t="shared" si="23"/>
        <v>0</v>
      </c>
      <c r="Q47" s="15">
        <f t="shared" si="23"/>
        <v>0</v>
      </c>
      <c r="R47" s="15">
        <f t="shared" si="23"/>
        <v>0</v>
      </c>
      <c r="S47" s="15">
        <f t="shared" si="23"/>
        <v>0</v>
      </c>
      <c r="T47" s="15">
        <f t="shared" si="23"/>
        <v>0</v>
      </c>
      <c r="U47" s="15">
        <f t="shared" si="23"/>
        <v>0</v>
      </c>
      <c r="V47" s="15">
        <f t="shared" si="23"/>
        <v>0</v>
      </c>
      <c r="W47" s="15">
        <f t="shared" si="23"/>
        <v>0</v>
      </c>
      <c r="X47" s="15">
        <f t="shared" si="23"/>
        <v>0</v>
      </c>
      <c r="Y47" s="15">
        <f t="shared" si="23"/>
        <v>0</v>
      </c>
      <c r="Z47" s="15">
        <f t="shared" si="23"/>
        <v>0</v>
      </c>
      <c r="AA47" s="15">
        <f t="shared" si="23"/>
        <v>0</v>
      </c>
      <c r="AB47" s="15">
        <f t="shared" si="23"/>
        <v>0</v>
      </c>
      <c r="AC47" s="15">
        <f t="shared" si="23"/>
        <v>0</v>
      </c>
      <c r="AD47" s="15">
        <f t="shared" si="23"/>
        <v>0</v>
      </c>
      <c r="AE47" s="15">
        <f t="shared" si="23"/>
        <v>0</v>
      </c>
      <c r="AF47" s="15">
        <f t="shared" si="23"/>
        <v>0</v>
      </c>
      <c r="AG47" s="15">
        <f t="shared" si="23"/>
        <v>0</v>
      </c>
      <c r="AH47" s="15">
        <f t="shared" si="23"/>
        <v>0</v>
      </c>
      <c r="AI47" s="15">
        <f t="shared" si="23"/>
        <v>0</v>
      </c>
      <c r="AJ47" s="15">
        <f t="shared" si="23"/>
        <v>0</v>
      </c>
      <c r="AK47" s="15">
        <f t="shared" si="23"/>
        <v>0</v>
      </c>
      <c r="AL47" s="15">
        <f t="shared" si="23"/>
        <v>0</v>
      </c>
      <c r="AM47" s="15">
        <f t="shared" si="23"/>
        <v>0</v>
      </c>
      <c r="AN47" s="15">
        <f t="shared" si="23"/>
        <v>0</v>
      </c>
    </row>
    <row r="48" spans="1:40" s="14" customFormat="1" x14ac:dyDescent="0.15">
      <c r="A48" s="18" t="s">
        <v>212</v>
      </c>
      <c r="B48" s="15">
        <f t="shared" ref="B48:AN48" si="24">B$49*$C14/$C$15</f>
        <v>0</v>
      </c>
      <c r="C48" s="15">
        <f t="shared" si="24"/>
        <v>0</v>
      </c>
      <c r="D48" s="15">
        <f t="shared" si="24"/>
        <v>0</v>
      </c>
      <c r="E48" s="15">
        <f t="shared" si="24"/>
        <v>0</v>
      </c>
      <c r="F48" s="15">
        <f t="shared" si="24"/>
        <v>0</v>
      </c>
      <c r="G48" s="15">
        <f t="shared" si="24"/>
        <v>0</v>
      </c>
      <c r="H48" s="15">
        <f t="shared" si="24"/>
        <v>0</v>
      </c>
      <c r="I48" s="15">
        <f t="shared" si="24"/>
        <v>0</v>
      </c>
      <c r="J48" s="15">
        <f t="shared" si="24"/>
        <v>0</v>
      </c>
      <c r="K48" s="15">
        <f t="shared" si="24"/>
        <v>0</v>
      </c>
      <c r="L48" s="15">
        <f t="shared" si="24"/>
        <v>0</v>
      </c>
      <c r="M48" s="15">
        <f t="shared" si="24"/>
        <v>0</v>
      </c>
      <c r="N48" s="15">
        <f t="shared" si="24"/>
        <v>0</v>
      </c>
      <c r="O48" s="15">
        <f t="shared" si="24"/>
        <v>0</v>
      </c>
      <c r="P48" s="15">
        <f t="shared" si="24"/>
        <v>0</v>
      </c>
      <c r="Q48" s="15">
        <f t="shared" si="24"/>
        <v>0</v>
      </c>
      <c r="R48" s="15">
        <f t="shared" si="24"/>
        <v>0</v>
      </c>
      <c r="S48" s="15">
        <f t="shared" si="24"/>
        <v>0</v>
      </c>
      <c r="T48" s="15">
        <f t="shared" si="24"/>
        <v>0</v>
      </c>
      <c r="U48" s="15">
        <f t="shared" si="24"/>
        <v>0</v>
      </c>
      <c r="V48" s="15">
        <f t="shared" si="24"/>
        <v>0</v>
      </c>
      <c r="W48" s="15">
        <f t="shared" si="24"/>
        <v>0</v>
      </c>
      <c r="X48" s="15">
        <f t="shared" si="24"/>
        <v>0</v>
      </c>
      <c r="Y48" s="15">
        <f t="shared" si="24"/>
        <v>0</v>
      </c>
      <c r="Z48" s="15">
        <f t="shared" si="24"/>
        <v>0</v>
      </c>
      <c r="AA48" s="15">
        <f t="shared" si="24"/>
        <v>0</v>
      </c>
      <c r="AB48" s="15">
        <f t="shared" si="24"/>
        <v>0</v>
      </c>
      <c r="AC48" s="15">
        <f t="shared" si="24"/>
        <v>0</v>
      </c>
      <c r="AD48" s="15">
        <f t="shared" si="24"/>
        <v>0</v>
      </c>
      <c r="AE48" s="15">
        <f t="shared" si="24"/>
        <v>0</v>
      </c>
      <c r="AF48" s="15">
        <f t="shared" si="24"/>
        <v>0</v>
      </c>
      <c r="AG48" s="15">
        <f t="shared" si="24"/>
        <v>0</v>
      </c>
      <c r="AH48" s="15">
        <f t="shared" si="24"/>
        <v>0</v>
      </c>
      <c r="AI48" s="15">
        <f t="shared" si="24"/>
        <v>0</v>
      </c>
      <c r="AJ48" s="15">
        <f t="shared" si="24"/>
        <v>0</v>
      </c>
      <c r="AK48" s="15">
        <f t="shared" si="24"/>
        <v>0</v>
      </c>
      <c r="AL48" s="15">
        <f t="shared" si="24"/>
        <v>0</v>
      </c>
      <c r="AM48" s="15">
        <f t="shared" si="24"/>
        <v>0</v>
      </c>
      <c r="AN48" s="15">
        <f t="shared" si="24"/>
        <v>0</v>
      </c>
    </row>
    <row r="49" spans="1:40" s="16" customFormat="1" x14ac:dyDescent="0.15">
      <c r="A49" s="18" t="s">
        <v>527</v>
      </c>
      <c r="B49" s="16">
        <f>'BAU energy consumption'!B$4*$C$17</f>
        <v>1161.7590571186449</v>
      </c>
      <c r="C49" s="16">
        <f>'BAU energy consumption'!C$4*$C$17</f>
        <v>1174.3814414188214</v>
      </c>
      <c r="D49" s="16">
        <f>'BAU energy consumption'!D$4*$C$17</f>
        <v>1202.9933887215393</v>
      </c>
      <c r="E49" s="16">
        <f>'BAU energy consumption'!E$4*$C$17</f>
        <v>1231.8154112750151</v>
      </c>
      <c r="F49" s="16">
        <f>'BAU energy consumption'!F$4*$C$17</f>
        <v>1256.5860861506278</v>
      </c>
      <c r="G49" s="16">
        <f>'BAU energy consumption'!G$4*$C$17</f>
        <v>1275.2344221598987</v>
      </c>
      <c r="H49" s="16">
        <f>'BAU energy consumption'!H$4*$C$17</f>
        <v>1293.9262524302751</v>
      </c>
      <c r="I49" s="16">
        <f>'BAU energy consumption'!I$4*$C$17</f>
        <v>1312.6672057345284</v>
      </c>
      <c r="J49" s="16">
        <f>'BAU energy consumption'!J$4*$C$17</f>
        <v>1331.4541894517554</v>
      </c>
      <c r="K49" s="16">
        <f>'BAU energy consumption'!K$4*$C$17</f>
        <v>1349.7246414535966</v>
      </c>
      <c r="L49" s="16">
        <f>'BAU energy consumption'!L$4*$C$17</f>
        <v>1367.2021734007872</v>
      </c>
      <c r="M49" s="16">
        <f>'BAU energy consumption'!M$4*$C$17</f>
        <v>1384.6853507871876</v>
      </c>
      <c r="N49" s="16">
        <f>'BAU energy consumption'!N$4*$C$17</f>
        <v>1402.1793658210381</v>
      </c>
      <c r="O49" s="16">
        <f>'BAU energy consumption'!O$4*$C$17</f>
        <v>1419.6799047205564</v>
      </c>
      <c r="P49" s="16">
        <f>'BAU energy consumption'!P$4*$C$17</f>
        <v>1432.9018432442856</v>
      </c>
      <c r="Q49" s="16">
        <f>'BAU energy consumption'!Q$4*$C$17</f>
        <v>1439.8205891857835</v>
      </c>
      <c r="R49" s="16">
        <f>'BAU energy consumption'!R$4*$C$17</f>
        <v>1446.693634063457</v>
      </c>
      <c r="S49" s="16">
        <f>'BAU energy consumption'!S$4*$C$17</f>
        <v>1453.5248166900385</v>
      </c>
      <c r="T49" s="16">
        <f>'BAU energy consumption'!T$4*$C$17</f>
        <v>1460.3123370761991</v>
      </c>
      <c r="U49" s="16">
        <f>'BAU energy consumption'!U$4*$C$17</f>
        <v>1465.1300637238974</v>
      </c>
      <c r="V49" s="16">
        <f>'BAU energy consumption'!V$4*$C$17</f>
        <v>1467.0661991159488</v>
      </c>
      <c r="W49" s="16">
        <f>'BAU energy consumption'!W$4*$C$17</f>
        <v>1468.9432052809493</v>
      </c>
      <c r="X49" s="16">
        <f>'BAU energy consumption'!X$4*$C$17</f>
        <v>1470.7648345534951</v>
      </c>
      <c r="Y49" s="16">
        <f>'BAU energy consumption'!Y$4*$C$17</f>
        <v>1472.5246823841542</v>
      </c>
      <c r="Z49" s="16">
        <f>'BAU energy consumption'!Z$4*$C$17</f>
        <v>1472.7835373976675</v>
      </c>
      <c r="AA49" s="16">
        <f>'BAU energy consumption'!AA$4*$C$17</f>
        <v>1470.8582634965749</v>
      </c>
      <c r="AB49" s="16">
        <f>'BAU energy consumption'!AB$4*$C$17</f>
        <v>1468.8361255156897</v>
      </c>
      <c r="AC49" s="16">
        <f>'BAU energy consumption'!AC$4*$C$17</f>
        <v>1466.7175043653212</v>
      </c>
      <c r="AD49" s="16">
        <f>'BAU energy consumption'!AD$4*$C$17</f>
        <v>1464.5029647418282</v>
      </c>
      <c r="AE49" s="16">
        <f>'BAU energy consumption'!AE$4*$C$17</f>
        <v>1460.4416197053699</v>
      </c>
      <c r="AF49" s="16">
        <f>'BAU energy consumption'!AF$4*$C$17</f>
        <v>1453.688746033642</v>
      </c>
      <c r="AG49" s="16">
        <f>'BAU energy consumption'!AG$4*$C$17</f>
        <v>1446.7963882873548</v>
      </c>
      <c r="AH49" s="16">
        <f>'BAU energy consumption'!AH$4*$C$17</f>
        <v>1439.7721606467449</v>
      </c>
      <c r="AI49" s="16">
        <f>'BAU energy consumption'!AI$4*$C$17</f>
        <v>1432.6029356244978</v>
      </c>
      <c r="AJ49" s="16">
        <f>'BAU energy consumption'!AJ$4*$C$17</f>
        <v>1423.9447794013693</v>
      </c>
      <c r="AK49" s="16">
        <f>'BAU energy consumption'!AK$4*$C$17</f>
        <v>1413.1576316117371</v>
      </c>
      <c r="AL49" s="16">
        <f>'BAU energy consumption'!AL$4*$C$17</f>
        <v>1402.1933155179336</v>
      </c>
      <c r="AM49" s="16">
        <f>'BAU energy consumption'!AM$4*$C$17</f>
        <v>1391.0541959220823</v>
      </c>
      <c r="AN49" s="16">
        <f>'BAU energy consumption'!AN$4*$C$17</f>
        <v>1379.7349869530944</v>
      </c>
    </row>
    <row r="50" spans="1:40" s="14" customFormat="1" x14ac:dyDescent="0.15"/>
    <row r="51" spans="1:40" s="18" customFormat="1" x14ac:dyDescent="0.15">
      <c r="A51" s="17" t="s">
        <v>28</v>
      </c>
      <c r="B51" s="18">
        <v>2022</v>
      </c>
      <c r="C51" s="18">
        <v>2023</v>
      </c>
      <c r="D51" s="18">
        <v>2024</v>
      </c>
      <c r="E51" s="18">
        <v>2025</v>
      </c>
      <c r="F51" s="18">
        <v>2026</v>
      </c>
      <c r="G51" s="18">
        <v>2027</v>
      </c>
      <c r="H51" s="18">
        <v>2028</v>
      </c>
      <c r="I51" s="18">
        <v>2029</v>
      </c>
      <c r="J51" s="18">
        <v>2030</v>
      </c>
      <c r="K51" s="18">
        <v>2031</v>
      </c>
      <c r="L51" s="18">
        <v>2032</v>
      </c>
      <c r="M51" s="18">
        <v>2033</v>
      </c>
      <c r="N51" s="18">
        <v>2034</v>
      </c>
      <c r="O51" s="18">
        <v>2035</v>
      </c>
      <c r="P51" s="18">
        <v>2036</v>
      </c>
      <c r="Q51" s="18">
        <v>2037</v>
      </c>
      <c r="R51" s="18">
        <v>2038</v>
      </c>
      <c r="S51" s="18">
        <v>2039</v>
      </c>
      <c r="T51" s="18">
        <v>2040</v>
      </c>
      <c r="U51" s="18">
        <v>2041</v>
      </c>
      <c r="V51" s="18">
        <v>2042</v>
      </c>
      <c r="W51" s="18">
        <v>2043</v>
      </c>
      <c r="X51" s="18">
        <v>2044</v>
      </c>
      <c r="Y51" s="18">
        <v>2045</v>
      </c>
      <c r="Z51" s="18">
        <v>2046</v>
      </c>
      <c r="AA51" s="18">
        <v>2047</v>
      </c>
      <c r="AB51" s="18">
        <v>2048</v>
      </c>
      <c r="AC51" s="18">
        <v>2049</v>
      </c>
      <c r="AD51" s="18">
        <v>2050</v>
      </c>
      <c r="AE51" s="18">
        <v>2051</v>
      </c>
      <c r="AF51" s="18">
        <v>2052</v>
      </c>
      <c r="AG51" s="18">
        <v>2053</v>
      </c>
      <c r="AH51" s="18">
        <v>2054</v>
      </c>
      <c r="AI51" s="18">
        <v>2055</v>
      </c>
      <c r="AJ51" s="18">
        <v>2056</v>
      </c>
      <c r="AK51" s="18">
        <v>2057</v>
      </c>
      <c r="AL51" s="18">
        <v>2058</v>
      </c>
      <c r="AM51" s="18">
        <v>2059</v>
      </c>
      <c r="AN51" s="18">
        <v>2060</v>
      </c>
    </row>
    <row r="52" spans="1:40" s="14" customFormat="1" x14ac:dyDescent="0.15">
      <c r="A52" s="18" t="s">
        <v>203</v>
      </c>
      <c r="B52" s="14">
        <f t="shared" ref="B52:B61" si="25">IFERROR(B$62*$D5/H$15,0)</f>
        <v>0</v>
      </c>
      <c r="C52" s="14">
        <f t="shared" ref="C52:C61" si="26">IFERROR(C$62*$D5/I$15,0)</f>
        <v>0</v>
      </c>
      <c r="D52" s="14">
        <f t="shared" ref="D52:D61" si="27">IFERROR(D$62*$D5/J$15,0)</f>
        <v>0</v>
      </c>
      <c r="E52" s="14">
        <f t="shared" ref="E52:E61" si="28">IFERROR(E$62*$D5/K$15,0)</f>
        <v>0</v>
      </c>
      <c r="F52" s="14">
        <f t="shared" ref="F52:F61" si="29">IFERROR(F$62*$D5/L$15,0)</f>
        <v>0</v>
      </c>
      <c r="G52" s="14">
        <f t="shared" ref="G52:G61" si="30">IFERROR(G$62*$D5/M$15,0)</f>
        <v>0</v>
      </c>
      <c r="H52" s="14">
        <f t="shared" ref="H52:H61" si="31">IFERROR(H$62*$D5/N$15,0)</f>
        <v>0</v>
      </c>
      <c r="I52" s="14">
        <f t="shared" ref="I52:I61" si="32">IFERROR(I$62*$D5/O$15,0)</f>
        <v>0</v>
      </c>
      <c r="J52" s="14">
        <f t="shared" ref="J52:J61" si="33">IFERROR(J$62*$D5/P$15,0)</f>
        <v>0</v>
      </c>
      <c r="K52" s="14">
        <f t="shared" ref="K52:K61" si="34">IFERROR(K$62*$D5/Q$15,0)</f>
        <v>0</v>
      </c>
      <c r="L52" s="14">
        <f t="shared" ref="L52:L61" si="35">IFERROR(L$62*$D5/R$15,0)</f>
        <v>0</v>
      </c>
      <c r="M52" s="14">
        <f t="shared" ref="M52:M61" si="36">IFERROR(M$62*$D5/S$15,0)</f>
        <v>0</v>
      </c>
      <c r="N52" s="14">
        <f t="shared" ref="N52:N61" si="37">IFERROR(N$62*$D5/T$15,0)</f>
        <v>0</v>
      </c>
      <c r="O52" s="14">
        <f t="shared" ref="O52:O61" si="38">IFERROR(O$62*$D5/U$15,0)</f>
        <v>0</v>
      </c>
      <c r="P52" s="14">
        <f t="shared" ref="P52:P61" si="39">IFERROR(P$62*$D5/V$15,0)</f>
        <v>0</v>
      </c>
      <c r="Q52" s="14">
        <f t="shared" ref="Q52:Q61" si="40">IFERROR(Q$62*$D5/W$15,0)</f>
        <v>0</v>
      </c>
      <c r="R52" s="14">
        <f t="shared" ref="R52:R61" si="41">IFERROR(R$62*$D5/X$15,0)</f>
        <v>0</v>
      </c>
      <c r="S52" s="14">
        <f t="shared" ref="S52:S61" si="42">IFERROR(S$62*$D5/Y$15,0)</f>
        <v>0</v>
      </c>
      <c r="T52" s="14">
        <f t="shared" ref="T52:T61" si="43">IFERROR(T$62*$D5/Z$15,0)</f>
        <v>0</v>
      </c>
      <c r="U52" s="14">
        <f t="shared" ref="U52:U61" si="44">IFERROR(U$62*$D5/AA$15,0)</f>
        <v>0</v>
      </c>
      <c r="V52" s="14">
        <f t="shared" ref="V52:V61" si="45">IFERROR(V$62*$D5/AB$15,0)</f>
        <v>0</v>
      </c>
      <c r="W52" s="14">
        <f t="shared" ref="W52:W61" si="46">IFERROR(W$62*$D5/AC$15,0)</f>
        <v>0</v>
      </c>
      <c r="X52" s="14">
        <f t="shared" ref="X52:X61" si="47">IFERROR(X$62*$D5/AD$15,0)</f>
        <v>0</v>
      </c>
      <c r="Y52" s="14">
        <f t="shared" ref="Y52:Y61" si="48">IFERROR(Y$62*$D5/AE$15,0)</f>
        <v>0</v>
      </c>
      <c r="Z52" s="14">
        <f t="shared" ref="Z52:Z61" si="49">IFERROR(Z$62*$D5/AF$15,0)</f>
        <v>0</v>
      </c>
      <c r="AA52" s="14">
        <f t="shared" ref="AA52:AA61" si="50">IFERROR(AA$62*$D5/AG$15,0)</f>
        <v>0</v>
      </c>
      <c r="AB52" s="14">
        <f t="shared" ref="AB52:AB61" si="51">IFERROR(AB$62*$D5/AH$15,0)</f>
        <v>0</v>
      </c>
      <c r="AC52" s="14">
        <f t="shared" ref="AC52:AC61" si="52">IFERROR(AC$62*$D5/AI$15,0)</f>
        <v>0</v>
      </c>
      <c r="AD52" s="14">
        <f t="shared" ref="AD52:AD61" si="53">IFERROR(AD$62*$D5/AJ$15,0)</f>
        <v>0</v>
      </c>
      <c r="AE52" s="14">
        <f t="shared" ref="AE52:AE61" si="54">IFERROR(AE$62*$D5/AK$15,0)</f>
        <v>0</v>
      </c>
      <c r="AF52" s="14">
        <f t="shared" ref="AF52:AF61" si="55">IFERROR(AF$62*$D5/AL$15,0)</f>
        <v>0</v>
      </c>
      <c r="AG52" s="14">
        <f t="shared" ref="AG52:AG61" si="56">IFERROR(AG$62*$D5/AM$15,0)</f>
        <v>0</v>
      </c>
      <c r="AH52" s="14">
        <f t="shared" ref="AH52:AH61" si="57">IFERROR(AH$62*$D5/AN$15,0)</f>
        <v>0</v>
      </c>
      <c r="AI52" s="14">
        <f t="shared" ref="AI52:AI61" si="58">IFERROR(AI$62*$D5/AO$15,0)</f>
        <v>0</v>
      </c>
      <c r="AJ52" s="14">
        <f t="shared" ref="AJ52:AJ61" si="59">IFERROR(AJ$62*$D5/AP$15,0)</f>
        <v>0</v>
      </c>
      <c r="AK52" s="14">
        <f t="shared" ref="AK52:AK61" si="60">IFERROR(AK$62*$D5/AQ$15,0)</f>
        <v>0</v>
      </c>
      <c r="AL52" s="14">
        <f t="shared" ref="AL52:AL61" si="61">IFERROR(AL$62*$D5/AR$15,0)</f>
        <v>0</v>
      </c>
      <c r="AM52" s="14">
        <f t="shared" ref="AM52:AM61" si="62">IFERROR(AM$62*$D5/AS$15,0)</f>
        <v>0</v>
      </c>
      <c r="AN52" s="14">
        <f t="shared" ref="AN52:AN61" si="63">IFERROR(AN$62*$D5/AT$15,0)</f>
        <v>0</v>
      </c>
    </row>
    <row r="53" spans="1:40" s="14" customFormat="1" x14ac:dyDescent="0.15">
      <c r="A53" s="18" t="s">
        <v>204</v>
      </c>
      <c r="B53" s="14">
        <f t="shared" si="25"/>
        <v>0</v>
      </c>
      <c r="C53" s="14">
        <f t="shared" si="26"/>
        <v>0</v>
      </c>
      <c r="D53" s="14">
        <f t="shared" si="27"/>
        <v>0</v>
      </c>
      <c r="E53" s="14">
        <f t="shared" si="28"/>
        <v>0</v>
      </c>
      <c r="F53" s="14">
        <f t="shared" si="29"/>
        <v>0</v>
      </c>
      <c r="G53" s="14">
        <f t="shared" si="30"/>
        <v>0</v>
      </c>
      <c r="H53" s="14">
        <f t="shared" si="31"/>
        <v>0</v>
      </c>
      <c r="I53" s="14">
        <f t="shared" si="32"/>
        <v>0</v>
      </c>
      <c r="J53" s="14">
        <f t="shared" si="33"/>
        <v>0</v>
      </c>
      <c r="K53" s="14">
        <f t="shared" si="34"/>
        <v>0</v>
      </c>
      <c r="L53" s="14">
        <f t="shared" si="35"/>
        <v>0</v>
      </c>
      <c r="M53" s="14">
        <f t="shared" si="36"/>
        <v>0</v>
      </c>
      <c r="N53" s="14">
        <f t="shared" si="37"/>
        <v>0</v>
      </c>
      <c r="O53" s="14">
        <f t="shared" si="38"/>
        <v>0</v>
      </c>
      <c r="P53" s="14">
        <f t="shared" si="39"/>
        <v>0</v>
      </c>
      <c r="Q53" s="14">
        <f t="shared" si="40"/>
        <v>0</v>
      </c>
      <c r="R53" s="14">
        <f t="shared" si="41"/>
        <v>0</v>
      </c>
      <c r="S53" s="14">
        <f t="shared" si="42"/>
        <v>0</v>
      </c>
      <c r="T53" s="14">
        <f t="shared" si="43"/>
        <v>0</v>
      </c>
      <c r="U53" s="14">
        <f t="shared" si="44"/>
        <v>0</v>
      </c>
      <c r="V53" s="14">
        <f t="shared" si="45"/>
        <v>0</v>
      </c>
      <c r="W53" s="14">
        <f t="shared" si="46"/>
        <v>0</v>
      </c>
      <c r="X53" s="14">
        <f t="shared" si="47"/>
        <v>0</v>
      </c>
      <c r="Y53" s="14">
        <f t="shared" si="48"/>
        <v>0</v>
      </c>
      <c r="Z53" s="14">
        <f t="shared" si="49"/>
        <v>0</v>
      </c>
      <c r="AA53" s="14">
        <f t="shared" si="50"/>
        <v>0</v>
      </c>
      <c r="AB53" s="14">
        <f t="shared" si="51"/>
        <v>0</v>
      </c>
      <c r="AC53" s="14">
        <f t="shared" si="52"/>
        <v>0</v>
      </c>
      <c r="AD53" s="14">
        <f t="shared" si="53"/>
        <v>0</v>
      </c>
      <c r="AE53" s="14">
        <f t="shared" si="54"/>
        <v>0</v>
      </c>
      <c r="AF53" s="14">
        <f t="shared" si="55"/>
        <v>0</v>
      </c>
      <c r="AG53" s="14">
        <f t="shared" si="56"/>
        <v>0</v>
      </c>
      <c r="AH53" s="14">
        <f t="shared" si="57"/>
        <v>0</v>
      </c>
      <c r="AI53" s="14">
        <f t="shared" si="58"/>
        <v>0</v>
      </c>
      <c r="AJ53" s="14">
        <f t="shared" si="59"/>
        <v>0</v>
      </c>
      <c r="AK53" s="14">
        <f t="shared" si="60"/>
        <v>0</v>
      </c>
      <c r="AL53" s="14">
        <f t="shared" si="61"/>
        <v>0</v>
      </c>
      <c r="AM53" s="14">
        <f t="shared" si="62"/>
        <v>0</v>
      </c>
      <c r="AN53" s="14">
        <f t="shared" si="63"/>
        <v>0</v>
      </c>
    </row>
    <row r="54" spans="1:40" s="14" customFormat="1" x14ac:dyDescent="0.15">
      <c r="A54" s="18" t="s">
        <v>205</v>
      </c>
      <c r="B54" s="14">
        <f t="shared" si="25"/>
        <v>0</v>
      </c>
      <c r="C54" s="14">
        <f t="shared" si="26"/>
        <v>0</v>
      </c>
      <c r="D54" s="14">
        <f t="shared" si="27"/>
        <v>0</v>
      </c>
      <c r="E54" s="14">
        <f t="shared" si="28"/>
        <v>0</v>
      </c>
      <c r="F54" s="14">
        <f t="shared" si="29"/>
        <v>0</v>
      </c>
      <c r="G54" s="14">
        <f t="shared" si="30"/>
        <v>0</v>
      </c>
      <c r="H54" s="14">
        <f t="shared" si="31"/>
        <v>0</v>
      </c>
      <c r="I54" s="14">
        <f t="shared" si="32"/>
        <v>0</v>
      </c>
      <c r="J54" s="14">
        <f t="shared" si="33"/>
        <v>0</v>
      </c>
      <c r="K54" s="14">
        <f t="shared" si="34"/>
        <v>0</v>
      </c>
      <c r="L54" s="14">
        <f t="shared" si="35"/>
        <v>0</v>
      </c>
      <c r="M54" s="14">
        <f t="shared" si="36"/>
        <v>0</v>
      </c>
      <c r="N54" s="14">
        <f t="shared" si="37"/>
        <v>0</v>
      </c>
      <c r="O54" s="14">
        <f t="shared" si="38"/>
        <v>0</v>
      </c>
      <c r="P54" s="14">
        <f t="shared" si="39"/>
        <v>0</v>
      </c>
      <c r="Q54" s="14">
        <f t="shared" si="40"/>
        <v>0</v>
      </c>
      <c r="R54" s="14">
        <f t="shared" si="41"/>
        <v>0</v>
      </c>
      <c r="S54" s="14">
        <f t="shared" si="42"/>
        <v>0</v>
      </c>
      <c r="T54" s="14">
        <f t="shared" si="43"/>
        <v>0</v>
      </c>
      <c r="U54" s="14">
        <f t="shared" si="44"/>
        <v>0</v>
      </c>
      <c r="V54" s="14">
        <f t="shared" si="45"/>
        <v>0</v>
      </c>
      <c r="W54" s="14">
        <f t="shared" si="46"/>
        <v>0</v>
      </c>
      <c r="X54" s="14">
        <f t="shared" si="47"/>
        <v>0</v>
      </c>
      <c r="Y54" s="14">
        <f t="shared" si="48"/>
        <v>0</v>
      </c>
      <c r="Z54" s="14">
        <f t="shared" si="49"/>
        <v>0</v>
      </c>
      <c r="AA54" s="14">
        <f t="shared" si="50"/>
        <v>0</v>
      </c>
      <c r="AB54" s="14">
        <f t="shared" si="51"/>
        <v>0</v>
      </c>
      <c r="AC54" s="14">
        <f t="shared" si="52"/>
        <v>0</v>
      </c>
      <c r="AD54" s="14">
        <f t="shared" si="53"/>
        <v>0</v>
      </c>
      <c r="AE54" s="14">
        <f t="shared" si="54"/>
        <v>0</v>
      </c>
      <c r="AF54" s="14">
        <f t="shared" si="55"/>
        <v>0</v>
      </c>
      <c r="AG54" s="14">
        <f t="shared" si="56"/>
        <v>0</v>
      </c>
      <c r="AH54" s="14">
        <f t="shared" si="57"/>
        <v>0</v>
      </c>
      <c r="AI54" s="14">
        <f t="shared" si="58"/>
        <v>0</v>
      </c>
      <c r="AJ54" s="14">
        <f t="shared" si="59"/>
        <v>0</v>
      </c>
      <c r="AK54" s="14">
        <f t="shared" si="60"/>
        <v>0</v>
      </c>
      <c r="AL54" s="14">
        <f t="shared" si="61"/>
        <v>0</v>
      </c>
      <c r="AM54" s="14">
        <f t="shared" si="62"/>
        <v>0</v>
      </c>
      <c r="AN54" s="14">
        <f t="shared" si="63"/>
        <v>0</v>
      </c>
    </row>
    <row r="55" spans="1:40" s="14" customFormat="1" x14ac:dyDescent="0.15">
      <c r="A55" s="18" t="s">
        <v>206</v>
      </c>
      <c r="B55" s="14">
        <f t="shared" si="25"/>
        <v>0</v>
      </c>
      <c r="C55" s="14">
        <f t="shared" si="26"/>
        <v>0</v>
      </c>
      <c r="D55" s="14">
        <f t="shared" si="27"/>
        <v>0</v>
      </c>
      <c r="E55" s="14">
        <f t="shared" si="28"/>
        <v>0</v>
      </c>
      <c r="F55" s="14">
        <f t="shared" si="29"/>
        <v>0</v>
      </c>
      <c r="G55" s="14">
        <f t="shared" si="30"/>
        <v>0</v>
      </c>
      <c r="H55" s="14">
        <f t="shared" si="31"/>
        <v>0</v>
      </c>
      <c r="I55" s="14">
        <f t="shared" si="32"/>
        <v>0</v>
      </c>
      <c r="J55" s="14">
        <f t="shared" si="33"/>
        <v>0</v>
      </c>
      <c r="K55" s="14">
        <f t="shared" si="34"/>
        <v>0</v>
      </c>
      <c r="L55" s="14">
        <f t="shared" si="35"/>
        <v>0</v>
      </c>
      <c r="M55" s="14">
        <f t="shared" si="36"/>
        <v>0</v>
      </c>
      <c r="N55" s="14">
        <f t="shared" si="37"/>
        <v>0</v>
      </c>
      <c r="O55" s="14">
        <f t="shared" si="38"/>
        <v>0</v>
      </c>
      <c r="P55" s="14">
        <f t="shared" si="39"/>
        <v>0</v>
      </c>
      <c r="Q55" s="14">
        <f t="shared" si="40"/>
        <v>0</v>
      </c>
      <c r="R55" s="14">
        <f t="shared" si="41"/>
        <v>0</v>
      </c>
      <c r="S55" s="14">
        <f t="shared" si="42"/>
        <v>0</v>
      </c>
      <c r="T55" s="14">
        <f t="shared" si="43"/>
        <v>0</v>
      </c>
      <c r="U55" s="14">
        <f t="shared" si="44"/>
        <v>0</v>
      </c>
      <c r="V55" s="14">
        <f t="shared" si="45"/>
        <v>0</v>
      </c>
      <c r="W55" s="14">
        <f t="shared" si="46"/>
        <v>0</v>
      </c>
      <c r="X55" s="14">
        <f t="shared" si="47"/>
        <v>0</v>
      </c>
      <c r="Y55" s="14">
        <f t="shared" si="48"/>
        <v>0</v>
      </c>
      <c r="Z55" s="14">
        <f t="shared" si="49"/>
        <v>0</v>
      </c>
      <c r="AA55" s="14">
        <f t="shared" si="50"/>
        <v>0</v>
      </c>
      <c r="AB55" s="14">
        <f t="shared" si="51"/>
        <v>0</v>
      </c>
      <c r="AC55" s="14">
        <f t="shared" si="52"/>
        <v>0</v>
      </c>
      <c r="AD55" s="14">
        <f t="shared" si="53"/>
        <v>0</v>
      </c>
      <c r="AE55" s="14">
        <f t="shared" si="54"/>
        <v>0</v>
      </c>
      <c r="AF55" s="14">
        <f t="shared" si="55"/>
        <v>0</v>
      </c>
      <c r="AG55" s="14">
        <f t="shared" si="56"/>
        <v>0</v>
      </c>
      <c r="AH55" s="14">
        <f t="shared" si="57"/>
        <v>0</v>
      </c>
      <c r="AI55" s="14">
        <f t="shared" si="58"/>
        <v>0</v>
      </c>
      <c r="AJ55" s="14">
        <f t="shared" si="59"/>
        <v>0</v>
      </c>
      <c r="AK55" s="14">
        <f t="shared" si="60"/>
        <v>0</v>
      </c>
      <c r="AL55" s="14">
        <f t="shared" si="61"/>
        <v>0</v>
      </c>
      <c r="AM55" s="14">
        <f t="shared" si="62"/>
        <v>0</v>
      </c>
      <c r="AN55" s="14">
        <f t="shared" si="63"/>
        <v>0</v>
      </c>
    </row>
    <row r="56" spans="1:40" s="14" customFormat="1" x14ac:dyDescent="0.15">
      <c r="A56" s="18" t="s">
        <v>207</v>
      </c>
      <c r="B56" s="14">
        <f t="shared" si="25"/>
        <v>0</v>
      </c>
      <c r="C56" s="14">
        <f t="shared" si="26"/>
        <v>0</v>
      </c>
      <c r="D56" s="14">
        <f t="shared" si="27"/>
        <v>0</v>
      </c>
      <c r="E56" s="14">
        <f t="shared" si="28"/>
        <v>0</v>
      </c>
      <c r="F56" s="14">
        <f t="shared" si="29"/>
        <v>0</v>
      </c>
      <c r="G56" s="14">
        <f t="shared" si="30"/>
        <v>0</v>
      </c>
      <c r="H56" s="14">
        <f t="shared" si="31"/>
        <v>0</v>
      </c>
      <c r="I56" s="14">
        <f t="shared" si="32"/>
        <v>0</v>
      </c>
      <c r="J56" s="14">
        <f t="shared" si="33"/>
        <v>0</v>
      </c>
      <c r="K56" s="14">
        <f t="shared" si="34"/>
        <v>0</v>
      </c>
      <c r="L56" s="14">
        <f t="shared" si="35"/>
        <v>0</v>
      </c>
      <c r="M56" s="14">
        <f t="shared" si="36"/>
        <v>0</v>
      </c>
      <c r="N56" s="14">
        <f t="shared" si="37"/>
        <v>0</v>
      </c>
      <c r="O56" s="14">
        <f t="shared" si="38"/>
        <v>0</v>
      </c>
      <c r="P56" s="14">
        <f t="shared" si="39"/>
        <v>0</v>
      </c>
      <c r="Q56" s="14">
        <f t="shared" si="40"/>
        <v>0</v>
      </c>
      <c r="R56" s="14">
        <f t="shared" si="41"/>
        <v>0</v>
      </c>
      <c r="S56" s="14">
        <f t="shared" si="42"/>
        <v>0</v>
      </c>
      <c r="T56" s="14">
        <f t="shared" si="43"/>
        <v>0</v>
      </c>
      <c r="U56" s="14">
        <f t="shared" si="44"/>
        <v>0</v>
      </c>
      <c r="V56" s="14">
        <f t="shared" si="45"/>
        <v>0</v>
      </c>
      <c r="W56" s="14">
        <f t="shared" si="46"/>
        <v>0</v>
      </c>
      <c r="X56" s="14">
        <f t="shared" si="47"/>
        <v>0</v>
      </c>
      <c r="Y56" s="14">
        <f t="shared" si="48"/>
        <v>0</v>
      </c>
      <c r="Z56" s="14">
        <f t="shared" si="49"/>
        <v>0</v>
      </c>
      <c r="AA56" s="14">
        <f t="shared" si="50"/>
        <v>0</v>
      </c>
      <c r="AB56" s="14">
        <f t="shared" si="51"/>
        <v>0</v>
      </c>
      <c r="AC56" s="14">
        <f t="shared" si="52"/>
        <v>0</v>
      </c>
      <c r="AD56" s="14">
        <f t="shared" si="53"/>
        <v>0</v>
      </c>
      <c r="AE56" s="14">
        <f t="shared" si="54"/>
        <v>0</v>
      </c>
      <c r="AF56" s="14">
        <f t="shared" si="55"/>
        <v>0</v>
      </c>
      <c r="AG56" s="14">
        <f t="shared" si="56"/>
        <v>0</v>
      </c>
      <c r="AH56" s="14">
        <f t="shared" si="57"/>
        <v>0</v>
      </c>
      <c r="AI56" s="14">
        <f t="shared" si="58"/>
        <v>0</v>
      </c>
      <c r="AJ56" s="14">
        <f t="shared" si="59"/>
        <v>0</v>
      </c>
      <c r="AK56" s="14">
        <f t="shared" si="60"/>
        <v>0</v>
      </c>
      <c r="AL56" s="14">
        <f t="shared" si="61"/>
        <v>0</v>
      </c>
      <c r="AM56" s="14">
        <f t="shared" si="62"/>
        <v>0</v>
      </c>
      <c r="AN56" s="14">
        <f t="shared" si="63"/>
        <v>0</v>
      </c>
    </row>
    <row r="57" spans="1:40" s="14" customFormat="1" x14ac:dyDescent="0.15">
      <c r="A57" s="18" t="s">
        <v>208</v>
      </c>
      <c r="B57" s="14">
        <f t="shared" si="25"/>
        <v>0</v>
      </c>
      <c r="C57" s="14">
        <f t="shared" si="26"/>
        <v>0</v>
      </c>
      <c r="D57" s="14">
        <f t="shared" si="27"/>
        <v>0</v>
      </c>
      <c r="E57" s="14">
        <f t="shared" si="28"/>
        <v>0</v>
      </c>
      <c r="F57" s="14">
        <f t="shared" si="29"/>
        <v>0</v>
      </c>
      <c r="G57" s="14">
        <f t="shared" si="30"/>
        <v>0</v>
      </c>
      <c r="H57" s="14">
        <f t="shared" si="31"/>
        <v>0</v>
      </c>
      <c r="I57" s="14">
        <f t="shared" si="32"/>
        <v>0</v>
      </c>
      <c r="J57" s="14">
        <f t="shared" si="33"/>
        <v>0</v>
      </c>
      <c r="K57" s="14">
        <f t="shared" si="34"/>
        <v>0</v>
      </c>
      <c r="L57" s="14">
        <f t="shared" si="35"/>
        <v>0</v>
      </c>
      <c r="M57" s="14">
        <f t="shared" si="36"/>
        <v>0</v>
      </c>
      <c r="N57" s="14">
        <f t="shared" si="37"/>
        <v>0</v>
      </c>
      <c r="O57" s="14">
        <f t="shared" si="38"/>
        <v>0</v>
      </c>
      <c r="P57" s="14">
        <f t="shared" si="39"/>
        <v>0</v>
      </c>
      <c r="Q57" s="14">
        <f t="shared" si="40"/>
        <v>0</v>
      </c>
      <c r="R57" s="14">
        <f t="shared" si="41"/>
        <v>0</v>
      </c>
      <c r="S57" s="14">
        <f t="shared" si="42"/>
        <v>0</v>
      </c>
      <c r="T57" s="14">
        <f t="shared" si="43"/>
        <v>0</v>
      </c>
      <c r="U57" s="14">
        <f t="shared" si="44"/>
        <v>0</v>
      </c>
      <c r="V57" s="14">
        <f t="shared" si="45"/>
        <v>0</v>
      </c>
      <c r="W57" s="14">
        <f t="shared" si="46"/>
        <v>0</v>
      </c>
      <c r="X57" s="14">
        <f t="shared" si="47"/>
        <v>0</v>
      </c>
      <c r="Y57" s="14">
        <f t="shared" si="48"/>
        <v>0</v>
      </c>
      <c r="Z57" s="14">
        <f t="shared" si="49"/>
        <v>0</v>
      </c>
      <c r="AA57" s="14">
        <f t="shared" si="50"/>
        <v>0</v>
      </c>
      <c r="AB57" s="14">
        <f t="shared" si="51"/>
        <v>0</v>
      </c>
      <c r="AC57" s="14">
        <f t="shared" si="52"/>
        <v>0</v>
      </c>
      <c r="AD57" s="14">
        <f t="shared" si="53"/>
        <v>0</v>
      </c>
      <c r="AE57" s="14">
        <f t="shared" si="54"/>
        <v>0</v>
      </c>
      <c r="AF57" s="14">
        <f t="shared" si="55"/>
        <v>0</v>
      </c>
      <c r="AG57" s="14">
        <f t="shared" si="56"/>
        <v>0</v>
      </c>
      <c r="AH57" s="14">
        <f t="shared" si="57"/>
        <v>0</v>
      </c>
      <c r="AI57" s="14">
        <f t="shared" si="58"/>
        <v>0</v>
      </c>
      <c r="AJ57" s="14">
        <f t="shared" si="59"/>
        <v>0</v>
      </c>
      <c r="AK57" s="14">
        <f t="shared" si="60"/>
        <v>0</v>
      </c>
      <c r="AL57" s="14">
        <f t="shared" si="61"/>
        <v>0</v>
      </c>
      <c r="AM57" s="14">
        <f t="shared" si="62"/>
        <v>0</v>
      </c>
      <c r="AN57" s="14">
        <f t="shared" si="63"/>
        <v>0</v>
      </c>
    </row>
    <row r="58" spans="1:40" s="14" customFormat="1" x14ac:dyDescent="0.15">
      <c r="A58" s="18" t="s">
        <v>209</v>
      </c>
      <c r="B58" s="14">
        <f t="shared" si="25"/>
        <v>0</v>
      </c>
      <c r="C58" s="14">
        <f t="shared" si="26"/>
        <v>0</v>
      </c>
      <c r="D58" s="14">
        <f t="shared" si="27"/>
        <v>0</v>
      </c>
      <c r="E58" s="14">
        <f t="shared" si="28"/>
        <v>0</v>
      </c>
      <c r="F58" s="14">
        <f t="shared" si="29"/>
        <v>0</v>
      </c>
      <c r="G58" s="14">
        <f t="shared" si="30"/>
        <v>0</v>
      </c>
      <c r="H58" s="14">
        <f t="shared" si="31"/>
        <v>0</v>
      </c>
      <c r="I58" s="14">
        <f t="shared" si="32"/>
        <v>0</v>
      </c>
      <c r="J58" s="14">
        <f t="shared" si="33"/>
        <v>0</v>
      </c>
      <c r="K58" s="14">
        <f t="shared" si="34"/>
        <v>0</v>
      </c>
      <c r="L58" s="14">
        <f t="shared" si="35"/>
        <v>0</v>
      </c>
      <c r="M58" s="14">
        <f t="shared" si="36"/>
        <v>0</v>
      </c>
      <c r="N58" s="14">
        <f t="shared" si="37"/>
        <v>0</v>
      </c>
      <c r="O58" s="14">
        <f t="shared" si="38"/>
        <v>0</v>
      </c>
      <c r="P58" s="14">
        <f t="shared" si="39"/>
        <v>0</v>
      </c>
      <c r="Q58" s="14">
        <f t="shared" si="40"/>
        <v>0</v>
      </c>
      <c r="R58" s="14">
        <f t="shared" si="41"/>
        <v>0</v>
      </c>
      <c r="S58" s="14">
        <f t="shared" si="42"/>
        <v>0</v>
      </c>
      <c r="T58" s="14">
        <f t="shared" si="43"/>
        <v>0</v>
      </c>
      <c r="U58" s="14">
        <f t="shared" si="44"/>
        <v>0</v>
      </c>
      <c r="V58" s="14">
        <f t="shared" si="45"/>
        <v>0</v>
      </c>
      <c r="W58" s="14">
        <f t="shared" si="46"/>
        <v>0</v>
      </c>
      <c r="X58" s="14">
        <f t="shared" si="47"/>
        <v>0</v>
      </c>
      <c r="Y58" s="14">
        <f t="shared" si="48"/>
        <v>0</v>
      </c>
      <c r="Z58" s="14">
        <f t="shared" si="49"/>
        <v>0</v>
      </c>
      <c r="AA58" s="14">
        <f t="shared" si="50"/>
        <v>0</v>
      </c>
      <c r="AB58" s="14">
        <f t="shared" si="51"/>
        <v>0</v>
      </c>
      <c r="AC58" s="14">
        <f t="shared" si="52"/>
        <v>0</v>
      </c>
      <c r="AD58" s="14">
        <f t="shared" si="53"/>
        <v>0</v>
      </c>
      <c r="AE58" s="14">
        <f t="shared" si="54"/>
        <v>0</v>
      </c>
      <c r="AF58" s="14">
        <f t="shared" si="55"/>
        <v>0</v>
      </c>
      <c r="AG58" s="14">
        <f t="shared" si="56"/>
        <v>0</v>
      </c>
      <c r="AH58" s="14">
        <f t="shared" si="57"/>
        <v>0</v>
      </c>
      <c r="AI58" s="14">
        <f t="shared" si="58"/>
        <v>0</v>
      </c>
      <c r="AJ58" s="14">
        <f t="shared" si="59"/>
        <v>0</v>
      </c>
      <c r="AK58" s="14">
        <f t="shared" si="60"/>
        <v>0</v>
      </c>
      <c r="AL58" s="14">
        <f t="shared" si="61"/>
        <v>0</v>
      </c>
      <c r="AM58" s="14">
        <f t="shared" si="62"/>
        <v>0</v>
      </c>
      <c r="AN58" s="14">
        <f t="shared" si="63"/>
        <v>0</v>
      </c>
    </row>
    <row r="59" spans="1:40" s="14" customFormat="1" x14ac:dyDescent="0.15">
      <c r="A59" s="18" t="s">
        <v>210</v>
      </c>
      <c r="B59" s="14">
        <f t="shared" si="25"/>
        <v>0</v>
      </c>
      <c r="C59" s="14">
        <f t="shared" si="26"/>
        <v>0</v>
      </c>
      <c r="D59" s="14">
        <f t="shared" si="27"/>
        <v>0</v>
      </c>
      <c r="E59" s="14">
        <f t="shared" si="28"/>
        <v>0</v>
      </c>
      <c r="F59" s="14">
        <f t="shared" si="29"/>
        <v>0</v>
      </c>
      <c r="G59" s="14">
        <f t="shared" si="30"/>
        <v>0</v>
      </c>
      <c r="H59" s="14">
        <f t="shared" si="31"/>
        <v>0</v>
      </c>
      <c r="I59" s="14">
        <f t="shared" si="32"/>
        <v>0</v>
      </c>
      <c r="J59" s="14">
        <f t="shared" si="33"/>
        <v>0</v>
      </c>
      <c r="K59" s="14">
        <f t="shared" si="34"/>
        <v>0</v>
      </c>
      <c r="L59" s="14">
        <f t="shared" si="35"/>
        <v>0</v>
      </c>
      <c r="M59" s="14">
        <f t="shared" si="36"/>
        <v>0</v>
      </c>
      <c r="N59" s="14">
        <f t="shared" si="37"/>
        <v>0</v>
      </c>
      <c r="O59" s="14">
        <f t="shared" si="38"/>
        <v>0</v>
      </c>
      <c r="P59" s="14">
        <f t="shared" si="39"/>
        <v>0</v>
      </c>
      <c r="Q59" s="14">
        <f t="shared" si="40"/>
        <v>0</v>
      </c>
      <c r="R59" s="14">
        <f t="shared" si="41"/>
        <v>0</v>
      </c>
      <c r="S59" s="14">
        <f t="shared" si="42"/>
        <v>0</v>
      </c>
      <c r="T59" s="14">
        <f t="shared" si="43"/>
        <v>0</v>
      </c>
      <c r="U59" s="14">
        <f t="shared" si="44"/>
        <v>0</v>
      </c>
      <c r="V59" s="14">
        <f t="shared" si="45"/>
        <v>0</v>
      </c>
      <c r="W59" s="14">
        <f t="shared" si="46"/>
        <v>0</v>
      </c>
      <c r="X59" s="14">
        <f t="shared" si="47"/>
        <v>0</v>
      </c>
      <c r="Y59" s="14">
        <f t="shared" si="48"/>
        <v>0</v>
      </c>
      <c r="Z59" s="14">
        <f t="shared" si="49"/>
        <v>0</v>
      </c>
      <c r="AA59" s="14">
        <f t="shared" si="50"/>
        <v>0</v>
      </c>
      <c r="AB59" s="14">
        <f t="shared" si="51"/>
        <v>0</v>
      </c>
      <c r="AC59" s="14">
        <f t="shared" si="52"/>
        <v>0</v>
      </c>
      <c r="AD59" s="14">
        <f t="shared" si="53"/>
        <v>0</v>
      </c>
      <c r="AE59" s="14">
        <f t="shared" si="54"/>
        <v>0</v>
      </c>
      <c r="AF59" s="14">
        <f t="shared" si="55"/>
        <v>0</v>
      </c>
      <c r="AG59" s="14">
        <f t="shared" si="56"/>
        <v>0</v>
      </c>
      <c r="AH59" s="14">
        <f t="shared" si="57"/>
        <v>0</v>
      </c>
      <c r="AI59" s="14">
        <f t="shared" si="58"/>
        <v>0</v>
      </c>
      <c r="AJ59" s="14">
        <f t="shared" si="59"/>
        <v>0</v>
      </c>
      <c r="AK59" s="14">
        <f t="shared" si="60"/>
        <v>0</v>
      </c>
      <c r="AL59" s="14">
        <f t="shared" si="61"/>
        <v>0</v>
      </c>
      <c r="AM59" s="14">
        <f t="shared" si="62"/>
        <v>0</v>
      </c>
      <c r="AN59" s="14">
        <f t="shared" si="63"/>
        <v>0</v>
      </c>
    </row>
    <row r="60" spans="1:40" s="14" customFormat="1" x14ac:dyDescent="0.15">
      <c r="A60" s="18" t="s">
        <v>211</v>
      </c>
      <c r="B60" s="14">
        <f t="shared" si="25"/>
        <v>0</v>
      </c>
      <c r="C60" s="14">
        <f t="shared" si="26"/>
        <v>0</v>
      </c>
      <c r="D60" s="14">
        <f t="shared" si="27"/>
        <v>0</v>
      </c>
      <c r="E60" s="14">
        <f t="shared" si="28"/>
        <v>0</v>
      </c>
      <c r="F60" s="14">
        <f t="shared" si="29"/>
        <v>0</v>
      </c>
      <c r="G60" s="14">
        <f t="shared" si="30"/>
        <v>0</v>
      </c>
      <c r="H60" s="14">
        <f t="shared" si="31"/>
        <v>0</v>
      </c>
      <c r="I60" s="14">
        <f t="shared" si="32"/>
        <v>0</v>
      </c>
      <c r="J60" s="14">
        <f t="shared" si="33"/>
        <v>0</v>
      </c>
      <c r="K60" s="14">
        <f t="shared" si="34"/>
        <v>0</v>
      </c>
      <c r="L60" s="14">
        <f t="shared" si="35"/>
        <v>0</v>
      </c>
      <c r="M60" s="14">
        <f t="shared" si="36"/>
        <v>0</v>
      </c>
      <c r="N60" s="14">
        <f t="shared" si="37"/>
        <v>0</v>
      </c>
      <c r="O60" s="14">
        <f t="shared" si="38"/>
        <v>0</v>
      </c>
      <c r="P60" s="14">
        <f t="shared" si="39"/>
        <v>0</v>
      </c>
      <c r="Q60" s="14">
        <f t="shared" si="40"/>
        <v>0</v>
      </c>
      <c r="R60" s="14">
        <f t="shared" si="41"/>
        <v>0</v>
      </c>
      <c r="S60" s="14">
        <f t="shared" si="42"/>
        <v>0</v>
      </c>
      <c r="T60" s="14">
        <f t="shared" si="43"/>
        <v>0</v>
      </c>
      <c r="U60" s="14">
        <f t="shared" si="44"/>
        <v>0</v>
      </c>
      <c r="V60" s="14">
        <f t="shared" si="45"/>
        <v>0</v>
      </c>
      <c r="W60" s="14">
        <f t="shared" si="46"/>
        <v>0</v>
      </c>
      <c r="X60" s="14">
        <f t="shared" si="47"/>
        <v>0</v>
      </c>
      <c r="Y60" s="14">
        <f t="shared" si="48"/>
        <v>0</v>
      </c>
      <c r="Z60" s="14">
        <f t="shared" si="49"/>
        <v>0</v>
      </c>
      <c r="AA60" s="14">
        <f t="shared" si="50"/>
        <v>0</v>
      </c>
      <c r="AB60" s="14">
        <f t="shared" si="51"/>
        <v>0</v>
      </c>
      <c r="AC60" s="14">
        <f t="shared" si="52"/>
        <v>0</v>
      </c>
      <c r="AD60" s="14">
        <f t="shared" si="53"/>
        <v>0</v>
      </c>
      <c r="AE60" s="14">
        <f t="shared" si="54"/>
        <v>0</v>
      </c>
      <c r="AF60" s="14">
        <f t="shared" si="55"/>
        <v>0</v>
      </c>
      <c r="AG60" s="14">
        <f t="shared" si="56"/>
        <v>0</v>
      </c>
      <c r="AH60" s="14">
        <f t="shared" si="57"/>
        <v>0</v>
      </c>
      <c r="AI60" s="14">
        <f t="shared" si="58"/>
        <v>0</v>
      </c>
      <c r="AJ60" s="14">
        <f t="shared" si="59"/>
        <v>0</v>
      </c>
      <c r="AK60" s="14">
        <f t="shared" si="60"/>
        <v>0</v>
      </c>
      <c r="AL60" s="14">
        <f t="shared" si="61"/>
        <v>0</v>
      </c>
      <c r="AM60" s="14">
        <f t="shared" si="62"/>
        <v>0</v>
      </c>
      <c r="AN60" s="14">
        <f t="shared" si="63"/>
        <v>0</v>
      </c>
    </row>
    <row r="61" spans="1:40" s="14" customFormat="1" x14ac:dyDescent="0.15">
      <c r="A61" s="18" t="s">
        <v>212</v>
      </c>
      <c r="B61" s="14">
        <f t="shared" si="25"/>
        <v>0</v>
      </c>
      <c r="C61" s="14">
        <f t="shared" si="26"/>
        <v>0</v>
      </c>
      <c r="D61" s="14">
        <f t="shared" si="27"/>
        <v>0</v>
      </c>
      <c r="E61" s="14">
        <f t="shared" si="28"/>
        <v>0</v>
      </c>
      <c r="F61" s="14">
        <f t="shared" si="29"/>
        <v>0</v>
      </c>
      <c r="G61" s="14">
        <f t="shared" si="30"/>
        <v>0</v>
      </c>
      <c r="H61" s="14">
        <f t="shared" si="31"/>
        <v>0</v>
      </c>
      <c r="I61" s="14">
        <f t="shared" si="32"/>
        <v>0</v>
      </c>
      <c r="J61" s="14">
        <f t="shared" si="33"/>
        <v>0</v>
      </c>
      <c r="K61" s="14">
        <f t="shared" si="34"/>
        <v>0</v>
      </c>
      <c r="L61" s="14">
        <f t="shared" si="35"/>
        <v>0</v>
      </c>
      <c r="M61" s="14">
        <f t="shared" si="36"/>
        <v>0</v>
      </c>
      <c r="N61" s="14">
        <f t="shared" si="37"/>
        <v>0</v>
      </c>
      <c r="O61" s="14">
        <f t="shared" si="38"/>
        <v>0</v>
      </c>
      <c r="P61" s="14">
        <f t="shared" si="39"/>
        <v>0</v>
      </c>
      <c r="Q61" s="14">
        <f t="shared" si="40"/>
        <v>0</v>
      </c>
      <c r="R61" s="14">
        <f t="shared" si="41"/>
        <v>0</v>
      </c>
      <c r="S61" s="14">
        <f t="shared" si="42"/>
        <v>0</v>
      </c>
      <c r="T61" s="14">
        <f t="shared" si="43"/>
        <v>0</v>
      </c>
      <c r="U61" s="14">
        <f t="shared" si="44"/>
        <v>0</v>
      </c>
      <c r="V61" s="14">
        <f t="shared" si="45"/>
        <v>0</v>
      </c>
      <c r="W61" s="14">
        <f t="shared" si="46"/>
        <v>0</v>
      </c>
      <c r="X61" s="14">
        <f t="shared" si="47"/>
        <v>0</v>
      </c>
      <c r="Y61" s="14">
        <f t="shared" si="48"/>
        <v>0</v>
      </c>
      <c r="Z61" s="14">
        <f t="shared" si="49"/>
        <v>0</v>
      </c>
      <c r="AA61" s="14">
        <f t="shared" si="50"/>
        <v>0</v>
      </c>
      <c r="AB61" s="14">
        <f t="shared" si="51"/>
        <v>0</v>
      </c>
      <c r="AC61" s="14">
        <f t="shared" si="52"/>
        <v>0</v>
      </c>
      <c r="AD61" s="14">
        <f t="shared" si="53"/>
        <v>0</v>
      </c>
      <c r="AE61" s="14">
        <f t="shared" si="54"/>
        <v>0</v>
      </c>
      <c r="AF61" s="14">
        <f t="shared" si="55"/>
        <v>0</v>
      </c>
      <c r="AG61" s="14">
        <f t="shared" si="56"/>
        <v>0</v>
      </c>
      <c r="AH61" s="14">
        <f t="shared" si="57"/>
        <v>0</v>
      </c>
      <c r="AI61" s="14">
        <f t="shared" si="58"/>
        <v>0</v>
      </c>
      <c r="AJ61" s="14">
        <f t="shared" si="59"/>
        <v>0</v>
      </c>
      <c r="AK61" s="14">
        <f t="shared" si="60"/>
        <v>0</v>
      </c>
      <c r="AL61" s="14">
        <f t="shared" si="61"/>
        <v>0</v>
      </c>
      <c r="AM61" s="14">
        <f t="shared" si="62"/>
        <v>0</v>
      </c>
      <c r="AN61" s="14">
        <f t="shared" si="63"/>
        <v>0</v>
      </c>
    </row>
    <row r="62" spans="1:40" s="14" customFormat="1" x14ac:dyDescent="0.15">
      <c r="A62" s="18" t="s">
        <v>527</v>
      </c>
      <c r="B62" s="14">
        <f>'BAU energy consumption'!B$4*$D$17</f>
        <v>0</v>
      </c>
      <c r="C62" s="14">
        <f>'BAU energy consumption'!C$4*$D$17</f>
        <v>0</v>
      </c>
      <c r="D62" s="14">
        <f>'BAU energy consumption'!D$4*$D$17</f>
        <v>0</v>
      </c>
      <c r="E62" s="14">
        <f>'BAU energy consumption'!E$4*$D$17</f>
        <v>0</v>
      </c>
      <c r="F62" s="14">
        <f>'BAU energy consumption'!F$4*$D$17</f>
        <v>0</v>
      </c>
      <c r="G62" s="14">
        <f>'BAU energy consumption'!G$4*$D$17</f>
        <v>0</v>
      </c>
      <c r="H62" s="14">
        <f>'BAU energy consumption'!H$4*$D$17</f>
        <v>0</v>
      </c>
      <c r="I62" s="14">
        <f>'BAU energy consumption'!I$4*$D$17</f>
        <v>0</v>
      </c>
      <c r="J62" s="14">
        <f>'BAU energy consumption'!J$4*$D$17</f>
        <v>0</v>
      </c>
      <c r="K62" s="14">
        <f>'BAU energy consumption'!K$4*$D$17</f>
        <v>0</v>
      </c>
      <c r="L62" s="14">
        <f>'BAU energy consumption'!L$4*$D$17</f>
        <v>0</v>
      </c>
      <c r="M62" s="14">
        <f>'BAU energy consumption'!M$4*$D$17</f>
        <v>0</v>
      </c>
      <c r="N62" s="14">
        <f>'BAU energy consumption'!N$4*$D$17</f>
        <v>0</v>
      </c>
      <c r="O62" s="14">
        <f>'BAU energy consumption'!O$4*$D$17</f>
        <v>0</v>
      </c>
      <c r="P62" s="14">
        <f>'BAU energy consumption'!P$4*$D$17</f>
        <v>0</v>
      </c>
      <c r="Q62" s="14">
        <f>'BAU energy consumption'!Q$4*$D$17</f>
        <v>0</v>
      </c>
      <c r="R62" s="14">
        <f>'BAU energy consumption'!R$4*$D$17</f>
        <v>0</v>
      </c>
      <c r="S62" s="14">
        <f>'BAU energy consumption'!S$4*$D$17</f>
        <v>0</v>
      </c>
      <c r="T62" s="14">
        <f>'BAU energy consumption'!T$4*$D$17</f>
        <v>0</v>
      </c>
      <c r="U62" s="14">
        <f>'BAU energy consumption'!U$4*$D$17</f>
        <v>0</v>
      </c>
      <c r="V62" s="14">
        <f>'BAU energy consumption'!V$4*$D$17</f>
        <v>0</v>
      </c>
      <c r="W62" s="14">
        <f>'BAU energy consumption'!W$4*$D$17</f>
        <v>0</v>
      </c>
      <c r="X62" s="14">
        <f>'BAU energy consumption'!X$4*$D$17</f>
        <v>0</v>
      </c>
      <c r="Y62" s="14">
        <f>'BAU energy consumption'!Y$4*$D$17</f>
        <v>0</v>
      </c>
      <c r="Z62" s="14">
        <f>'BAU energy consumption'!Z$4*$D$17</f>
        <v>0</v>
      </c>
      <c r="AA62" s="14">
        <f>'BAU energy consumption'!AA$4*$D$17</f>
        <v>0</v>
      </c>
      <c r="AB62" s="14">
        <f>'BAU energy consumption'!AB$4*$D$17</f>
        <v>0</v>
      </c>
      <c r="AC62" s="14">
        <f>'BAU energy consumption'!AC$4*$D$17</f>
        <v>0</v>
      </c>
      <c r="AD62" s="14">
        <f>'BAU energy consumption'!AD$4*$D$17</f>
        <v>0</v>
      </c>
      <c r="AE62" s="14">
        <f>'BAU energy consumption'!AE$4*$D$17</f>
        <v>0</v>
      </c>
      <c r="AF62" s="14">
        <f>'BAU energy consumption'!AF$4*$D$17</f>
        <v>0</v>
      </c>
      <c r="AG62" s="14">
        <f>'BAU energy consumption'!AG$4*$D$17</f>
        <v>0</v>
      </c>
      <c r="AH62" s="14">
        <f>'BAU energy consumption'!AH$4*$D$17</f>
        <v>0</v>
      </c>
      <c r="AI62" s="14">
        <f>'BAU energy consumption'!AI$4*$D$17</f>
        <v>0</v>
      </c>
      <c r="AJ62" s="14">
        <f>'BAU energy consumption'!AJ$4*$D$17</f>
        <v>0</v>
      </c>
      <c r="AK62" s="14">
        <f>'BAU energy consumption'!AK$4*$D$17</f>
        <v>0</v>
      </c>
      <c r="AL62" s="14">
        <f>'BAU energy consumption'!AL$4*$D$17</f>
        <v>0</v>
      </c>
      <c r="AM62" s="14">
        <f>'BAU energy consumption'!AM$4*$D$17</f>
        <v>0</v>
      </c>
      <c r="AN62" s="14">
        <f>'BAU energy consumption'!AN$4*$D$17</f>
        <v>0</v>
      </c>
    </row>
    <row r="63" spans="1:40" s="14" customFormat="1" x14ac:dyDescent="0.15"/>
    <row r="64" spans="1:40" s="18" customFormat="1" x14ac:dyDescent="0.15">
      <c r="A64" s="17" t="s">
        <v>13</v>
      </c>
      <c r="B64" s="18">
        <v>2022</v>
      </c>
      <c r="C64" s="18">
        <v>2023</v>
      </c>
      <c r="D64" s="18">
        <v>2024</v>
      </c>
      <c r="E64" s="18">
        <v>2025</v>
      </c>
      <c r="F64" s="18">
        <v>2026</v>
      </c>
      <c r="G64" s="18">
        <v>2027</v>
      </c>
      <c r="H64" s="18">
        <v>2028</v>
      </c>
      <c r="I64" s="18">
        <v>2029</v>
      </c>
      <c r="J64" s="18">
        <v>2030</v>
      </c>
      <c r="K64" s="18">
        <v>2031</v>
      </c>
      <c r="L64" s="18">
        <v>2032</v>
      </c>
      <c r="M64" s="18">
        <v>2033</v>
      </c>
      <c r="N64" s="18">
        <v>2034</v>
      </c>
      <c r="O64" s="18">
        <v>2035</v>
      </c>
      <c r="P64" s="18">
        <v>2036</v>
      </c>
      <c r="Q64" s="18">
        <v>2037</v>
      </c>
      <c r="R64" s="18">
        <v>2038</v>
      </c>
      <c r="S64" s="18">
        <v>2039</v>
      </c>
      <c r="T64" s="18">
        <v>2040</v>
      </c>
      <c r="U64" s="18">
        <v>2041</v>
      </c>
      <c r="V64" s="18">
        <v>2042</v>
      </c>
      <c r="W64" s="18">
        <v>2043</v>
      </c>
      <c r="X64" s="18">
        <v>2044</v>
      </c>
      <c r="Y64" s="18">
        <v>2045</v>
      </c>
      <c r="Z64" s="18">
        <v>2046</v>
      </c>
      <c r="AA64" s="18">
        <v>2047</v>
      </c>
      <c r="AB64" s="18">
        <v>2048</v>
      </c>
      <c r="AC64" s="18">
        <v>2049</v>
      </c>
      <c r="AD64" s="18">
        <v>2050</v>
      </c>
      <c r="AE64" s="18">
        <v>2051</v>
      </c>
      <c r="AF64" s="18">
        <v>2052</v>
      </c>
      <c r="AG64" s="18">
        <v>2053</v>
      </c>
      <c r="AH64" s="18">
        <v>2054</v>
      </c>
      <c r="AI64" s="18">
        <v>2055</v>
      </c>
      <c r="AJ64" s="18">
        <v>2056</v>
      </c>
      <c r="AK64" s="18">
        <v>2057</v>
      </c>
      <c r="AL64" s="18">
        <v>2058</v>
      </c>
      <c r="AM64" s="18">
        <v>2059</v>
      </c>
      <c r="AN64" s="18">
        <v>2060</v>
      </c>
    </row>
    <row r="65" spans="1:40" s="14" customFormat="1" x14ac:dyDescent="0.15">
      <c r="A65" s="18" t="s">
        <v>203</v>
      </c>
      <c r="B65" s="15">
        <f>B$75*$E5/$E$15-$E$3*'Distributed Generation'!B14</f>
        <v>840.42144557519009</v>
      </c>
      <c r="C65" s="15">
        <f>C$75*$E5/$E$15-$E$3*'Distributed Generation'!C14</f>
        <v>837.36230812137751</v>
      </c>
      <c r="D65" s="15">
        <f>D$75*$E5/$E$15-$E$3*'Distributed Generation'!D14</f>
        <v>854.27319963225864</v>
      </c>
      <c r="E65" s="15">
        <f>E$75*$E5/$E$15-$E$3*'Distributed Generation'!E14</f>
        <v>871.05131270540471</v>
      </c>
      <c r="F65" s="15">
        <f>F$75*$E5/$E$15-$E$3*'Distributed Generation'!F14</f>
        <v>884.61391586053787</v>
      </c>
      <c r="G65" s="15">
        <f>G$75*$E5/$E$15-$E$3*'Distributed Generation'!G14</f>
        <v>893.46284525918372</v>
      </c>
      <c r="H65" s="15">
        <f>H$75*$E5/$E$15-$E$3*'Distributed Generation'!H14</f>
        <v>902.05849082332747</v>
      </c>
      <c r="I65" s="15">
        <f>I$75*$E5/$E$15-$E$3*'Distributed Generation'!I14</f>
        <v>910.40492443114101</v>
      </c>
      <c r="J65" s="15">
        <f>J$75*$E5/$E$15-$E$3*'Distributed Generation'!J14</f>
        <v>918.4999088675047</v>
      </c>
      <c r="K65" s="15">
        <f>K$75*$E5/$E$15-$E$3*'Distributed Generation'!K14</f>
        <v>925.93648429488121</v>
      </c>
      <c r="L65" s="15">
        <f>L$75*$E5/$E$15-$E$3*'Distributed Generation'!L14</f>
        <v>932.51471021252792</v>
      </c>
      <c r="M65" s="15">
        <f>M$75*$E5/$E$15-$E$3*'Distributed Generation'!M14</f>
        <v>938.81227229685101</v>
      </c>
      <c r="N65" s="15">
        <f>N$75*$E5/$E$15-$E$3*'Distributed Generation'!N14</f>
        <v>944.83292661338771</v>
      </c>
      <c r="O65" s="15">
        <f>O$75*$E5/$E$15-$E$3*'Distributed Generation'!O14</f>
        <v>950.57355255404173</v>
      </c>
      <c r="P65" s="15">
        <f>P$75*$E5/$E$15-$E$3*'Distributed Generation'!P14</f>
        <v>953.89335059469386</v>
      </c>
      <c r="Q65" s="15">
        <f>Q$75*$E5/$E$15-$E$3*'Distributed Generation'!Q14</f>
        <v>954.02258290385055</v>
      </c>
      <c r="R65" s="15">
        <f>R$75*$E5/$E$15-$E$3*'Distributed Generation'!R14</f>
        <v>954.11875486896406</v>
      </c>
      <c r="S65" s="15">
        <f>S$75*$E5/$E$15-$E$3*'Distributed Generation'!S14</f>
        <v>954.184643503502</v>
      </c>
      <c r="T65" s="15">
        <f>T$75*$E5/$E$15-$E$3*'Distributed Generation'!T14</f>
        <v>954.21894668752122</v>
      </c>
      <c r="U65" s="15">
        <f>U$75*$E5/$E$15-$E$3*'Distributed Generation'!U14</f>
        <v>952.82829269903573</v>
      </c>
      <c r="V65" s="15">
        <f>V$75*$E5/$E$15-$E$3*'Distributed Generation'!V14</f>
        <v>949.3530833341249</v>
      </c>
      <c r="W65" s="15">
        <f>W$75*$E5/$E$15-$E$3*'Distributed Generation'!W14</f>
        <v>945.83509963475319</v>
      </c>
      <c r="X65" s="15">
        <f>X$75*$E5/$E$15-$E$3*'Distributed Generation'!X14</f>
        <v>942.27705605573169</v>
      </c>
      <c r="Y65" s="15">
        <f>Y$75*$E5/$E$15-$E$3*'Distributed Generation'!Y14</f>
        <v>938.67431951874971</v>
      </c>
      <c r="Z65" s="15">
        <f>Z$75*$E5/$E$15-$E$3*'Distributed Generation'!Z14</f>
        <v>933.98575839064119</v>
      </c>
      <c r="AA65" s="15">
        <f>AA$75*$E5/$E$15-$E$3*'Distributed Generation'!AA14</f>
        <v>927.71718911154267</v>
      </c>
      <c r="AB65" s="15">
        <f>AB$75*$E5/$E$15-$E$3*'Distributed Generation'!AB14</f>
        <v>921.37854794493285</v>
      </c>
      <c r="AC65" s="15">
        <f>AC$75*$E5/$E$15-$E$3*'Distributed Generation'!AC14</f>
        <v>914.97011044295209</v>
      </c>
      <c r="AD65" s="15">
        <f>AD$75*$E5/$E$15-$E$3*'Distributed Generation'!AD14</f>
        <v>908.4922851093512</v>
      </c>
      <c r="AE65" s="15">
        <f>AE$75*$E5/$E$15-$E$3*'Distributed Generation'!AE14</f>
        <v>900.67847288126291</v>
      </c>
      <c r="AF65" s="15">
        <f>AF$75*$E5/$E$15-$E$3*'Distributed Generation'!AF14</f>
        <v>890.91759738510768</v>
      </c>
      <c r="AG65" s="15">
        <f>AG$75*$E5/$E$15-$E$3*'Distributed Generation'!AG14</f>
        <v>881.05581851586669</v>
      </c>
      <c r="AH65" s="15">
        <f>AH$75*$E5/$E$15-$E$3*'Distributed Generation'!AH14</f>
        <v>871.09864440392562</v>
      </c>
      <c r="AI65" s="15">
        <f>AI$75*$E5/$E$15-$E$3*'Distributed Generation'!AI14</f>
        <v>861.03657856909672</v>
      </c>
      <c r="AJ65" s="15">
        <f>AJ$75*$E5/$E$15-$E$3*'Distributed Generation'!AJ14</f>
        <v>849.89741356767252</v>
      </c>
      <c r="AK65" s="15">
        <f>AK$75*$E5/$E$15-$E$3*'Distributed Generation'!AK14</f>
        <v>837.21812700750115</v>
      </c>
      <c r="AL65" s="15">
        <f>AL$75*$E5/$E$15-$E$3*'Distributed Generation'!AL14</f>
        <v>824.41067614218628</v>
      </c>
      <c r="AM65" s="15">
        <f>AM$75*$E5/$E$15-$E$3*'Distributed Generation'!AM14</f>
        <v>811.47677167964389</v>
      </c>
      <c r="AN65" s="15">
        <f>AN$75*$E5/$E$15-$E$3*'Distributed Generation'!AN14</f>
        <v>798.41258979823624</v>
      </c>
    </row>
    <row r="66" spans="1:40" s="14" customFormat="1" x14ac:dyDescent="0.15">
      <c r="A66" s="18" t="s">
        <v>204</v>
      </c>
      <c r="B66" s="15">
        <f t="shared" ref="B66:AN66" si="64">B$75*$E6/$E$15</f>
        <v>0</v>
      </c>
      <c r="C66" s="15">
        <f t="shared" si="64"/>
        <v>0</v>
      </c>
      <c r="D66" s="15">
        <f t="shared" si="64"/>
        <v>0</v>
      </c>
      <c r="E66" s="15">
        <f t="shared" si="64"/>
        <v>0</v>
      </c>
      <c r="F66" s="15">
        <f t="shared" si="64"/>
        <v>0</v>
      </c>
      <c r="G66" s="15">
        <f t="shared" si="64"/>
        <v>0</v>
      </c>
      <c r="H66" s="15">
        <f t="shared" si="64"/>
        <v>0</v>
      </c>
      <c r="I66" s="15">
        <f t="shared" si="64"/>
        <v>0</v>
      </c>
      <c r="J66" s="15">
        <f t="shared" si="64"/>
        <v>0</v>
      </c>
      <c r="K66" s="15">
        <f t="shared" si="64"/>
        <v>0</v>
      </c>
      <c r="L66" s="15">
        <f t="shared" si="64"/>
        <v>0</v>
      </c>
      <c r="M66" s="15">
        <f t="shared" si="64"/>
        <v>0</v>
      </c>
      <c r="N66" s="15">
        <f t="shared" si="64"/>
        <v>0</v>
      </c>
      <c r="O66" s="15">
        <f t="shared" si="64"/>
        <v>0</v>
      </c>
      <c r="P66" s="15">
        <f t="shared" si="64"/>
        <v>0</v>
      </c>
      <c r="Q66" s="15">
        <f t="shared" si="64"/>
        <v>0</v>
      </c>
      <c r="R66" s="15">
        <f t="shared" si="64"/>
        <v>0</v>
      </c>
      <c r="S66" s="15">
        <f t="shared" si="64"/>
        <v>0</v>
      </c>
      <c r="T66" s="15">
        <f t="shared" si="64"/>
        <v>0</v>
      </c>
      <c r="U66" s="15">
        <f t="shared" si="64"/>
        <v>0</v>
      </c>
      <c r="V66" s="15">
        <f t="shared" si="64"/>
        <v>0</v>
      </c>
      <c r="W66" s="15">
        <f t="shared" si="64"/>
        <v>0</v>
      </c>
      <c r="X66" s="15">
        <f t="shared" si="64"/>
        <v>0</v>
      </c>
      <c r="Y66" s="15">
        <f t="shared" si="64"/>
        <v>0</v>
      </c>
      <c r="Z66" s="15">
        <f t="shared" si="64"/>
        <v>0</v>
      </c>
      <c r="AA66" s="15">
        <f t="shared" si="64"/>
        <v>0</v>
      </c>
      <c r="AB66" s="15">
        <f t="shared" si="64"/>
        <v>0</v>
      </c>
      <c r="AC66" s="15">
        <f t="shared" si="64"/>
        <v>0</v>
      </c>
      <c r="AD66" s="15">
        <f t="shared" si="64"/>
        <v>0</v>
      </c>
      <c r="AE66" s="15">
        <f t="shared" si="64"/>
        <v>0</v>
      </c>
      <c r="AF66" s="15">
        <f t="shared" si="64"/>
        <v>0</v>
      </c>
      <c r="AG66" s="15">
        <f t="shared" si="64"/>
        <v>0</v>
      </c>
      <c r="AH66" s="15">
        <f t="shared" si="64"/>
        <v>0</v>
      </c>
      <c r="AI66" s="15">
        <f t="shared" si="64"/>
        <v>0</v>
      </c>
      <c r="AJ66" s="15">
        <f t="shared" si="64"/>
        <v>0</v>
      </c>
      <c r="AK66" s="15">
        <f t="shared" si="64"/>
        <v>0</v>
      </c>
      <c r="AL66" s="15">
        <f t="shared" si="64"/>
        <v>0</v>
      </c>
      <c r="AM66" s="15">
        <f t="shared" si="64"/>
        <v>0</v>
      </c>
      <c r="AN66" s="15">
        <f t="shared" si="64"/>
        <v>0</v>
      </c>
    </row>
    <row r="67" spans="1:40" s="14" customFormat="1" x14ac:dyDescent="0.15">
      <c r="A67" s="18" t="s">
        <v>205</v>
      </c>
      <c r="B67" s="15">
        <f t="shared" ref="B67:AN67" si="65">B$75*$E7/$E$15</f>
        <v>0</v>
      </c>
      <c r="C67" s="15">
        <f t="shared" si="65"/>
        <v>0</v>
      </c>
      <c r="D67" s="15">
        <f t="shared" si="65"/>
        <v>0</v>
      </c>
      <c r="E67" s="15">
        <f t="shared" si="65"/>
        <v>0</v>
      </c>
      <c r="F67" s="15">
        <f t="shared" si="65"/>
        <v>0</v>
      </c>
      <c r="G67" s="15">
        <f t="shared" si="65"/>
        <v>0</v>
      </c>
      <c r="H67" s="15">
        <f t="shared" si="65"/>
        <v>0</v>
      </c>
      <c r="I67" s="15">
        <f t="shared" si="65"/>
        <v>0</v>
      </c>
      <c r="J67" s="15">
        <f t="shared" si="65"/>
        <v>0</v>
      </c>
      <c r="K67" s="15">
        <f t="shared" si="65"/>
        <v>0</v>
      </c>
      <c r="L67" s="15">
        <f t="shared" si="65"/>
        <v>0</v>
      </c>
      <c r="M67" s="15">
        <f t="shared" si="65"/>
        <v>0</v>
      </c>
      <c r="N67" s="15">
        <f t="shared" si="65"/>
        <v>0</v>
      </c>
      <c r="O67" s="15">
        <f t="shared" si="65"/>
        <v>0</v>
      </c>
      <c r="P67" s="15">
        <f t="shared" si="65"/>
        <v>0</v>
      </c>
      <c r="Q67" s="15">
        <f t="shared" si="65"/>
        <v>0</v>
      </c>
      <c r="R67" s="15">
        <f t="shared" si="65"/>
        <v>0</v>
      </c>
      <c r="S67" s="15">
        <f t="shared" si="65"/>
        <v>0</v>
      </c>
      <c r="T67" s="15">
        <f t="shared" si="65"/>
        <v>0</v>
      </c>
      <c r="U67" s="15">
        <f t="shared" si="65"/>
        <v>0</v>
      </c>
      <c r="V67" s="15">
        <f t="shared" si="65"/>
        <v>0</v>
      </c>
      <c r="W67" s="15">
        <f t="shared" si="65"/>
        <v>0</v>
      </c>
      <c r="X67" s="15">
        <f t="shared" si="65"/>
        <v>0</v>
      </c>
      <c r="Y67" s="15">
        <f t="shared" si="65"/>
        <v>0</v>
      </c>
      <c r="Z67" s="15">
        <f t="shared" si="65"/>
        <v>0</v>
      </c>
      <c r="AA67" s="15">
        <f t="shared" si="65"/>
        <v>0</v>
      </c>
      <c r="AB67" s="15">
        <f t="shared" si="65"/>
        <v>0</v>
      </c>
      <c r="AC67" s="15">
        <f t="shared" si="65"/>
        <v>0</v>
      </c>
      <c r="AD67" s="15">
        <f t="shared" si="65"/>
        <v>0</v>
      </c>
      <c r="AE67" s="15">
        <f t="shared" si="65"/>
        <v>0</v>
      </c>
      <c r="AF67" s="15">
        <f t="shared" si="65"/>
        <v>0</v>
      </c>
      <c r="AG67" s="15">
        <f t="shared" si="65"/>
        <v>0</v>
      </c>
      <c r="AH67" s="15">
        <f t="shared" si="65"/>
        <v>0</v>
      </c>
      <c r="AI67" s="15">
        <f t="shared" si="65"/>
        <v>0</v>
      </c>
      <c r="AJ67" s="15">
        <f t="shared" si="65"/>
        <v>0</v>
      </c>
      <c r="AK67" s="15">
        <f t="shared" si="65"/>
        <v>0</v>
      </c>
      <c r="AL67" s="15">
        <f t="shared" si="65"/>
        <v>0</v>
      </c>
      <c r="AM67" s="15">
        <f t="shared" si="65"/>
        <v>0</v>
      </c>
      <c r="AN67" s="15">
        <f t="shared" si="65"/>
        <v>0</v>
      </c>
    </row>
    <row r="68" spans="1:40" s="14" customFormat="1" x14ac:dyDescent="0.15">
      <c r="A68" s="18" t="s">
        <v>206</v>
      </c>
      <c r="B68" s="15">
        <f t="shared" ref="B68:AN68" si="66">B$75*$E8/$E$15</f>
        <v>0</v>
      </c>
      <c r="C68" s="15">
        <f t="shared" si="66"/>
        <v>0</v>
      </c>
      <c r="D68" s="15">
        <f t="shared" si="66"/>
        <v>0</v>
      </c>
      <c r="E68" s="15">
        <f t="shared" si="66"/>
        <v>0</v>
      </c>
      <c r="F68" s="15">
        <f t="shared" si="66"/>
        <v>0</v>
      </c>
      <c r="G68" s="15">
        <f t="shared" si="66"/>
        <v>0</v>
      </c>
      <c r="H68" s="15">
        <f t="shared" si="66"/>
        <v>0</v>
      </c>
      <c r="I68" s="15">
        <f t="shared" si="66"/>
        <v>0</v>
      </c>
      <c r="J68" s="15">
        <f t="shared" si="66"/>
        <v>0</v>
      </c>
      <c r="K68" s="15">
        <f t="shared" si="66"/>
        <v>0</v>
      </c>
      <c r="L68" s="15">
        <f t="shared" si="66"/>
        <v>0</v>
      </c>
      <c r="M68" s="15">
        <f t="shared" si="66"/>
        <v>0</v>
      </c>
      <c r="N68" s="15">
        <f t="shared" si="66"/>
        <v>0</v>
      </c>
      <c r="O68" s="15">
        <f t="shared" si="66"/>
        <v>0</v>
      </c>
      <c r="P68" s="15">
        <f t="shared" si="66"/>
        <v>0</v>
      </c>
      <c r="Q68" s="15">
        <f t="shared" si="66"/>
        <v>0</v>
      </c>
      <c r="R68" s="15">
        <f t="shared" si="66"/>
        <v>0</v>
      </c>
      <c r="S68" s="15">
        <f t="shared" si="66"/>
        <v>0</v>
      </c>
      <c r="T68" s="15">
        <f t="shared" si="66"/>
        <v>0</v>
      </c>
      <c r="U68" s="15">
        <f t="shared" si="66"/>
        <v>0</v>
      </c>
      <c r="V68" s="15">
        <f t="shared" si="66"/>
        <v>0</v>
      </c>
      <c r="W68" s="15">
        <f t="shared" si="66"/>
        <v>0</v>
      </c>
      <c r="X68" s="15">
        <f t="shared" si="66"/>
        <v>0</v>
      </c>
      <c r="Y68" s="15">
        <f t="shared" si="66"/>
        <v>0</v>
      </c>
      <c r="Z68" s="15">
        <f t="shared" si="66"/>
        <v>0</v>
      </c>
      <c r="AA68" s="15">
        <f t="shared" si="66"/>
        <v>0</v>
      </c>
      <c r="AB68" s="15">
        <f t="shared" si="66"/>
        <v>0</v>
      </c>
      <c r="AC68" s="15">
        <f t="shared" si="66"/>
        <v>0</v>
      </c>
      <c r="AD68" s="15">
        <f t="shared" si="66"/>
        <v>0</v>
      </c>
      <c r="AE68" s="15">
        <f t="shared" si="66"/>
        <v>0</v>
      </c>
      <c r="AF68" s="15">
        <f t="shared" si="66"/>
        <v>0</v>
      </c>
      <c r="AG68" s="15">
        <f t="shared" si="66"/>
        <v>0</v>
      </c>
      <c r="AH68" s="15">
        <f t="shared" si="66"/>
        <v>0</v>
      </c>
      <c r="AI68" s="15">
        <f t="shared" si="66"/>
        <v>0</v>
      </c>
      <c r="AJ68" s="15">
        <f t="shared" si="66"/>
        <v>0</v>
      </c>
      <c r="AK68" s="15">
        <f t="shared" si="66"/>
        <v>0</v>
      </c>
      <c r="AL68" s="15">
        <f t="shared" si="66"/>
        <v>0</v>
      </c>
      <c r="AM68" s="15">
        <f t="shared" si="66"/>
        <v>0</v>
      </c>
      <c r="AN68" s="15">
        <f t="shared" si="66"/>
        <v>0</v>
      </c>
    </row>
    <row r="69" spans="1:40" s="14" customFormat="1" x14ac:dyDescent="0.15">
      <c r="A69" s="18" t="s">
        <v>207</v>
      </c>
      <c r="B69" s="15">
        <f t="shared" ref="B69:AN69" si="67">B$75*$E9/$E$15</f>
        <v>0</v>
      </c>
      <c r="C69" s="15">
        <f t="shared" si="67"/>
        <v>0</v>
      </c>
      <c r="D69" s="15">
        <f t="shared" si="67"/>
        <v>0</v>
      </c>
      <c r="E69" s="15">
        <f t="shared" si="67"/>
        <v>0</v>
      </c>
      <c r="F69" s="15">
        <f t="shared" si="67"/>
        <v>0</v>
      </c>
      <c r="G69" s="15">
        <f t="shared" si="67"/>
        <v>0</v>
      </c>
      <c r="H69" s="15">
        <f t="shared" si="67"/>
        <v>0</v>
      </c>
      <c r="I69" s="15">
        <f t="shared" si="67"/>
        <v>0</v>
      </c>
      <c r="J69" s="15">
        <f t="shared" si="67"/>
        <v>0</v>
      </c>
      <c r="K69" s="15">
        <f t="shared" si="67"/>
        <v>0</v>
      </c>
      <c r="L69" s="15">
        <f t="shared" si="67"/>
        <v>0</v>
      </c>
      <c r="M69" s="15">
        <f t="shared" si="67"/>
        <v>0</v>
      </c>
      <c r="N69" s="15">
        <f t="shared" si="67"/>
        <v>0</v>
      </c>
      <c r="O69" s="15">
        <f t="shared" si="67"/>
        <v>0</v>
      </c>
      <c r="P69" s="15">
        <f t="shared" si="67"/>
        <v>0</v>
      </c>
      <c r="Q69" s="15">
        <f t="shared" si="67"/>
        <v>0</v>
      </c>
      <c r="R69" s="15">
        <f t="shared" si="67"/>
        <v>0</v>
      </c>
      <c r="S69" s="15">
        <f t="shared" si="67"/>
        <v>0</v>
      </c>
      <c r="T69" s="15">
        <f t="shared" si="67"/>
        <v>0</v>
      </c>
      <c r="U69" s="15">
        <f t="shared" si="67"/>
        <v>0</v>
      </c>
      <c r="V69" s="15">
        <f t="shared" si="67"/>
        <v>0</v>
      </c>
      <c r="W69" s="15">
        <f t="shared" si="67"/>
        <v>0</v>
      </c>
      <c r="X69" s="15">
        <f t="shared" si="67"/>
        <v>0</v>
      </c>
      <c r="Y69" s="15">
        <f t="shared" si="67"/>
        <v>0</v>
      </c>
      <c r="Z69" s="15">
        <f t="shared" si="67"/>
        <v>0</v>
      </c>
      <c r="AA69" s="15">
        <f t="shared" si="67"/>
        <v>0</v>
      </c>
      <c r="AB69" s="15">
        <f t="shared" si="67"/>
        <v>0</v>
      </c>
      <c r="AC69" s="15">
        <f t="shared" si="67"/>
        <v>0</v>
      </c>
      <c r="AD69" s="15">
        <f t="shared" si="67"/>
        <v>0</v>
      </c>
      <c r="AE69" s="15">
        <f t="shared" si="67"/>
        <v>0</v>
      </c>
      <c r="AF69" s="15">
        <f t="shared" si="67"/>
        <v>0</v>
      </c>
      <c r="AG69" s="15">
        <f t="shared" si="67"/>
        <v>0</v>
      </c>
      <c r="AH69" s="15">
        <f t="shared" si="67"/>
        <v>0</v>
      </c>
      <c r="AI69" s="15">
        <f t="shared" si="67"/>
        <v>0</v>
      </c>
      <c r="AJ69" s="15">
        <f t="shared" si="67"/>
        <v>0</v>
      </c>
      <c r="AK69" s="15">
        <f t="shared" si="67"/>
        <v>0</v>
      </c>
      <c r="AL69" s="15">
        <f t="shared" si="67"/>
        <v>0</v>
      </c>
      <c r="AM69" s="15">
        <f t="shared" si="67"/>
        <v>0</v>
      </c>
      <c r="AN69" s="15">
        <f t="shared" si="67"/>
        <v>0</v>
      </c>
    </row>
    <row r="70" spans="1:40" s="14" customFormat="1" x14ac:dyDescent="0.15">
      <c r="A70" s="18" t="s">
        <v>208</v>
      </c>
      <c r="B70" s="15">
        <f t="shared" ref="B70:AN70" si="68">B$75*$E10/$E$15</f>
        <v>0</v>
      </c>
      <c r="C70" s="15">
        <f t="shared" si="68"/>
        <v>0</v>
      </c>
      <c r="D70" s="15">
        <f t="shared" si="68"/>
        <v>0</v>
      </c>
      <c r="E70" s="15">
        <f t="shared" si="68"/>
        <v>0</v>
      </c>
      <c r="F70" s="15">
        <f t="shared" si="68"/>
        <v>0</v>
      </c>
      <c r="G70" s="15">
        <f t="shared" si="68"/>
        <v>0</v>
      </c>
      <c r="H70" s="15">
        <f t="shared" si="68"/>
        <v>0</v>
      </c>
      <c r="I70" s="15">
        <f t="shared" si="68"/>
        <v>0</v>
      </c>
      <c r="J70" s="15">
        <f t="shared" si="68"/>
        <v>0</v>
      </c>
      <c r="K70" s="15">
        <f t="shared" si="68"/>
        <v>0</v>
      </c>
      <c r="L70" s="15">
        <f t="shared" si="68"/>
        <v>0</v>
      </c>
      <c r="M70" s="15">
        <f t="shared" si="68"/>
        <v>0</v>
      </c>
      <c r="N70" s="15">
        <f t="shared" si="68"/>
        <v>0</v>
      </c>
      <c r="O70" s="15">
        <f t="shared" si="68"/>
        <v>0</v>
      </c>
      <c r="P70" s="15">
        <f t="shared" si="68"/>
        <v>0</v>
      </c>
      <c r="Q70" s="15">
        <f t="shared" si="68"/>
        <v>0</v>
      </c>
      <c r="R70" s="15">
        <f t="shared" si="68"/>
        <v>0</v>
      </c>
      <c r="S70" s="15">
        <f t="shared" si="68"/>
        <v>0</v>
      </c>
      <c r="T70" s="15">
        <f t="shared" si="68"/>
        <v>0</v>
      </c>
      <c r="U70" s="15">
        <f t="shared" si="68"/>
        <v>0</v>
      </c>
      <c r="V70" s="15">
        <f t="shared" si="68"/>
        <v>0</v>
      </c>
      <c r="W70" s="15">
        <f t="shared" si="68"/>
        <v>0</v>
      </c>
      <c r="X70" s="15">
        <f t="shared" si="68"/>
        <v>0</v>
      </c>
      <c r="Y70" s="15">
        <f t="shared" si="68"/>
        <v>0</v>
      </c>
      <c r="Z70" s="15">
        <f t="shared" si="68"/>
        <v>0</v>
      </c>
      <c r="AA70" s="15">
        <f t="shared" si="68"/>
        <v>0</v>
      </c>
      <c r="AB70" s="15">
        <f t="shared" si="68"/>
        <v>0</v>
      </c>
      <c r="AC70" s="15">
        <f t="shared" si="68"/>
        <v>0</v>
      </c>
      <c r="AD70" s="15">
        <f t="shared" si="68"/>
        <v>0</v>
      </c>
      <c r="AE70" s="15">
        <f t="shared" si="68"/>
        <v>0</v>
      </c>
      <c r="AF70" s="15">
        <f t="shared" si="68"/>
        <v>0</v>
      </c>
      <c r="AG70" s="15">
        <f t="shared" si="68"/>
        <v>0</v>
      </c>
      <c r="AH70" s="15">
        <f t="shared" si="68"/>
        <v>0</v>
      </c>
      <c r="AI70" s="15">
        <f t="shared" si="68"/>
        <v>0</v>
      </c>
      <c r="AJ70" s="15">
        <f t="shared" si="68"/>
        <v>0</v>
      </c>
      <c r="AK70" s="15">
        <f t="shared" si="68"/>
        <v>0</v>
      </c>
      <c r="AL70" s="15">
        <f t="shared" si="68"/>
        <v>0</v>
      </c>
      <c r="AM70" s="15">
        <f t="shared" si="68"/>
        <v>0</v>
      </c>
      <c r="AN70" s="15">
        <f t="shared" si="68"/>
        <v>0</v>
      </c>
    </row>
    <row r="71" spans="1:40" s="14" customFormat="1" x14ac:dyDescent="0.15">
      <c r="A71" s="18" t="s">
        <v>209</v>
      </c>
      <c r="B71" s="15">
        <f t="shared" ref="B71:AN71" si="69">B$75*$E11/$E$15</f>
        <v>0</v>
      </c>
      <c r="C71" s="15">
        <f t="shared" si="69"/>
        <v>0</v>
      </c>
      <c r="D71" s="15">
        <f t="shared" si="69"/>
        <v>0</v>
      </c>
      <c r="E71" s="15">
        <f t="shared" si="69"/>
        <v>0</v>
      </c>
      <c r="F71" s="15">
        <f t="shared" si="69"/>
        <v>0</v>
      </c>
      <c r="G71" s="15">
        <f t="shared" si="69"/>
        <v>0</v>
      </c>
      <c r="H71" s="15">
        <f t="shared" si="69"/>
        <v>0</v>
      </c>
      <c r="I71" s="15">
        <f t="shared" si="69"/>
        <v>0</v>
      </c>
      <c r="J71" s="15">
        <f t="shared" si="69"/>
        <v>0</v>
      </c>
      <c r="K71" s="15">
        <f t="shared" si="69"/>
        <v>0</v>
      </c>
      <c r="L71" s="15">
        <f t="shared" si="69"/>
        <v>0</v>
      </c>
      <c r="M71" s="15">
        <f t="shared" si="69"/>
        <v>0</v>
      </c>
      <c r="N71" s="15">
        <f t="shared" si="69"/>
        <v>0</v>
      </c>
      <c r="O71" s="15">
        <f t="shared" si="69"/>
        <v>0</v>
      </c>
      <c r="P71" s="15">
        <f t="shared" si="69"/>
        <v>0</v>
      </c>
      <c r="Q71" s="15">
        <f t="shared" si="69"/>
        <v>0</v>
      </c>
      <c r="R71" s="15">
        <f t="shared" si="69"/>
        <v>0</v>
      </c>
      <c r="S71" s="15">
        <f t="shared" si="69"/>
        <v>0</v>
      </c>
      <c r="T71" s="15">
        <f t="shared" si="69"/>
        <v>0</v>
      </c>
      <c r="U71" s="15">
        <f t="shared" si="69"/>
        <v>0</v>
      </c>
      <c r="V71" s="15">
        <f t="shared" si="69"/>
        <v>0</v>
      </c>
      <c r="W71" s="15">
        <f t="shared" si="69"/>
        <v>0</v>
      </c>
      <c r="X71" s="15">
        <f t="shared" si="69"/>
        <v>0</v>
      </c>
      <c r="Y71" s="15">
        <f t="shared" si="69"/>
        <v>0</v>
      </c>
      <c r="Z71" s="15">
        <f t="shared" si="69"/>
        <v>0</v>
      </c>
      <c r="AA71" s="15">
        <f t="shared" si="69"/>
        <v>0</v>
      </c>
      <c r="AB71" s="15">
        <f t="shared" si="69"/>
        <v>0</v>
      </c>
      <c r="AC71" s="15">
        <f t="shared" si="69"/>
        <v>0</v>
      </c>
      <c r="AD71" s="15">
        <f t="shared" si="69"/>
        <v>0</v>
      </c>
      <c r="AE71" s="15">
        <f t="shared" si="69"/>
        <v>0</v>
      </c>
      <c r="AF71" s="15">
        <f t="shared" si="69"/>
        <v>0</v>
      </c>
      <c r="AG71" s="15">
        <f t="shared" si="69"/>
        <v>0</v>
      </c>
      <c r="AH71" s="15">
        <f t="shared" si="69"/>
        <v>0</v>
      </c>
      <c r="AI71" s="15">
        <f t="shared" si="69"/>
        <v>0</v>
      </c>
      <c r="AJ71" s="15">
        <f t="shared" si="69"/>
        <v>0</v>
      </c>
      <c r="AK71" s="15">
        <f t="shared" si="69"/>
        <v>0</v>
      </c>
      <c r="AL71" s="15">
        <f t="shared" si="69"/>
        <v>0</v>
      </c>
      <c r="AM71" s="15">
        <f t="shared" si="69"/>
        <v>0</v>
      </c>
      <c r="AN71" s="15">
        <f t="shared" si="69"/>
        <v>0</v>
      </c>
    </row>
    <row r="72" spans="1:40" s="14" customFormat="1" x14ac:dyDescent="0.15">
      <c r="A72" s="18" t="s">
        <v>210</v>
      </c>
      <c r="B72" s="15">
        <f t="shared" ref="B72:AN72" si="70">B$75*$E12/$E$15</f>
        <v>0</v>
      </c>
      <c r="C72" s="15">
        <f t="shared" si="70"/>
        <v>0</v>
      </c>
      <c r="D72" s="15">
        <f t="shared" si="70"/>
        <v>0</v>
      </c>
      <c r="E72" s="15">
        <f t="shared" si="70"/>
        <v>0</v>
      </c>
      <c r="F72" s="15">
        <f t="shared" si="70"/>
        <v>0</v>
      </c>
      <c r="G72" s="15">
        <f t="shared" si="70"/>
        <v>0</v>
      </c>
      <c r="H72" s="15">
        <f t="shared" si="70"/>
        <v>0</v>
      </c>
      <c r="I72" s="15">
        <f t="shared" si="70"/>
        <v>0</v>
      </c>
      <c r="J72" s="15">
        <f t="shared" si="70"/>
        <v>0</v>
      </c>
      <c r="K72" s="15">
        <f t="shared" si="70"/>
        <v>0</v>
      </c>
      <c r="L72" s="15">
        <f t="shared" si="70"/>
        <v>0</v>
      </c>
      <c r="M72" s="15">
        <f t="shared" si="70"/>
        <v>0</v>
      </c>
      <c r="N72" s="15">
        <f t="shared" si="70"/>
        <v>0</v>
      </c>
      <c r="O72" s="15">
        <f t="shared" si="70"/>
        <v>0</v>
      </c>
      <c r="P72" s="15">
        <f t="shared" si="70"/>
        <v>0</v>
      </c>
      <c r="Q72" s="15">
        <f t="shared" si="70"/>
        <v>0</v>
      </c>
      <c r="R72" s="15">
        <f t="shared" si="70"/>
        <v>0</v>
      </c>
      <c r="S72" s="15">
        <f t="shared" si="70"/>
        <v>0</v>
      </c>
      <c r="T72" s="15">
        <f t="shared" si="70"/>
        <v>0</v>
      </c>
      <c r="U72" s="15">
        <f t="shared" si="70"/>
        <v>0</v>
      </c>
      <c r="V72" s="15">
        <f t="shared" si="70"/>
        <v>0</v>
      </c>
      <c r="W72" s="15">
        <f t="shared" si="70"/>
        <v>0</v>
      </c>
      <c r="X72" s="15">
        <f t="shared" si="70"/>
        <v>0</v>
      </c>
      <c r="Y72" s="15">
        <f t="shared" si="70"/>
        <v>0</v>
      </c>
      <c r="Z72" s="15">
        <f t="shared" si="70"/>
        <v>0</v>
      </c>
      <c r="AA72" s="15">
        <f t="shared" si="70"/>
        <v>0</v>
      </c>
      <c r="AB72" s="15">
        <f t="shared" si="70"/>
        <v>0</v>
      </c>
      <c r="AC72" s="15">
        <f t="shared" si="70"/>
        <v>0</v>
      </c>
      <c r="AD72" s="15">
        <f t="shared" si="70"/>
        <v>0</v>
      </c>
      <c r="AE72" s="15">
        <f t="shared" si="70"/>
        <v>0</v>
      </c>
      <c r="AF72" s="15">
        <f t="shared" si="70"/>
        <v>0</v>
      </c>
      <c r="AG72" s="15">
        <f t="shared" si="70"/>
        <v>0</v>
      </c>
      <c r="AH72" s="15">
        <f t="shared" si="70"/>
        <v>0</v>
      </c>
      <c r="AI72" s="15">
        <f t="shared" si="70"/>
        <v>0</v>
      </c>
      <c r="AJ72" s="15">
        <f t="shared" si="70"/>
        <v>0</v>
      </c>
      <c r="AK72" s="15">
        <f t="shared" si="70"/>
        <v>0</v>
      </c>
      <c r="AL72" s="15">
        <f t="shared" si="70"/>
        <v>0</v>
      </c>
      <c r="AM72" s="15">
        <f t="shared" si="70"/>
        <v>0</v>
      </c>
      <c r="AN72" s="15">
        <f t="shared" si="70"/>
        <v>0</v>
      </c>
    </row>
    <row r="73" spans="1:40" s="14" customFormat="1" x14ac:dyDescent="0.15">
      <c r="A73" s="18" t="s">
        <v>211</v>
      </c>
      <c r="B73" s="15">
        <f t="shared" ref="B73:AN73" si="71">B$75*$E13/$E$15</f>
        <v>0</v>
      </c>
      <c r="C73" s="15">
        <f t="shared" si="71"/>
        <v>0</v>
      </c>
      <c r="D73" s="15">
        <f t="shared" si="71"/>
        <v>0</v>
      </c>
      <c r="E73" s="15">
        <f t="shared" si="71"/>
        <v>0</v>
      </c>
      <c r="F73" s="15">
        <f t="shared" si="71"/>
        <v>0</v>
      </c>
      <c r="G73" s="15">
        <f t="shared" si="71"/>
        <v>0</v>
      </c>
      <c r="H73" s="15">
        <f t="shared" si="71"/>
        <v>0</v>
      </c>
      <c r="I73" s="15">
        <f t="shared" si="71"/>
        <v>0</v>
      </c>
      <c r="J73" s="15">
        <f t="shared" si="71"/>
        <v>0</v>
      </c>
      <c r="K73" s="15">
        <f t="shared" si="71"/>
        <v>0</v>
      </c>
      <c r="L73" s="15">
        <f t="shared" si="71"/>
        <v>0</v>
      </c>
      <c r="M73" s="15">
        <f t="shared" si="71"/>
        <v>0</v>
      </c>
      <c r="N73" s="15">
        <f t="shared" si="71"/>
        <v>0</v>
      </c>
      <c r="O73" s="15">
        <f t="shared" si="71"/>
        <v>0</v>
      </c>
      <c r="P73" s="15">
        <f t="shared" si="71"/>
        <v>0</v>
      </c>
      <c r="Q73" s="15">
        <f t="shared" si="71"/>
        <v>0</v>
      </c>
      <c r="R73" s="15">
        <f t="shared" si="71"/>
        <v>0</v>
      </c>
      <c r="S73" s="15">
        <f t="shared" si="71"/>
        <v>0</v>
      </c>
      <c r="T73" s="15">
        <f t="shared" si="71"/>
        <v>0</v>
      </c>
      <c r="U73" s="15">
        <f t="shared" si="71"/>
        <v>0</v>
      </c>
      <c r="V73" s="15">
        <f t="shared" si="71"/>
        <v>0</v>
      </c>
      <c r="W73" s="15">
        <f t="shared" si="71"/>
        <v>0</v>
      </c>
      <c r="X73" s="15">
        <f t="shared" si="71"/>
        <v>0</v>
      </c>
      <c r="Y73" s="15">
        <f t="shared" si="71"/>
        <v>0</v>
      </c>
      <c r="Z73" s="15">
        <f t="shared" si="71"/>
        <v>0</v>
      </c>
      <c r="AA73" s="15">
        <f t="shared" si="71"/>
        <v>0</v>
      </c>
      <c r="AB73" s="15">
        <f t="shared" si="71"/>
        <v>0</v>
      </c>
      <c r="AC73" s="15">
        <f t="shared" si="71"/>
        <v>0</v>
      </c>
      <c r="AD73" s="15">
        <f t="shared" si="71"/>
        <v>0</v>
      </c>
      <c r="AE73" s="15">
        <f t="shared" si="71"/>
        <v>0</v>
      </c>
      <c r="AF73" s="15">
        <f t="shared" si="71"/>
        <v>0</v>
      </c>
      <c r="AG73" s="15">
        <f t="shared" si="71"/>
        <v>0</v>
      </c>
      <c r="AH73" s="15">
        <f t="shared" si="71"/>
        <v>0</v>
      </c>
      <c r="AI73" s="15">
        <f t="shared" si="71"/>
        <v>0</v>
      </c>
      <c r="AJ73" s="15">
        <f t="shared" si="71"/>
        <v>0</v>
      </c>
      <c r="AK73" s="15">
        <f t="shared" si="71"/>
        <v>0</v>
      </c>
      <c r="AL73" s="15">
        <f t="shared" si="71"/>
        <v>0</v>
      </c>
      <c r="AM73" s="15">
        <f t="shared" si="71"/>
        <v>0</v>
      </c>
      <c r="AN73" s="15">
        <f t="shared" si="71"/>
        <v>0</v>
      </c>
    </row>
    <row r="74" spans="1:40" s="14" customFormat="1" x14ac:dyDescent="0.15">
      <c r="A74" s="18" t="s">
        <v>212</v>
      </c>
      <c r="B74" s="15">
        <f t="shared" ref="B74:AN74" si="72">B$75*$E14/$E$15</f>
        <v>0</v>
      </c>
      <c r="C74" s="15">
        <f t="shared" si="72"/>
        <v>0</v>
      </c>
      <c r="D74" s="15">
        <f t="shared" si="72"/>
        <v>0</v>
      </c>
      <c r="E74" s="15">
        <f t="shared" si="72"/>
        <v>0</v>
      </c>
      <c r="F74" s="15">
        <f t="shared" si="72"/>
        <v>0</v>
      </c>
      <c r="G74" s="15">
        <f t="shared" si="72"/>
        <v>0</v>
      </c>
      <c r="H74" s="15">
        <f t="shared" si="72"/>
        <v>0</v>
      </c>
      <c r="I74" s="15">
        <f t="shared" si="72"/>
        <v>0</v>
      </c>
      <c r="J74" s="15">
        <f t="shared" si="72"/>
        <v>0</v>
      </c>
      <c r="K74" s="15">
        <f t="shared" si="72"/>
        <v>0</v>
      </c>
      <c r="L74" s="15">
        <f t="shared" si="72"/>
        <v>0</v>
      </c>
      <c r="M74" s="15">
        <f t="shared" si="72"/>
        <v>0</v>
      </c>
      <c r="N74" s="15">
        <f t="shared" si="72"/>
        <v>0</v>
      </c>
      <c r="O74" s="15">
        <f t="shared" si="72"/>
        <v>0</v>
      </c>
      <c r="P74" s="15">
        <f t="shared" si="72"/>
        <v>0</v>
      </c>
      <c r="Q74" s="15">
        <f t="shared" si="72"/>
        <v>0</v>
      </c>
      <c r="R74" s="15">
        <f t="shared" si="72"/>
        <v>0</v>
      </c>
      <c r="S74" s="15">
        <f t="shared" si="72"/>
        <v>0</v>
      </c>
      <c r="T74" s="15">
        <f t="shared" si="72"/>
        <v>0</v>
      </c>
      <c r="U74" s="15">
        <f t="shared" si="72"/>
        <v>0</v>
      </c>
      <c r="V74" s="15">
        <f t="shared" si="72"/>
        <v>0</v>
      </c>
      <c r="W74" s="15">
        <f t="shared" si="72"/>
        <v>0</v>
      </c>
      <c r="X74" s="15">
        <f t="shared" si="72"/>
        <v>0</v>
      </c>
      <c r="Y74" s="15">
        <f t="shared" si="72"/>
        <v>0</v>
      </c>
      <c r="Z74" s="15">
        <f t="shared" si="72"/>
        <v>0</v>
      </c>
      <c r="AA74" s="15">
        <f t="shared" si="72"/>
        <v>0</v>
      </c>
      <c r="AB74" s="15">
        <f t="shared" si="72"/>
        <v>0</v>
      </c>
      <c r="AC74" s="15">
        <f t="shared" si="72"/>
        <v>0</v>
      </c>
      <c r="AD74" s="15">
        <f t="shared" si="72"/>
        <v>0</v>
      </c>
      <c r="AE74" s="15">
        <f t="shared" si="72"/>
        <v>0</v>
      </c>
      <c r="AF74" s="15">
        <f t="shared" si="72"/>
        <v>0</v>
      </c>
      <c r="AG74" s="15">
        <f t="shared" si="72"/>
        <v>0</v>
      </c>
      <c r="AH74" s="15">
        <f t="shared" si="72"/>
        <v>0</v>
      </c>
      <c r="AI74" s="15">
        <f t="shared" si="72"/>
        <v>0</v>
      </c>
      <c r="AJ74" s="15">
        <f t="shared" si="72"/>
        <v>0</v>
      </c>
      <c r="AK74" s="15">
        <f t="shared" si="72"/>
        <v>0</v>
      </c>
      <c r="AL74" s="15">
        <f t="shared" si="72"/>
        <v>0</v>
      </c>
      <c r="AM74" s="15">
        <f t="shared" si="72"/>
        <v>0</v>
      </c>
      <c r="AN74" s="15">
        <f t="shared" si="72"/>
        <v>0</v>
      </c>
    </row>
    <row r="75" spans="1:40" s="16" customFormat="1" x14ac:dyDescent="0.15">
      <c r="A75" s="18" t="s">
        <v>527</v>
      </c>
      <c r="B75" s="16">
        <f>'BAU energy consumption'!B$4*$E$17</f>
        <v>840.42144557519009</v>
      </c>
      <c r="C75" s="16">
        <f>'BAU energy consumption'!C$4*$E$17</f>
        <v>849.55253209021146</v>
      </c>
      <c r="D75" s="16">
        <f>'BAU energy consumption'!D$4*$E$17</f>
        <v>870.25053652196482</v>
      </c>
      <c r="E75" s="16">
        <f>'BAU energy consumption'!E$4*$E$17</f>
        <v>891.10051028405371</v>
      </c>
      <c r="F75" s="16">
        <f>'BAU energy consumption'!F$4*$E$17</f>
        <v>909.01972189619914</v>
      </c>
      <c r="G75" s="16">
        <f>'BAU energy consumption'!G$4*$E$17</f>
        <v>922.51000751992683</v>
      </c>
      <c r="H75" s="16">
        <f>'BAU energy consumption'!H$4*$E$17</f>
        <v>936.0317570772205</v>
      </c>
      <c r="I75" s="16">
        <f>'BAU energy consumption'!I$4*$E$17</f>
        <v>949.58904244625467</v>
      </c>
      <c r="J75" s="16">
        <f>'BAU energy consumption'!J$4*$E$17</f>
        <v>963.17962641190843</v>
      </c>
      <c r="K75" s="16">
        <f>'BAU energy consumption'!K$4*$E$17</f>
        <v>976.39654913664458</v>
      </c>
      <c r="L75" s="16">
        <f>'BAU energy consumption'!L$4*$E$17</f>
        <v>989.03987011971856</v>
      </c>
      <c r="M75" s="16">
        <f>'BAU energy consumption'!M$4*$E$17</f>
        <v>1001.6872750375402</v>
      </c>
      <c r="N75" s="16">
        <f>'BAU energy consumption'!N$4*$E$17</f>
        <v>1014.3425199556448</v>
      </c>
      <c r="O75" s="16">
        <f>'BAU energy consumption'!O$4*$E$17</f>
        <v>1027.0024842659345</v>
      </c>
      <c r="P75" s="16">
        <f>'BAU energy consumption'!P$4*$E$17</f>
        <v>1036.5672908575687</v>
      </c>
      <c r="Q75" s="16">
        <f>'BAU energy consumption'!Q$4*$E$17</f>
        <v>1041.5723411131203</v>
      </c>
      <c r="R75" s="16">
        <f>'BAU energy consumption'!R$4*$E$17</f>
        <v>1046.5443310246287</v>
      </c>
      <c r="S75" s="16">
        <f>'BAU energy consumption'!S$4*$E$17</f>
        <v>1051.4860376055599</v>
      </c>
      <c r="T75" s="16">
        <f>'BAU energy consumption'!T$4*$E$17</f>
        <v>1056.396158735974</v>
      </c>
      <c r="U75" s="16">
        <f>'BAU energy consumption'!U$4*$E$17</f>
        <v>1059.8813226938835</v>
      </c>
      <c r="V75" s="16">
        <f>'BAU energy consumption'!V$4*$E$17</f>
        <v>1061.2819312753675</v>
      </c>
      <c r="W75" s="16">
        <f>'BAU energy consumption'!W$4*$E$17</f>
        <v>1062.6397655223891</v>
      </c>
      <c r="X75" s="16">
        <f>'BAU energy consumption'!X$4*$E$17</f>
        <v>1063.9575398897625</v>
      </c>
      <c r="Y75" s="16">
        <f>'BAU energy consumption'!Y$4*$E$17</f>
        <v>1065.2306212991755</v>
      </c>
      <c r="Z75" s="16">
        <f>'BAU energy consumption'!Z$4*$E$17</f>
        <v>1065.4178781174619</v>
      </c>
      <c r="AA75" s="16">
        <f>'BAU energy consumption'!AA$4*$E$17</f>
        <v>1064.0251267847566</v>
      </c>
      <c r="AB75" s="16">
        <f>'BAU energy consumption'!AB$4*$E$17</f>
        <v>1062.5623035645417</v>
      </c>
      <c r="AC75" s="16">
        <f>'BAU energy consumption'!AC$4*$E$17</f>
        <v>1061.0296840089559</v>
      </c>
      <c r="AD75" s="16">
        <f>'BAU energy consumption'!AD$4*$E$17</f>
        <v>1059.4276766217483</v>
      </c>
      <c r="AE75" s="16">
        <f>'BAU energy consumption'!AE$4*$E$17</f>
        <v>1056.489682340055</v>
      </c>
      <c r="AF75" s="16">
        <f>'BAU energy consumption'!AF$4*$E$17</f>
        <v>1051.6046247902946</v>
      </c>
      <c r="AG75" s="16">
        <f>'BAU energy consumption'!AG$4*$E$17</f>
        <v>1046.6186638674485</v>
      </c>
      <c r="AH75" s="16">
        <f>'BAU energy consumption'!AH$4*$E$17</f>
        <v>1041.5373077019008</v>
      </c>
      <c r="AI75" s="16">
        <f>'BAU energy consumption'!AI$4*$E$17</f>
        <v>1036.3510598134667</v>
      </c>
      <c r="AJ75" s="16">
        <f>'BAU energy consumption'!AJ$4*$E$17</f>
        <v>1030.0877127584374</v>
      </c>
      <c r="AK75" s="16">
        <f>'BAU energy consumption'!AK$4*$E$17</f>
        <v>1022.284244144661</v>
      </c>
      <c r="AL75" s="16">
        <f>'BAU energy consumption'!AL$4*$E$17</f>
        <v>1014.3526112257395</v>
      </c>
      <c r="AM75" s="16">
        <f>'BAU energy consumption'!AM$4*$E$17</f>
        <v>1006.2945247095918</v>
      </c>
      <c r="AN75" s="16">
        <f>'BAU energy consumption'!AN$4*$E$17</f>
        <v>998.10616077457917</v>
      </c>
    </row>
    <row r="76" spans="1:40" s="14" customFormat="1" x14ac:dyDescent="0.15"/>
    <row r="77" spans="1:40" s="18" customFormat="1" x14ac:dyDescent="0.15">
      <c r="A77" s="17" t="s">
        <v>14</v>
      </c>
      <c r="B77" s="18">
        <v>2022</v>
      </c>
      <c r="C77" s="18">
        <v>2023</v>
      </c>
      <c r="D77" s="18">
        <v>2024</v>
      </c>
      <c r="E77" s="18">
        <v>2025</v>
      </c>
      <c r="F77" s="18">
        <v>2026</v>
      </c>
      <c r="G77" s="18">
        <v>2027</v>
      </c>
      <c r="H77" s="18">
        <v>2028</v>
      </c>
      <c r="I77" s="18">
        <v>2029</v>
      </c>
      <c r="J77" s="18">
        <v>2030</v>
      </c>
      <c r="K77" s="18">
        <v>2031</v>
      </c>
      <c r="L77" s="18">
        <v>2032</v>
      </c>
      <c r="M77" s="18">
        <v>2033</v>
      </c>
      <c r="N77" s="18">
        <v>2034</v>
      </c>
      <c r="O77" s="18">
        <v>2035</v>
      </c>
      <c r="P77" s="18">
        <v>2036</v>
      </c>
      <c r="Q77" s="18">
        <v>2037</v>
      </c>
      <c r="R77" s="18">
        <v>2038</v>
      </c>
      <c r="S77" s="18">
        <v>2039</v>
      </c>
      <c r="T77" s="18">
        <v>2040</v>
      </c>
      <c r="U77" s="18">
        <v>2041</v>
      </c>
      <c r="V77" s="18">
        <v>2042</v>
      </c>
      <c r="W77" s="18">
        <v>2043</v>
      </c>
      <c r="X77" s="18">
        <v>2044</v>
      </c>
      <c r="Y77" s="18">
        <v>2045</v>
      </c>
      <c r="Z77" s="18">
        <v>2046</v>
      </c>
      <c r="AA77" s="18">
        <v>2047</v>
      </c>
      <c r="AB77" s="18">
        <v>2048</v>
      </c>
      <c r="AC77" s="18">
        <v>2049</v>
      </c>
      <c r="AD77" s="18">
        <v>2050</v>
      </c>
      <c r="AE77" s="18">
        <v>2051</v>
      </c>
      <c r="AF77" s="18">
        <v>2052</v>
      </c>
      <c r="AG77" s="18">
        <v>2053</v>
      </c>
      <c r="AH77" s="18">
        <v>2054</v>
      </c>
      <c r="AI77" s="18">
        <v>2055</v>
      </c>
      <c r="AJ77" s="18">
        <v>2056</v>
      </c>
      <c r="AK77" s="18">
        <v>2057</v>
      </c>
      <c r="AL77" s="18">
        <v>2058</v>
      </c>
      <c r="AM77" s="18">
        <v>2059</v>
      </c>
      <c r="AN77" s="18">
        <v>2060</v>
      </c>
    </row>
    <row r="78" spans="1:40" s="14" customFormat="1" x14ac:dyDescent="0.15">
      <c r="A78" s="18" t="s">
        <v>203</v>
      </c>
      <c r="B78" s="15">
        <f>B$88*$F5/$F$15-$F$3*'Distributed Generation'!B14</f>
        <v>2109.2930398749872</v>
      </c>
      <c r="C78" s="15">
        <f>C$88*$F5/$F$15-$F$3*'Distributed Generation'!C14</f>
        <v>2101.6152046967909</v>
      </c>
      <c r="D78" s="15">
        <f>D$88*$F5/$F$15-$F$3*'Distributed Generation'!D14</f>
        <v>2144.0582265280218</v>
      </c>
      <c r="E78" s="15">
        <f>E$88*$F5/$F$15-$F$3*'Distributed Generation'!E14</f>
        <v>2186.1680005155258</v>
      </c>
      <c r="F78" s="15">
        <f>F$88*$F5/$F$15-$F$3*'Distributed Generation'!F14</f>
        <v>2220.2074751009577</v>
      </c>
      <c r="G78" s="15">
        <f>G$88*$F5/$F$15-$F$3*'Distributed Generation'!G14</f>
        <v>2242.4165528073636</v>
      </c>
      <c r="H78" s="15">
        <f>H$88*$F5/$F$15-$F$3*'Distributed Generation'!H14</f>
        <v>2263.9899377526654</v>
      </c>
      <c r="I78" s="15">
        <f>I$88*$F5/$F$15-$F$3*'Distributed Generation'!I14</f>
        <v>2284.9378495526676</v>
      </c>
      <c r="J78" s="15">
        <f>J$88*$F5/$F$15-$F$3*'Distributed Generation'!J14</f>
        <v>2305.2546732360906</v>
      </c>
      <c r="K78" s="15">
        <f>K$88*$F5/$F$15-$F$3*'Distributed Generation'!K14</f>
        <v>2323.9190194067614</v>
      </c>
      <c r="L78" s="15">
        <f>L$88*$F5/$F$15-$F$3*'Distributed Generation'!L14</f>
        <v>2340.4290766118347</v>
      </c>
      <c r="M78" s="15">
        <f>M$88*$F5/$F$15-$F$3*'Distributed Generation'!M14</f>
        <v>2356.234722627391</v>
      </c>
      <c r="N78" s="15">
        <f>N$88*$F5/$F$15-$F$3*'Distributed Generation'!N14</f>
        <v>2371.3453844414444</v>
      </c>
      <c r="O78" s="15">
        <f>O$88*$F5/$F$15-$F$3*'Distributed Generation'!O14</f>
        <v>2385.7532299395557</v>
      </c>
      <c r="P78" s="15">
        <f>P$88*$F5/$F$15-$F$3*'Distributed Generation'!P14</f>
        <v>2394.0852720808002</v>
      </c>
      <c r="Q78" s="15">
        <f>Q$88*$F5/$F$15-$F$3*'Distributed Generation'!Q14</f>
        <v>2394.4096198371153</v>
      </c>
      <c r="R78" s="15">
        <f>R$88*$F5/$F$15-$F$3*'Distributed Generation'!R14</f>
        <v>2394.6509926123026</v>
      </c>
      <c r="S78" s="15">
        <f>S$88*$F5/$F$15-$F$3*'Distributed Generation'!S14</f>
        <v>2394.8163601656524</v>
      </c>
      <c r="T78" s="15">
        <f>T$88*$F5/$F$15-$F$3*'Distributed Generation'!T14</f>
        <v>2394.9024544314261</v>
      </c>
      <c r="U78" s="15">
        <f>U$88*$F5/$F$15-$F$3*'Distributed Generation'!U14</f>
        <v>2391.4121855975804</v>
      </c>
      <c r="V78" s="15">
        <f>V$88*$F5/$F$15-$F$3*'Distributed Generation'!V14</f>
        <v>2382.6900915052543</v>
      </c>
      <c r="W78" s="15">
        <f>W$88*$F5/$F$15-$F$3*'Distributed Generation'!W14</f>
        <v>2373.8606422205576</v>
      </c>
      <c r="X78" s="15">
        <f>X$88*$F5/$F$15-$F$3*'Distributed Generation'!X14</f>
        <v>2364.9306504928168</v>
      </c>
      <c r="Y78" s="15">
        <f>Y$88*$F5/$F$15-$F$3*'Distributed Generation'!Y14</f>
        <v>2355.8884882039215</v>
      </c>
      <c r="Z78" s="15">
        <f>Z$88*$F5/$F$15-$F$3*'Distributed Generation'!Z14</f>
        <v>2344.1211190980798</v>
      </c>
      <c r="AA78" s="15">
        <f>AA$88*$F5/$F$15-$F$3*'Distributed Generation'!AA14</f>
        <v>2328.3882393387735</v>
      </c>
      <c r="AB78" s="15">
        <f>AB$88*$F5/$F$15-$F$3*'Distributed Generation'!AB14</f>
        <v>2312.4794928814003</v>
      </c>
      <c r="AC78" s="15">
        <f>AC$88*$F5/$F$15-$F$3*'Distributed Generation'!AC14</f>
        <v>2296.3955713078021</v>
      </c>
      <c r="AD78" s="15">
        <f>AD$88*$F5/$F$15-$F$3*'Distributed Generation'!AD14</f>
        <v>2280.1374998822935</v>
      </c>
      <c r="AE78" s="15">
        <f>AE$88*$F5/$F$15-$F$3*'Distributed Generation'!AE14</f>
        <v>2260.5263633098371</v>
      </c>
      <c r="AF78" s="15">
        <f>AF$88*$F5/$F$15-$F$3*'Distributed Generation'!AF14</f>
        <v>2236.0284797116428</v>
      </c>
      <c r="AG78" s="15">
        <f>AG$88*$F5/$F$15-$F$3*'Distributed Generation'!AG14</f>
        <v>2211.2773484319791</v>
      </c>
      <c r="AH78" s="15">
        <f>AH$88*$F5/$F$15-$F$3*'Distributed Generation'!AH14</f>
        <v>2186.2867937980882</v>
      </c>
      <c r="AI78" s="15">
        <f>AI$88*$F5/$F$15-$F$3*'Distributed Generation'!AI14</f>
        <v>2161.032981506753</v>
      </c>
      <c r="AJ78" s="15">
        <f>AJ$88*$F5/$F$15-$F$3*'Distributed Generation'!AJ14</f>
        <v>2133.0758615031782</v>
      </c>
      <c r="AK78" s="15">
        <f>AK$88*$F5/$F$15-$F$3*'Distributed Generation'!AK14</f>
        <v>2101.2533383717678</v>
      </c>
      <c r="AL78" s="15">
        <f>AL$88*$F5/$F$15-$F$3*'Distributed Generation'!AL14</f>
        <v>2069.109147964703</v>
      </c>
      <c r="AM78" s="15">
        <f>AM$88*$F5/$F$15-$F$3*'Distributed Generation'!AM14</f>
        <v>2036.6475838234192</v>
      </c>
      <c r="AN78" s="15">
        <f>AN$88*$F5/$F$15-$F$3*'Distributed Generation'!AN14</f>
        <v>2003.859048905377</v>
      </c>
    </row>
    <row r="79" spans="1:40" s="14" customFormat="1" x14ac:dyDescent="0.15">
      <c r="A79" s="18" t="s">
        <v>204</v>
      </c>
      <c r="B79" s="15">
        <f t="shared" ref="B79:AN79" si="73">B$88*$F6/$F$15</f>
        <v>319.18450238907843</v>
      </c>
      <c r="C79" s="15">
        <f t="shared" si="73"/>
        <v>322.65240688022811</v>
      </c>
      <c r="D79" s="15">
        <f t="shared" si="73"/>
        <v>330.5133227097553</v>
      </c>
      <c r="E79" s="15">
        <f t="shared" si="73"/>
        <v>338.43195512342839</v>
      </c>
      <c r="F79" s="15">
        <f t="shared" si="73"/>
        <v>345.23751044539273</v>
      </c>
      <c r="G79" s="15">
        <f t="shared" si="73"/>
        <v>350.36099953121578</v>
      </c>
      <c r="H79" s="15">
        <f t="shared" si="73"/>
        <v>355.49643833587487</v>
      </c>
      <c r="I79" s="15">
        <f t="shared" si="73"/>
        <v>360.64537332205941</v>
      </c>
      <c r="J79" s="15">
        <f t="shared" si="73"/>
        <v>365.80695481559843</v>
      </c>
      <c r="K79" s="15">
        <f t="shared" si="73"/>
        <v>370.82662313227553</v>
      </c>
      <c r="L79" s="15">
        <f t="shared" si="73"/>
        <v>375.62844266909838</v>
      </c>
      <c r="M79" s="15">
        <f t="shared" si="73"/>
        <v>380.43181324758871</v>
      </c>
      <c r="N79" s="15">
        <f t="shared" si="73"/>
        <v>385.23816138763709</v>
      </c>
      <c r="O79" s="15">
        <f t="shared" si="73"/>
        <v>390.04630191036932</v>
      </c>
      <c r="P79" s="15">
        <f t="shared" si="73"/>
        <v>393.67892938373075</v>
      </c>
      <c r="Q79" s="15">
        <f t="shared" si="73"/>
        <v>395.57980243220135</v>
      </c>
      <c r="R79" s="15">
        <f t="shared" si="73"/>
        <v>397.46811945950213</v>
      </c>
      <c r="S79" s="15">
        <f t="shared" si="73"/>
        <v>399.34493515035808</v>
      </c>
      <c r="T79" s="15">
        <f t="shared" si="73"/>
        <v>401.20975497133333</v>
      </c>
      <c r="U79" s="15">
        <f t="shared" si="73"/>
        <v>402.53338888085165</v>
      </c>
      <c r="V79" s="15">
        <f t="shared" si="73"/>
        <v>403.06532741654286</v>
      </c>
      <c r="W79" s="15">
        <f t="shared" si="73"/>
        <v>403.58102064491572</v>
      </c>
      <c r="X79" s="15">
        <f t="shared" si="73"/>
        <v>404.08149949148219</v>
      </c>
      <c r="Y79" s="15">
        <f t="shared" si="73"/>
        <v>404.56500435479063</v>
      </c>
      <c r="Z79" s="15">
        <f t="shared" si="73"/>
        <v>404.63612280932114</v>
      </c>
      <c r="AA79" s="15">
        <f t="shared" si="73"/>
        <v>404.10716838601155</v>
      </c>
      <c r="AB79" s="15">
        <f t="shared" si="73"/>
        <v>403.55160129037665</v>
      </c>
      <c r="AC79" s="15">
        <f t="shared" si="73"/>
        <v>402.96952617463927</v>
      </c>
      <c r="AD79" s="15">
        <f t="shared" si="73"/>
        <v>402.36109818484721</v>
      </c>
      <c r="AE79" s="15">
        <f t="shared" si="73"/>
        <v>401.24527439457916</v>
      </c>
      <c r="AF79" s="15">
        <f t="shared" si="73"/>
        <v>399.38997349599822</v>
      </c>
      <c r="AG79" s="15">
        <f t="shared" si="73"/>
        <v>397.49635040431139</v>
      </c>
      <c r="AH79" s="15">
        <f t="shared" si="73"/>
        <v>395.56649705787288</v>
      </c>
      <c r="AI79" s="15">
        <f t="shared" si="73"/>
        <v>393.5968067789637</v>
      </c>
      <c r="AJ79" s="15">
        <f t="shared" si="73"/>
        <v>391.21804392899685</v>
      </c>
      <c r="AK79" s="15">
        <f t="shared" si="73"/>
        <v>388.25435676999979</v>
      </c>
      <c r="AL79" s="15">
        <f t="shared" si="73"/>
        <v>385.24199396121145</v>
      </c>
      <c r="AM79" s="15">
        <f t="shared" si="73"/>
        <v>382.18160521410562</v>
      </c>
      <c r="AN79" s="15">
        <f t="shared" si="73"/>
        <v>379.07173827563292</v>
      </c>
    </row>
    <row r="80" spans="1:40" s="14" customFormat="1" x14ac:dyDescent="0.15">
      <c r="A80" s="18" t="s">
        <v>205</v>
      </c>
      <c r="B80" s="15">
        <f t="shared" ref="B80:AN80" si="74">B$88*$F7/$F$15</f>
        <v>811.8973638992212</v>
      </c>
      <c r="C80" s="15">
        <f t="shared" si="74"/>
        <v>820.71853940600238</v>
      </c>
      <c r="D80" s="15">
        <f t="shared" si="74"/>
        <v>840.71404918813766</v>
      </c>
      <c r="E80" s="15">
        <f t="shared" si="74"/>
        <v>860.85637042938367</v>
      </c>
      <c r="F80" s="15">
        <f t="shared" si="74"/>
        <v>878.16740020813484</v>
      </c>
      <c r="G80" s="15">
        <f t="shared" si="74"/>
        <v>891.19982268357035</v>
      </c>
      <c r="H80" s="15">
        <f t="shared" si="74"/>
        <v>904.26264120000963</v>
      </c>
      <c r="I80" s="15">
        <f t="shared" si="74"/>
        <v>917.35978943522025</v>
      </c>
      <c r="J80" s="15">
        <f t="shared" si="74"/>
        <v>930.4891061056361</v>
      </c>
      <c r="K80" s="15">
        <f t="shared" si="74"/>
        <v>943.25744367670882</v>
      </c>
      <c r="L80" s="15">
        <f t="shared" si="74"/>
        <v>955.47164767059178</v>
      </c>
      <c r="M80" s="15">
        <f t="shared" si="74"/>
        <v>967.68979698961334</v>
      </c>
      <c r="N80" s="15">
        <f t="shared" si="74"/>
        <v>979.91552021764915</v>
      </c>
      <c r="O80" s="15">
        <f t="shared" si="74"/>
        <v>992.14580266070084</v>
      </c>
      <c r="P80" s="15">
        <f t="shared" si="74"/>
        <v>1001.3859776929299</v>
      </c>
      <c r="Q80" s="15">
        <f t="shared" si="74"/>
        <v>1006.2211554838586</v>
      </c>
      <c r="R80" s="15">
        <f t="shared" si="74"/>
        <v>1011.0243950058161</v>
      </c>
      <c r="S80" s="15">
        <f t="shared" si="74"/>
        <v>1015.7983790198432</v>
      </c>
      <c r="T80" s="15">
        <f t="shared" si="74"/>
        <v>1020.5418496002264</v>
      </c>
      <c r="U80" s="15">
        <f t="shared" si="74"/>
        <v>1023.9087263560267</v>
      </c>
      <c r="V80" s="15">
        <f t="shared" si="74"/>
        <v>1025.2617979859197</v>
      </c>
      <c r="W80" s="15">
        <f t="shared" si="74"/>
        <v>1026.5735470513121</v>
      </c>
      <c r="X80" s="15">
        <f t="shared" si="74"/>
        <v>1027.8465958778472</v>
      </c>
      <c r="Y80" s="15">
        <f t="shared" si="74"/>
        <v>1029.0764686348712</v>
      </c>
      <c r="Z80" s="15">
        <f t="shared" si="74"/>
        <v>1029.2573699171257</v>
      </c>
      <c r="AA80" s="15">
        <f t="shared" si="74"/>
        <v>1027.9118888593252</v>
      </c>
      <c r="AB80" s="15">
        <f t="shared" si="74"/>
        <v>1026.4987141687031</v>
      </c>
      <c r="AC80" s="15">
        <f t="shared" si="74"/>
        <v>1025.0181120450998</v>
      </c>
      <c r="AD80" s="15">
        <f t="shared" si="74"/>
        <v>1023.4704771275607</v>
      </c>
      <c r="AE80" s="15">
        <f t="shared" si="74"/>
        <v>1020.6321989933977</v>
      </c>
      <c r="AF80" s="15">
        <f t="shared" si="74"/>
        <v>1015.9129413304375</v>
      </c>
      <c r="AG80" s="15">
        <f t="shared" si="74"/>
        <v>1011.0962049762235</v>
      </c>
      <c r="AH80" s="15">
        <f t="shared" si="74"/>
        <v>1006.1873111140285</v>
      </c>
      <c r="AI80" s="15">
        <f t="shared" si="74"/>
        <v>1001.1770855762143</v>
      </c>
      <c r="AJ80" s="15">
        <f t="shared" si="74"/>
        <v>995.12631784540747</v>
      </c>
      <c r="AK80" s="15">
        <f t="shared" si="74"/>
        <v>987.58770060741074</v>
      </c>
      <c r="AL80" s="15">
        <f t="shared" si="74"/>
        <v>979.92526898790175</v>
      </c>
      <c r="AM80" s="15">
        <f t="shared" si="74"/>
        <v>972.14067563301103</v>
      </c>
      <c r="AN80" s="15">
        <f t="shared" si="74"/>
        <v>964.23022650241535</v>
      </c>
    </row>
    <row r="81" spans="1:40" s="14" customFormat="1" x14ac:dyDescent="0.15">
      <c r="A81" s="18" t="s">
        <v>206</v>
      </c>
      <c r="B81" s="15">
        <f t="shared" ref="B81:AN81" si="75">B$88*$F8/$F$15</f>
        <v>18.975045051194538</v>
      </c>
      <c r="C81" s="15">
        <f t="shared" si="75"/>
        <v>19.181206827409447</v>
      </c>
      <c r="D81" s="15">
        <f t="shared" si="75"/>
        <v>19.648526609204815</v>
      </c>
      <c r="E81" s="15">
        <f t="shared" si="75"/>
        <v>20.119277556286004</v>
      </c>
      <c r="F81" s="15">
        <f t="shared" si="75"/>
        <v>20.523857721883317</v>
      </c>
      <c r="G81" s="15">
        <f t="shared" si="75"/>
        <v>20.828441545643933</v>
      </c>
      <c r="H81" s="15">
        <f t="shared" si="75"/>
        <v>21.133735762457995</v>
      </c>
      <c r="I81" s="15">
        <f t="shared" si="75"/>
        <v>21.43983230723769</v>
      </c>
      <c r="J81" s="15">
        <f t="shared" si="75"/>
        <v>21.74668066811433</v>
      </c>
      <c r="K81" s="15">
        <f t="shared" si="75"/>
        <v>22.045092501201694</v>
      </c>
      <c r="L81" s="15">
        <f t="shared" si="75"/>
        <v>22.330553547577473</v>
      </c>
      <c r="M81" s="15">
        <f t="shared" si="75"/>
        <v>22.616106801078903</v>
      </c>
      <c r="N81" s="15">
        <f t="shared" si="75"/>
        <v>22.901837066196759</v>
      </c>
      <c r="O81" s="15">
        <f t="shared" si="75"/>
        <v>23.187673885805584</v>
      </c>
      <c r="P81" s="15">
        <f t="shared" si="75"/>
        <v>23.403628198891926</v>
      </c>
      <c r="Q81" s="15">
        <f t="shared" si="75"/>
        <v>23.516632281049283</v>
      </c>
      <c r="R81" s="15">
        <f t="shared" si="75"/>
        <v>23.628889926379109</v>
      </c>
      <c r="S81" s="15">
        <f t="shared" si="75"/>
        <v>23.740463834323329</v>
      </c>
      <c r="T81" s="15">
        <f t="shared" si="75"/>
        <v>23.851324605602983</v>
      </c>
      <c r="U81" s="15">
        <f t="shared" si="75"/>
        <v>23.930012677474917</v>
      </c>
      <c r="V81" s="15">
        <f t="shared" si="75"/>
        <v>23.961635634114909</v>
      </c>
      <c r="W81" s="15">
        <f t="shared" si="75"/>
        <v>23.992292831340119</v>
      </c>
      <c r="X81" s="15">
        <f t="shared" si="75"/>
        <v>24.022045556142498</v>
      </c>
      <c r="Y81" s="15">
        <f t="shared" si="75"/>
        <v>24.050789202826714</v>
      </c>
      <c r="Z81" s="15">
        <f t="shared" si="75"/>
        <v>24.055017089420797</v>
      </c>
      <c r="AA81" s="15">
        <f t="shared" si="75"/>
        <v>24.023571533833966</v>
      </c>
      <c r="AB81" s="15">
        <f t="shared" si="75"/>
        <v>23.99054389436612</v>
      </c>
      <c r="AC81" s="15">
        <f t="shared" si="75"/>
        <v>23.955940392436588</v>
      </c>
      <c r="AD81" s="15">
        <f t="shared" si="75"/>
        <v>23.919770251247716</v>
      </c>
      <c r="AE81" s="15">
        <f t="shared" si="75"/>
        <v>23.853436182610128</v>
      </c>
      <c r="AF81" s="15">
        <f t="shared" si="75"/>
        <v>23.743141297142348</v>
      </c>
      <c r="AG81" s="15">
        <f t="shared" si="75"/>
        <v>23.630568214158071</v>
      </c>
      <c r="AH81" s="15">
        <f t="shared" si="75"/>
        <v>23.515841296288382</v>
      </c>
      <c r="AI81" s="15">
        <f t="shared" si="75"/>
        <v>23.398746131894587</v>
      </c>
      <c r="AJ81" s="15">
        <f t="shared" si="75"/>
        <v>23.257332210145947</v>
      </c>
      <c r="AK81" s="15">
        <f t="shared" si="75"/>
        <v>23.081145406154231</v>
      </c>
      <c r="AL81" s="15">
        <f t="shared" si="75"/>
        <v>22.902064907008867</v>
      </c>
      <c r="AM81" s="15">
        <f t="shared" si="75"/>
        <v>22.720129337092896</v>
      </c>
      <c r="AN81" s="15">
        <f t="shared" si="75"/>
        <v>22.535252362117436</v>
      </c>
    </row>
    <row r="82" spans="1:40" s="14" customFormat="1" x14ac:dyDescent="0.15">
      <c r="A82" s="18" t="s">
        <v>207</v>
      </c>
      <c r="B82" s="15">
        <f t="shared" ref="B82:AN82" si="76">B$88*$F9/$F$15</f>
        <v>0</v>
      </c>
      <c r="C82" s="15">
        <f t="shared" si="76"/>
        <v>0</v>
      </c>
      <c r="D82" s="15">
        <f t="shared" si="76"/>
        <v>0</v>
      </c>
      <c r="E82" s="15">
        <f t="shared" si="76"/>
        <v>0</v>
      </c>
      <c r="F82" s="15">
        <f t="shared" si="76"/>
        <v>0</v>
      </c>
      <c r="G82" s="15">
        <f t="shared" si="76"/>
        <v>0</v>
      </c>
      <c r="H82" s="15">
        <f t="shared" si="76"/>
        <v>0</v>
      </c>
      <c r="I82" s="15">
        <f t="shared" si="76"/>
        <v>0</v>
      </c>
      <c r="J82" s="15">
        <f t="shared" si="76"/>
        <v>0</v>
      </c>
      <c r="K82" s="15">
        <f t="shared" si="76"/>
        <v>0</v>
      </c>
      <c r="L82" s="15">
        <f t="shared" si="76"/>
        <v>0</v>
      </c>
      <c r="M82" s="15">
        <f t="shared" si="76"/>
        <v>0</v>
      </c>
      <c r="N82" s="15">
        <f t="shared" si="76"/>
        <v>0</v>
      </c>
      <c r="O82" s="15">
        <f t="shared" si="76"/>
        <v>0</v>
      </c>
      <c r="P82" s="15">
        <f t="shared" si="76"/>
        <v>0</v>
      </c>
      <c r="Q82" s="15">
        <f t="shared" si="76"/>
        <v>0</v>
      </c>
      <c r="R82" s="15">
        <f t="shared" si="76"/>
        <v>0</v>
      </c>
      <c r="S82" s="15">
        <f t="shared" si="76"/>
        <v>0</v>
      </c>
      <c r="T82" s="15">
        <f t="shared" si="76"/>
        <v>0</v>
      </c>
      <c r="U82" s="15">
        <f t="shared" si="76"/>
        <v>0</v>
      </c>
      <c r="V82" s="15">
        <f t="shared" si="76"/>
        <v>0</v>
      </c>
      <c r="W82" s="15">
        <f t="shared" si="76"/>
        <v>0</v>
      </c>
      <c r="X82" s="15">
        <f t="shared" si="76"/>
        <v>0</v>
      </c>
      <c r="Y82" s="15">
        <f t="shared" si="76"/>
        <v>0</v>
      </c>
      <c r="Z82" s="15">
        <f t="shared" si="76"/>
        <v>0</v>
      </c>
      <c r="AA82" s="15">
        <f t="shared" si="76"/>
        <v>0</v>
      </c>
      <c r="AB82" s="15">
        <f t="shared" si="76"/>
        <v>0</v>
      </c>
      <c r="AC82" s="15">
        <f t="shared" si="76"/>
        <v>0</v>
      </c>
      <c r="AD82" s="15">
        <f t="shared" si="76"/>
        <v>0</v>
      </c>
      <c r="AE82" s="15">
        <f t="shared" si="76"/>
        <v>0</v>
      </c>
      <c r="AF82" s="15">
        <f t="shared" si="76"/>
        <v>0</v>
      </c>
      <c r="AG82" s="15">
        <f t="shared" si="76"/>
        <v>0</v>
      </c>
      <c r="AH82" s="15">
        <f t="shared" si="76"/>
        <v>0</v>
      </c>
      <c r="AI82" s="15">
        <f t="shared" si="76"/>
        <v>0</v>
      </c>
      <c r="AJ82" s="15">
        <f t="shared" si="76"/>
        <v>0</v>
      </c>
      <c r="AK82" s="15">
        <f t="shared" si="76"/>
        <v>0</v>
      </c>
      <c r="AL82" s="15">
        <f t="shared" si="76"/>
        <v>0</v>
      </c>
      <c r="AM82" s="15">
        <f t="shared" si="76"/>
        <v>0</v>
      </c>
      <c r="AN82" s="15">
        <f t="shared" si="76"/>
        <v>0</v>
      </c>
    </row>
    <row r="83" spans="1:40" s="14" customFormat="1" x14ac:dyDescent="0.15">
      <c r="A83" s="18" t="s">
        <v>208</v>
      </c>
      <c r="B83" s="15">
        <f t="shared" ref="B83:AN83" si="77">B$88*$F10/$F$15</f>
        <v>60.959676391794154</v>
      </c>
      <c r="C83" s="15">
        <f t="shared" si="77"/>
        <v>61.621996566977479</v>
      </c>
      <c r="D83" s="15">
        <f t="shared" si="77"/>
        <v>63.123319098379639</v>
      </c>
      <c r="E83" s="15">
        <f t="shared" si="77"/>
        <v>64.635664672146447</v>
      </c>
      <c r="F83" s="15">
        <f t="shared" si="77"/>
        <v>65.935428435700629</v>
      </c>
      <c r="G83" s="15">
        <f t="shared" si="77"/>
        <v>66.913941597620834</v>
      </c>
      <c r="H83" s="15">
        <f t="shared" si="77"/>
        <v>67.894736984986707</v>
      </c>
      <c r="I83" s="15">
        <f t="shared" si="77"/>
        <v>68.878109950061258</v>
      </c>
      <c r="J83" s="15">
        <f t="shared" si="77"/>
        <v>69.863898217226136</v>
      </c>
      <c r="K83" s="15">
        <f t="shared" si="77"/>
        <v>70.822583096624754</v>
      </c>
      <c r="L83" s="15">
        <f t="shared" si="77"/>
        <v>71.739661973780571</v>
      </c>
      <c r="M83" s="15">
        <f t="shared" si="77"/>
        <v>72.657037077718741</v>
      </c>
      <c r="N83" s="15">
        <f t="shared" si="77"/>
        <v>73.574980853342609</v>
      </c>
      <c r="O83" s="15">
        <f t="shared" si="77"/>
        <v>74.493266948432336</v>
      </c>
      <c r="P83" s="15">
        <f t="shared" si="77"/>
        <v>75.187046858078816</v>
      </c>
      <c r="Q83" s="15">
        <f t="shared" si="77"/>
        <v>75.550086432460787</v>
      </c>
      <c r="R83" s="15">
        <f t="shared" si="77"/>
        <v>75.910727986319984</v>
      </c>
      <c r="S83" s="15">
        <f t="shared" si="77"/>
        <v>76.269172949359444</v>
      </c>
      <c r="T83" s="15">
        <f t="shared" si="77"/>
        <v>76.625326872763537</v>
      </c>
      <c r="U83" s="15">
        <f t="shared" si="77"/>
        <v>76.878122024725783</v>
      </c>
      <c r="V83" s="15">
        <f t="shared" si="77"/>
        <v>76.979714679611433</v>
      </c>
      <c r="W83" s="15">
        <f t="shared" si="77"/>
        <v>77.078204713067791</v>
      </c>
      <c r="X83" s="15">
        <f t="shared" si="77"/>
        <v>77.173789017127902</v>
      </c>
      <c r="Y83" s="15">
        <f t="shared" si="77"/>
        <v>77.26613153307251</v>
      </c>
      <c r="Z83" s="15">
        <f t="shared" si="77"/>
        <v>77.279714141066378</v>
      </c>
      <c r="AA83" s="15">
        <f t="shared" si="77"/>
        <v>77.178691408980043</v>
      </c>
      <c r="AB83" s="15">
        <f t="shared" si="77"/>
        <v>77.072586036976261</v>
      </c>
      <c r="AC83" s="15">
        <f t="shared" si="77"/>
        <v>76.961418012133336</v>
      </c>
      <c r="AD83" s="15">
        <f t="shared" si="77"/>
        <v>76.845216965128174</v>
      </c>
      <c r="AE83" s="15">
        <f t="shared" si="77"/>
        <v>76.632110574761839</v>
      </c>
      <c r="AF83" s="15">
        <f t="shared" si="77"/>
        <v>76.277774629437545</v>
      </c>
      <c r="AG83" s="15">
        <f t="shared" si="77"/>
        <v>75.916119693144495</v>
      </c>
      <c r="AH83" s="15">
        <f t="shared" si="77"/>
        <v>75.547545296198649</v>
      </c>
      <c r="AI83" s="15">
        <f t="shared" si="77"/>
        <v>75.171362614722469</v>
      </c>
      <c r="AJ83" s="15">
        <f t="shared" si="77"/>
        <v>74.717052920920224</v>
      </c>
      <c r="AK83" s="15">
        <f t="shared" si="77"/>
        <v>74.151031047092687</v>
      </c>
      <c r="AL83" s="15">
        <f t="shared" si="77"/>
        <v>73.575712820098786</v>
      </c>
      <c r="AM83" s="15">
        <f t="shared" si="77"/>
        <v>72.991222325540718</v>
      </c>
      <c r="AN83" s="15">
        <f t="shared" si="77"/>
        <v>72.39728220384977</v>
      </c>
    </row>
    <row r="84" spans="1:40" s="14" customFormat="1" x14ac:dyDescent="0.15">
      <c r="A84" s="18" t="s">
        <v>209</v>
      </c>
      <c r="B84" s="15">
        <f t="shared" ref="B84:AN84" si="78">B$88*$F11/$F$15</f>
        <v>0.45568941979522171</v>
      </c>
      <c r="C84" s="15">
        <f t="shared" si="78"/>
        <v>0.46064043519117254</v>
      </c>
      <c r="D84" s="15">
        <f t="shared" si="78"/>
        <v>0.47186321119252672</v>
      </c>
      <c r="E84" s="15">
        <f t="shared" si="78"/>
        <v>0.48316838729960387</v>
      </c>
      <c r="F84" s="15">
        <f t="shared" si="78"/>
        <v>0.4928844591415566</v>
      </c>
      <c r="G84" s="15">
        <f t="shared" si="78"/>
        <v>0.50019909926778638</v>
      </c>
      <c r="H84" s="15">
        <f t="shared" si="78"/>
        <v>0.50753079962219882</v>
      </c>
      <c r="I84" s="15">
        <f t="shared" si="78"/>
        <v>0.51488176803969943</v>
      </c>
      <c r="J84" s="15">
        <f t="shared" si="78"/>
        <v>0.52225079146787767</v>
      </c>
      <c r="K84" s="15">
        <f t="shared" si="78"/>
        <v>0.52941721003040176</v>
      </c>
      <c r="L84" s="15">
        <f t="shared" si="78"/>
        <v>0.53627261291593675</v>
      </c>
      <c r="M84" s="15">
        <f t="shared" si="78"/>
        <v>0.5431302301736366</v>
      </c>
      <c r="N84" s="15">
        <f t="shared" si="78"/>
        <v>0.54999209839994134</v>
      </c>
      <c r="O84" s="15">
        <f t="shared" si="78"/>
        <v>0.5568565255531962</v>
      </c>
      <c r="P84" s="15">
        <f t="shared" si="78"/>
        <v>0.56204271063824274</v>
      </c>
      <c r="Q84" s="15">
        <f t="shared" si="78"/>
        <v>0.56475652578302082</v>
      </c>
      <c r="R84" s="15">
        <f t="shared" si="78"/>
        <v>0.56745241510132871</v>
      </c>
      <c r="S84" s="15">
        <f t="shared" si="78"/>
        <v>0.57013188433253281</v>
      </c>
      <c r="T84" s="15">
        <f t="shared" si="78"/>
        <v>0.57279422744719632</v>
      </c>
      <c r="U84" s="15">
        <f t="shared" si="78"/>
        <v>0.57468393689027697</v>
      </c>
      <c r="V84" s="15">
        <f t="shared" si="78"/>
        <v>0.57544336838172327</v>
      </c>
      <c r="W84" s="15">
        <f t="shared" si="78"/>
        <v>0.576179606971851</v>
      </c>
      <c r="X84" s="15">
        <f t="shared" si="78"/>
        <v>0.5768941244797644</v>
      </c>
      <c r="Y84" s="15">
        <f t="shared" si="78"/>
        <v>0.57758440877922135</v>
      </c>
      <c r="Z84" s="15">
        <f t="shared" si="78"/>
        <v>0.57768594230305859</v>
      </c>
      <c r="AA84" s="15">
        <f t="shared" si="78"/>
        <v>0.5769307711326167</v>
      </c>
      <c r="AB84" s="15">
        <f t="shared" si="78"/>
        <v>0.57613760590820184</v>
      </c>
      <c r="AC84" s="15">
        <f t="shared" si="78"/>
        <v>0.57530659603841727</v>
      </c>
      <c r="AD84" s="15">
        <f t="shared" si="78"/>
        <v>0.57443796302027172</v>
      </c>
      <c r="AE84" s="15">
        <f t="shared" si="78"/>
        <v>0.57284493738219999</v>
      </c>
      <c r="AF84" s="15">
        <f t="shared" si="78"/>
        <v>0.5701961841260369</v>
      </c>
      <c r="AG84" s="15">
        <f t="shared" si="78"/>
        <v>0.56749271951073499</v>
      </c>
      <c r="AH84" s="15">
        <f t="shared" si="78"/>
        <v>0.56473753012921402</v>
      </c>
      <c r="AI84" s="15">
        <f t="shared" si="78"/>
        <v>0.56192546684401634</v>
      </c>
      <c r="AJ84" s="15">
        <f t="shared" si="78"/>
        <v>0.55852938384243489</v>
      </c>
      <c r="AK84" s="15">
        <f t="shared" si="78"/>
        <v>0.55429822326969591</v>
      </c>
      <c r="AL84" s="15">
        <f t="shared" si="78"/>
        <v>0.54999757004162619</v>
      </c>
      <c r="AM84" s="15">
        <f t="shared" si="78"/>
        <v>0.54562835173034185</v>
      </c>
      <c r="AN84" s="15">
        <f t="shared" si="78"/>
        <v>0.54118849500100263</v>
      </c>
    </row>
    <row r="85" spans="1:40" s="14" customFormat="1" x14ac:dyDescent="0.15">
      <c r="A85" s="18" t="s">
        <v>210</v>
      </c>
      <c r="B85" s="15">
        <f t="shared" ref="B85:AN85" si="79">B$88*$F12/$F$15</f>
        <v>0</v>
      </c>
      <c r="C85" s="15">
        <f t="shared" si="79"/>
        <v>0</v>
      </c>
      <c r="D85" s="15">
        <f t="shared" si="79"/>
        <v>0</v>
      </c>
      <c r="E85" s="15">
        <f t="shared" si="79"/>
        <v>0</v>
      </c>
      <c r="F85" s="15">
        <f t="shared" si="79"/>
        <v>0</v>
      </c>
      <c r="G85" s="15">
        <f t="shared" si="79"/>
        <v>0</v>
      </c>
      <c r="H85" s="15">
        <f t="shared" si="79"/>
        <v>0</v>
      </c>
      <c r="I85" s="15">
        <f t="shared" si="79"/>
        <v>0</v>
      </c>
      <c r="J85" s="15">
        <f t="shared" si="79"/>
        <v>0</v>
      </c>
      <c r="K85" s="15">
        <f t="shared" si="79"/>
        <v>0</v>
      </c>
      <c r="L85" s="15">
        <f t="shared" si="79"/>
        <v>0</v>
      </c>
      <c r="M85" s="15">
        <f t="shared" si="79"/>
        <v>0</v>
      </c>
      <c r="N85" s="15">
        <f t="shared" si="79"/>
        <v>0</v>
      </c>
      <c r="O85" s="15">
        <f t="shared" si="79"/>
        <v>0</v>
      </c>
      <c r="P85" s="15">
        <f t="shared" si="79"/>
        <v>0</v>
      </c>
      <c r="Q85" s="15">
        <f t="shared" si="79"/>
        <v>0</v>
      </c>
      <c r="R85" s="15">
        <f t="shared" si="79"/>
        <v>0</v>
      </c>
      <c r="S85" s="15">
        <f t="shared" si="79"/>
        <v>0</v>
      </c>
      <c r="T85" s="15">
        <f t="shared" si="79"/>
        <v>0</v>
      </c>
      <c r="U85" s="15">
        <f t="shared" si="79"/>
        <v>0</v>
      </c>
      <c r="V85" s="15">
        <f t="shared" si="79"/>
        <v>0</v>
      </c>
      <c r="W85" s="15">
        <f t="shared" si="79"/>
        <v>0</v>
      </c>
      <c r="X85" s="15">
        <f t="shared" si="79"/>
        <v>0</v>
      </c>
      <c r="Y85" s="15">
        <f t="shared" si="79"/>
        <v>0</v>
      </c>
      <c r="Z85" s="15">
        <f t="shared" si="79"/>
        <v>0</v>
      </c>
      <c r="AA85" s="15">
        <f t="shared" si="79"/>
        <v>0</v>
      </c>
      <c r="AB85" s="15">
        <f t="shared" si="79"/>
        <v>0</v>
      </c>
      <c r="AC85" s="15">
        <f t="shared" si="79"/>
        <v>0</v>
      </c>
      <c r="AD85" s="15">
        <f t="shared" si="79"/>
        <v>0</v>
      </c>
      <c r="AE85" s="15">
        <f t="shared" si="79"/>
        <v>0</v>
      </c>
      <c r="AF85" s="15">
        <f t="shared" si="79"/>
        <v>0</v>
      </c>
      <c r="AG85" s="15">
        <f t="shared" si="79"/>
        <v>0</v>
      </c>
      <c r="AH85" s="15">
        <f t="shared" si="79"/>
        <v>0</v>
      </c>
      <c r="AI85" s="15">
        <f t="shared" si="79"/>
        <v>0</v>
      </c>
      <c r="AJ85" s="15">
        <f t="shared" si="79"/>
        <v>0</v>
      </c>
      <c r="AK85" s="15">
        <f t="shared" si="79"/>
        <v>0</v>
      </c>
      <c r="AL85" s="15">
        <f t="shared" si="79"/>
        <v>0</v>
      </c>
      <c r="AM85" s="15">
        <f t="shared" si="79"/>
        <v>0</v>
      </c>
      <c r="AN85" s="15">
        <f t="shared" si="79"/>
        <v>0</v>
      </c>
    </row>
    <row r="86" spans="1:40" s="14" customFormat="1" x14ac:dyDescent="0.15">
      <c r="A86" s="18" t="s">
        <v>211</v>
      </c>
      <c r="B86" s="15">
        <f t="shared" ref="B86:AN86" si="80">B$88*$F13/$F$15</f>
        <v>528.94634070625955</v>
      </c>
      <c r="C86" s="15">
        <f t="shared" si="80"/>
        <v>534.69328448574288</v>
      </c>
      <c r="D86" s="15">
        <f t="shared" si="80"/>
        <v>547.72024109392999</v>
      </c>
      <c r="E86" s="15">
        <f t="shared" si="80"/>
        <v>560.84284450123653</v>
      </c>
      <c r="F86" s="15">
        <f t="shared" si="80"/>
        <v>572.12087823120453</v>
      </c>
      <c r="G86" s="15">
        <f t="shared" si="80"/>
        <v>580.611424555697</v>
      </c>
      <c r="H86" s="15">
        <f t="shared" si="80"/>
        <v>589.1217737215037</v>
      </c>
      <c r="I86" s="15">
        <f t="shared" si="80"/>
        <v>597.65448849647373</v>
      </c>
      <c r="J86" s="15">
        <f t="shared" si="80"/>
        <v>606.20816081711973</v>
      </c>
      <c r="K86" s="15">
        <f t="shared" si="80"/>
        <v>614.5266573850671</v>
      </c>
      <c r="L86" s="15">
        <f t="shared" si="80"/>
        <v>622.48413919800976</v>
      </c>
      <c r="M86" s="15">
        <f t="shared" si="80"/>
        <v>630.44419136699469</v>
      </c>
      <c r="N86" s="15">
        <f t="shared" si="80"/>
        <v>638.40917789300067</v>
      </c>
      <c r="O86" s="15">
        <f t="shared" si="80"/>
        <v>646.37713472068071</v>
      </c>
      <c r="P86" s="15">
        <f t="shared" si="80"/>
        <v>652.39705421802933</v>
      </c>
      <c r="Q86" s="15">
        <f t="shared" si="80"/>
        <v>655.54714401126762</v>
      </c>
      <c r="R86" s="15">
        <f t="shared" si="80"/>
        <v>658.67642621077277</v>
      </c>
      <c r="S86" s="15">
        <f t="shared" si="80"/>
        <v>661.7866486195295</v>
      </c>
      <c r="T86" s="15">
        <f t="shared" si="80"/>
        <v>664.87699170635949</v>
      </c>
      <c r="U86" s="15">
        <f t="shared" si="80"/>
        <v>667.07049204122529</v>
      </c>
      <c r="V86" s="15">
        <f t="shared" si="80"/>
        <v>667.95201022217861</v>
      </c>
      <c r="W86" s="15">
        <f t="shared" si="80"/>
        <v>668.80660699624866</v>
      </c>
      <c r="X86" s="15">
        <f t="shared" si="80"/>
        <v>669.63599079311462</v>
      </c>
      <c r="Y86" s="15">
        <f t="shared" si="80"/>
        <v>670.43724563552189</v>
      </c>
      <c r="Z86" s="15">
        <f t="shared" si="80"/>
        <v>670.55510175321899</v>
      </c>
      <c r="AA86" s="15">
        <f t="shared" si="80"/>
        <v>669.67852878518386</v>
      </c>
      <c r="AB86" s="15">
        <f t="shared" si="80"/>
        <v>668.75785381489777</v>
      </c>
      <c r="AC86" s="15">
        <f t="shared" si="80"/>
        <v>667.79325026998572</v>
      </c>
      <c r="AD86" s="15">
        <f t="shared" si="80"/>
        <v>666.78497525545663</v>
      </c>
      <c r="AE86" s="15">
        <f t="shared" si="80"/>
        <v>664.93585380276215</v>
      </c>
      <c r="AF86" s="15">
        <f t="shared" si="80"/>
        <v>661.86128528872712</v>
      </c>
      <c r="AG86" s="15">
        <f t="shared" si="80"/>
        <v>658.72320998266571</v>
      </c>
      <c r="AH86" s="15">
        <f t="shared" si="80"/>
        <v>655.52509460407498</v>
      </c>
      <c r="AI86" s="15">
        <f t="shared" si="80"/>
        <v>652.26096223688478</v>
      </c>
      <c r="AJ86" s="15">
        <f t="shared" si="80"/>
        <v>648.31892277231145</v>
      </c>
      <c r="AK86" s="15">
        <f t="shared" si="80"/>
        <v>643.40755813519388</v>
      </c>
      <c r="AL86" s="15">
        <f t="shared" si="80"/>
        <v>638.41552915928241</v>
      </c>
      <c r="AM86" s="15">
        <f t="shared" si="80"/>
        <v>633.34391253377646</v>
      </c>
      <c r="AN86" s="15">
        <f t="shared" si="80"/>
        <v>628.19030161320813</v>
      </c>
    </row>
    <row r="87" spans="1:40" s="14" customFormat="1" x14ac:dyDescent="0.15">
      <c r="A87" s="18" t="s">
        <v>212</v>
      </c>
      <c r="B87" s="15">
        <f t="shared" ref="B87:AN87" si="81">B$88*$F14/$F$15</f>
        <v>0</v>
      </c>
      <c r="C87" s="15">
        <f t="shared" si="81"/>
        <v>0</v>
      </c>
      <c r="D87" s="15">
        <f t="shared" si="81"/>
        <v>0</v>
      </c>
      <c r="E87" s="15">
        <f t="shared" si="81"/>
        <v>0</v>
      </c>
      <c r="F87" s="15">
        <f t="shared" si="81"/>
        <v>0</v>
      </c>
      <c r="G87" s="15">
        <f t="shared" si="81"/>
        <v>0</v>
      </c>
      <c r="H87" s="15">
        <f t="shared" si="81"/>
        <v>0</v>
      </c>
      <c r="I87" s="15">
        <f t="shared" si="81"/>
        <v>0</v>
      </c>
      <c r="J87" s="15">
        <f t="shared" si="81"/>
        <v>0</v>
      </c>
      <c r="K87" s="15">
        <f t="shared" si="81"/>
        <v>0</v>
      </c>
      <c r="L87" s="15">
        <f t="shared" si="81"/>
        <v>0</v>
      </c>
      <c r="M87" s="15">
        <f t="shared" si="81"/>
        <v>0</v>
      </c>
      <c r="N87" s="15">
        <f t="shared" si="81"/>
        <v>0</v>
      </c>
      <c r="O87" s="15">
        <f t="shared" si="81"/>
        <v>0</v>
      </c>
      <c r="P87" s="15">
        <f t="shared" si="81"/>
        <v>0</v>
      </c>
      <c r="Q87" s="15">
        <f t="shared" si="81"/>
        <v>0</v>
      </c>
      <c r="R87" s="15">
        <f t="shared" si="81"/>
        <v>0</v>
      </c>
      <c r="S87" s="15">
        <f t="shared" si="81"/>
        <v>0</v>
      </c>
      <c r="T87" s="15">
        <f t="shared" si="81"/>
        <v>0</v>
      </c>
      <c r="U87" s="15">
        <f t="shared" si="81"/>
        <v>0</v>
      </c>
      <c r="V87" s="15">
        <f t="shared" si="81"/>
        <v>0</v>
      </c>
      <c r="W87" s="15">
        <f t="shared" si="81"/>
        <v>0</v>
      </c>
      <c r="X87" s="15">
        <f t="shared" si="81"/>
        <v>0</v>
      </c>
      <c r="Y87" s="15">
        <f t="shared" si="81"/>
        <v>0</v>
      </c>
      <c r="Z87" s="15">
        <f t="shared" si="81"/>
        <v>0</v>
      </c>
      <c r="AA87" s="15">
        <f t="shared" si="81"/>
        <v>0</v>
      </c>
      <c r="AB87" s="15">
        <f t="shared" si="81"/>
        <v>0</v>
      </c>
      <c r="AC87" s="15">
        <f t="shared" si="81"/>
        <v>0</v>
      </c>
      <c r="AD87" s="15">
        <f t="shared" si="81"/>
        <v>0</v>
      </c>
      <c r="AE87" s="15">
        <f t="shared" si="81"/>
        <v>0</v>
      </c>
      <c r="AF87" s="15">
        <f t="shared" si="81"/>
        <v>0</v>
      </c>
      <c r="AG87" s="15">
        <f t="shared" si="81"/>
        <v>0</v>
      </c>
      <c r="AH87" s="15">
        <f t="shared" si="81"/>
        <v>0</v>
      </c>
      <c r="AI87" s="15">
        <f t="shared" si="81"/>
        <v>0</v>
      </c>
      <c r="AJ87" s="15">
        <f t="shared" si="81"/>
        <v>0</v>
      </c>
      <c r="AK87" s="15">
        <f t="shared" si="81"/>
        <v>0</v>
      </c>
      <c r="AL87" s="15">
        <f t="shared" si="81"/>
        <v>0</v>
      </c>
      <c r="AM87" s="15">
        <f t="shared" si="81"/>
        <v>0</v>
      </c>
      <c r="AN87" s="15">
        <f t="shared" si="81"/>
        <v>0</v>
      </c>
    </row>
    <row r="88" spans="1:40" s="16" customFormat="1" x14ac:dyDescent="0.15">
      <c r="A88" s="18" t="s">
        <v>527</v>
      </c>
      <c r="B88" s="16">
        <f>'BAU energy consumption'!B$4*$F$17</f>
        <v>3849.71165773233</v>
      </c>
      <c r="C88" s="16">
        <f>'BAU energy consumption'!C$4*$F$17</f>
        <v>3891.5383512201215</v>
      </c>
      <c r="D88" s="16">
        <f>'BAU energy consumption'!D$4*$F$17</f>
        <v>3986.3495312206296</v>
      </c>
      <c r="E88" s="16">
        <f>'BAU energy consumption'!E$4*$F$17</f>
        <v>4081.856835892504</v>
      </c>
      <c r="F88" s="16">
        <f>'BAU energy consumption'!F$4*$F$17</f>
        <v>4163.9392222997612</v>
      </c>
      <c r="G88" s="16">
        <f>'BAU energy consumption'!G$4*$F$17</f>
        <v>4225.7340635728324</v>
      </c>
      <c r="H88" s="16">
        <f>'BAU energy consumption'!H$4*$F$17</f>
        <v>4287.6730314296365</v>
      </c>
      <c r="I88" s="16">
        <f>'BAU energy consumption'!I$4*$F$17</f>
        <v>4349.7747778892999</v>
      </c>
      <c r="J88" s="16">
        <f>'BAU energy consumption'!J$4*$F$17</f>
        <v>4412.0290549587762</v>
      </c>
      <c r="K88" s="16">
        <f>'BAU energy consumption'!K$4*$F$17</f>
        <v>4472.5717050311341</v>
      </c>
      <c r="L88" s="16">
        <f>'BAU energy consumption'!L$4*$F$17</f>
        <v>4530.4868622861695</v>
      </c>
      <c r="M88" s="16">
        <f>'BAU energy consumption'!M$4*$F$17</f>
        <v>4588.4207267877791</v>
      </c>
      <c r="N88" s="16">
        <f>'BAU energy consumption'!N$4*$F$17</f>
        <v>4646.3905039147076</v>
      </c>
      <c r="O88" s="16">
        <f>'BAU energy consumption'!O$4*$F$17</f>
        <v>4704.3818991229073</v>
      </c>
      <c r="P88" s="16">
        <f>'BAU energy consumption'!P$4*$F$17</f>
        <v>4748.1953306263931</v>
      </c>
      <c r="Q88" s="16">
        <f>'BAU energy consumption'!Q$4*$F$17</f>
        <v>4771.1219234897462</v>
      </c>
      <c r="R88" s="16">
        <f>'BAU energy consumption'!R$4*$F$17</f>
        <v>4793.8970771049208</v>
      </c>
      <c r="S88" s="16">
        <f>'BAU energy consumption'!S$4*$F$17</f>
        <v>4816.5335121148382</v>
      </c>
      <c r="T88" s="16">
        <f>'BAU energy consumption'!T$4*$F$17</f>
        <v>4839.0252639093151</v>
      </c>
      <c r="U88" s="16">
        <f>'BAU energy consumption'!U$4*$F$17</f>
        <v>4854.9897260116477</v>
      </c>
      <c r="V88" s="16">
        <f>'BAU energy consumption'!V$4*$F$17</f>
        <v>4861.405482311593</v>
      </c>
      <c r="W88" s="16">
        <f>'BAU energy consumption'!W$4*$F$17</f>
        <v>4867.6253025667156</v>
      </c>
      <c r="X88" s="16">
        <f>'BAU energy consumption'!X$4*$F$17</f>
        <v>4873.6616208580299</v>
      </c>
      <c r="Y88" s="16">
        <f>'BAU energy consumption'!Y$4*$F$17</f>
        <v>4879.4932144815184</v>
      </c>
      <c r="Z88" s="16">
        <f>'BAU energy consumption'!Z$4*$F$17</f>
        <v>4880.3509802609879</v>
      </c>
      <c r="AA88" s="16">
        <f>'BAU energy consumption'!AA$4*$F$17</f>
        <v>4873.9712155964053</v>
      </c>
      <c r="AB88" s="16">
        <f>'BAU energy consumption'!AB$4*$F$17</f>
        <v>4867.2704732085094</v>
      </c>
      <c r="AC88" s="16">
        <f>'BAU energy consumption'!AC$4*$F$17</f>
        <v>4860.250015316733</v>
      </c>
      <c r="AD88" s="16">
        <f>'BAU energy consumption'!AD$4*$F$17</f>
        <v>4852.9117131508647</v>
      </c>
      <c r="AE88" s="16">
        <f>'BAU energy consumption'!AE$4*$F$17</f>
        <v>4839.453666719357</v>
      </c>
      <c r="AF88" s="16">
        <f>'BAU energy consumption'!AF$4*$F$17</f>
        <v>4817.0767234642553</v>
      </c>
      <c r="AG88" s="16">
        <f>'BAU energy consumption'!AG$4*$F$17</f>
        <v>4794.2375729514533</v>
      </c>
      <c r="AH88" s="16">
        <f>'BAU energy consumption'!AH$4*$F$17</f>
        <v>4770.9614462288537</v>
      </c>
      <c r="AI88" s="16">
        <f>'BAU energy consumption'!AI$4*$F$17</f>
        <v>4747.2048428471662</v>
      </c>
      <c r="AJ88" s="16">
        <f>'BAU energy consumption'!AJ$4*$F$17</f>
        <v>4718.5143801024087</v>
      </c>
      <c r="AK88" s="16">
        <f>'BAU energy consumption'!AK$4*$F$17</f>
        <v>4682.7690951012119</v>
      </c>
      <c r="AL88" s="16">
        <f>'BAU energy consumption'!AL$4*$F$17</f>
        <v>4646.4367289132833</v>
      </c>
      <c r="AM88" s="16">
        <f>'BAU energy consumption'!AM$4*$F$17</f>
        <v>4609.5251177644286</v>
      </c>
      <c r="AN88" s="16">
        <f>'BAU energy consumption'!AN$4*$F$17</f>
        <v>4572.0167459060704</v>
      </c>
    </row>
    <row r="89" spans="1:40" s="14" customFormat="1" x14ac:dyDescent="0.15"/>
    <row r="90" spans="1:40" s="18" customFormat="1" x14ac:dyDescent="0.15">
      <c r="A90" s="17" t="s">
        <v>15</v>
      </c>
      <c r="B90" s="18">
        <v>2022</v>
      </c>
      <c r="C90" s="18">
        <v>2023</v>
      </c>
      <c r="D90" s="18">
        <v>2024</v>
      </c>
      <c r="E90" s="18">
        <v>2025</v>
      </c>
      <c r="F90" s="18">
        <v>2026</v>
      </c>
      <c r="G90" s="18">
        <v>2027</v>
      </c>
      <c r="H90" s="18">
        <v>2028</v>
      </c>
      <c r="I90" s="18">
        <v>2029</v>
      </c>
      <c r="J90" s="18">
        <v>2030</v>
      </c>
      <c r="K90" s="18">
        <v>2031</v>
      </c>
      <c r="L90" s="18">
        <v>2032</v>
      </c>
      <c r="M90" s="18">
        <v>2033</v>
      </c>
      <c r="N90" s="18">
        <v>2034</v>
      </c>
      <c r="O90" s="18">
        <v>2035</v>
      </c>
      <c r="P90" s="18">
        <v>2036</v>
      </c>
      <c r="Q90" s="18">
        <v>2037</v>
      </c>
      <c r="R90" s="18">
        <v>2038</v>
      </c>
      <c r="S90" s="18">
        <v>2039</v>
      </c>
      <c r="T90" s="18">
        <v>2040</v>
      </c>
      <c r="U90" s="18">
        <v>2041</v>
      </c>
      <c r="V90" s="18">
        <v>2042</v>
      </c>
      <c r="W90" s="18">
        <v>2043</v>
      </c>
      <c r="X90" s="18">
        <v>2044</v>
      </c>
      <c r="Y90" s="18">
        <v>2045</v>
      </c>
      <c r="Z90" s="18">
        <v>2046</v>
      </c>
      <c r="AA90" s="18">
        <v>2047</v>
      </c>
      <c r="AB90" s="18">
        <v>2048</v>
      </c>
      <c r="AC90" s="18">
        <v>2049</v>
      </c>
      <c r="AD90" s="18">
        <v>2050</v>
      </c>
      <c r="AE90" s="18">
        <v>2051</v>
      </c>
      <c r="AF90" s="18">
        <v>2052</v>
      </c>
      <c r="AG90" s="18">
        <v>2053</v>
      </c>
      <c r="AH90" s="18">
        <v>2054</v>
      </c>
      <c r="AI90" s="18">
        <v>2055</v>
      </c>
      <c r="AJ90" s="18">
        <v>2056</v>
      </c>
      <c r="AK90" s="18">
        <v>2057</v>
      </c>
      <c r="AL90" s="18">
        <v>2058</v>
      </c>
      <c r="AM90" s="18">
        <v>2059</v>
      </c>
      <c r="AN90" s="18">
        <v>2060</v>
      </c>
    </row>
    <row r="91" spans="1:40" s="14" customFormat="1" x14ac:dyDescent="0.15">
      <c r="A91" s="18" t="s">
        <v>203</v>
      </c>
      <c r="B91" s="15">
        <f>B$101*$G5/$G$15-$G$3*'Distributed Generation'!B14</f>
        <v>3361.6857823007604</v>
      </c>
      <c r="C91" s="15">
        <f>C$101*$G5/$G$15-$G$3*'Distributed Generation'!C14</f>
        <v>3349.44923248551</v>
      </c>
      <c r="D91" s="15">
        <f>D$101*$G5/$G$15-$G$3*'Distributed Generation'!D14</f>
        <v>3417.0927985290346</v>
      </c>
      <c r="E91" s="15">
        <f>E$101*$G5/$G$15-$G$3*'Distributed Generation'!E14</f>
        <v>3484.2052508216188</v>
      </c>
      <c r="F91" s="15">
        <f>F$101*$G5/$G$15-$G$3*'Distributed Generation'!F14</f>
        <v>3538.4556634421515</v>
      </c>
      <c r="G91" s="15">
        <f>G$101*$G5/$G$15-$G$3*'Distributed Generation'!G14</f>
        <v>3573.8513810367349</v>
      </c>
      <c r="H91" s="15">
        <f>H$101*$G5/$G$15-$G$3*'Distributed Generation'!H14</f>
        <v>3608.2339632933099</v>
      </c>
      <c r="I91" s="15">
        <f>I$101*$G5/$G$15-$G$3*'Distributed Generation'!I14</f>
        <v>3641.619697724564</v>
      </c>
      <c r="J91" s="15">
        <f>J$101*$G5/$G$15-$G$3*'Distributed Generation'!J14</f>
        <v>3673.9996354700188</v>
      </c>
      <c r="K91" s="15">
        <f>K$101*$G5/$G$15-$G$3*'Distributed Generation'!K14</f>
        <v>3703.7459371795248</v>
      </c>
      <c r="L91" s="15">
        <f>L$101*$G5/$G$15-$G$3*'Distributed Generation'!L14</f>
        <v>3730.0588408501117</v>
      </c>
      <c r="M91" s="15">
        <f>M$101*$G5/$G$15-$G$3*'Distributed Generation'!M14</f>
        <v>3755.249089187404</v>
      </c>
      <c r="N91" s="15">
        <f>N$101*$G5/$G$15-$G$3*'Distributed Generation'!N14</f>
        <v>3779.3317064535509</v>
      </c>
      <c r="O91" s="15">
        <f>O$101*$G5/$G$15-$G$3*'Distributed Generation'!O14</f>
        <v>3802.2942102161669</v>
      </c>
      <c r="P91" s="15">
        <f>P$101*$G5/$G$15-$G$3*'Distributed Generation'!P14</f>
        <v>3815.5734023787754</v>
      </c>
      <c r="Q91" s="15">
        <f>Q$101*$G5/$G$15-$G$3*'Distributed Generation'!Q14</f>
        <v>3816.0903316154022</v>
      </c>
      <c r="R91" s="15">
        <f>R$101*$G5/$G$15-$G$3*'Distributed Generation'!R14</f>
        <v>3816.4750194758562</v>
      </c>
      <c r="S91" s="15">
        <f>S$101*$G5/$G$15-$G$3*'Distributed Generation'!S14</f>
        <v>3816.738574014008</v>
      </c>
      <c r="T91" s="15">
        <f>T$101*$G5/$G$15-$G$3*'Distributed Generation'!T14</f>
        <v>3816.8757867500849</v>
      </c>
      <c r="U91" s="15">
        <f>U$101*$G5/$G$15-$G$3*'Distributed Generation'!U14</f>
        <v>3811.3131707961429</v>
      </c>
      <c r="V91" s="15">
        <f>V$101*$G5/$G$15-$G$3*'Distributed Generation'!V14</f>
        <v>3797.4123333364996</v>
      </c>
      <c r="W91" s="15">
        <f>W$101*$G5/$G$15-$G$3*'Distributed Generation'!W14</f>
        <v>3783.3403985390128</v>
      </c>
      <c r="X91" s="15">
        <f>X$101*$G5/$G$15-$G$3*'Distributed Generation'!X14</f>
        <v>3769.1082242229268</v>
      </c>
      <c r="Y91" s="15">
        <f>Y$101*$G5/$G$15-$G$3*'Distributed Generation'!Y14</f>
        <v>3754.6972780749988</v>
      </c>
      <c r="Z91" s="15">
        <f>Z$101*$G5/$G$15-$G$3*'Distributed Generation'!Z14</f>
        <v>3735.9430335625648</v>
      </c>
      <c r="AA91" s="15">
        <f>AA$101*$G5/$G$15-$G$3*'Distributed Generation'!AA14</f>
        <v>3710.8687564461707</v>
      </c>
      <c r="AB91" s="15">
        <f>AB$101*$G5/$G$15-$G$3*'Distributed Generation'!AB14</f>
        <v>3685.5141917797314</v>
      </c>
      <c r="AC91" s="15">
        <f>AC$101*$G5/$G$15-$G$3*'Distributed Generation'!AC14</f>
        <v>3659.8804417718084</v>
      </c>
      <c r="AD91" s="15">
        <f>AD$101*$G5/$G$15-$G$3*'Distributed Generation'!AD14</f>
        <v>3633.9691404374048</v>
      </c>
      <c r="AE91" s="15">
        <f>AE$101*$G5/$G$15-$G$3*'Distributed Generation'!AE14</f>
        <v>3602.7138915250516</v>
      </c>
      <c r="AF91" s="15">
        <f>AF$101*$G5/$G$15-$G$3*'Distributed Generation'!AF14</f>
        <v>3563.6703895404307</v>
      </c>
      <c r="AG91" s="15">
        <f>AG$101*$G5/$G$15-$G$3*'Distributed Generation'!AG14</f>
        <v>3524.2232740634668</v>
      </c>
      <c r="AH91" s="15">
        <f>AH$101*$G5/$G$15-$G$3*'Distributed Generation'!AH14</f>
        <v>3484.3945776157025</v>
      </c>
      <c r="AI91" s="15">
        <f>AI$101*$G5/$G$15-$G$3*'Distributed Generation'!AI14</f>
        <v>3444.1463142763869</v>
      </c>
      <c r="AJ91" s="15">
        <f>AJ$101*$G5/$G$15-$G$3*'Distributed Generation'!AJ14</f>
        <v>3399.5896542706901</v>
      </c>
      <c r="AK91" s="15">
        <f>AK$101*$G5/$G$15-$G$3*'Distributed Generation'!AK14</f>
        <v>3348.8725080300046</v>
      </c>
      <c r="AL91" s="15">
        <f>AL$101*$G5/$G$15-$G$3*'Distributed Generation'!AL14</f>
        <v>3297.6427045687451</v>
      </c>
      <c r="AM91" s="15">
        <f>AM$101*$G5/$G$15-$G$3*'Distributed Generation'!AM14</f>
        <v>3245.9070867185756</v>
      </c>
      <c r="AN91" s="15">
        <f>AN$101*$G5/$G$15-$G$3*'Distributed Generation'!AN14</f>
        <v>3193.650359192945</v>
      </c>
    </row>
    <row r="92" spans="1:40" s="14" customFormat="1" x14ac:dyDescent="0.15">
      <c r="A92" s="18" t="s">
        <v>204</v>
      </c>
      <c r="B92" s="15">
        <f t="shared" ref="B92:AN92" si="82">B$101*$G6/$G$15</f>
        <v>0</v>
      </c>
      <c r="C92" s="15">
        <f t="shared" si="82"/>
        <v>0</v>
      </c>
      <c r="D92" s="15">
        <f t="shared" si="82"/>
        <v>0</v>
      </c>
      <c r="E92" s="15">
        <f t="shared" si="82"/>
        <v>0</v>
      </c>
      <c r="F92" s="15">
        <f t="shared" si="82"/>
        <v>0</v>
      </c>
      <c r="G92" s="15">
        <f t="shared" si="82"/>
        <v>0</v>
      </c>
      <c r="H92" s="15">
        <f t="shared" si="82"/>
        <v>0</v>
      </c>
      <c r="I92" s="15">
        <f t="shared" si="82"/>
        <v>0</v>
      </c>
      <c r="J92" s="15">
        <f t="shared" si="82"/>
        <v>0</v>
      </c>
      <c r="K92" s="15">
        <f t="shared" si="82"/>
        <v>0</v>
      </c>
      <c r="L92" s="15">
        <f t="shared" si="82"/>
        <v>0</v>
      </c>
      <c r="M92" s="15">
        <f t="shared" si="82"/>
        <v>0</v>
      </c>
      <c r="N92" s="15">
        <f t="shared" si="82"/>
        <v>0</v>
      </c>
      <c r="O92" s="15">
        <f t="shared" si="82"/>
        <v>0</v>
      </c>
      <c r="P92" s="15">
        <f t="shared" si="82"/>
        <v>0</v>
      </c>
      <c r="Q92" s="15">
        <f t="shared" si="82"/>
        <v>0</v>
      </c>
      <c r="R92" s="15">
        <f t="shared" si="82"/>
        <v>0</v>
      </c>
      <c r="S92" s="15">
        <f t="shared" si="82"/>
        <v>0</v>
      </c>
      <c r="T92" s="15">
        <f t="shared" si="82"/>
        <v>0</v>
      </c>
      <c r="U92" s="15">
        <f t="shared" si="82"/>
        <v>0</v>
      </c>
      <c r="V92" s="15">
        <f t="shared" si="82"/>
        <v>0</v>
      </c>
      <c r="W92" s="15">
        <f t="shared" si="82"/>
        <v>0</v>
      </c>
      <c r="X92" s="15">
        <f t="shared" si="82"/>
        <v>0</v>
      </c>
      <c r="Y92" s="15">
        <f t="shared" si="82"/>
        <v>0</v>
      </c>
      <c r="Z92" s="15">
        <f t="shared" si="82"/>
        <v>0</v>
      </c>
      <c r="AA92" s="15">
        <f t="shared" si="82"/>
        <v>0</v>
      </c>
      <c r="AB92" s="15">
        <f t="shared" si="82"/>
        <v>0</v>
      </c>
      <c r="AC92" s="15">
        <f t="shared" si="82"/>
        <v>0</v>
      </c>
      <c r="AD92" s="15">
        <f t="shared" si="82"/>
        <v>0</v>
      </c>
      <c r="AE92" s="15">
        <f t="shared" si="82"/>
        <v>0</v>
      </c>
      <c r="AF92" s="15">
        <f t="shared" si="82"/>
        <v>0</v>
      </c>
      <c r="AG92" s="15">
        <f t="shared" si="82"/>
        <v>0</v>
      </c>
      <c r="AH92" s="15">
        <f t="shared" si="82"/>
        <v>0</v>
      </c>
      <c r="AI92" s="15">
        <f t="shared" si="82"/>
        <v>0</v>
      </c>
      <c r="AJ92" s="15">
        <f t="shared" si="82"/>
        <v>0</v>
      </c>
      <c r="AK92" s="15">
        <f t="shared" si="82"/>
        <v>0</v>
      </c>
      <c r="AL92" s="15">
        <f t="shared" si="82"/>
        <v>0</v>
      </c>
      <c r="AM92" s="15">
        <f t="shared" si="82"/>
        <v>0</v>
      </c>
      <c r="AN92" s="15">
        <f t="shared" si="82"/>
        <v>0</v>
      </c>
    </row>
    <row r="93" spans="1:40" s="14" customFormat="1" x14ac:dyDescent="0.15">
      <c r="A93" s="18" t="s">
        <v>205</v>
      </c>
      <c r="B93" s="15">
        <f t="shared" ref="B93:AN93" si="83">B$101*$G7/$G$15</f>
        <v>0</v>
      </c>
      <c r="C93" s="15">
        <f t="shared" si="83"/>
        <v>0</v>
      </c>
      <c r="D93" s="15">
        <f t="shared" si="83"/>
        <v>0</v>
      </c>
      <c r="E93" s="15">
        <f t="shared" si="83"/>
        <v>0</v>
      </c>
      <c r="F93" s="15">
        <f t="shared" si="83"/>
        <v>0</v>
      </c>
      <c r="G93" s="15">
        <f t="shared" si="83"/>
        <v>0</v>
      </c>
      <c r="H93" s="15">
        <f t="shared" si="83"/>
        <v>0</v>
      </c>
      <c r="I93" s="15">
        <f t="shared" si="83"/>
        <v>0</v>
      </c>
      <c r="J93" s="15">
        <f t="shared" si="83"/>
        <v>0</v>
      </c>
      <c r="K93" s="15">
        <f t="shared" si="83"/>
        <v>0</v>
      </c>
      <c r="L93" s="15">
        <f t="shared" si="83"/>
        <v>0</v>
      </c>
      <c r="M93" s="15">
        <f t="shared" si="83"/>
        <v>0</v>
      </c>
      <c r="N93" s="15">
        <f t="shared" si="83"/>
        <v>0</v>
      </c>
      <c r="O93" s="15">
        <f t="shared" si="83"/>
        <v>0</v>
      </c>
      <c r="P93" s="15">
        <f t="shared" si="83"/>
        <v>0</v>
      </c>
      <c r="Q93" s="15">
        <f t="shared" si="83"/>
        <v>0</v>
      </c>
      <c r="R93" s="15">
        <f t="shared" si="83"/>
        <v>0</v>
      </c>
      <c r="S93" s="15">
        <f t="shared" si="83"/>
        <v>0</v>
      </c>
      <c r="T93" s="15">
        <f t="shared" si="83"/>
        <v>0</v>
      </c>
      <c r="U93" s="15">
        <f t="shared" si="83"/>
        <v>0</v>
      </c>
      <c r="V93" s="15">
        <f t="shared" si="83"/>
        <v>0</v>
      </c>
      <c r="W93" s="15">
        <f t="shared" si="83"/>
        <v>0</v>
      </c>
      <c r="X93" s="15">
        <f t="shared" si="83"/>
        <v>0</v>
      </c>
      <c r="Y93" s="15">
        <f t="shared" si="83"/>
        <v>0</v>
      </c>
      <c r="Z93" s="15">
        <f t="shared" si="83"/>
        <v>0</v>
      </c>
      <c r="AA93" s="15">
        <f t="shared" si="83"/>
        <v>0</v>
      </c>
      <c r="AB93" s="15">
        <f t="shared" si="83"/>
        <v>0</v>
      </c>
      <c r="AC93" s="15">
        <f t="shared" si="83"/>
        <v>0</v>
      </c>
      <c r="AD93" s="15">
        <f t="shared" si="83"/>
        <v>0</v>
      </c>
      <c r="AE93" s="15">
        <f t="shared" si="83"/>
        <v>0</v>
      </c>
      <c r="AF93" s="15">
        <f t="shared" si="83"/>
        <v>0</v>
      </c>
      <c r="AG93" s="15">
        <f t="shared" si="83"/>
        <v>0</v>
      </c>
      <c r="AH93" s="15">
        <f t="shared" si="83"/>
        <v>0</v>
      </c>
      <c r="AI93" s="15">
        <f t="shared" si="83"/>
        <v>0</v>
      </c>
      <c r="AJ93" s="15">
        <f t="shared" si="83"/>
        <v>0</v>
      </c>
      <c r="AK93" s="15">
        <f t="shared" si="83"/>
        <v>0</v>
      </c>
      <c r="AL93" s="15">
        <f t="shared" si="83"/>
        <v>0</v>
      </c>
      <c r="AM93" s="15">
        <f t="shared" si="83"/>
        <v>0</v>
      </c>
      <c r="AN93" s="15">
        <f t="shared" si="83"/>
        <v>0</v>
      </c>
    </row>
    <row r="94" spans="1:40" s="14" customFormat="1" x14ac:dyDescent="0.15">
      <c r="A94" s="18" t="s">
        <v>206</v>
      </c>
      <c r="B94" s="15">
        <f t="shared" ref="B94:AN94" si="84">B$101*$G8/$G$15</f>
        <v>0</v>
      </c>
      <c r="C94" s="15">
        <f t="shared" si="84"/>
        <v>0</v>
      </c>
      <c r="D94" s="15">
        <f t="shared" si="84"/>
        <v>0</v>
      </c>
      <c r="E94" s="15">
        <f t="shared" si="84"/>
        <v>0</v>
      </c>
      <c r="F94" s="15">
        <f t="shared" si="84"/>
        <v>0</v>
      </c>
      <c r="G94" s="15">
        <f t="shared" si="84"/>
        <v>0</v>
      </c>
      <c r="H94" s="15">
        <f t="shared" si="84"/>
        <v>0</v>
      </c>
      <c r="I94" s="15">
        <f t="shared" si="84"/>
        <v>0</v>
      </c>
      <c r="J94" s="15">
        <f t="shared" si="84"/>
        <v>0</v>
      </c>
      <c r="K94" s="15">
        <f t="shared" si="84"/>
        <v>0</v>
      </c>
      <c r="L94" s="15">
        <f t="shared" si="84"/>
        <v>0</v>
      </c>
      <c r="M94" s="15">
        <f t="shared" si="84"/>
        <v>0</v>
      </c>
      <c r="N94" s="15">
        <f t="shared" si="84"/>
        <v>0</v>
      </c>
      <c r="O94" s="15">
        <f t="shared" si="84"/>
        <v>0</v>
      </c>
      <c r="P94" s="15">
        <f t="shared" si="84"/>
        <v>0</v>
      </c>
      <c r="Q94" s="15">
        <f t="shared" si="84"/>
        <v>0</v>
      </c>
      <c r="R94" s="15">
        <f t="shared" si="84"/>
        <v>0</v>
      </c>
      <c r="S94" s="15">
        <f t="shared" si="84"/>
        <v>0</v>
      </c>
      <c r="T94" s="15">
        <f t="shared" si="84"/>
        <v>0</v>
      </c>
      <c r="U94" s="15">
        <f t="shared" si="84"/>
        <v>0</v>
      </c>
      <c r="V94" s="15">
        <f t="shared" si="84"/>
        <v>0</v>
      </c>
      <c r="W94" s="15">
        <f t="shared" si="84"/>
        <v>0</v>
      </c>
      <c r="X94" s="15">
        <f t="shared" si="84"/>
        <v>0</v>
      </c>
      <c r="Y94" s="15">
        <f t="shared" si="84"/>
        <v>0</v>
      </c>
      <c r="Z94" s="15">
        <f t="shared" si="84"/>
        <v>0</v>
      </c>
      <c r="AA94" s="15">
        <f t="shared" si="84"/>
        <v>0</v>
      </c>
      <c r="AB94" s="15">
        <f t="shared" si="84"/>
        <v>0</v>
      </c>
      <c r="AC94" s="15">
        <f t="shared" si="84"/>
        <v>0</v>
      </c>
      <c r="AD94" s="15">
        <f t="shared" si="84"/>
        <v>0</v>
      </c>
      <c r="AE94" s="15">
        <f t="shared" si="84"/>
        <v>0</v>
      </c>
      <c r="AF94" s="15">
        <f t="shared" si="84"/>
        <v>0</v>
      </c>
      <c r="AG94" s="15">
        <f t="shared" si="84"/>
        <v>0</v>
      </c>
      <c r="AH94" s="15">
        <f t="shared" si="84"/>
        <v>0</v>
      </c>
      <c r="AI94" s="15">
        <f t="shared" si="84"/>
        <v>0</v>
      </c>
      <c r="AJ94" s="15">
        <f t="shared" si="84"/>
        <v>0</v>
      </c>
      <c r="AK94" s="15">
        <f t="shared" si="84"/>
        <v>0</v>
      </c>
      <c r="AL94" s="15">
        <f t="shared" si="84"/>
        <v>0</v>
      </c>
      <c r="AM94" s="15">
        <f t="shared" si="84"/>
        <v>0</v>
      </c>
      <c r="AN94" s="15">
        <f t="shared" si="84"/>
        <v>0</v>
      </c>
    </row>
    <row r="95" spans="1:40" s="14" customFormat="1" x14ac:dyDescent="0.15">
      <c r="A95" s="18" t="s">
        <v>207</v>
      </c>
      <c r="B95" s="15">
        <f t="shared" ref="B95:AN95" si="85">B$101*$G9/$G$15</f>
        <v>0</v>
      </c>
      <c r="C95" s="15">
        <f t="shared" si="85"/>
        <v>0</v>
      </c>
      <c r="D95" s="15">
        <f t="shared" si="85"/>
        <v>0</v>
      </c>
      <c r="E95" s="15">
        <f t="shared" si="85"/>
        <v>0</v>
      </c>
      <c r="F95" s="15">
        <f t="shared" si="85"/>
        <v>0</v>
      </c>
      <c r="G95" s="15">
        <f t="shared" si="85"/>
        <v>0</v>
      </c>
      <c r="H95" s="15">
        <f t="shared" si="85"/>
        <v>0</v>
      </c>
      <c r="I95" s="15">
        <f t="shared" si="85"/>
        <v>0</v>
      </c>
      <c r="J95" s="15">
        <f t="shared" si="85"/>
        <v>0</v>
      </c>
      <c r="K95" s="15">
        <f t="shared" si="85"/>
        <v>0</v>
      </c>
      <c r="L95" s="15">
        <f t="shared" si="85"/>
        <v>0</v>
      </c>
      <c r="M95" s="15">
        <f t="shared" si="85"/>
        <v>0</v>
      </c>
      <c r="N95" s="15">
        <f t="shared" si="85"/>
        <v>0</v>
      </c>
      <c r="O95" s="15">
        <f t="shared" si="85"/>
        <v>0</v>
      </c>
      <c r="P95" s="15">
        <f t="shared" si="85"/>
        <v>0</v>
      </c>
      <c r="Q95" s="15">
        <f t="shared" si="85"/>
        <v>0</v>
      </c>
      <c r="R95" s="15">
        <f t="shared" si="85"/>
        <v>0</v>
      </c>
      <c r="S95" s="15">
        <f t="shared" si="85"/>
        <v>0</v>
      </c>
      <c r="T95" s="15">
        <f t="shared" si="85"/>
        <v>0</v>
      </c>
      <c r="U95" s="15">
        <f t="shared" si="85"/>
        <v>0</v>
      </c>
      <c r="V95" s="15">
        <f t="shared" si="85"/>
        <v>0</v>
      </c>
      <c r="W95" s="15">
        <f t="shared" si="85"/>
        <v>0</v>
      </c>
      <c r="X95" s="15">
        <f t="shared" si="85"/>
        <v>0</v>
      </c>
      <c r="Y95" s="15">
        <f t="shared" si="85"/>
        <v>0</v>
      </c>
      <c r="Z95" s="15">
        <f t="shared" si="85"/>
        <v>0</v>
      </c>
      <c r="AA95" s="15">
        <f t="shared" si="85"/>
        <v>0</v>
      </c>
      <c r="AB95" s="15">
        <f t="shared" si="85"/>
        <v>0</v>
      </c>
      <c r="AC95" s="15">
        <f t="shared" si="85"/>
        <v>0</v>
      </c>
      <c r="AD95" s="15">
        <f t="shared" si="85"/>
        <v>0</v>
      </c>
      <c r="AE95" s="15">
        <f t="shared" si="85"/>
        <v>0</v>
      </c>
      <c r="AF95" s="15">
        <f t="shared" si="85"/>
        <v>0</v>
      </c>
      <c r="AG95" s="15">
        <f t="shared" si="85"/>
        <v>0</v>
      </c>
      <c r="AH95" s="15">
        <f t="shared" si="85"/>
        <v>0</v>
      </c>
      <c r="AI95" s="15">
        <f t="shared" si="85"/>
        <v>0</v>
      </c>
      <c r="AJ95" s="15">
        <f t="shared" si="85"/>
        <v>0</v>
      </c>
      <c r="AK95" s="15">
        <f t="shared" si="85"/>
        <v>0</v>
      </c>
      <c r="AL95" s="15">
        <f t="shared" si="85"/>
        <v>0</v>
      </c>
      <c r="AM95" s="15">
        <f t="shared" si="85"/>
        <v>0</v>
      </c>
      <c r="AN95" s="15">
        <f t="shared" si="85"/>
        <v>0</v>
      </c>
    </row>
    <row r="96" spans="1:40" s="14" customFormat="1" x14ac:dyDescent="0.15">
      <c r="A96" s="18" t="s">
        <v>208</v>
      </c>
      <c r="B96" s="15">
        <f t="shared" ref="B96:AN96" si="86">B$101*$G10/$G$15</f>
        <v>0</v>
      </c>
      <c r="C96" s="15">
        <f t="shared" si="86"/>
        <v>0</v>
      </c>
      <c r="D96" s="15">
        <f t="shared" si="86"/>
        <v>0</v>
      </c>
      <c r="E96" s="15">
        <f t="shared" si="86"/>
        <v>0</v>
      </c>
      <c r="F96" s="15">
        <f t="shared" si="86"/>
        <v>0</v>
      </c>
      <c r="G96" s="15">
        <f t="shared" si="86"/>
        <v>0</v>
      </c>
      <c r="H96" s="15">
        <f t="shared" si="86"/>
        <v>0</v>
      </c>
      <c r="I96" s="15">
        <f t="shared" si="86"/>
        <v>0</v>
      </c>
      <c r="J96" s="15">
        <f t="shared" si="86"/>
        <v>0</v>
      </c>
      <c r="K96" s="15">
        <f t="shared" si="86"/>
        <v>0</v>
      </c>
      <c r="L96" s="15">
        <f t="shared" si="86"/>
        <v>0</v>
      </c>
      <c r="M96" s="15">
        <f t="shared" si="86"/>
        <v>0</v>
      </c>
      <c r="N96" s="15">
        <f t="shared" si="86"/>
        <v>0</v>
      </c>
      <c r="O96" s="15">
        <f t="shared" si="86"/>
        <v>0</v>
      </c>
      <c r="P96" s="15">
        <f t="shared" si="86"/>
        <v>0</v>
      </c>
      <c r="Q96" s="15">
        <f t="shared" si="86"/>
        <v>0</v>
      </c>
      <c r="R96" s="15">
        <f t="shared" si="86"/>
        <v>0</v>
      </c>
      <c r="S96" s="15">
        <f t="shared" si="86"/>
        <v>0</v>
      </c>
      <c r="T96" s="15">
        <f t="shared" si="86"/>
        <v>0</v>
      </c>
      <c r="U96" s="15">
        <f t="shared" si="86"/>
        <v>0</v>
      </c>
      <c r="V96" s="15">
        <f t="shared" si="86"/>
        <v>0</v>
      </c>
      <c r="W96" s="15">
        <f t="shared" si="86"/>
        <v>0</v>
      </c>
      <c r="X96" s="15">
        <f t="shared" si="86"/>
        <v>0</v>
      </c>
      <c r="Y96" s="15">
        <f t="shared" si="86"/>
        <v>0</v>
      </c>
      <c r="Z96" s="15">
        <f t="shared" si="86"/>
        <v>0</v>
      </c>
      <c r="AA96" s="15">
        <f t="shared" si="86"/>
        <v>0</v>
      </c>
      <c r="AB96" s="15">
        <f t="shared" si="86"/>
        <v>0</v>
      </c>
      <c r="AC96" s="15">
        <f t="shared" si="86"/>
        <v>0</v>
      </c>
      <c r="AD96" s="15">
        <f t="shared" si="86"/>
        <v>0</v>
      </c>
      <c r="AE96" s="15">
        <f t="shared" si="86"/>
        <v>0</v>
      </c>
      <c r="AF96" s="15">
        <f t="shared" si="86"/>
        <v>0</v>
      </c>
      <c r="AG96" s="15">
        <f t="shared" si="86"/>
        <v>0</v>
      </c>
      <c r="AH96" s="15">
        <f t="shared" si="86"/>
        <v>0</v>
      </c>
      <c r="AI96" s="15">
        <f t="shared" si="86"/>
        <v>0</v>
      </c>
      <c r="AJ96" s="15">
        <f t="shared" si="86"/>
        <v>0</v>
      </c>
      <c r="AK96" s="15">
        <f t="shared" si="86"/>
        <v>0</v>
      </c>
      <c r="AL96" s="15">
        <f t="shared" si="86"/>
        <v>0</v>
      </c>
      <c r="AM96" s="15">
        <f t="shared" si="86"/>
        <v>0</v>
      </c>
      <c r="AN96" s="15">
        <f t="shared" si="86"/>
        <v>0</v>
      </c>
    </row>
    <row r="97" spans="1:40" s="14" customFormat="1" x14ac:dyDescent="0.15">
      <c r="A97" s="18" t="s">
        <v>209</v>
      </c>
      <c r="B97" s="15">
        <f t="shared" ref="B97:AN97" si="87">B$101*$G11/$G$15</f>
        <v>0</v>
      </c>
      <c r="C97" s="15">
        <f t="shared" si="87"/>
        <v>0</v>
      </c>
      <c r="D97" s="15">
        <f t="shared" si="87"/>
        <v>0</v>
      </c>
      <c r="E97" s="15">
        <f t="shared" si="87"/>
        <v>0</v>
      </c>
      <c r="F97" s="15">
        <f t="shared" si="87"/>
        <v>0</v>
      </c>
      <c r="G97" s="15">
        <f t="shared" si="87"/>
        <v>0</v>
      </c>
      <c r="H97" s="15">
        <f t="shared" si="87"/>
        <v>0</v>
      </c>
      <c r="I97" s="15">
        <f t="shared" si="87"/>
        <v>0</v>
      </c>
      <c r="J97" s="15">
        <f t="shared" si="87"/>
        <v>0</v>
      </c>
      <c r="K97" s="15">
        <f t="shared" si="87"/>
        <v>0</v>
      </c>
      <c r="L97" s="15">
        <f t="shared" si="87"/>
        <v>0</v>
      </c>
      <c r="M97" s="15">
        <f t="shared" si="87"/>
        <v>0</v>
      </c>
      <c r="N97" s="15">
        <f t="shared" si="87"/>
        <v>0</v>
      </c>
      <c r="O97" s="15">
        <f t="shared" si="87"/>
        <v>0</v>
      </c>
      <c r="P97" s="15">
        <f t="shared" si="87"/>
        <v>0</v>
      </c>
      <c r="Q97" s="15">
        <f t="shared" si="87"/>
        <v>0</v>
      </c>
      <c r="R97" s="15">
        <f t="shared" si="87"/>
        <v>0</v>
      </c>
      <c r="S97" s="15">
        <f t="shared" si="87"/>
        <v>0</v>
      </c>
      <c r="T97" s="15">
        <f t="shared" si="87"/>
        <v>0</v>
      </c>
      <c r="U97" s="15">
        <f t="shared" si="87"/>
        <v>0</v>
      </c>
      <c r="V97" s="15">
        <f t="shared" si="87"/>
        <v>0</v>
      </c>
      <c r="W97" s="15">
        <f t="shared" si="87"/>
        <v>0</v>
      </c>
      <c r="X97" s="15">
        <f t="shared" si="87"/>
        <v>0</v>
      </c>
      <c r="Y97" s="15">
        <f t="shared" si="87"/>
        <v>0</v>
      </c>
      <c r="Z97" s="15">
        <f t="shared" si="87"/>
        <v>0</v>
      </c>
      <c r="AA97" s="15">
        <f t="shared" si="87"/>
        <v>0</v>
      </c>
      <c r="AB97" s="15">
        <f t="shared" si="87"/>
        <v>0</v>
      </c>
      <c r="AC97" s="15">
        <f t="shared" si="87"/>
        <v>0</v>
      </c>
      <c r="AD97" s="15">
        <f t="shared" si="87"/>
        <v>0</v>
      </c>
      <c r="AE97" s="15">
        <f t="shared" si="87"/>
        <v>0</v>
      </c>
      <c r="AF97" s="15">
        <f t="shared" si="87"/>
        <v>0</v>
      </c>
      <c r="AG97" s="15">
        <f t="shared" si="87"/>
        <v>0</v>
      </c>
      <c r="AH97" s="15">
        <f t="shared" si="87"/>
        <v>0</v>
      </c>
      <c r="AI97" s="15">
        <f t="shared" si="87"/>
        <v>0</v>
      </c>
      <c r="AJ97" s="15">
        <f t="shared" si="87"/>
        <v>0</v>
      </c>
      <c r="AK97" s="15">
        <f t="shared" si="87"/>
        <v>0</v>
      </c>
      <c r="AL97" s="15">
        <f t="shared" si="87"/>
        <v>0</v>
      </c>
      <c r="AM97" s="15">
        <f t="shared" si="87"/>
        <v>0</v>
      </c>
      <c r="AN97" s="15">
        <f t="shared" si="87"/>
        <v>0</v>
      </c>
    </row>
    <row r="98" spans="1:40" s="14" customFormat="1" x14ac:dyDescent="0.15">
      <c r="A98" s="18" t="s">
        <v>210</v>
      </c>
      <c r="B98" s="15">
        <f t="shared" ref="B98:AN98" si="88">B$101*$G12/$G$15</f>
        <v>0</v>
      </c>
      <c r="C98" s="15">
        <f t="shared" si="88"/>
        <v>0</v>
      </c>
      <c r="D98" s="15">
        <f t="shared" si="88"/>
        <v>0</v>
      </c>
      <c r="E98" s="15">
        <f t="shared" si="88"/>
        <v>0</v>
      </c>
      <c r="F98" s="15">
        <f t="shared" si="88"/>
        <v>0</v>
      </c>
      <c r="G98" s="15">
        <f t="shared" si="88"/>
        <v>0</v>
      </c>
      <c r="H98" s="15">
        <f t="shared" si="88"/>
        <v>0</v>
      </c>
      <c r="I98" s="15">
        <f t="shared" si="88"/>
        <v>0</v>
      </c>
      <c r="J98" s="15">
        <f t="shared" si="88"/>
        <v>0</v>
      </c>
      <c r="K98" s="15">
        <f t="shared" si="88"/>
        <v>0</v>
      </c>
      <c r="L98" s="15">
        <f t="shared" si="88"/>
        <v>0</v>
      </c>
      <c r="M98" s="15">
        <f t="shared" si="88"/>
        <v>0</v>
      </c>
      <c r="N98" s="15">
        <f t="shared" si="88"/>
        <v>0</v>
      </c>
      <c r="O98" s="15">
        <f t="shared" si="88"/>
        <v>0</v>
      </c>
      <c r="P98" s="15">
        <f t="shared" si="88"/>
        <v>0</v>
      </c>
      <c r="Q98" s="15">
        <f t="shared" si="88"/>
        <v>0</v>
      </c>
      <c r="R98" s="15">
        <f t="shared" si="88"/>
        <v>0</v>
      </c>
      <c r="S98" s="15">
        <f t="shared" si="88"/>
        <v>0</v>
      </c>
      <c r="T98" s="15">
        <f t="shared" si="88"/>
        <v>0</v>
      </c>
      <c r="U98" s="15">
        <f t="shared" si="88"/>
        <v>0</v>
      </c>
      <c r="V98" s="15">
        <f t="shared" si="88"/>
        <v>0</v>
      </c>
      <c r="W98" s="15">
        <f t="shared" si="88"/>
        <v>0</v>
      </c>
      <c r="X98" s="15">
        <f t="shared" si="88"/>
        <v>0</v>
      </c>
      <c r="Y98" s="15">
        <f t="shared" si="88"/>
        <v>0</v>
      </c>
      <c r="Z98" s="15">
        <f t="shared" si="88"/>
        <v>0</v>
      </c>
      <c r="AA98" s="15">
        <f t="shared" si="88"/>
        <v>0</v>
      </c>
      <c r="AB98" s="15">
        <f t="shared" si="88"/>
        <v>0</v>
      </c>
      <c r="AC98" s="15">
        <f t="shared" si="88"/>
        <v>0</v>
      </c>
      <c r="AD98" s="15">
        <f t="shared" si="88"/>
        <v>0</v>
      </c>
      <c r="AE98" s="15">
        <f t="shared" si="88"/>
        <v>0</v>
      </c>
      <c r="AF98" s="15">
        <f t="shared" si="88"/>
        <v>0</v>
      </c>
      <c r="AG98" s="15">
        <f t="shared" si="88"/>
        <v>0</v>
      </c>
      <c r="AH98" s="15">
        <f t="shared" si="88"/>
        <v>0</v>
      </c>
      <c r="AI98" s="15">
        <f t="shared" si="88"/>
        <v>0</v>
      </c>
      <c r="AJ98" s="15">
        <f t="shared" si="88"/>
        <v>0</v>
      </c>
      <c r="AK98" s="15">
        <f t="shared" si="88"/>
        <v>0</v>
      </c>
      <c r="AL98" s="15">
        <f t="shared" si="88"/>
        <v>0</v>
      </c>
      <c r="AM98" s="15">
        <f t="shared" si="88"/>
        <v>0</v>
      </c>
      <c r="AN98" s="15">
        <f t="shared" si="88"/>
        <v>0</v>
      </c>
    </row>
    <row r="99" spans="1:40" s="14" customFormat="1" x14ac:dyDescent="0.15">
      <c r="A99" s="18" t="s">
        <v>211</v>
      </c>
      <c r="B99" s="15">
        <f t="shared" ref="B99:AN99" si="89">B$101*$G13/$G$15</f>
        <v>0</v>
      </c>
      <c r="C99" s="15">
        <f t="shared" si="89"/>
        <v>0</v>
      </c>
      <c r="D99" s="15">
        <f t="shared" si="89"/>
        <v>0</v>
      </c>
      <c r="E99" s="15">
        <f t="shared" si="89"/>
        <v>0</v>
      </c>
      <c r="F99" s="15">
        <f t="shared" si="89"/>
        <v>0</v>
      </c>
      <c r="G99" s="15">
        <f t="shared" si="89"/>
        <v>0</v>
      </c>
      <c r="H99" s="15">
        <f t="shared" si="89"/>
        <v>0</v>
      </c>
      <c r="I99" s="15">
        <f t="shared" si="89"/>
        <v>0</v>
      </c>
      <c r="J99" s="15">
        <f t="shared" si="89"/>
        <v>0</v>
      </c>
      <c r="K99" s="15">
        <f t="shared" si="89"/>
        <v>0</v>
      </c>
      <c r="L99" s="15">
        <f t="shared" si="89"/>
        <v>0</v>
      </c>
      <c r="M99" s="15">
        <f t="shared" si="89"/>
        <v>0</v>
      </c>
      <c r="N99" s="15">
        <f t="shared" si="89"/>
        <v>0</v>
      </c>
      <c r="O99" s="15">
        <f t="shared" si="89"/>
        <v>0</v>
      </c>
      <c r="P99" s="15">
        <f t="shared" si="89"/>
        <v>0</v>
      </c>
      <c r="Q99" s="15">
        <f t="shared" si="89"/>
        <v>0</v>
      </c>
      <c r="R99" s="15">
        <f t="shared" si="89"/>
        <v>0</v>
      </c>
      <c r="S99" s="15">
        <f t="shared" si="89"/>
        <v>0</v>
      </c>
      <c r="T99" s="15">
        <f t="shared" si="89"/>
        <v>0</v>
      </c>
      <c r="U99" s="15">
        <f t="shared" si="89"/>
        <v>0</v>
      </c>
      <c r="V99" s="15">
        <f t="shared" si="89"/>
        <v>0</v>
      </c>
      <c r="W99" s="15">
        <f t="shared" si="89"/>
        <v>0</v>
      </c>
      <c r="X99" s="15">
        <f t="shared" si="89"/>
        <v>0</v>
      </c>
      <c r="Y99" s="15">
        <f t="shared" si="89"/>
        <v>0</v>
      </c>
      <c r="Z99" s="15">
        <f t="shared" si="89"/>
        <v>0</v>
      </c>
      <c r="AA99" s="15">
        <f t="shared" si="89"/>
        <v>0</v>
      </c>
      <c r="AB99" s="15">
        <f t="shared" si="89"/>
        <v>0</v>
      </c>
      <c r="AC99" s="15">
        <f t="shared" si="89"/>
        <v>0</v>
      </c>
      <c r="AD99" s="15">
        <f t="shared" si="89"/>
        <v>0</v>
      </c>
      <c r="AE99" s="15">
        <f t="shared" si="89"/>
        <v>0</v>
      </c>
      <c r="AF99" s="15">
        <f t="shared" si="89"/>
        <v>0</v>
      </c>
      <c r="AG99" s="15">
        <f t="shared" si="89"/>
        <v>0</v>
      </c>
      <c r="AH99" s="15">
        <f t="shared" si="89"/>
        <v>0</v>
      </c>
      <c r="AI99" s="15">
        <f t="shared" si="89"/>
        <v>0</v>
      </c>
      <c r="AJ99" s="15">
        <f t="shared" si="89"/>
        <v>0</v>
      </c>
      <c r="AK99" s="15">
        <f t="shared" si="89"/>
        <v>0</v>
      </c>
      <c r="AL99" s="15">
        <f t="shared" si="89"/>
        <v>0</v>
      </c>
      <c r="AM99" s="15">
        <f t="shared" si="89"/>
        <v>0</v>
      </c>
      <c r="AN99" s="15">
        <f t="shared" si="89"/>
        <v>0</v>
      </c>
    </row>
    <row r="100" spans="1:40" s="14" customFormat="1" x14ac:dyDescent="0.15">
      <c r="A100" s="18" t="s">
        <v>212</v>
      </c>
      <c r="B100" s="15">
        <f t="shared" ref="B100:AN100" si="90">B$101*$G14/$G$15</f>
        <v>0</v>
      </c>
      <c r="C100" s="15">
        <f t="shared" si="90"/>
        <v>0</v>
      </c>
      <c r="D100" s="15">
        <f t="shared" si="90"/>
        <v>0</v>
      </c>
      <c r="E100" s="15">
        <f t="shared" si="90"/>
        <v>0</v>
      </c>
      <c r="F100" s="15">
        <f t="shared" si="90"/>
        <v>0</v>
      </c>
      <c r="G100" s="15">
        <f t="shared" si="90"/>
        <v>0</v>
      </c>
      <c r="H100" s="15">
        <f t="shared" si="90"/>
        <v>0</v>
      </c>
      <c r="I100" s="15">
        <f t="shared" si="90"/>
        <v>0</v>
      </c>
      <c r="J100" s="15">
        <f t="shared" si="90"/>
        <v>0</v>
      </c>
      <c r="K100" s="15">
        <f t="shared" si="90"/>
        <v>0</v>
      </c>
      <c r="L100" s="15">
        <f t="shared" si="90"/>
        <v>0</v>
      </c>
      <c r="M100" s="15">
        <f t="shared" si="90"/>
        <v>0</v>
      </c>
      <c r="N100" s="15">
        <f t="shared" si="90"/>
        <v>0</v>
      </c>
      <c r="O100" s="15">
        <f t="shared" si="90"/>
        <v>0</v>
      </c>
      <c r="P100" s="15">
        <f t="shared" si="90"/>
        <v>0</v>
      </c>
      <c r="Q100" s="15">
        <f t="shared" si="90"/>
        <v>0</v>
      </c>
      <c r="R100" s="15">
        <f t="shared" si="90"/>
        <v>0</v>
      </c>
      <c r="S100" s="15">
        <f t="shared" si="90"/>
        <v>0</v>
      </c>
      <c r="T100" s="15">
        <f t="shared" si="90"/>
        <v>0</v>
      </c>
      <c r="U100" s="15">
        <f t="shared" si="90"/>
        <v>0</v>
      </c>
      <c r="V100" s="15">
        <f t="shared" si="90"/>
        <v>0</v>
      </c>
      <c r="W100" s="15">
        <f t="shared" si="90"/>
        <v>0</v>
      </c>
      <c r="X100" s="15">
        <f t="shared" si="90"/>
        <v>0</v>
      </c>
      <c r="Y100" s="15">
        <f t="shared" si="90"/>
        <v>0</v>
      </c>
      <c r="Z100" s="15">
        <f t="shared" si="90"/>
        <v>0</v>
      </c>
      <c r="AA100" s="15">
        <f t="shared" si="90"/>
        <v>0</v>
      </c>
      <c r="AB100" s="15">
        <f t="shared" si="90"/>
        <v>0</v>
      </c>
      <c r="AC100" s="15">
        <f t="shared" si="90"/>
        <v>0</v>
      </c>
      <c r="AD100" s="15">
        <f t="shared" si="90"/>
        <v>0</v>
      </c>
      <c r="AE100" s="15">
        <f t="shared" si="90"/>
        <v>0</v>
      </c>
      <c r="AF100" s="15">
        <f t="shared" si="90"/>
        <v>0</v>
      </c>
      <c r="AG100" s="15">
        <f t="shared" si="90"/>
        <v>0</v>
      </c>
      <c r="AH100" s="15">
        <f t="shared" si="90"/>
        <v>0</v>
      </c>
      <c r="AI100" s="15">
        <f t="shared" si="90"/>
        <v>0</v>
      </c>
      <c r="AJ100" s="15">
        <f t="shared" si="90"/>
        <v>0</v>
      </c>
      <c r="AK100" s="15">
        <f t="shared" si="90"/>
        <v>0</v>
      </c>
      <c r="AL100" s="15">
        <f t="shared" si="90"/>
        <v>0</v>
      </c>
      <c r="AM100" s="15">
        <f t="shared" si="90"/>
        <v>0</v>
      </c>
      <c r="AN100" s="15">
        <f t="shared" si="90"/>
        <v>0</v>
      </c>
    </row>
    <row r="101" spans="1:40" s="16" customFormat="1" x14ac:dyDescent="0.15">
      <c r="A101" s="18" t="s">
        <v>527</v>
      </c>
      <c r="B101" s="16">
        <f>'BAU energy consumption'!B$4*$G$17</f>
        <v>3361.6857823007604</v>
      </c>
      <c r="C101" s="16">
        <f>'BAU energy consumption'!C$4*$G$17</f>
        <v>3398.2101283608458</v>
      </c>
      <c r="D101" s="16">
        <f>'BAU energy consumption'!D$4*$G$17</f>
        <v>3481.0021460878593</v>
      </c>
      <c r="E101" s="16">
        <f>'BAU energy consumption'!E$4*$G$17</f>
        <v>3564.4020411362148</v>
      </c>
      <c r="F101" s="16">
        <f>'BAU energy consumption'!F$4*$G$17</f>
        <v>3636.0788875847966</v>
      </c>
      <c r="G101" s="16">
        <f>'BAU energy consumption'!G$4*$G$17</f>
        <v>3690.0400300797073</v>
      </c>
      <c r="H101" s="16">
        <f>'BAU energy consumption'!H$4*$G$17</f>
        <v>3744.127028308882</v>
      </c>
      <c r="I101" s="16">
        <f>'BAU energy consumption'!I$4*$G$17</f>
        <v>3798.3561697850187</v>
      </c>
      <c r="J101" s="16">
        <f>'BAU energy consumption'!J$4*$G$17</f>
        <v>3852.7185056476337</v>
      </c>
      <c r="K101" s="16">
        <f>'BAU energy consumption'!K$4*$G$17</f>
        <v>3905.5861965465783</v>
      </c>
      <c r="L101" s="16">
        <f>'BAU energy consumption'!L$4*$G$17</f>
        <v>3956.1594804788742</v>
      </c>
      <c r="M101" s="16">
        <f>'BAU energy consumption'!M$4*$G$17</f>
        <v>4006.7491001501608</v>
      </c>
      <c r="N101" s="16">
        <f>'BAU energy consumption'!N$4*$G$17</f>
        <v>4057.3700798225791</v>
      </c>
      <c r="O101" s="16">
        <f>'BAU energy consumption'!O$4*$G$17</f>
        <v>4108.0099370637381</v>
      </c>
      <c r="P101" s="16">
        <f>'BAU energy consumption'!P$4*$G$17</f>
        <v>4146.2691634302746</v>
      </c>
      <c r="Q101" s="16">
        <f>'BAU energy consumption'!Q$4*$G$17</f>
        <v>4166.2893644524811</v>
      </c>
      <c r="R101" s="16">
        <f>'BAU energy consumption'!R$4*$G$17</f>
        <v>4186.1773240985149</v>
      </c>
      <c r="S101" s="16">
        <f>'BAU energy consumption'!S$4*$G$17</f>
        <v>4205.9441504222395</v>
      </c>
      <c r="T101" s="16">
        <f>'BAU energy consumption'!T$4*$G$17</f>
        <v>4225.5846349438962</v>
      </c>
      <c r="U101" s="16">
        <f>'BAU energy consumption'!U$4*$G$17</f>
        <v>4239.5252907755339</v>
      </c>
      <c r="V101" s="16">
        <f>'BAU energy consumption'!V$4*$G$17</f>
        <v>4245.1277251014699</v>
      </c>
      <c r="W101" s="16">
        <f>'BAU energy consumption'!W$4*$G$17</f>
        <v>4250.5590620895564</v>
      </c>
      <c r="X101" s="16">
        <f>'BAU energy consumption'!X$4*$G$17</f>
        <v>4255.8301595590501</v>
      </c>
      <c r="Y101" s="16">
        <f>'BAU energy consumption'!Y$4*$G$17</f>
        <v>4260.9224851967019</v>
      </c>
      <c r="Z101" s="16">
        <f>'BAU energy consumption'!Z$4*$G$17</f>
        <v>4261.6715124698476</v>
      </c>
      <c r="AA101" s="16">
        <f>'BAU energy consumption'!AA$4*$G$17</f>
        <v>4256.1005071390264</v>
      </c>
      <c r="AB101" s="16">
        <f>'BAU energy consumption'!AB$4*$G$17</f>
        <v>4250.2492142581668</v>
      </c>
      <c r="AC101" s="16">
        <f>'BAU energy consumption'!AC$4*$G$17</f>
        <v>4244.1187360358235</v>
      </c>
      <c r="AD101" s="16">
        <f>'BAU energy consumption'!AD$4*$G$17</f>
        <v>4237.7107064869933</v>
      </c>
      <c r="AE101" s="16">
        <f>'BAU energy consumption'!AE$4*$G$17</f>
        <v>4225.9587293602199</v>
      </c>
      <c r="AF101" s="16">
        <f>'BAU energy consumption'!AF$4*$G$17</f>
        <v>4206.4184991611783</v>
      </c>
      <c r="AG101" s="16">
        <f>'BAU energy consumption'!AG$4*$G$17</f>
        <v>4186.474655469794</v>
      </c>
      <c r="AH101" s="16">
        <f>'BAU energy consumption'!AH$4*$G$17</f>
        <v>4166.1492308076031</v>
      </c>
      <c r="AI101" s="16">
        <f>'BAU energy consumption'!AI$4*$G$17</f>
        <v>4145.4042392538668</v>
      </c>
      <c r="AJ101" s="16">
        <f>'BAU energy consumption'!AJ$4*$G$17</f>
        <v>4120.3508510337497</v>
      </c>
      <c r="AK101" s="16">
        <f>'BAU energy consumption'!AK$4*$G$17</f>
        <v>4089.136976578644</v>
      </c>
      <c r="AL101" s="16">
        <f>'BAU energy consumption'!AL$4*$G$17</f>
        <v>4057.4104449029578</v>
      </c>
      <c r="AM101" s="16">
        <f>'BAU energy consumption'!AM$4*$G$17</f>
        <v>4025.1780988383671</v>
      </c>
      <c r="AN101" s="16">
        <f>'BAU energy consumption'!AN$4*$G$17</f>
        <v>3992.4246430983167</v>
      </c>
    </row>
    <row r="102" spans="1:40" s="14" customFormat="1" x14ac:dyDescent="0.15"/>
    <row r="103" spans="1:40" s="18" customFormat="1" x14ac:dyDescent="0.15">
      <c r="A103" s="17" t="s">
        <v>16</v>
      </c>
      <c r="B103" s="18">
        <v>2022</v>
      </c>
      <c r="C103" s="18">
        <v>2023</v>
      </c>
      <c r="D103" s="18">
        <v>2024</v>
      </c>
      <c r="E103" s="18">
        <v>2025</v>
      </c>
      <c r="F103" s="18">
        <v>2026</v>
      </c>
      <c r="G103" s="18">
        <v>2027</v>
      </c>
      <c r="H103" s="18">
        <v>2028</v>
      </c>
      <c r="I103" s="18">
        <v>2029</v>
      </c>
      <c r="J103" s="18">
        <v>2030</v>
      </c>
      <c r="K103" s="18">
        <v>2031</v>
      </c>
      <c r="L103" s="18">
        <v>2032</v>
      </c>
      <c r="M103" s="18">
        <v>2033</v>
      </c>
      <c r="N103" s="18">
        <v>2034</v>
      </c>
      <c r="O103" s="18">
        <v>2035</v>
      </c>
      <c r="P103" s="18">
        <v>2036</v>
      </c>
      <c r="Q103" s="18">
        <v>2037</v>
      </c>
      <c r="R103" s="18">
        <v>2038</v>
      </c>
      <c r="S103" s="18">
        <v>2039</v>
      </c>
      <c r="T103" s="18">
        <v>2040</v>
      </c>
      <c r="U103" s="18">
        <v>2041</v>
      </c>
      <c r="V103" s="18">
        <v>2042</v>
      </c>
      <c r="W103" s="18">
        <v>2043</v>
      </c>
      <c r="X103" s="18">
        <v>2044</v>
      </c>
      <c r="Y103" s="18">
        <v>2045</v>
      </c>
      <c r="Z103" s="18">
        <v>2046</v>
      </c>
      <c r="AA103" s="18">
        <v>2047</v>
      </c>
      <c r="AB103" s="18">
        <v>2048</v>
      </c>
      <c r="AC103" s="18">
        <v>2049</v>
      </c>
      <c r="AD103" s="18">
        <v>2050</v>
      </c>
      <c r="AE103" s="18">
        <v>2051</v>
      </c>
      <c r="AF103" s="18">
        <v>2052</v>
      </c>
      <c r="AG103" s="18">
        <v>2053</v>
      </c>
      <c r="AH103" s="18">
        <v>2054</v>
      </c>
      <c r="AI103" s="18">
        <v>2055</v>
      </c>
      <c r="AJ103" s="18">
        <v>2056</v>
      </c>
      <c r="AK103" s="18">
        <v>2057</v>
      </c>
      <c r="AL103" s="18">
        <v>2058</v>
      </c>
      <c r="AM103" s="18">
        <v>2059</v>
      </c>
      <c r="AN103" s="18">
        <v>2060</v>
      </c>
    </row>
    <row r="104" spans="1:40" s="14" customFormat="1" x14ac:dyDescent="0.15">
      <c r="A104" s="18" t="s">
        <v>203</v>
      </c>
      <c r="B104" s="15">
        <f>MAX(B$114*$H5/$H$15-$H$3*'Distributed Generation'!B15,0)</f>
        <v>2214.2008691596388</v>
      </c>
      <c r="C104" s="15">
        <f>MAX(C$114*$H5/$H$15-$H$3*'Distributed Generation'!C15,0)</f>
        <v>2070.4226622098031</v>
      </c>
      <c r="D104" s="15">
        <f>MAX(D$114*$H5/$H$15-$H$3*'Distributed Generation'!D15,0)</f>
        <v>1928.4116139091216</v>
      </c>
      <c r="E104" s="15">
        <f>MAX(E$114*$H5/$H$15-$H$3*'Distributed Generation'!E15,0)</f>
        <v>1798.1539938329938</v>
      </c>
      <c r="F104" s="15">
        <f>MAX(F$114*$H5/$H$15-$H$3*'Distributed Generation'!F15,0)</f>
        <v>1663.5840839980242</v>
      </c>
      <c r="G104" s="15">
        <f>MAX(G$114*$H5/$H$15-$H$3*'Distributed Generation'!G15,0)</f>
        <v>1539.6822445694311</v>
      </c>
      <c r="H104" s="15">
        <f>MAX(H$114*$H5/$H$15-$H$3*'Distributed Generation'!H15,0)</f>
        <v>1412.1143162772828</v>
      </c>
      <c r="I104" s="15">
        <f>MAX(I$114*$H5/$H$15-$H$3*'Distributed Generation'!I15,0)</f>
        <v>1280.8945726925358</v>
      </c>
      <c r="J104" s="15">
        <f>MAX(J$114*$H5/$H$15-$H$3*'Distributed Generation'!J15,0)</f>
        <v>1146.0161970746003</v>
      </c>
      <c r="K104" s="15">
        <f>MAX(K$114*$H5/$H$15-$H$3*'Distributed Generation'!K15,0)</f>
        <v>1007.5201183614835</v>
      </c>
      <c r="L104" s="15">
        <f>MAX(L$114*$H5/$H$15-$H$3*'Distributed Generation'!L15,0)</f>
        <v>857.32558748770987</v>
      </c>
      <c r="M104" s="15">
        <f>MAX(M$114*$H5/$H$15-$H$3*'Distributed Generation'!M15,0)</f>
        <v>703.65877711999883</v>
      </c>
      <c r="N104" s="15">
        <f>MAX(N$114*$H5/$H$15-$H$3*'Distributed Generation'!N15,0)</f>
        <v>546.44873237648858</v>
      </c>
      <c r="O104" s="15">
        <f>MAX(O$114*$H5/$H$15-$H$3*'Distributed Generation'!O15,0)</f>
        <v>385.70094263399324</v>
      </c>
      <c r="P104" s="15">
        <f>MAX(P$114*$H5/$H$15-$H$3*'Distributed Generation'!P15,0)</f>
        <v>232.76353643459868</v>
      </c>
      <c r="Q104" s="15">
        <f>MAX(Q$114*$H5/$H$15-$H$3*'Distributed Generation'!Q15,0)</f>
        <v>126.30140929864706</v>
      </c>
      <c r="R104" s="15">
        <f>MAX(R$114*$H5/$H$15-$H$3*'Distributed Generation'!R15,0)</f>
        <v>19.809136744409898</v>
      </c>
      <c r="S104" s="15">
        <f>MAX(S$114*$H5/$H$15-$H$3*'Distributed Generation'!S15,0)</f>
        <v>0</v>
      </c>
      <c r="T104" s="15">
        <f>MAX(T$114*$H5/$H$15-$H$3*'Distributed Generation'!T15,0)</f>
        <v>0</v>
      </c>
      <c r="U104" s="15">
        <f>MAX(U$114*$H5/$H$15-$H$3*'Distributed Generation'!U15,0)</f>
        <v>0</v>
      </c>
      <c r="V104" s="15">
        <f>MAX(V$114*$H5/$H$15-$H$3*'Distributed Generation'!V15,0)</f>
        <v>0</v>
      </c>
      <c r="W104" s="15">
        <f>MAX(W$114*$H5/$H$15-$H$3*'Distributed Generation'!W15,0)</f>
        <v>0</v>
      </c>
      <c r="X104" s="15">
        <f>MAX(X$114*$H5/$H$15-$H$3*'Distributed Generation'!X15,0)</f>
        <v>0</v>
      </c>
      <c r="Y104" s="15">
        <f>MAX(Y$114*$H5/$H$15-$H$3*'Distributed Generation'!Y15,0)</f>
        <v>0</v>
      </c>
      <c r="Z104" s="15">
        <f>MAX(Z$114*$H5/$H$15-$H$3*'Distributed Generation'!Z15,0)</f>
        <v>0</v>
      </c>
      <c r="AA104" s="15">
        <f>MAX(AA$114*$H5/$H$15-$H$3*'Distributed Generation'!AA15,0)</f>
        <v>0</v>
      </c>
      <c r="AB104" s="15">
        <f>MAX(AB$114*$H5/$H$15-$H$3*'Distributed Generation'!AB15,0)</f>
        <v>0</v>
      </c>
      <c r="AC104" s="15">
        <f>MAX(AC$114*$H5/$H$15-$H$3*'Distributed Generation'!AC15,0)</f>
        <v>0</v>
      </c>
      <c r="AD104" s="15">
        <f>MAX(AD$114*$H5/$H$15-$H$3*'Distributed Generation'!AD15,0)</f>
        <v>0</v>
      </c>
      <c r="AE104" s="15">
        <f>MAX(AE$114*$H5/$H$15-$H$3*'Distributed Generation'!AE15,0)</f>
        <v>0</v>
      </c>
      <c r="AF104" s="15">
        <f>MAX(AF$114*$H5/$H$15-$H$3*'Distributed Generation'!AF15,0)</f>
        <v>0</v>
      </c>
      <c r="AG104" s="15">
        <f>MAX(AG$114*$H5/$H$15-$H$3*'Distributed Generation'!AG15,0)</f>
        <v>0</v>
      </c>
      <c r="AH104" s="15">
        <f>MAX(AH$114*$H5/$H$15-$H$3*'Distributed Generation'!AH15,0)</f>
        <v>0</v>
      </c>
      <c r="AI104" s="15">
        <f>MAX(AI$114*$H5/$H$15-$H$3*'Distributed Generation'!AI15,0)</f>
        <v>0</v>
      </c>
      <c r="AJ104" s="15">
        <f>MAX(AJ$114*$H5/$H$15-$H$3*'Distributed Generation'!AJ15,0)</f>
        <v>0</v>
      </c>
      <c r="AK104" s="15">
        <f>MAX(AK$114*$H5/$H$15-$H$3*'Distributed Generation'!AK15,0)</f>
        <v>0</v>
      </c>
      <c r="AL104" s="15">
        <f>MAX(AL$114*$H5/$H$15-$H$3*'Distributed Generation'!AL15,0)</f>
        <v>0</v>
      </c>
      <c r="AM104" s="15">
        <f>MAX(AM$114*$H5/$H$15-$H$3*'Distributed Generation'!AM15,0)</f>
        <v>0</v>
      </c>
      <c r="AN104" s="15">
        <f>MAX(AN$114*$H5/$H$15-$H$3*'Distributed Generation'!AN15,0)</f>
        <v>0</v>
      </c>
    </row>
    <row r="105" spans="1:40" s="14" customFormat="1" x14ac:dyDescent="0.15">
      <c r="A105" s="18" t="s">
        <v>204</v>
      </c>
      <c r="B105" s="15">
        <f t="shared" ref="B105:AN105" si="91">B$114*$H6/$H$15</f>
        <v>3268.1790098380966</v>
      </c>
      <c r="C105" s="15">
        <f t="shared" si="91"/>
        <v>3268.1790098380966</v>
      </c>
      <c r="D105" s="15">
        <f t="shared" si="91"/>
        <v>3124.4988124494212</v>
      </c>
      <c r="E105" s="15">
        <f t="shared" si="91"/>
        <v>3003.1239059543391</v>
      </c>
      <c r="F105" s="15">
        <f t="shared" si="91"/>
        <v>2880.3411561821076</v>
      </c>
      <c r="G105" s="15">
        <f t="shared" si="91"/>
        <v>2778.2617000822706</v>
      </c>
      <c r="H105" s="15">
        <f t="shared" si="91"/>
        <v>2675.7281986336857</v>
      </c>
      <c r="I105" s="15">
        <f t="shared" si="91"/>
        <v>2572.7617197465593</v>
      </c>
      <c r="J105" s="15">
        <f t="shared" si="91"/>
        <v>2469.3522018547214</v>
      </c>
      <c r="K105" s="15">
        <f t="shared" si="91"/>
        <v>2365.5600564131378</v>
      </c>
      <c r="L105" s="15">
        <f t="shared" si="91"/>
        <v>2249.4580301868136</v>
      </c>
      <c r="M105" s="15">
        <f t="shared" si="91"/>
        <v>2133.1880228630112</v>
      </c>
      <c r="N105" s="15">
        <f t="shared" si="91"/>
        <v>2016.6453044423752</v>
      </c>
      <c r="O105" s="15">
        <f t="shared" si="91"/>
        <v>1899.8379772909877</v>
      </c>
      <c r="P105" s="15">
        <f t="shared" si="91"/>
        <v>1782.8195318423666</v>
      </c>
      <c r="Q105" s="15">
        <f t="shared" si="91"/>
        <v>1710.5629470237313</v>
      </c>
      <c r="R105" s="15">
        <f t="shared" si="91"/>
        <v>1638.26186731547</v>
      </c>
      <c r="S105" s="15">
        <f t="shared" si="91"/>
        <v>1566.0080617893236</v>
      </c>
      <c r="T105" s="15">
        <f t="shared" si="91"/>
        <v>1493.8401058273566</v>
      </c>
      <c r="U105" s="15">
        <f t="shared" si="91"/>
        <v>1421.7297257442349</v>
      </c>
      <c r="V105" s="15">
        <f t="shared" si="91"/>
        <v>1361.6422808599509</v>
      </c>
      <c r="W105" s="15">
        <f t="shared" si="91"/>
        <v>1301.6745102214925</v>
      </c>
      <c r="X105" s="15">
        <f t="shared" si="91"/>
        <v>1241.8119804558053</v>
      </c>
      <c r="Y105" s="15">
        <f t="shared" si="91"/>
        <v>1182.0789287574191</v>
      </c>
      <c r="Z105" s="15">
        <f t="shared" si="91"/>
        <v>1122.5396463179402</v>
      </c>
      <c r="AA105" s="15">
        <f t="shared" si="91"/>
        <v>1055.6473230746772</v>
      </c>
      <c r="AB105" s="15">
        <f t="shared" si="91"/>
        <v>989.07630295233128</v>
      </c>
      <c r="AC105" s="15">
        <f t="shared" si="91"/>
        <v>922.77964528217308</v>
      </c>
      <c r="AD105" s="15">
        <f t="shared" si="91"/>
        <v>856.77980249454413</v>
      </c>
      <c r="AE105" s="15">
        <f t="shared" si="91"/>
        <v>791.03545328864618</v>
      </c>
      <c r="AF105" s="15">
        <f t="shared" si="91"/>
        <v>718.5318326490974</v>
      </c>
      <c r="AG105" s="15">
        <f t="shared" si="91"/>
        <v>646.56934087121124</v>
      </c>
      <c r="AH105" s="15">
        <f t="shared" si="91"/>
        <v>574.9671925907968</v>
      </c>
      <c r="AI105" s="15">
        <f t="shared" si="91"/>
        <v>503.83489143801125</v>
      </c>
      <c r="AJ105" s="15">
        <f t="shared" si="91"/>
        <v>433.21470196894956</v>
      </c>
      <c r="AK105" s="15">
        <f t="shared" si="91"/>
        <v>357.3278202888153</v>
      </c>
      <c r="AL105" s="15">
        <f t="shared" si="91"/>
        <v>282.09122044554158</v>
      </c>
      <c r="AM105" s="15">
        <f t="shared" si="91"/>
        <v>207.43731692194584</v>
      </c>
      <c r="AN105" s="15">
        <f t="shared" si="91"/>
        <v>133.39750292198377</v>
      </c>
    </row>
    <row r="106" spans="1:40" s="14" customFormat="1" x14ac:dyDescent="0.15">
      <c r="A106" s="18" t="s">
        <v>205</v>
      </c>
      <c r="B106" s="15">
        <f t="shared" ref="B106:AN106" si="92">B$114*$H7/$H$15</f>
        <v>100.73647811392028</v>
      </c>
      <c r="C106" s="15">
        <f t="shared" si="92"/>
        <v>100.73647811392028</v>
      </c>
      <c r="D106" s="15">
        <f t="shared" si="92"/>
        <v>96.307761995226073</v>
      </c>
      <c r="E106" s="15">
        <f t="shared" si="92"/>
        <v>92.566571388801293</v>
      </c>
      <c r="F106" s="15">
        <f t="shared" si="92"/>
        <v>88.781986227473155</v>
      </c>
      <c r="G106" s="15">
        <f t="shared" si="92"/>
        <v>85.635547533531621</v>
      </c>
      <c r="H106" s="15">
        <f t="shared" si="92"/>
        <v>82.475113605791933</v>
      </c>
      <c r="I106" s="15">
        <f t="shared" si="92"/>
        <v>79.301333829452744</v>
      </c>
      <c r="J106" s="15">
        <f t="shared" si="92"/>
        <v>76.11389807256063</v>
      </c>
      <c r="K106" s="15">
        <f t="shared" si="92"/>
        <v>72.914668423205882</v>
      </c>
      <c r="L106" s="15">
        <f t="shared" si="92"/>
        <v>69.336006058408017</v>
      </c>
      <c r="M106" s="15">
        <f t="shared" si="92"/>
        <v>65.752165940464238</v>
      </c>
      <c r="N106" s="15">
        <f t="shared" si="92"/>
        <v>62.159919931853224</v>
      </c>
      <c r="O106" s="15">
        <f t="shared" si="92"/>
        <v>58.55951777526689</v>
      </c>
      <c r="P106" s="15">
        <f t="shared" si="92"/>
        <v>54.952608229194027</v>
      </c>
      <c r="Q106" s="15">
        <f t="shared" si="92"/>
        <v>52.725412640073081</v>
      </c>
      <c r="R106" s="15">
        <f t="shared" si="92"/>
        <v>50.496845565956512</v>
      </c>
      <c r="S106" s="15">
        <f t="shared" si="92"/>
        <v>48.269735644155539</v>
      </c>
      <c r="T106" s="15">
        <f t="shared" si="92"/>
        <v>46.045271900154809</v>
      </c>
      <c r="U106" s="15">
        <f t="shared" si="92"/>
        <v>43.82258284206992</v>
      </c>
      <c r="V106" s="15">
        <f t="shared" si="92"/>
        <v>41.970481853021909</v>
      </c>
      <c r="W106" s="15">
        <f t="shared" si="92"/>
        <v>40.122069634389824</v>
      </c>
      <c r="X106" s="15">
        <f t="shared" si="92"/>
        <v>38.276901300148609</v>
      </c>
      <c r="Y106" s="15">
        <f t="shared" si="92"/>
        <v>36.435723923701829</v>
      </c>
      <c r="Z106" s="15">
        <f t="shared" si="92"/>
        <v>34.600519179919999</v>
      </c>
      <c r="AA106" s="15">
        <f t="shared" si="92"/>
        <v>32.538668517487018</v>
      </c>
      <c r="AB106" s="15">
        <f t="shared" si="92"/>
        <v>30.486721518442955</v>
      </c>
      <c r="AC106" s="15">
        <f t="shared" si="92"/>
        <v>28.443231310497829</v>
      </c>
      <c r="AD106" s="15">
        <f t="shared" si="92"/>
        <v>26.408889954505973</v>
      </c>
      <c r="AE106" s="15">
        <f t="shared" si="92"/>
        <v>24.382423786356281</v>
      </c>
      <c r="AF106" s="15">
        <f t="shared" si="92"/>
        <v>22.147613706568848</v>
      </c>
      <c r="AG106" s="15">
        <f t="shared" si="92"/>
        <v>19.92948307290894</v>
      </c>
      <c r="AH106" s="15">
        <f t="shared" si="92"/>
        <v>17.722459460846459</v>
      </c>
      <c r="AI106" s="15">
        <f t="shared" si="92"/>
        <v>15.529918147564681</v>
      </c>
      <c r="AJ106" s="15">
        <f t="shared" si="92"/>
        <v>13.353161871535766</v>
      </c>
      <c r="AK106" s="15">
        <f t="shared" si="92"/>
        <v>11.014068091026108</v>
      </c>
      <c r="AL106" s="15">
        <f t="shared" si="92"/>
        <v>8.6950182254395898</v>
      </c>
      <c r="AM106" s="15">
        <f t="shared" si="92"/>
        <v>6.3939290575007837</v>
      </c>
      <c r="AN106" s="15">
        <f t="shared" si="92"/>
        <v>4.1117682333495393</v>
      </c>
    </row>
    <row r="107" spans="1:40" s="14" customFormat="1" x14ac:dyDescent="0.15">
      <c r="A107" s="18" t="s">
        <v>206</v>
      </c>
      <c r="B107" s="15">
        <f t="shared" ref="B107:AN107" si="93">B$114*$H8/$H$15</f>
        <v>0</v>
      </c>
      <c r="C107" s="15">
        <f t="shared" si="93"/>
        <v>0</v>
      </c>
      <c r="D107" s="15">
        <f t="shared" si="93"/>
        <v>0</v>
      </c>
      <c r="E107" s="15">
        <f t="shared" si="93"/>
        <v>0</v>
      </c>
      <c r="F107" s="15">
        <f t="shared" si="93"/>
        <v>0</v>
      </c>
      <c r="G107" s="15">
        <f t="shared" si="93"/>
        <v>0</v>
      </c>
      <c r="H107" s="15">
        <f t="shared" si="93"/>
        <v>0</v>
      </c>
      <c r="I107" s="15">
        <f t="shared" si="93"/>
        <v>0</v>
      </c>
      <c r="J107" s="15">
        <f t="shared" si="93"/>
        <v>0</v>
      </c>
      <c r="K107" s="15">
        <f t="shared" si="93"/>
        <v>0</v>
      </c>
      <c r="L107" s="15">
        <f t="shared" si="93"/>
        <v>0</v>
      </c>
      <c r="M107" s="15">
        <f t="shared" si="93"/>
        <v>0</v>
      </c>
      <c r="N107" s="15">
        <f t="shared" si="93"/>
        <v>0</v>
      </c>
      <c r="O107" s="15">
        <f t="shared" si="93"/>
        <v>0</v>
      </c>
      <c r="P107" s="15">
        <f t="shared" si="93"/>
        <v>0</v>
      </c>
      <c r="Q107" s="15">
        <f t="shared" si="93"/>
        <v>0</v>
      </c>
      <c r="R107" s="15">
        <f t="shared" si="93"/>
        <v>0</v>
      </c>
      <c r="S107" s="15">
        <f t="shared" si="93"/>
        <v>0</v>
      </c>
      <c r="T107" s="15">
        <f t="shared" si="93"/>
        <v>0</v>
      </c>
      <c r="U107" s="15">
        <f t="shared" si="93"/>
        <v>0</v>
      </c>
      <c r="V107" s="15">
        <f t="shared" si="93"/>
        <v>0</v>
      </c>
      <c r="W107" s="15">
        <f t="shared" si="93"/>
        <v>0</v>
      </c>
      <c r="X107" s="15">
        <f t="shared" si="93"/>
        <v>0</v>
      </c>
      <c r="Y107" s="15">
        <f t="shared" si="93"/>
        <v>0</v>
      </c>
      <c r="Z107" s="15">
        <f t="shared" si="93"/>
        <v>0</v>
      </c>
      <c r="AA107" s="15">
        <f t="shared" si="93"/>
        <v>0</v>
      </c>
      <c r="AB107" s="15">
        <f t="shared" si="93"/>
        <v>0</v>
      </c>
      <c r="AC107" s="15">
        <f t="shared" si="93"/>
        <v>0</v>
      </c>
      <c r="AD107" s="15">
        <f t="shared" si="93"/>
        <v>0</v>
      </c>
      <c r="AE107" s="15">
        <f t="shared" si="93"/>
        <v>0</v>
      </c>
      <c r="AF107" s="15">
        <f t="shared" si="93"/>
        <v>0</v>
      </c>
      <c r="AG107" s="15">
        <f t="shared" si="93"/>
        <v>0</v>
      </c>
      <c r="AH107" s="15">
        <f t="shared" si="93"/>
        <v>0</v>
      </c>
      <c r="AI107" s="15">
        <f t="shared" si="93"/>
        <v>0</v>
      </c>
      <c r="AJ107" s="15">
        <f t="shared" si="93"/>
        <v>0</v>
      </c>
      <c r="AK107" s="15">
        <f t="shared" si="93"/>
        <v>0</v>
      </c>
      <c r="AL107" s="15">
        <f t="shared" si="93"/>
        <v>0</v>
      </c>
      <c r="AM107" s="15">
        <f t="shared" si="93"/>
        <v>0</v>
      </c>
      <c r="AN107" s="15">
        <f t="shared" si="93"/>
        <v>0</v>
      </c>
    </row>
    <row r="108" spans="1:40" s="14" customFormat="1" x14ac:dyDescent="0.15">
      <c r="A108" s="18" t="s">
        <v>207</v>
      </c>
      <c r="B108" s="15">
        <f t="shared" ref="B108:AN108" si="94">B$114*$H9/$H$15</f>
        <v>0</v>
      </c>
      <c r="C108" s="15">
        <f t="shared" si="94"/>
        <v>0</v>
      </c>
      <c r="D108" s="15">
        <f t="shared" si="94"/>
        <v>0</v>
      </c>
      <c r="E108" s="15">
        <f t="shared" si="94"/>
        <v>0</v>
      </c>
      <c r="F108" s="15">
        <f t="shared" si="94"/>
        <v>0</v>
      </c>
      <c r="G108" s="15">
        <f t="shared" si="94"/>
        <v>0</v>
      </c>
      <c r="H108" s="15">
        <f t="shared" si="94"/>
        <v>0</v>
      </c>
      <c r="I108" s="15">
        <f t="shared" si="94"/>
        <v>0</v>
      </c>
      <c r="J108" s="15">
        <f t="shared" si="94"/>
        <v>0</v>
      </c>
      <c r="K108" s="15">
        <f t="shared" si="94"/>
        <v>0</v>
      </c>
      <c r="L108" s="15">
        <f t="shared" si="94"/>
        <v>0</v>
      </c>
      <c r="M108" s="15">
        <f t="shared" si="94"/>
        <v>0</v>
      </c>
      <c r="N108" s="15">
        <f t="shared" si="94"/>
        <v>0</v>
      </c>
      <c r="O108" s="15">
        <f t="shared" si="94"/>
        <v>0</v>
      </c>
      <c r="P108" s="15">
        <f t="shared" si="94"/>
        <v>0</v>
      </c>
      <c r="Q108" s="15">
        <f t="shared" si="94"/>
        <v>0</v>
      </c>
      <c r="R108" s="15">
        <f t="shared" si="94"/>
        <v>0</v>
      </c>
      <c r="S108" s="15">
        <f t="shared" si="94"/>
        <v>0</v>
      </c>
      <c r="T108" s="15">
        <f t="shared" si="94"/>
        <v>0</v>
      </c>
      <c r="U108" s="15">
        <f t="shared" si="94"/>
        <v>0</v>
      </c>
      <c r="V108" s="15">
        <f t="shared" si="94"/>
        <v>0</v>
      </c>
      <c r="W108" s="15">
        <f t="shared" si="94"/>
        <v>0</v>
      </c>
      <c r="X108" s="15">
        <f t="shared" si="94"/>
        <v>0</v>
      </c>
      <c r="Y108" s="15">
        <f t="shared" si="94"/>
        <v>0</v>
      </c>
      <c r="Z108" s="15">
        <f t="shared" si="94"/>
        <v>0</v>
      </c>
      <c r="AA108" s="15">
        <f t="shared" si="94"/>
        <v>0</v>
      </c>
      <c r="AB108" s="15">
        <f t="shared" si="94"/>
        <v>0</v>
      </c>
      <c r="AC108" s="15">
        <f t="shared" si="94"/>
        <v>0</v>
      </c>
      <c r="AD108" s="15">
        <f t="shared" si="94"/>
        <v>0</v>
      </c>
      <c r="AE108" s="15">
        <f t="shared" si="94"/>
        <v>0</v>
      </c>
      <c r="AF108" s="15">
        <f t="shared" si="94"/>
        <v>0</v>
      </c>
      <c r="AG108" s="15">
        <f t="shared" si="94"/>
        <v>0</v>
      </c>
      <c r="AH108" s="15">
        <f t="shared" si="94"/>
        <v>0</v>
      </c>
      <c r="AI108" s="15">
        <f t="shared" si="94"/>
        <v>0</v>
      </c>
      <c r="AJ108" s="15">
        <f t="shared" si="94"/>
        <v>0</v>
      </c>
      <c r="AK108" s="15">
        <f t="shared" si="94"/>
        <v>0</v>
      </c>
      <c r="AL108" s="15">
        <f t="shared" si="94"/>
        <v>0</v>
      </c>
      <c r="AM108" s="15">
        <f t="shared" si="94"/>
        <v>0</v>
      </c>
      <c r="AN108" s="15">
        <f t="shared" si="94"/>
        <v>0</v>
      </c>
    </row>
    <row r="109" spans="1:40" s="14" customFormat="1" x14ac:dyDescent="0.15">
      <c r="A109" s="18" t="s">
        <v>208</v>
      </c>
      <c r="B109" s="15">
        <f t="shared" ref="B109:AN109" si="95">B$114*$H10/$H$15</f>
        <v>479.42465540622294</v>
      </c>
      <c r="C109" s="15">
        <f t="shared" si="95"/>
        <v>479.42465540622294</v>
      </c>
      <c r="D109" s="15">
        <f t="shared" si="95"/>
        <v>458.34752685408279</v>
      </c>
      <c r="E109" s="15">
        <f t="shared" si="95"/>
        <v>440.54246704976993</v>
      </c>
      <c r="F109" s="15">
        <f t="shared" si="95"/>
        <v>422.53088404829396</v>
      </c>
      <c r="G109" s="15">
        <f t="shared" si="95"/>
        <v>407.55636523601402</v>
      </c>
      <c r="H109" s="15">
        <f t="shared" si="95"/>
        <v>392.51524036139563</v>
      </c>
      <c r="I109" s="15">
        <f t="shared" si="95"/>
        <v>377.41059997595414</v>
      </c>
      <c r="J109" s="15">
        <f t="shared" si="95"/>
        <v>362.24096810090145</v>
      </c>
      <c r="K109" s="15">
        <f t="shared" si="95"/>
        <v>347.01520677864494</v>
      </c>
      <c r="L109" s="15">
        <f t="shared" si="95"/>
        <v>329.9836507506667</v>
      </c>
      <c r="M109" s="15">
        <f t="shared" si="95"/>
        <v>312.92745278002542</v>
      </c>
      <c r="N109" s="15">
        <f t="shared" si="95"/>
        <v>295.83124952716696</v>
      </c>
      <c r="O109" s="15">
        <f t="shared" si="95"/>
        <v>278.69622956654052</v>
      </c>
      <c r="P109" s="15">
        <f t="shared" si="95"/>
        <v>261.53023966314288</v>
      </c>
      <c r="Q109" s="15">
        <f t="shared" si="95"/>
        <v>250.9305790652306</v>
      </c>
      <c r="R109" s="15">
        <f t="shared" si="95"/>
        <v>240.32439130125371</v>
      </c>
      <c r="S109" s="15">
        <f t="shared" si="95"/>
        <v>229.72513841091796</v>
      </c>
      <c r="T109" s="15">
        <f t="shared" si="95"/>
        <v>219.13847919969209</v>
      </c>
      <c r="U109" s="15">
        <f t="shared" si="95"/>
        <v>208.56026606678449</v>
      </c>
      <c r="V109" s="15">
        <f t="shared" si="95"/>
        <v>199.74575423277227</v>
      </c>
      <c r="W109" s="15">
        <f t="shared" si="95"/>
        <v>190.94879798059725</v>
      </c>
      <c r="X109" s="15">
        <f t="shared" si="95"/>
        <v>182.16728001041693</v>
      </c>
      <c r="Y109" s="15">
        <f t="shared" si="95"/>
        <v>173.40475579107209</v>
      </c>
      <c r="Z109" s="15">
        <f t="shared" si="95"/>
        <v>164.67065650191012</v>
      </c>
      <c r="AA109" s="15">
        <f t="shared" si="95"/>
        <v>154.85790483693575</v>
      </c>
      <c r="AB109" s="15">
        <f t="shared" si="95"/>
        <v>145.09228664829877</v>
      </c>
      <c r="AC109" s="15">
        <f t="shared" si="95"/>
        <v>135.36691598701591</v>
      </c>
      <c r="AD109" s="15">
        <f t="shared" si="95"/>
        <v>125.68508650641736</v>
      </c>
      <c r="AE109" s="15">
        <f t="shared" si="95"/>
        <v>116.04073658921209</v>
      </c>
      <c r="AF109" s="15">
        <f t="shared" si="95"/>
        <v>105.40483713689257</v>
      </c>
      <c r="AG109" s="15">
        <f t="shared" si="95"/>
        <v>94.848318439804643</v>
      </c>
      <c r="AH109" s="15">
        <f t="shared" si="95"/>
        <v>84.344660236766487</v>
      </c>
      <c r="AI109" s="15">
        <f t="shared" si="95"/>
        <v>73.909926133840074</v>
      </c>
      <c r="AJ109" s="15">
        <f t="shared" si="95"/>
        <v>63.550316118902622</v>
      </c>
      <c r="AK109" s="15">
        <f t="shared" si="95"/>
        <v>52.418110083115884</v>
      </c>
      <c r="AL109" s="15">
        <f t="shared" si="95"/>
        <v>41.381296969386149</v>
      </c>
      <c r="AM109" s="15">
        <f t="shared" si="95"/>
        <v>30.429962338146854</v>
      </c>
      <c r="AN109" s="15">
        <f t="shared" si="95"/>
        <v>19.568711407148697</v>
      </c>
    </row>
    <row r="110" spans="1:40" s="14" customFormat="1" x14ac:dyDescent="0.15">
      <c r="A110" s="18" t="s">
        <v>209</v>
      </c>
      <c r="B110" s="15">
        <f t="shared" ref="B110:AN110" si="96">B$114*$H11/$H$15</f>
        <v>0</v>
      </c>
      <c r="C110" s="15">
        <f t="shared" si="96"/>
        <v>0</v>
      </c>
      <c r="D110" s="15">
        <f t="shared" si="96"/>
        <v>0</v>
      </c>
      <c r="E110" s="15">
        <f t="shared" si="96"/>
        <v>0</v>
      </c>
      <c r="F110" s="15">
        <f t="shared" si="96"/>
        <v>0</v>
      </c>
      <c r="G110" s="15">
        <f t="shared" si="96"/>
        <v>0</v>
      </c>
      <c r="H110" s="15">
        <f t="shared" si="96"/>
        <v>0</v>
      </c>
      <c r="I110" s="15">
        <f t="shared" si="96"/>
        <v>0</v>
      </c>
      <c r="J110" s="15">
        <f t="shared" si="96"/>
        <v>0</v>
      </c>
      <c r="K110" s="15">
        <f t="shared" si="96"/>
        <v>0</v>
      </c>
      <c r="L110" s="15">
        <f t="shared" si="96"/>
        <v>0</v>
      </c>
      <c r="M110" s="15">
        <f t="shared" si="96"/>
        <v>0</v>
      </c>
      <c r="N110" s="15">
        <f t="shared" si="96"/>
        <v>0</v>
      </c>
      <c r="O110" s="15">
        <f t="shared" si="96"/>
        <v>0</v>
      </c>
      <c r="P110" s="15">
        <f t="shared" si="96"/>
        <v>0</v>
      </c>
      <c r="Q110" s="15">
        <f t="shared" si="96"/>
        <v>0</v>
      </c>
      <c r="R110" s="15">
        <f t="shared" si="96"/>
        <v>0</v>
      </c>
      <c r="S110" s="15">
        <f t="shared" si="96"/>
        <v>0</v>
      </c>
      <c r="T110" s="15">
        <f t="shared" si="96"/>
        <v>0</v>
      </c>
      <c r="U110" s="15">
        <f t="shared" si="96"/>
        <v>0</v>
      </c>
      <c r="V110" s="15">
        <f t="shared" si="96"/>
        <v>0</v>
      </c>
      <c r="W110" s="15">
        <f t="shared" si="96"/>
        <v>0</v>
      </c>
      <c r="X110" s="15">
        <f t="shared" si="96"/>
        <v>0</v>
      </c>
      <c r="Y110" s="15">
        <f t="shared" si="96"/>
        <v>0</v>
      </c>
      <c r="Z110" s="15">
        <f t="shared" si="96"/>
        <v>0</v>
      </c>
      <c r="AA110" s="15">
        <f t="shared" si="96"/>
        <v>0</v>
      </c>
      <c r="AB110" s="15">
        <f t="shared" si="96"/>
        <v>0</v>
      </c>
      <c r="AC110" s="15">
        <f t="shared" si="96"/>
        <v>0</v>
      </c>
      <c r="AD110" s="15">
        <f t="shared" si="96"/>
        <v>0</v>
      </c>
      <c r="AE110" s="15">
        <f t="shared" si="96"/>
        <v>0</v>
      </c>
      <c r="AF110" s="15">
        <f t="shared" si="96"/>
        <v>0</v>
      </c>
      <c r="AG110" s="15">
        <f t="shared" si="96"/>
        <v>0</v>
      </c>
      <c r="AH110" s="15">
        <f t="shared" si="96"/>
        <v>0</v>
      </c>
      <c r="AI110" s="15">
        <f t="shared" si="96"/>
        <v>0</v>
      </c>
      <c r="AJ110" s="15">
        <f t="shared" si="96"/>
        <v>0</v>
      </c>
      <c r="AK110" s="15">
        <f t="shared" si="96"/>
        <v>0</v>
      </c>
      <c r="AL110" s="15">
        <f t="shared" si="96"/>
        <v>0</v>
      </c>
      <c r="AM110" s="15">
        <f t="shared" si="96"/>
        <v>0</v>
      </c>
      <c r="AN110" s="15">
        <f t="shared" si="96"/>
        <v>0</v>
      </c>
    </row>
    <row r="111" spans="1:40" s="14" customFormat="1" x14ac:dyDescent="0.15">
      <c r="A111" s="18" t="s">
        <v>210</v>
      </c>
      <c r="B111" s="15">
        <f t="shared" ref="B111:AN111" si="97">B$114*$H12/$H$15</f>
        <v>0</v>
      </c>
      <c r="C111" s="15">
        <f t="shared" si="97"/>
        <v>0</v>
      </c>
      <c r="D111" s="15">
        <f t="shared" si="97"/>
        <v>0</v>
      </c>
      <c r="E111" s="15">
        <f t="shared" si="97"/>
        <v>0</v>
      </c>
      <c r="F111" s="15">
        <f t="shared" si="97"/>
        <v>0</v>
      </c>
      <c r="G111" s="15">
        <f t="shared" si="97"/>
        <v>0</v>
      </c>
      <c r="H111" s="15">
        <f t="shared" si="97"/>
        <v>0</v>
      </c>
      <c r="I111" s="15">
        <f t="shared" si="97"/>
        <v>0</v>
      </c>
      <c r="J111" s="15">
        <f t="shared" si="97"/>
        <v>0</v>
      </c>
      <c r="K111" s="15">
        <f t="shared" si="97"/>
        <v>0</v>
      </c>
      <c r="L111" s="15">
        <f t="shared" si="97"/>
        <v>0</v>
      </c>
      <c r="M111" s="15">
        <f t="shared" si="97"/>
        <v>0</v>
      </c>
      <c r="N111" s="15">
        <f t="shared" si="97"/>
        <v>0</v>
      </c>
      <c r="O111" s="15">
        <f t="shared" si="97"/>
        <v>0</v>
      </c>
      <c r="P111" s="15">
        <f t="shared" si="97"/>
        <v>0</v>
      </c>
      <c r="Q111" s="15">
        <f t="shared" si="97"/>
        <v>0</v>
      </c>
      <c r="R111" s="15">
        <f t="shared" si="97"/>
        <v>0</v>
      </c>
      <c r="S111" s="15">
        <f t="shared" si="97"/>
        <v>0</v>
      </c>
      <c r="T111" s="15">
        <f t="shared" si="97"/>
        <v>0</v>
      </c>
      <c r="U111" s="15">
        <f t="shared" si="97"/>
        <v>0</v>
      </c>
      <c r="V111" s="15">
        <f t="shared" si="97"/>
        <v>0</v>
      </c>
      <c r="W111" s="15">
        <f t="shared" si="97"/>
        <v>0</v>
      </c>
      <c r="X111" s="15">
        <f t="shared" si="97"/>
        <v>0</v>
      </c>
      <c r="Y111" s="15">
        <f t="shared" si="97"/>
        <v>0</v>
      </c>
      <c r="Z111" s="15">
        <f t="shared" si="97"/>
        <v>0</v>
      </c>
      <c r="AA111" s="15">
        <f t="shared" si="97"/>
        <v>0</v>
      </c>
      <c r="AB111" s="15">
        <f t="shared" si="97"/>
        <v>0</v>
      </c>
      <c r="AC111" s="15">
        <f t="shared" si="97"/>
        <v>0</v>
      </c>
      <c r="AD111" s="15">
        <f t="shared" si="97"/>
        <v>0</v>
      </c>
      <c r="AE111" s="15">
        <f t="shared" si="97"/>
        <v>0</v>
      </c>
      <c r="AF111" s="15">
        <f t="shared" si="97"/>
        <v>0</v>
      </c>
      <c r="AG111" s="15">
        <f t="shared" si="97"/>
        <v>0</v>
      </c>
      <c r="AH111" s="15">
        <f t="shared" si="97"/>
        <v>0</v>
      </c>
      <c r="AI111" s="15">
        <f t="shared" si="97"/>
        <v>0</v>
      </c>
      <c r="AJ111" s="15">
        <f t="shared" si="97"/>
        <v>0</v>
      </c>
      <c r="AK111" s="15">
        <f t="shared" si="97"/>
        <v>0</v>
      </c>
      <c r="AL111" s="15">
        <f t="shared" si="97"/>
        <v>0</v>
      </c>
      <c r="AM111" s="15">
        <f t="shared" si="97"/>
        <v>0</v>
      </c>
      <c r="AN111" s="15">
        <f t="shared" si="97"/>
        <v>0</v>
      </c>
    </row>
    <row r="112" spans="1:40" s="14" customFormat="1" x14ac:dyDescent="0.15">
      <c r="A112" s="18" t="s">
        <v>211</v>
      </c>
      <c r="B112" s="15">
        <f t="shared" ref="B112:AN112" si="98">B$114*$H13/$H$15</f>
        <v>457.88689774052796</v>
      </c>
      <c r="C112" s="15">
        <f t="shared" si="98"/>
        <v>457.88689774052796</v>
      </c>
      <c r="D112" s="15">
        <f t="shared" si="98"/>
        <v>437.75664182400567</v>
      </c>
      <c r="E112" s="15">
        <f t="shared" si="98"/>
        <v>420.75145966253859</v>
      </c>
      <c r="F112" s="15">
        <f t="shared" si="98"/>
        <v>403.54903218839502</v>
      </c>
      <c r="G112" s="15">
        <f t="shared" si="98"/>
        <v>389.24723129686117</v>
      </c>
      <c r="H112" s="15">
        <f t="shared" si="98"/>
        <v>374.88181656546533</v>
      </c>
      <c r="I112" s="15">
        <f t="shared" si="98"/>
        <v>360.45573970524242</v>
      </c>
      <c r="J112" s="15">
        <f t="shared" si="98"/>
        <v>345.96759104453514</v>
      </c>
      <c r="K112" s="15">
        <f t="shared" si="98"/>
        <v>331.42583450579684</v>
      </c>
      <c r="L112" s="15">
        <f t="shared" si="98"/>
        <v>315.15940710077086</v>
      </c>
      <c r="M112" s="15">
        <f t="shared" si="98"/>
        <v>298.86944477205446</v>
      </c>
      <c r="N112" s="15">
        <f t="shared" si="98"/>
        <v>282.54127436546571</v>
      </c>
      <c r="O112" s="15">
        <f t="shared" si="98"/>
        <v>266.17603105972603</v>
      </c>
      <c r="P112" s="15">
        <f t="shared" si="98"/>
        <v>249.78120911037922</v>
      </c>
      <c r="Q112" s="15">
        <f t="shared" si="98"/>
        <v>239.65772953219988</v>
      </c>
      <c r="R112" s="15">
        <f t="shared" si="98"/>
        <v>229.52801601551391</v>
      </c>
      <c r="S112" s="15">
        <f t="shared" si="98"/>
        <v>219.40492582898412</v>
      </c>
      <c r="T112" s="15">
        <f t="shared" si="98"/>
        <v>209.29386356090566</v>
      </c>
      <c r="U112" s="15">
        <f t="shared" si="98"/>
        <v>199.19086793803532</v>
      </c>
      <c r="V112" s="15">
        <f t="shared" si="98"/>
        <v>190.77234078624912</v>
      </c>
      <c r="W112" s="15">
        <f t="shared" si="98"/>
        <v>182.37058054624944</v>
      </c>
      <c r="X112" s="15">
        <f t="shared" si="98"/>
        <v>173.9835650361448</v>
      </c>
      <c r="Y112" s="15">
        <f t="shared" si="98"/>
        <v>165.61468999826752</v>
      </c>
      <c r="Z112" s="15">
        <f t="shared" si="98"/>
        <v>157.2729629240028</v>
      </c>
      <c r="AA112" s="15">
        <f t="shared" si="98"/>
        <v>147.90104104325133</v>
      </c>
      <c r="AB112" s="15">
        <f t="shared" si="98"/>
        <v>138.57413520624416</v>
      </c>
      <c r="AC112" s="15">
        <f t="shared" si="98"/>
        <v>129.285668809583</v>
      </c>
      <c r="AD112" s="15">
        <f t="shared" si="98"/>
        <v>120.0387875419357</v>
      </c>
      <c r="AE112" s="15">
        <f t="shared" si="98"/>
        <v>110.82770209917415</v>
      </c>
      <c r="AF112" s="15">
        <f t="shared" si="98"/>
        <v>100.6696116672661</v>
      </c>
      <c r="AG112" s="15">
        <f t="shared" si="98"/>
        <v>90.587335875559432</v>
      </c>
      <c r="AH112" s="15">
        <f t="shared" si="98"/>
        <v>80.555545863756961</v>
      </c>
      <c r="AI112" s="15">
        <f t="shared" si="98"/>
        <v>70.589583593652463</v>
      </c>
      <c r="AJ112" s="15">
        <f t="shared" si="98"/>
        <v>60.695370523775708</v>
      </c>
      <c r="AK112" s="15">
        <f t="shared" si="98"/>
        <v>50.063269672775952</v>
      </c>
      <c r="AL112" s="15">
        <f t="shared" si="98"/>
        <v>39.522276295400118</v>
      </c>
      <c r="AM112" s="15">
        <f t="shared" si="98"/>
        <v>29.062921350111079</v>
      </c>
      <c r="AN112" s="15">
        <f t="shared" si="98"/>
        <v>18.689603169046141</v>
      </c>
    </row>
    <row r="113" spans="1:40" s="14" customFormat="1" x14ac:dyDescent="0.15">
      <c r="A113" s="18" t="s">
        <v>212</v>
      </c>
      <c r="B113" s="15">
        <f t="shared" ref="B113:AN113" si="99">B$114*$H14/$H$15</f>
        <v>0</v>
      </c>
      <c r="C113" s="15">
        <f t="shared" si="99"/>
        <v>0</v>
      </c>
      <c r="D113" s="15">
        <f t="shared" si="99"/>
        <v>0</v>
      </c>
      <c r="E113" s="15">
        <f t="shared" si="99"/>
        <v>0</v>
      </c>
      <c r="F113" s="15">
        <f t="shared" si="99"/>
        <v>0</v>
      </c>
      <c r="G113" s="15">
        <f t="shared" si="99"/>
        <v>0</v>
      </c>
      <c r="H113" s="15">
        <f t="shared" si="99"/>
        <v>0</v>
      </c>
      <c r="I113" s="15">
        <f t="shared" si="99"/>
        <v>0</v>
      </c>
      <c r="J113" s="15">
        <f t="shared" si="99"/>
        <v>0</v>
      </c>
      <c r="K113" s="15">
        <f t="shared" si="99"/>
        <v>0</v>
      </c>
      <c r="L113" s="15">
        <f t="shared" si="99"/>
        <v>0</v>
      </c>
      <c r="M113" s="15">
        <f t="shared" si="99"/>
        <v>0</v>
      </c>
      <c r="N113" s="15">
        <f t="shared" si="99"/>
        <v>0</v>
      </c>
      <c r="O113" s="15">
        <f t="shared" si="99"/>
        <v>0</v>
      </c>
      <c r="P113" s="15">
        <f t="shared" si="99"/>
        <v>0</v>
      </c>
      <c r="Q113" s="15">
        <f t="shared" si="99"/>
        <v>0</v>
      </c>
      <c r="R113" s="15">
        <f t="shared" si="99"/>
        <v>0</v>
      </c>
      <c r="S113" s="15">
        <f t="shared" si="99"/>
        <v>0</v>
      </c>
      <c r="T113" s="15">
        <f t="shared" si="99"/>
        <v>0</v>
      </c>
      <c r="U113" s="15">
        <f t="shared" si="99"/>
        <v>0</v>
      </c>
      <c r="V113" s="15">
        <f t="shared" si="99"/>
        <v>0</v>
      </c>
      <c r="W113" s="15">
        <f t="shared" si="99"/>
        <v>0</v>
      </c>
      <c r="X113" s="15">
        <f t="shared" si="99"/>
        <v>0</v>
      </c>
      <c r="Y113" s="15">
        <f t="shared" si="99"/>
        <v>0</v>
      </c>
      <c r="Z113" s="15">
        <f t="shared" si="99"/>
        <v>0</v>
      </c>
      <c r="AA113" s="15">
        <f t="shared" si="99"/>
        <v>0</v>
      </c>
      <c r="AB113" s="15">
        <f t="shared" si="99"/>
        <v>0</v>
      </c>
      <c r="AC113" s="15">
        <f t="shared" si="99"/>
        <v>0</v>
      </c>
      <c r="AD113" s="15">
        <f t="shared" si="99"/>
        <v>0</v>
      </c>
      <c r="AE113" s="15">
        <f t="shared" si="99"/>
        <v>0</v>
      </c>
      <c r="AF113" s="15">
        <f t="shared" si="99"/>
        <v>0</v>
      </c>
      <c r="AG113" s="15">
        <f t="shared" si="99"/>
        <v>0</v>
      </c>
      <c r="AH113" s="15">
        <f t="shared" si="99"/>
        <v>0</v>
      </c>
      <c r="AI113" s="15">
        <f t="shared" si="99"/>
        <v>0</v>
      </c>
      <c r="AJ113" s="15">
        <f t="shared" si="99"/>
        <v>0</v>
      </c>
      <c r="AK113" s="15">
        <f t="shared" si="99"/>
        <v>0</v>
      </c>
      <c r="AL113" s="15">
        <f t="shared" si="99"/>
        <v>0</v>
      </c>
      <c r="AM113" s="15">
        <f t="shared" si="99"/>
        <v>0</v>
      </c>
      <c r="AN113" s="15">
        <f t="shared" si="99"/>
        <v>0</v>
      </c>
    </row>
    <row r="114" spans="1:40" s="16" customFormat="1" x14ac:dyDescent="0.15">
      <c r="A114" s="18" t="s">
        <v>527</v>
      </c>
      <c r="B114" s="16">
        <f>'BAU energy consumption'!B$5*$H$17</f>
        <v>6520.427910258406</v>
      </c>
      <c r="C114" s="16">
        <f>'BAU energy consumption'!C$5*$H$17</f>
        <v>6520.427910258406</v>
      </c>
      <c r="D114" s="16">
        <f>'BAU energy consumption'!D$5*$H$17</f>
        <v>6233.7678569429772</v>
      </c>
      <c r="E114" s="16">
        <f>'BAU energy consumption'!E$5*$H$17</f>
        <v>5991.6096625683231</v>
      </c>
      <c r="F114" s="16">
        <f>'BAU energy consumption'!F$5*$H$17</f>
        <v>5746.6426439003981</v>
      </c>
      <c r="G114" s="16">
        <f>'BAU energy consumption'!G$5*$H$17</f>
        <v>5542.9812983579004</v>
      </c>
      <c r="H114" s="16">
        <f>'BAU energy consumption'!H$5*$H$17</f>
        <v>5338.4140752745488</v>
      </c>
      <c r="I114" s="16">
        <f>'BAU energy consumption'!I$5*$H$17</f>
        <v>5132.9830077792867</v>
      </c>
      <c r="J114" s="16">
        <f>'BAU energy consumption'!J$5*$H$17</f>
        <v>4926.668021782938</v>
      </c>
      <c r="K114" s="16">
        <f>'BAU energy consumption'!K$5*$H$17</f>
        <v>4719.5896457314293</v>
      </c>
      <c r="L114" s="16">
        <f>'BAU energy consumption'!L$5*$H$17</f>
        <v>4487.9515102545165</v>
      </c>
      <c r="M114" s="16">
        <f>'BAU energy consumption'!M$5*$H$17</f>
        <v>4255.9782313741698</v>
      </c>
      <c r="N114" s="16">
        <f>'BAU energy consumption'!N$5*$H$17</f>
        <v>4023.4608595778959</v>
      </c>
      <c r="O114" s="16">
        <f>'BAU energy consumption'!O$5*$H$17</f>
        <v>3790.4155601044367</v>
      </c>
      <c r="P114" s="16">
        <f>'BAU energy consumption'!P$5*$H$17</f>
        <v>3556.9490530920079</v>
      </c>
      <c r="Q114" s="16">
        <f>'BAU energy consumption'!Q$5*$H$17</f>
        <v>3412.788084267132</v>
      </c>
      <c r="R114" s="16">
        <f>'BAU energy consumption'!R$5*$H$17</f>
        <v>3268.5383425447781</v>
      </c>
      <c r="S114" s="16">
        <f>'BAU energy consumption'!S$5*$H$17</f>
        <v>3124.3829187577535</v>
      </c>
      <c r="T114" s="16">
        <f>'BAU energy consumption'!T$5*$H$17</f>
        <v>2980.3987756419147</v>
      </c>
      <c r="U114" s="16">
        <f>'BAU energy consumption'!U$5*$H$17</f>
        <v>2836.529503641229</v>
      </c>
      <c r="V114" s="16">
        <f>'BAU energy consumption'!V$5*$H$17</f>
        <v>2716.6474985551586</v>
      </c>
      <c r="W114" s="16">
        <f>'BAU energy consumption'!W$5*$H$17</f>
        <v>2597.0042586316667</v>
      </c>
      <c r="X114" s="16">
        <f>'BAU energy consumption'!X$5*$H$17</f>
        <v>2477.5709874773434</v>
      </c>
      <c r="Y114" s="16">
        <f>'BAU energy consumption'!Y$5*$H$17</f>
        <v>2358.3960413417094</v>
      </c>
      <c r="Z114" s="16">
        <f>'BAU energy consumption'!Z$5*$H$17</f>
        <v>2239.6076892329402</v>
      </c>
      <c r="AA114" s="16">
        <f>'BAU energy consumption'!AA$5*$H$17</f>
        <v>2106.1490964984478</v>
      </c>
      <c r="AB114" s="16">
        <f>'BAU energy consumption'!AB$5*$H$17</f>
        <v>1973.3315438755812</v>
      </c>
      <c r="AC114" s="16">
        <f>'BAU energy consumption'!AC$5*$H$17</f>
        <v>1841.0613788301355</v>
      </c>
      <c r="AD114" s="16">
        <f>'BAU energy consumption'!AD$5*$H$17</f>
        <v>1709.3833967827441</v>
      </c>
      <c r="AE114" s="16">
        <f>'BAU energy consumption'!AE$5*$H$17</f>
        <v>1578.2151565445361</v>
      </c>
      <c r="AF114" s="16">
        <f>'BAU energy consumption'!AF$5*$H$17</f>
        <v>1433.5613202063848</v>
      </c>
      <c r="AG114" s="16">
        <f>'BAU energy consumption'!AG$5*$H$17</f>
        <v>1289.9871039630968</v>
      </c>
      <c r="AH114" s="16">
        <f>'BAU energy consumption'!AH$5*$H$17</f>
        <v>1147.1318182897444</v>
      </c>
      <c r="AI114" s="16">
        <f>'BAU energy consumption'!AI$5*$H$17</f>
        <v>1005.2139366922776</v>
      </c>
      <c r="AJ114" s="16">
        <f>'BAU energy consumption'!AJ$5*$H$17</f>
        <v>864.31778227244411</v>
      </c>
      <c r="AK114" s="16">
        <f>'BAU energy consumption'!AK$5*$H$17</f>
        <v>712.91391490774379</v>
      </c>
      <c r="AL114" s="16">
        <f>'BAU energy consumption'!AL$5*$H$17</f>
        <v>562.80744154313834</v>
      </c>
      <c r="AM114" s="16">
        <f>'BAU energy consumption'!AM$5*$H$17</f>
        <v>413.86352057685485</v>
      </c>
      <c r="AN114" s="16">
        <f>'BAU energy consumption'!AN$5*$H$17</f>
        <v>266.14478539667573</v>
      </c>
    </row>
    <row r="115" spans="1:40" s="14" customFormat="1" x14ac:dyDescent="0.15"/>
    <row r="116" spans="1:40" s="18" customFormat="1" x14ac:dyDescent="0.15">
      <c r="A116" s="17" t="s">
        <v>17</v>
      </c>
      <c r="B116" s="18">
        <v>2022</v>
      </c>
      <c r="C116" s="18">
        <v>2023</v>
      </c>
      <c r="D116" s="18">
        <v>2024</v>
      </c>
      <c r="E116" s="18">
        <v>2025</v>
      </c>
      <c r="F116" s="18">
        <v>2026</v>
      </c>
      <c r="G116" s="18">
        <v>2027</v>
      </c>
      <c r="H116" s="18">
        <v>2028</v>
      </c>
      <c r="I116" s="18">
        <v>2029</v>
      </c>
      <c r="J116" s="18">
        <v>2030</v>
      </c>
      <c r="K116" s="18">
        <v>2031</v>
      </c>
      <c r="L116" s="18">
        <v>2032</v>
      </c>
      <c r="M116" s="18">
        <v>2033</v>
      </c>
      <c r="N116" s="18">
        <v>2034</v>
      </c>
      <c r="O116" s="18">
        <v>2035</v>
      </c>
      <c r="P116" s="18">
        <v>2036</v>
      </c>
      <c r="Q116" s="18">
        <v>2037</v>
      </c>
      <c r="R116" s="18">
        <v>2038</v>
      </c>
      <c r="S116" s="18">
        <v>2039</v>
      </c>
      <c r="T116" s="18">
        <v>2040</v>
      </c>
      <c r="U116" s="18">
        <v>2041</v>
      </c>
      <c r="V116" s="18">
        <v>2042</v>
      </c>
      <c r="W116" s="18">
        <v>2043</v>
      </c>
      <c r="X116" s="18">
        <v>2044</v>
      </c>
      <c r="Y116" s="18">
        <v>2045</v>
      </c>
      <c r="Z116" s="18">
        <v>2046</v>
      </c>
      <c r="AA116" s="18">
        <v>2047</v>
      </c>
      <c r="AB116" s="18">
        <v>2048</v>
      </c>
      <c r="AC116" s="18">
        <v>2049</v>
      </c>
      <c r="AD116" s="18">
        <v>2050</v>
      </c>
      <c r="AE116" s="18">
        <v>2051</v>
      </c>
      <c r="AF116" s="18">
        <v>2052</v>
      </c>
      <c r="AG116" s="18">
        <v>2053</v>
      </c>
      <c r="AH116" s="18">
        <v>2054</v>
      </c>
      <c r="AI116" s="18">
        <v>2055</v>
      </c>
      <c r="AJ116" s="18">
        <v>2056</v>
      </c>
      <c r="AK116" s="18">
        <v>2057</v>
      </c>
      <c r="AL116" s="18">
        <v>2058</v>
      </c>
      <c r="AM116" s="18">
        <v>2059</v>
      </c>
      <c r="AN116" s="18">
        <v>2060</v>
      </c>
    </row>
    <row r="117" spans="1:40" s="14" customFormat="1" x14ac:dyDescent="0.15">
      <c r="A117" s="18" t="s">
        <v>203</v>
      </c>
      <c r="B117" s="15">
        <f>MAX(B$127*$I5/$I$15-$I$3*'Distributed Generation'!B15,0)</f>
        <v>192.79321552049629</v>
      </c>
      <c r="C117" s="15">
        <f>MAX(C$127*$I5/$I$15-$I$3*'Distributed Generation'!C15,0)</f>
        <v>180.27426874122301</v>
      </c>
      <c r="D117" s="15">
        <f>MAX(D$127*$I5/$I$15-$I$3*'Distributed Generation'!D15,0)</f>
        <v>167.90919065699475</v>
      </c>
      <c r="E117" s="15">
        <f>MAX(E$127*$I5/$I$15-$I$3*'Distributed Generation'!E15,0)</f>
        <v>156.56749814376991</v>
      </c>
      <c r="F117" s="15">
        <f>MAX(F$127*$I5/$I$15-$I$3*'Distributed Generation'!F15,0)</f>
        <v>144.85032921354829</v>
      </c>
      <c r="G117" s="15">
        <f>MAX(G$127*$I5/$I$15-$I$3*'Distributed Generation'!G15,0)</f>
        <v>134.0620424031431</v>
      </c>
      <c r="H117" s="15">
        <f>MAX(H$127*$I5/$I$15-$I$3*'Distributed Generation'!H15,0)</f>
        <v>122.954544689051</v>
      </c>
      <c r="I117" s="15">
        <f>MAX(I$127*$I5/$I$15-$I$3*'Distributed Generation'!I15,0)</f>
        <v>111.52907888879605</v>
      </c>
      <c r="J117" s="15">
        <f>MAX(J$127*$I5/$I$15-$I$3*'Distributed Generation'!J15,0)</f>
        <v>99.785051460321398</v>
      </c>
      <c r="K117" s="15">
        <f>MAX(K$127*$I5/$I$15-$I$3*'Distributed Generation'!K15,0)</f>
        <v>87.726026137015722</v>
      </c>
      <c r="L117" s="15">
        <f>MAX(L$127*$I5/$I$15-$I$3*'Distributed Generation'!L15,0)</f>
        <v>74.648402076766274</v>
      </c>
      <c r="M117" s="15">
        <f>MAX(M$127*$I5/$I$15-$I$3*'Distributed Generation'!M15,0)</f>
        <v>61.268442334986716</v>
      </c>
      <c r="N117" s="15">
        <f>MAX(N$127*$I5/$I$15-$I$3*'Distributed Generation'!N15,0)</f>
        <v>47.579968782121696</v>
      </c>
      <c r="O117" s="15">
        <f>MAX(O$127*$I5/$I$15-$I$3*'Distributed Generation'!O15,0)</f>
        <v>33.583459385017889</v>
      </c>
      <c r="P117" s="15">
        <f>MAX(P$127*$I5/$I$15-$I$3*'Distributed Generation'!P15,0)</f>
        <v>20.267009768711759</v>
      </c>
      <c r="Q117" s="15">
        <f>MAX(Q$127*$I5/$I$15-$I$3*'Distributed Generation'!Q15,0)</f>
        <v>10.997220334710704</v>
      </c>
      <c r="R117" s="15">
        <f>MAX(R$127*$I5/$I$15-$I$3*'Distributed Generation'!R15,0)</f>
        <v>1.7248061017559735</v>
      </c>
      <c r="S117" s="15">
        <f>MAX(S$127*$I5/$I$15-$I$3*'Distributed Generation'!S15,0)</f>
        <v>0</v>
      </c>
      <c r="T117" s="15">
        <f>MAX(T$127*$I5/$I$15-$I$3*'Distributed Generation'!T15,0)</f>
        <v>0</v>
      </c>
      <c r="U117" s="15">
        <f>MAX(U$127*$I5/$I$15-$I$3*'Distributed Generation'!U15,0)</f>
        <v>0</v>
      </c>
      <c r="V117" s="15">
        <f>MAX(V$127*$I5/$I$15-$I$3*'Distributed Generation'!V15,0)</f>
        <v>0</v>
      </c>
      <c r="W117" s="15">
        <f>MAX(W$127*$I5/$I$15-$I$3*'Distributed Generation'!W15,0)</f>
        <v>0</v>
      </c>
      <c r="X117" s="15">
        <f>MAX(X$127*$I5/$I$15-$I$3*'Distributed Generation'!X15,0)</f>
        <v>0</v>
      </c>
      <c r="Y117" s="15">
        <f>MAX(Y$127*$I5/$I$15-$I$3*'Distributed Generation'!Y15,0)</f>
        <v>0</v>
      </c>
      <c r="Z117" s="15">
        <f>MAX(Z$127*$I5/$I$15-$I$3*'Distributed Generation'!Z15,0)</f>
        <v>0</v>
      </c>
      <c r="AA117" s="15">
        <f>MAX(AA$127*$I5/$I$15-$I$3*'Distributed Generation'!AA15,0)</f>
        <v>0</v>
      </c>
      <c r="AB117" s="15">
        <f>MAX(AB$127*$I5/$I$15-$I$3*'Distributed Generation'!AB15,0)</f>
        <v>0</v>
      </c>
      <c r="AC117" s="15">
        <f>MAX(AC$127*$I5/$I$15-$I$3*'Distributed Generation'!AC15,0)</f>
        <v>0</v>
      </c>
      <c r="AD117" s="15">
        <f>MAX(AD$127*$I5/$I$15-$I$3*'Distributed Generation'!AD15,0)</f>
        <v>0</v>
      </c>
      <c r="AE117" s="15">
        <f>MAX(AE$127*$I5/$I$15-$I$3*'Distributed Generation'!AE15,0)</f>
        <v>0</v>
      </c>
      <c r="AF117" s="15">
        <f>MAX(AF$127*$I5/$I$15-$I$3*'Distributed Generation'!AF15,0)</f>
        <v>0</v>
      </c>
      <c r="AG117" s="15">
        <f>MAX(AG$127*$I5/$I$15-$I$3*'Distributed Generation'!AG15,0)</f>
        <v>0</v>
      </c>
      <c r="AH117" s="15">
        <f>MAX(AH$127*$I5/$I$15-$I$3*'Distributed Generation'!AH15,0)</f>
        <v>0</v>
      </c>
      <c r="AI117" s="15">
        <f>MAX(AI$127*$I5/$I$15-$I$3*'Distributed Generation'!AI15,0)</f>
        <v>0</v>
      </c>
      <c r="AJ117" s="15">
        <f>MAX(AJ$127*$I5/$I$15-$I$3*'Distributed Generation'!AJ15,0)</f>
        <v>0</v>
      </c>
      <c r="AK117" s="15">
        <f>MAX(AK$127*$I5/$I$15-$I$3*'Distributed Generation'!AK15,0)</f>
        <v>0</v>
      </c>
      <c r="AL117" s="15">
        <f>MAX(AL$127*$I5/$I$15-$I$3*'Distributed Generation'!AL15,0)</f>
        <v>0</v>
      </c>
      <c r="AM117" s="15">
        <f>MAX(AM$127*$I5/$I$15-$I$3*'Distributed Generation'!AM15,0)</f>
        <v>0</v>
      </c>
      <c r="AN117" s="15">
        <f>MAX(AN$127*$I5/$I$15-$I$3*'Distributed Generation'!AN15,0)</f>
        <v>0</v>
      </c>
    </row>
    <row r="118" spans="1:40" s="14" customFormat="1" x14ac:dyDescent="0.15">
      <c r="A118" s="18" t="s">
        <v>204</v>
      </c>
      <c r="B118" s="15">
        <f t="shared" ref="B118:AN118" si="100">B$127*$I6/$I$15</f>
        <v>0</v>
      </c>
      <c r="C118" s="15">
        <f t="shared" si="100"/>
        <v>0</v>
      </c>
      <c r="D118" s="15">
        <f t="shared" si="100"/>
        <v>0</v>
      </c>
      <c r="E118" s="15">
        <f t="shared" si="100"/>
        <v>0</v>
      </c>
      <c r="F118" s="15">
        <f t="shared" si="100"/>
        <v>0</v>
      </c>
      <c r="G118" s="15">
        <f t="shared" si="100"/>
        <v>0</v>
      </c>
      <c r="H118" s="15">
        <f t="shared" si="100"/>
        <v>0</v>
      </c>
      <c r="I118" s="15">
        <f t="shared" si="100"/>
        <v>0</v>
      </c>
      <c r="J118" s="15">
        <f t="shared" si="100"/>
        <v>0</v>
      </c>
      <c r="K118" s="15">
        <f t="shared" si="100"/>
        <v>0</v>
      </c>
      <c r="L118" s="15">
        <f t="shared" si="100"/>
        <v>0</v>
      </c>
      <c r="M118" s="15">
        <f t="shared" si="100"/>
        <v>0</v>
      </c>
      <c r="N118" s="15">
        <f t="shared" si="100"/>
        <v>0</v>
      </c>
      <c r="O118" s="15">
        <f t="shared" si="100"/>
        <v>0</v>
      </c>
      <c r="P118" s="15">
        <f t="shared" si="100"/>
        <v>0</v>
      </c>
      <c r="Q118" s="15">
        <f t="shared" si="100"/>
        <v>0</v>
      </c>
      <c r="R118" s="15">
        <f t="shared" si="100"/>
        <v>0</v>
      </c>
      <c r="S118" s="15">
        <f t="shared" si="100"/>
        <v>0</v>
      </c>
      <c r="T118" s="15">
        <f t="shared" si="100"/>
        <v>0</v>
      </c>
      <c r="U118" s="15">
        <f t="shared" si="100"/>
        <v>0</v>
      </c>
      <c r="V118" s="15">
        <f t="shared" si="100"/>
        <v>0</v>
      </c>
      <c r="W118" s="15">
        <f t="shared" si="100"/>
        <v>0</v>
      </c>
      <c r="X118" s="15">
        <f t="shared" si="100"/>
        <v>0</v>
      </c>
      <c r="Y118" s="15">
        <f t="shared" si="100"/>
        <v>0</v>
      </c>
      <c r="Z118" s="15">
        <f t="shared" si="100"/>
        <v>0</v>
      </c>
      <c r="AA118" s="15">
        <f t="shared" si="100"/>
        <v>0</v>
      </c>
      <c r="AB118" s="15">
        <f t="shared" si="100"/>
        <v>0</v>
      </c>
      <c r="AC118" s="15">
        <f t="shared" si="100"/>
        <v>0</v>
      </c>
      <c r="AD118" s="15">
        <f t="shared" si="100"/>
        <v>0</v>
      </c>
      <c r="AE118" s="15">
        <f t="shared" si="100"/>
        <v>0</v>
      </c>
      <c r="AF118" s="15">
        <f t="shared" si="100"/>
        <v>0</v>
      </c>
      <c r="AG118" s="15">
        <f t="shared" si="100"/>
        <v>0</v>
      </c>
      <c r="AH118" s="15">
        <f t="shared" si="100"/>
        <v>0</v>
      </c>
      <c r="AI118" s="15">
        <f t="shared" si="100"/>
        <v>0</v>
      </c>
      <c r="AJ118" s="15">
        <f t="shared" si="100"/>
        <v>0</v>
      </c>
      <c r="AK118" s="15">
        <f t="shared" si="100"/>
        <v>0</v>
      </c>
      <c r="AL118" s="15">
        <f t="shared" si="100"/>
        <v>0</v>
      </c>
      <c r="AM118" s="15">
        <f t="shared" si="100"/>
        <v>0</v>
      </c>
      <c r="AN118" s="15">
        <f t="shared" si="100"/>
        <v>0</v>
      </c>
    </row>
    <row r="119" spans="1:40" s="14" customFormat="1" x14ac:dyDescent="0.15">
      <c r="A119" s="18" t="s">
        <v>205</v>
      </c>
      <c r="B119" s="15">
        <f t="shared" ref="B119:AN119" si="101">B$127*$I7/$I$15</f>
        <v>0</v>
      </c>
      <c r="C119" s="15">
        <f t="shared" si="101"/>
        <v>0</v>
      </c>
      <c r="D119" s="15">
        <f t="shared" si="101"/>
        <v>0</v>
      </c>
      <c r="E119" s="15">
        <f t="shared" si="101"/>
        <v>0</v>
      </c>
      <c r="F119" s="15">
        <f t="shared" si="101"/>
        <v>0</v>
      </c>
      <c r="G119" s="15">
        <f t="shared" si="101"/>
        <v>0</v>
      </c>
      <c r="H119" s="15">
        <f t="shared" si="101"/>
        <v>0</v>
      </c>
      <c r="I119" s="15">
        <f t="shared" si="101"/>
        <v>0</v>
      </c>
      <c r="J119" s="15">
        <f t="shared" si="101"/>
        <v>0</v>
      </c>
      <c r="K119" s="15">
        <f t="shared" si="101"/>
        <v>0</v>
      </c>
      <c r="L119" s="15">
        <f t="shared" si="101"/>
        <v>0</v>
      </c>
      <c r="M119" s="15">
        <f t="shared" si="101"/>
        <v>0</v>
      </c>
      <c r="N119" s="15">
        <f t="shared" si="101"/>
        <v>0</v>
      </c>
      <c r="O119" s="15">
        <f t="shared" si="101"/>
        <v>0</v>
      </c>
      <c r="P119" s="15">
        <f t="shared" si="101"/>
        <v>0</v>
      </c>
      <c r="Q119" s="15">
        <f t="shared" si="101"/>
        <v>0</v>
      </c>
      <c r="R119" s="15">
        <f t="shared" si="101"/>
        <v>0</v>
      </c>
      <c r="S119" s="15">
        <f t="shared" si="101"/>
        <v>0</v>
      </c>
      <c r="T119" s="15">
        <f t="shared" si="101"/>
        <v>0</v>
      </c>
      <c r="U119" s="15">
        <f t="shared" si="101"/>
        <v>0</v>
      </c>
      <c r="V119" s="15">
        <f t="shared" si="101"/>
        <v>0</v>
      </c>
      <c r="W119" s="15">
        <f t="shared" si="101"/>
        <v>0</v>
      </c>
      <c r="X119" s="15">
        <f t="shared" si="101"/>
        <v>0</v>
      </c>
      <c r="Y119" s="15">
        <f t="shared" si="101"/>
        <v>0</v>
      </c>
      <c r="Z119" s="15">
        <f t="shared" si="101"/>
        <v>0</v>
      </c>
      <c r="AA119" s="15">
        <f t="shared" si="101"/>
        <v>0</v>
      </c>
      <c r="AB119" s="15">
        <f t="shared" si="101"/>
        <v>0</v>
      </c>
      <c r="AC119" s="15">
        <f t="shared" si="101"/>
        <v>0</v>
      </c>
      <c r="AD119" s="15">
        <f t="shared" si="101"/>
        <v>0</v>
      </c>
      <c r="AE119" s="15">
        <f t="shared" si="101"/>
        <v>0</v>
      </c>
      <c r="AF119" s="15">
        <f t="shared" si="101"/>
        <v>0</v>
      </c>
      <c r="AG119" s="15">
        <f t="shared" si="101"/>
        <v>0</v>
      </c>
      <c r="AH119" s="15">
        <f t="shared" si="101"/>
        <v>0</v>
      </c>
      <c r="AI119" s="15">
        <f t="shared" si="101"/>
        <v>0</v>
      </c>
      <c r="AJ119" s="15">
        <f t="shared" si="101"/>
        <v>0</v>
      </c>
      <c r="AK119" s="15">
        <f t="shared" si="101"/>
        <v>0</v>
      </c>
      <c r="AL119" s="15">
        <f t="shared" si="101"/>
        <v>0</v>
      </c>
      <c r="AM119" s="15">
        <f t="shared" si="101"/>
        <v>0</v>
      </c>
      <c r="AN119" s="15">
        <f t="shared" si="101"/>
        <v>0</v>
      </c>
    </row>
    <row r="120" spans="1:40" s="14" customFormat="1" x14ac:dyDescent="0.15">
      <c r="A120" s="18" t="s">
        <v>206</v>
      </c>
      <c r="B120" s="15">
        <f t="shared" ref="B120:AN120" si="102">B$127*$I8/$I$15</f>
        <v>0</v>
      </c>
      <c r="C120" s="15">
        <f t="shared" si="102"/>
        <v>0</v>
      </c>
      <c r="D120" s="15">
        <f t="shared" si="102"/>
        <v>0</v>
      </c>
      <c r="E120" s="15">
        <f t="shared" si="102"/>
        <v>0</v>
      </c>
      <c r="F120" s="15">
        <f t="shared" si="102"/>
        <v>0</v>
      </c>
      <c r="G120" s="15">
        <f t="shared" si="102"/>
        <v>0</v>
      </c>
      <c r="H120" s="15">
        <f t="shared" si="102"/>
        <v>0</v>
      </c>
      <c r="I120" s="15">
        <f t="shared" si="102"/>
        <v>0</v>
      </c>
      <c r="J120" s="15">
        <f t="shared" si="102"/>
        <v>0</v>
      </c>
      <c r="K120" s="15">
        <f t="shared" si="102"/>
        <v>0</v>
      </c>
      <c r="L120" s="15">
        <f t="shared" si="102"/>
        <v>0</v>
      </c>
      <c r="M120" s="15">
        <f t="shared" si="102"/>
        <v>0</v>
      </c>
      <c r="N120" s="15">
        <f t="shared" si="102"/>
        <v>0</v>
      </c>
      <c r="O120" s="15">
        <f t="shared" si="102"/>
        <v>0</v>
      </c>
      <c r="P120" s="15">
        <f t="shared" si="102"/>
        <v>0</v>
      </c>
      <c r="Q120" s="15">
        <f t="shared" si="102"/>
        <v>0</v>
      </c>
      <c r="R120" s="15">
        <f t="shared" si="102"/>
        <v>0</v>
      </c>
      <c r="S120" s="15">
        <f t="shared" si="102"/>
        <v>0</v>
      </c>
      <c r="T120" s="15">
        <f t="shared" si="102"/>
        <v>0</v>
      </c>
      <c r="U120" s="15">
        <f t="shared" si="102"/>
        <v>0</v>
      </c>
      <c r="V120" s="15">
        <f t="shared" si="102"/>
        <v>0</v>
      </c>
      <c r="W120" s="15">
        <f t="shared" si="102"/>
        <v>0</v>
      </c>
      <c r="X120" s="15">
        <f t="shared" si="102"/>
        <v>0</v>
      </c>
      <c r="Y120" s="15">
        <f t="shared" si="102"/>
        <v>0</v>
      </c>
      <c r="Z120" s="15">
        <f t="shared" si="102"/>
        <v>0</v>
      </c>
      <c r="AA120" s="15">
        <f t="shared" si="102"/>
        <v>0</v>
      </c>
      <c r="AB120" s="15">
        <f t="shared" si="102"/>
        <v>0</v>
      </c>
      <c r="AC120" s="15">
        <f t="shared" si="102"/>
        <v>0</v>
      </c>
      <c r="AD120" s="15">
        <f t="shared" si="102"/>
        <v>0</v>
      </c>
      <c r="AE120" s="15">
        <f t="shared" si="102"/>
        <v>0</v>
      </c>
      <c r="AF120" s="15">
        <f t="shared" si="102"/>
        <v>0</v>
      </c>
      <c r="AG120" s="15">
        <f t="shared" si="102"/>
        <v>0</v>
      </c>
      <c r="AH120" s="15">
        <f t="shared" si="102"/>
        <v>0</v>
      </c>
      <c r="AI120" s="15">
        <f t="shared" si="102"/>
        <v>0</v>
      </c>
      <c r="AJ120" s="15">
        <f t="shared" si="102"/>
        <v>0</v>
      </c>
      <c r="AK120" s="15">
        <f t="shared" si="102"/>
        <v>0</v>
      </c>
      <c r="AL120" s="15">
        <f t="shared" si="102"/>
        <v>0</v>
      </c>
      <c r="AM120" s="15">
        <f t="shared" si="102"/>
        <v>0</v>
      </c>
      <c r="AN120" s="15">
        <f t="shared" si="102"/>
        <v>0</v>
      </c>
    </row>
    <row r="121" spans="1:40" s="14" customFormat="1" x14ac:dyDescent="0.15">
      <c r="A121" s="18" t="s">
        <v>207</v>
      </c>
      <c r="B121" s="15">
        <f t="shared" ref="B121:AN121" si="103">B$127*$I9/$I$15</f>
        <v>0</v>
      </c>
      <c r="C121" s="15">
        <f t="shared" si="103"/>
        <v>0</v>
      </c>
      <c r="D121" s="15">
        <f t="shared" si="103"/>
        <v>0</v>
      </c>
      <c r="E121" s="15">
        <f t="shared" si="103"/>
        <v>0</v>
      </c>
      <c r="F121" s="15">
        <f t="shared" si="103"/>
        <v>0</v>
      </c>
      <c r="G121" s="15">
        <f t="shared" si="103"/>
        <v>0</v>
      </c>
      <c r="H121" s="15">
        <f t="shared" si="103"/>
        <v>0</v>
      </c>
      <c r="I121" s="15">
        <f t="shared" si="103"/>
        <v>0</v>
      </c>
      <c r="J121" s="15">
        <f t="shared" si="103"/>
        <v>0</v>
      </c>
      <c r="K121" s="15">
        <f t="shared" si="103"/>
        <v>0</v>
      </c>
      <c r="L121" s="15">
        <f t="shared" si="103"/>
        <v>0</v>
      </c>
      <c r="M121" s="15">
        <f t="shared" si="103"/>
        <v>0</v>
      </c>
      <c r="N121" s="15">
        <f t="shared" si="103"/>
        <v>0</v>
      </c>
      <c r="O121" s="15">
        <f t="shared" si="103"/>
        <v>0</v>
      </c>
      <c r="P121" s="15">
        <f t="shared" si="103"/>
        <v>0</v>
      </c>
      <c r="Q121" s="15">
        <f t="shared" si="103"/>
        <v>0</v>
      </c>
      <c r="R121" s="15">
        <f t="shared" si="103"/>
        <v>0</v>
      </c>
      <c r="S121" s="15">
        <f t="shared" si="103"/>
        <v>0</v>
      </c>
      <c r="T121" s="15">
        <f t="shared" si="103"/>
        <v>0</v>
      </c>
      <c r="U121" s="15">
        <f t="shared" si="103"/>
        <v>0</v>
      </c>
      <c r="V121" s="15">
        <f t="shared" si="103"/>
        <v>0</v>
      </c>
      <c r="W121" s="15">
        <f t="shared" si="103"/>
        <v>0</v>
      </c>
      <c r="X121" s="15">
        <f t="shared" si="103"/>
        <v>0</v>
      </c>
      <c r="Y121" s="15">
        <f t="shared" si="103"/>
        <v>0</v>
      </c>
      <c r="Z121" s="15">
        <f t="shared" si="103"/>
        <v>0</v>
      </c>
      <c r="AA121" s="15">
        <f t="shared" si="103"/>
        <v>0</v>
      </c>
      <c r="AB121" s="15">
        <f t="shared" si="103"/>
        <v>0</v>
      </c>
      <c r="AC121" s="15">
        <f t="shared" si="103"/>
        <v>0</v>
      </c>
      <c r="AD121" s="15">
        <f t="shared" si="103"/>
        <v>0</v>
      </c>
      <c r="AE121" s="15">
        <f t="shared" si="103"/>
        <v>0</v>
      </c>
      <c r="AF121" s="15">
        <f t="shared" si="103"/>
        <v>0</v>
      </c>
      <c r="AG121" s="15">
        <f t="shared" si="103"/>
        <v>0</v>
      </c>
      <c r="AH121" s="15">
        <f t="shared" si="103"/>
        <v>0</v>
      </c>
      <c r="AI121" s="15">
        <f t="shared" si="103"/>
        <v>0</v>
      </c>
      <c r="AJ121" s="15">
        <f t="shared" si="103"/>
        <v>0</v>
      </c>
      <c r="AK121" s="15">
        <f t="shared" si="103"/>
        <v>0</v>
      </c>
      <c r="AL121" s="15">
        <f t="shared" si="103"/>
        <v>0</v>
      </c>
      <c r="AM121" s="15">
        <f t="shared" si="103"/>
        <v>0</v>
      </c>
      <c r="AN121" s="15">
        <f t="shared" si="103"/>
        <v>0</v>
      </c>
    </row>
    <row r="122" spans="1:40" s="14" customFormat="1" x14ac:dyDescent="0.15">
      <c r="A122" s="18" t="s">
        <v>208</v>
      </c>
      <c r="B122" s="15">
        <f t="shared" ref="B122:AN122" si="104">B$127*$I10/$I$15</f>
        <v>0</v>
      </c>
      <c r="C122" s="15">
        <f t="shared" si="104"/>
        <v>0</v>
      </c>
      <c r="D122" s="15">
        <f t="shared" si="104"/>
        <v>0</v>
      </c>
      <c r="E122" s="15">
        <f t="shared" si="104"/>
        <v>0</v>
      </c>
      <c r="F122" s="15">
        <f t="shared" si="104"/>
        <v>0</v>
      </c>
      <c r="G122" s="15">
        <f t="shared" si="104"/>
        <v>0</v>
      </c>
      <c r="H122" s="15">
        <f t="shared" si="104"/>
        <v>0</v>
      </c>
      <c r="I122" s="15">
        <f t="shared" si="104"/>
        <v>0</v>
      </c>
      <c r="J122" s="15">
        <f t="shared" si="104"/>
        <v>0</v>
      </c>
      <c r="K122" s="15">
        <f t="shared" si="104"/>
        <v>0</v>
      </c>
      <c r="L122" s="15">
        <f t="shared" si="104"/>
        <v>0</v>
      </c>
      <c r="M122" s="15">
        <f t="shared" si="104"/>
        <v>0</v>
      </c>
      <c r="N122" s="15">
        <f t="shared" si="104"/>
        <v>0</v>
      </c>
      <c r="O122" s="15">
        <f t="shared" si="104"/>
        <v>0</v>
      </c>
      <c r="P122" s="15">
        <f t="shared" si="104"/>
        <v>0</v>
      </c>
      <c r="Q122" s="15">
        <f t="shared" si="104"/>
        <v>0</v>
      </c>
      <c r="R122" s="15">
        <f t="shared" si="104"/>
        <v>0</v>
      </c>
      <c r="S122" s="15">
        <f t="shared" si="104"/>
        <v>0</v>
      </c>
      <c r="T122" s="15">
        <f t="shared" si="104"/>
        <v>0</v>
      </c>
      <c r="U122" s="15">
        <f t="shared" si="104"/>
        <v>0</v>
      </c>
      <c r="V122" s="15">
        <f t="shared" si="104"/>
        <v>0</v>
      </c>
      <c r="W122" s="15">
        <f t="shared" si="104"/>
        <v>0</v>
      </c>
      <c r="X122" s="15">
        <f t="shared" si="104"/>
        <v>0</v>
      </c>
      <c r="Y122" s="15">
        <f t="shared" si="104"/>
        <v>0</v>
      </c>
      <c r="Z122" s="15">
        <f t="shared" si="104"/>
        <v>0</v>
      </c>
      <c r="AA122" s="15">
        <f t="shared" si="104"/>
        <v>0</v>
      </c>
      <c r="AB122" s="15">
        <f t="shared" si="104"/>
        <v>0</v>
      </c>
      <c r="AC122" s="15">
        <f t="shared" si="104"/>
        <v>0</v>
      </c>
      <c r="AD122" s="15">
        <f t="shared" si="104"/>
        <v>0</v>
      </c>
      <c r="AE122" s="15">
        <f t="shared" si="104"/>
        <v>0</v>
      </c>
      <c r="AF122" s="15">
        <f t="shared" si="104"/>
        <v>0</v>
      </c>
      <c r="AG122" s="15">
        <f t="shared" si="104"/>
        <v>0</v>
      </c>
      <c r="AH122" s="15">
        <f t="shared" si="104"/>
        <v>0</v>
      </c>
      <c r="AI122" s="15">
        <f t="shared" si="104"/>
        <v>0</v>
      </c>
      <c r="AJ122" s="15">
        <f t="shared" si="104"/>
        <v>0</v>
      </c>
      <c r="AK122" s="15">
        <f t="shared" si="104"/>
        <v>0</v>
      </c>
      <c r="AL122" s="15">
        <f t="shared" si="104"/>
        <v>0</v>
      </c>
      <c r="AM122" s="15">
        <f t="shared" si="104"/>
        <v>0</v>
      </c>
      <c r="AN122" s="15">
        <f t="shared" si="104"/>
        <v>0</v>
      </c>
    </row>
    <row r="123" spans="1:40" s="14" customFormat="1" x14ac:dyDescent="0.15">
      <c r="A123" s="18" t="s">
        <v>209</v>
      </c>
      <c r="B123" s="15">
        <f t="shared" ref="B123:AN123" si="105">B$127*$I11/$I$15</f>
        <v>0</v>
      </c>
      <c r="C123" s="15">
        <f t="shared" si="105"/>
        <v>0</v>
      </c>
      <c r="D123" s="15">
        <f t="shared" si="105"/>
        <v>0</v>
      </c>
      <c r="E123" s="15">
        <f t="shared" si="105"/>
        <v>0</v>
      </c>
      <c r="F123" s="15">
        <f t="shared" si="105"/>
        <v>0</v>
      </c>
      <c r="G123" s="15">
        <f t="shared" si="105"/>
        <v>0</v>
      </c>
      <c r="H123" s="15">
        <f t="shared" si="105"/>
        <v>0</v>
      </c>
      <c r="I123" s="15">
        <f t="shared" si="105"/>
        <v>0</v>
      </c>
      <c r="J123" s="15">
        <f t="shared" si="105"/>
        <v>0</v>
      </c>
      <c r="K123" s="15">
        <f t="shared" si="105"/>
        <v>0</v>
      </c>
      <c r="L123" s="15">
        <f t="shared" si="105"/>
        <v>0</v>
      </c>
      <c r="M123" s="15">
        <f t="shared" si="105"/>
        <v>0</v>
      </c>
      <c r="N123" s="15">
        <f t="shared" si="105"/>
        <v>0</v>
      </c>
      <c r="O123" s="15">
        <f t="shared" si="105"/>
        <v>0</v>
      </c>
      <c r="P123" s="15">
        <f t="shared" si="105"/>
        <v>0</v>
      </c>
      <c r="Q123" s="15">
        <f t="shared" si="105"/>
        <v>0</v>
      </c>
      <c r="R123" s="15">
        <f t="shared" si="105"/>
        <v>0</v>
      </c>
      <c r="S123" s="15">
        <f t="shared" si="105"/>
        <v>0</v>
      </c>
      <c r="T123" s="15">
        <f t="shared" si="105"/>
        <v>0</v>
      </c>
      <c r="U123" s="15">
        <f t="shared" si="105"/>
        <v>0</v>
      </c>
      <c r="V123" s="15">
        <f t="shared" si="105"/>
        <v>0</v>
      </c>
      <c r="W123" s="15">
        <f t="shared" si="105"/>
        <v>0</v>
      </c>
      <c r="X123" s="15">
        <f t="shared" si="105"/>
        <v>0</v>
      </c>
      <c r="Y123" s="15">
        <f t="shared" si="105"/>
        <v>0</v>
      </c>
      <c r="Z123" s="15">
        <f t="shared" si="105"/>
        <v>0</v>
      </c>
      <c r="AA123" s="15">
        <f t="shared" si="105"/>
        <v>0</v>
      </c>
      <c r="AB123" s="15">
        <f t="shared" si="105"/>
        <v>0</v>
      </c>
      <c r="AC123" s="15">
        <f t="shared" si="105"/>
        <v>0</v>
      </c>
      <c r="AD123" s="15">
        <f t="shared" si="105"/>
        <v>0</v>
      </c>
      <c r="AE123" s="15">
        <f t="shared" si="105"/>
        <v>0</v>
      </c>
      <c r="AF123" s="15">
        <f t="shared" si="105"/>
        <v>0</v>
      </c>
      <c r="AG123" s="15">
        <f t="shared" si="105"/>
        <v>0</v>
      </c>
      <c r="AH123" s="15">
        <f t="shared" si="105"/>
        <v>0</v>
      </c>
      <c r="AI123" s="15">
        <f t="shared" si="105"/>
        <v>0</v>
      </c>
      <c r="AJ123" s="15">
        <f t="shared" si="105"/>
        <v>0</v>
      </c>
      <c r="AK123" s="15">
        <f t="shared" si="105"/>
        <v>0</v>
      </c>
      <c r="AL123" s="15">
        <f t="shared" si="105"/>
        <v>0</v>
      </c>
      <c r="AM123" s="15">
        <f t="shared" si="105"/>
        <v>0</v>
      </c>
      <c r="AN123" s="15">
        <f t="shared" si="105"/>
        <v>0</v>
      </c>
    </row>
    <row r="124" spans="1:40" s="14" customFormat="1" x14ac:dyDescent="0.15">
      <c r="A124" s="18" t="s">
        <v>210</v>
      </c>
      <c r="B124" s="15">
        <f t="shared" ref="B124:AN124" si="106">B$127*$I12/$I$15</f>
        <v>0</v>
      </c>
      <c r="C124" s="15">
        <f t="shared" si="106"/>
        <v>0</v>
      </c>
      <c r="D124" s="15">
        <f t="shared" si="106"/>
        <v>0</v>
      </c>
      <c r="E124" s="15">
        <f t="shared" si="106"/>
        <v>0</v>
      </c>
      <c r="F124" s="15">
        <f t="shared" si="106"/>
        <v>0</v>
      </c>
      <c r="G124" s="15">
        <f t="shared" si="106"/>
        <v>0</v>
      </c>
      <c r="H124" s="15">
        <f t="shared" si="106"/>
        <v>0</v>
      </c>
      <c r="I124" s="15">
        <f t="shared" si="106"/>
        <v>0</v>
      </c>
      <c r="J124" s="15">
        <f t="shared" si="106"/>
        <v>0</v>
      </c>
      <c r="K124" s="15">
        <f t="shared" si="106"/>
        <v>0</v>
      </c>
      <c r="L124" s="15">
        <f t="shared" si="106"/>
        <v>0</v>
      </c>
      <c r="M124" s="15">
        <f t="shared" si="106"/>
        <v>0</v>
      </c>
      <c r="N124" s="15">
        <f t="shared" si="106"/>
        <v>0</v>
      </c>
      <c r="O124" s="15">
        <f t="shared" si="106"/>
        <v>0</v>
      </c>
      <c r="P124" s="15">
        <f t="shared" si="106"/>
        <v>0</v>
      </c>
      <c r="Q124" s="15">
        <f t="shared" si="106"/>
        <v>0</v>
      </c>
      <c r="R124" s="15">
        <f t="shared" si="106"/>
        <v>0</v>
      </c>
      <c r="S124" s="15">
        <f t="shared" si="106"/>
        <v>0</v>
      </c>
      <c r="T124" s="15">
        <f t="shared" si="106"/>
        <v>0</v>
      </c>
      <c r="U124" s="15">
        <f t="shared" si="106"/>
        <v>0</v>
      </c>
      <c r="V124" s="15">
        <f t="shared" si="106"/>
        <v>0</v>
      </c>
      <c r="W124" s="15">
        <f t="shared" si="106"/>
        <v>0</v>
      </c>
      <c r="X124" s="15">
        <f t="shared" si="106"/>
        <v>0</v>
      </c>
      <c r="Y124" s="15">
        <f t="shared" si="106"/>
        <v>0</v>
      </c>
      <c r="Z124" s="15">
        <f t="shared" si="106"/>
        <v>0</v>
      </c>
      <c r="AA124" s="15">
        <f t="shared" si="106"/>
        <v>0</v>
      </c>
      <c r="AB124" s="15">
        <f t="shared" si="106"/>
        <v>0</v>
      </c>
      <c r="AC124" s="15">
        <f t="shared" si="106"/>
        <v>0</v>
      </c>
      <c r="AD124" s="15">
        <f t="shared" si="106"/>
        <v>0</v>
      </c>
      <c r="AE124" s="15">
        <f t="shared" si="106"/>
        <v>0</v>
      </c>
      <c r="AF124" s="15">
        <f t="shared" si="106"/>
        <v>0</v>
      </c>
      <c r="AG124" s="15">
        <f t="shared" si="106"/>
        <v>0</v>
      </c>
      <c r="AH124" s="15">
        <f t="shared" si="106"/>
        <v>0</v>
      </c>
      <c r="AI124" s="15">
        <f t="shared" si="106"/>
        <v>0</v>
      </c>
      <c r="AJ124" s="15">
        <f t="shared" si="106"/>
        <v>0</v>
      </c>
      <c r="AK124" s="15">
        <f t="shared" si="106"/>
        <v>0</v>
      </c>
      <c r="AL124" s="15">
        <f t="shared" si="106"/>
        <v>0</v>
      </c>
      <c r="AM124" s="15">
        <f t="shared" si="106"/>
        <v>0</v>
      </c>
      <c r="AN124" s="15">
        <f t="shared" si="106"/>
        <v>0</v>
      </c>
    </row>
    <row r="125" spans="1:40" s="14" customFormat="1" x14ac:dyDescent="0.15">
      <c r="A125" s="18" t="s">
        <v>211</v>
      </c>
      <c r="B125" s="15">
        <f t="shared" ref="B125:AN125" si="107">B$127*$I13/$I$15</f>
        <v>0</v>
      </c>
      <c r="C125" s="15">
        <f t="shared" si="107"/>
        <v>0</v>
      </c>
      <c r="D125" s="15">
        <f t="shared" si="107"/>
        <v>0</v>
      </c>
      <c r="E125" s="15">
        <f t="shared" si="107"/>
        <v>0</v>
      </c>
      <c r="F125" s="15">
        <f t="shared" si="107"/>
        <v>0</v>
      </c>
      <c r="G125" s="15">
        <f t="shared" si="107"/>
        <v>0</v>
      </c>
      <c r="H125" s="15">
        <f t="shared" si="107"/>
        <v>0</v>
      </c>
      <c r="I125" s="15">
        <f t="shared" si="107"/>
        <v>0</v>
      </c>
      <c r="J125" s="15">
        <f t="shared" si="107"/>
        <v>0</v>
      </c>
      <c r="K125" s="15">
        <f t="shared" si="107"/>
        <v>0</v>
      </c>
      <c r="L125" s="15">
        <f t="shared" si="107"/>
        <v>0</v>
      </c>
      <c r="M125" s="15">
        <f t="shared" si="107"/>
        <v>0</v>
      </c>
      <c r="N125" s="15">
        <f t="shared" si="107"/>
        <v>0</v>
      </c>
      <c r="O125" s="15">
        <f t="shared" si="107"/>
        <v>0</v>
      </c>
      <c r="P125" s="15">
        <f t="shared" si="107"/>
        <v>0</v>
      </c>
      <c r="Q125" s="15">
        <f t="shared" si="107"/>
        <v>0</v>
      </c>
      <c r="R125" s="15">
        <f t="shared" si="107"/>
        <v>0</v>
      </c>
      <c r="S125" s="15">
        <f t="shared" si="107"/>
        <v>0</v>
      </c>
      <c r="T125" s="15">
        <f t="shared" si="107"/>
        <v>0</v>
      </c>
      <c r="U125" s="15">
        <f t="shared" si="107"/>
        <v>0</v>
      </c>
      <c r="V125" s="15">
        <f t="shared" si="107"/>
        <v>0</v>
      </c>
      <c r="W125" s="15">
        <f t="shared" si="107"/>
        <v>0</v>
      </c>
      <c r="X125" s="15">
        <f t="shared" si="107"/>
        <v>0</v>
      </c>
      <c r="Y125" s="15">
        <f t="shared" si="107"/>
        <v>0</v>
      </c>
      <c r="Z125" s="15">
        <f t="shared" si="107"/>
        <v>0</v>
      </c>
      <c r="AA125" s="15">
        <f t="shared" si="107"/>
        <v>0</v>
      </c>
      <c r="AB125" s="15">
        <f t="shared" si="107"/>
        <v>0</v>
      </c>
      <c r="AC125" s="15">
        <f t="shared" si="107"/>
        <v>0</v>
      </c>
      <c r="AD125" s="15">
        <f t="shared" si="107"/>
        <v>0</v>
      </c>
      <c r="AE125" s="15">
        <f t="shared" si="107"/>
        <v>0</v>
      </c>
      <c r="AF125" s="15">
        <f t="shared" si="107"/>
        <v>0</v>
      </c>
      <c r="AG125" s="15">
        <f t="shared" si="107"/>
        <v>0</v>
      </c>
      <c r="AH125" s="15">
        <f t="shared" si="107"/>
        <v>0</v>
      </c>
      <c r="AI125" s="15">
        <f t="shared" si="107"/>
        <v>0</v>
      </c>
      <c r="AJ125" s="15">
        <f t="shared" si="107"/>
        <v>0</v>
      </c>
      <c r="AK125" s="15">
        <f t="shared" si="107"/>
        <v>0</v>
      </c>
      <c r="AL125" s="15">
        <f t="shared" si="107"/>
        <v>0</v>
      </c>
      <c r="AM125" s="15">
        <f t="shared" si="107"/>
        <v>0</v>
      </c>
      <c r="AN125" s="15">
        <f t="shared" si="107"/>
        <v>0</v>
      </c>
    </row>
    <row r="126" spans="1:40" s="14" customFormat="1" x14ac:dyDescent="0.15">
      <c r="A126" s="18" t="s">
        <v>212</v>
      </c>
      <c r="B126" s="15">
        <f t="shared" ref="B126:AN126" si="108">B$127*$I14/$I$15</f>
        <v>0</v>
      </c>
      <c r="C126" s="15">
        <f t="shared" si="108"/>
        <v>0</v>
      </c>
      <c r="D126" s="15">
        <f t="shared" si="108"/>
        <v>0</v>
      </c>
      <c r="E126" s="15">
        <f t="shared" si="108"/>
        <v>0</v>
      </c>
      <c r="F126" s="15">
        <f t="shared" si="108"/>
        <v>0</v>
      </c>
      <c r="G126" s="15">
        <f t="shared" si="108"/>
        <v>0</v>
      </c>
      <c r="H126" s="15">
        <f t="shared" si="108"/>
        <v>0</v>
      </c>
      <c r="I126" s="15">
        <f t="shared" si="108"/>
        <v>0</v>
      </c>
      <c r="J126" s="15">
        <f t="shared" si="108"/>
        <v>0</v>
      </c>
      <c r="K126" s="15">
        <f t="shared" si="108"/>
        <v>0</v>
      </c>
      <c r="L126" s="15">
        <f t="shared" si="108"/>
        <v>0</v>
      </c>
      <c r="M126" s="15">
        <f t="shared" si="108"/>
        <v>0</v>
      </c>
      <c r="N126" s="15">
        <f t="shared" si="108"/>
        <v>0</v>
      </c>
      <c r="O126" s="15">
        <f t="shared" si="108"/>
        <v>0</v>
      </c>
      <c r="P126" s="15">
        <f t="shared" si="108"/>
        <v>0</v>
      </c>
      <c r="Q126" s="15">
        <f t="shared" si="108"/>
        <v>0</v>
      </c>
      <c r="R126" s="15">
        <f t="shared" si="108"/>
        <v>0</v>
      </c>
      <c r="S126" s="15">
        <f t="shared" si="108"/>
        <v>0</v>
      </c>
      <c r="T126" s="15">
        <f t="shared" si="108"/>
        <v>0</v>
      </c>
      <c r="U126" s="15">
        <f t="shared" si="108"/>
        <v>0</v>
      </c>
      <c r="V126" s="15">
        <f t="shared" si="108"/>
        <v>0</v>
      </c>
      <c r="W126" s="15">
        <f t="shared" si="108"/>
        <v>0</v>
      </c>
      <c r="X126" s="15">
        <f t="shared" si="108"/>
        <v>0</v>
      </c>
      <c r="Y126" s="15">
        <f t="shared" si="108"/>
        <v>0</v>
      </c>
      <c r="Z126" s="15">
        <f t="shared" si="108"/>
        <v>0</v>
      </c>
      <c r="AA126" s="15">
        <f t="shared" si="108"/>
        <v>0</v>
      </c>
      <c r="AB126" s="15">
        <f t="shared" si="108"/>
        <v>0</v>
      </c>
      <c r="AC126" s="15">
        <f t="shared" si="108"/>
        <v>0</v>
      </c>
      <c r="AD126" s="15">
        <f t="shared" si="108"/>
        <v>0</v>
      </c>
      <c r="AE126" s="15">
        <f t="shared" si="108"/>
        <v>0</v>
      </c>
      <c r="AF126" s="15">
        <f t="shared" si="108"/>
        <v>0</v>
      </c>
      <c r="AG126" s="15">
        <f t="shared" si="108"/>
        <v>0</v>
      </c>
      <c r="AH126" s="15">
        <f t="shared" si="108"/>
        <v>0</v>
      </c>
      <c r="AI126" s="15">
        <f t="shared" si="108"/>
        <v>0</v>
      </c>
      <c r="AJ126" s="15">
        <f t="shared" si="108"/>
        <v>0</v>
      </c>
      <c r="AK126" s="15">
        <f t="shared" si="108"/>
        <v>0</v>
      </c>
      <c r="AL126" s="15">
        <f t="shared" si="108"/>
        <v>0</v>
      </c>
      <c r="AM126" s="15">
        <f t="shared" si="108"/>
        <v>0</v>
      </c>
      <c r="AN126" s="15">
        <f t="shared" si="108"/>
        <v>0</v>
      </c>
    </row>
    <row r="127" spans="1:40" s="16" customFormat="1" x14ac:dyDescent="0.15">
      <c r="A127" s="18" t="s">
        <v>527</v>
      </c>
      <c r="B127" s="16">
        <f>'BAU energy consumption'!B$5*$I$17</f>
        <v>192.79321552049629</v>
      </c>
      <c r="C127" s="16">
        <f>'BAU energy consumption'!C$5*$I$17</f>
        <v>192.79321552049629</v>
      </c>
      <c r="D127" s="16">
        <f>'BAU energy consumption'!D$5*$I$17</f>
        <v>184.31737402656461</v>
      </c>
      <c r="E127" s="16">
        <f>'BAU energy consumption'!E$5*$I$17</f>
        <v>177.15734440877273</v>
      </c>
      <c r="F127" s="16">
        <f>'BAU energy consumption'!F$5*$I$17</f>
        <v>169.91426467911938</v>
      </c>
      <c r="G127" s="16">
        <f>'BAU energy consumption'!G$5*$I$17</f>
        <v>163.89249337441785</v>
      </c>
      <c r="H127" s="16">
        <f>'BAU energy consumption'!H$5*$I$17</f>
        <v>157.84393747116349</v>
      </c>
      <c r="I127" s="16">
        <f>'BAU energy consumption'!I$5*$I$17</f>
        <v>151.76983978688281</v>
      </c>
      <c r="J127" s="16">
        <f>'BAU energy consumption'!J$5*$I$17</f>
        <v>145.66960677951781</v>
      </c>
      <c r="K127" s="16">
        <f>'BAU energy consumption'!K$5*$I$17</f>
        <v>139.54680218245713</v>
      </c>
      <c r="L127" s="16">
        <f>'BAU energy consumption'!L$5*$I$17</f>
        <v>132.69782515358656</v>
      </c>
      <c r="M127" s="16">
        <f>'BAU energy consumption'!M$5*$I$17</f>
        <v>125.83893874832265</v>
      </c>
      <c r="N127" s="16">
        <f>'BAU energy consumption'!N$5*$I$17</f>
        <v>118.96396483710861</v>
      </c>
      <c r="O127" s="16">
        <f>'BAU energy consumption'!O$5*$I$17</f>
        <v>112.07338138678952</v>
      </c>
      <c r="P127" s="16">
        <f>'BAU energy consumption'!P$5*$I$17</f>
        <v>105.17034385263467</v>
      </c>
      <c r="Q127" s="16">
        <f>'BAU energy consumption'!Q$5*$I$17</f>
        <v>100.90785416410189</v>
      </c>
      <c r="R127" s="16">
        <f>'BAU energy consumption'!R$5*$I$17</f>
        <v>96.642739676615491</v>
      </c>
      <c r="S127" s="16">
        <f>'BAU energy consumption'!S$5*$I$17</f>
        <v>92.380413941383367</v>
      </c>
      <c r="T127" s="16">
        <f>'BAU energy consumption'!T$5*$I$17</f>
        <v>88.123152559566194</v>
      </c>
      <c r="U127" s="16">
        <f>'BAU energy consumption'!U$5*$I$17</f>
        <v>83.869287637608053</v>
      </c>
      <c r="V127" s="16">
        <f>'BAU energy consumption'!V$5*$I$17</f>
        <v>80.324667934470796</v>
      </c>
      <c r="W127" s="16">
        <f>'BAU energy consumption'!W$5*$I$17</f>
        <v>76.787107937242638</v>
      </c>
      <c r="X127" s="16">
        <f>'BAU energy consumption'!X$5*$I$17</f>
        <v>73.255756206515372</v>
      </c>
      <c r="Y127" s="16">
        <f>'BAU energy consumption'!Y$5*$I$17</f>
        <v>69.732042519132506</v>
      </c>
      <c r="Z127" s="16">
        <f>'BAU energy consumption'!Z$5*$I$17</f>
        <v>66.219759478106909</v>
      </c>
      <c r="AA127" s="16">
        <f>'BAU energy consumption'!AA$5*$I$17</f>
        <v>62.273713055042712</v>
      </c>
      <c r="AB127" s="16">
        <f>'BAU energy consumption'!AB$5*$I$17</f>
        <v>58.346620631025658</v>
      </c>
      <c r="AC127" s="16">
        <f>'BAU energy consumption'!AC$5*$I$17</f>
        <v>54.435713128096502</v>
      </c>
      <c r="AD127" s="16">
        <f>'BAU energy consumption'!AD$5*$I$17</f>
        <v>50.542315038037614</v>
      </c>
      <c r="AE127" s="16">
        <f>'BAU energy consumption'!AE$5*$I$17</f>
        <v>46.663988775139494</v>
      </c>
      <c r="AF127" s="16">
        <f>'BAU energy consumption'!AF$5*$I$17</f>
        <v>42.386926191389136</v>
      </c>
      <c r="AG127" s="16">
        <f>'BAU energy consumption'!AG$5*$I$17</f>
        <v>38.141785351501895</v>
      </c>
      <c r="AH127" s="16">
        <f>'BAU energy consumption'!AH$5*$I$17</f>
        <v>33.91790154232207</v>
      </c>
      <c r="AI127" s="16">
        <f>'BAU energy consumption'!AI$5*$I$17</f>
        <v>29.721734494759641</v>
      </c>
      <c r="AJ127" s="16">
        <f>'BAU energy consumption'!AJ$5*$I$17</f>
        <v>25.555777438116777</v>
      </c>
      <c r="AK127" s="16">
        <f>'BAU energy consumption'!AK$5*$I$17</f>
        <v>21.07913283239143</v>
      </c>
      <c r="AL127" s="16">
        <f>'BAU energy consumption'!AL$5*$I$17</f>
        <v>16.640849015945228</v>
      </c>
      <c r="AM127" s="16">
        <f>'BAU energy consumption'!AM$5*$I$17</f>
        <v>12.236939050137099</v>
      </c>
      <c r="AN127" s="16">
        <f>'BAU energy consumption'!AN$5*$I$17</f>
        <v>7.869254852110477</v>
      </c>
    </row>
    <row r="128" spans="1:40" s="14" customFormat="1" x14ac:dyDescent="0.15"/>
    <row r="129" spans="1:40" s="18" customFormat="1" x14ac:dyDescent="0.15">
      <c r="A129" s="17" t="s">
        <v>29</v>
      </c>
      <c r="B129" s="18">
        <v>2022</v>
      </c>
      <c r="C129" s="18">
        <v>2023</v>
      </c>
      <c r="D129" s="18">
        <v>2024</v>
      </c>
      <c r="E129" s="18">
        <v>2025</v>
      </c>
      <c r="F129" s="18">
        <v>2026</v>
      </c>
      <c r="G129" s="18">
        <v>2027</v>
      </c>
      <c r="H129" s="18">
        <v>2028</v>
      </c>
      <c r="I129" s="18">
        <v>2029</v>
      </c>
      <c r="J129" s="18">
        <v>2030</v>
      </c>
      <c r="K129" s="18">
        <v>2031</v>
      </c>
      <c r="L129" s="18">
        <v>2032</v>
      </c>
      <c r="M129" s="18">
        <v>2033</v>
      </c>
      <c r="N129" s="18">
        <v>2034</v>
      </c>
      <c r="O129" s="18">
        <v>2035</v>
      </c>
      <c r="P129" s="18">
        <v>2036</v>
      </c>
      <c r="Q129" s="18">
        <v>2037</v>
      </c>
      <c r="R129" s="18">
        <v>2038</v>
      </c>
      <c r="S129" s="18">
        <v>2039</v>
      </c>
      <c r="T129" s="18">
        <v>2040</v>
      </c>
      <c r="U129" s="18">
        <v>2041</v>
      </c>
      <c r="V129" s="18">
        <v>2042</v>
      </c>
      <c r="W129" s="18">
        <v>2043</v>
      </c>
      <c r="X129" s="18">
        <v>2044</v>
      </c>
      <c r="Y129" s="18">
        <v>2045</v>
      </c>
      <c r="Z129" s="18">
        <v>2046</v>
      </c>
      <c r="AA129" s="18">
        <v>2047</v>
      </c>
      <c r="AB129" s="18">
        <v>2048</v>
      </c>
      <c r="AC129" s="18">
        <v>2049</v>
      </c>
      <c r="AD129" s="18">
        <v>2050</v>
      </c>
      <c r="AE129" s="18">
        <v>2051</v>
      </c>
      <c r="AF129" s="18">
        <v>2052</v>
      </c>
      <c r="AG129" s="18">
        <v>2053</v>
      </c>
      <c r="AH129" s="18">
        <v>2054</v>
      </c>
      <c r="AI129" s="18">
        <v>2055</v>
      </c>
      <c r="AJ129" s="18">
        <v>2056</v>
      </c>
      <c r="AK129" s="18">
        <v>2057</v>
      </c>
      <c r="AL129" s="18">
        <v>2058</v>
      </c>
      <c r="AM129" s="18">
        <v>2059</v>
      </c>
      <c r="AN129" s="18">
        <v>2060</v>
      </c>
    </row>
    <row r="130" spans="1:40" s="14" customFormat="1" x14ac:dyDescent="0.15">
      <c r="A130" s="18" t="s">
        <v>203</v>
      </c>
      <c r="B130" s="14">
        <f t="shared" ref="B130:AN130" si="109">IFERROR(B$140*$J5/$J$15,0)</f>
        <v>0</v>
      </c>
      <c r="C130" s="14">
        <f t="shared" si="109"/>
        <v>0</v>
      </c>
      <c r="D130" s="14">
        <f t="shared" si="109"/>
        <v>0</v>
      </c>
      <c r="E130" s="14">
        <f t="shared" si="109"/>
        <v>0</v>
      </c>
      <c r="F130" s="14">
        <f t="shared" si="109"/>
        <v>0</v>
      </c>
      <c r="G130" s="14">
        <f t="shared" si="109"/>
        <v>0</v>
      </c>
      <c r="H130" s="14">
        <f t="shared" si="109"/>
        <v>0</v>
      </c>
      <c r="I130" s="14">
        <f t="shared" si="109"/>
        <v>0</v>
      </c>
      <c r="J130" s="14">
        <f t="shared" si="109"/>
        <v>0</v>
      </c>
      <c r="K130" s="14">
        <f t="shared" si="109"/>
        <v>0</v>
      </c>
      <c r="L130" s="14">
        <f t="shared" si="109"/>
        <v>0</v>
      </c>
      <c r="M130" s="14">
        <f t="shared" si="109"/>
        <v>0</v>
      </c>
      <c r="N130" s="14">
        <f t="shared" si="109"/>
        <v>0</v>
      </c>
      <c r="O130" s="14">
        <f t="shared" si="109"/>
        <v>0</v>
      </c>
      <c r="P130" s="14">
        <f t="shared" si="109"/>
        <v>0</v>
      </c>
      <c r="Q130" s="14">
        <f t="shared" si="109"/>
        <v>0</v>
      </c>
      <c r="R130" s="14">
        <f t="shared" si="109"/>
        <v>0</v>
      </c>
      <c r="S130" s="14">
        <f t="shared" si="109"/>
        <v>0</v>
      </c>
      <c r="T130" s="14">
        <f t="shared" si="109"/>
        <v>0</v>
      </c>
      <c r="U130" s="14">
        <f t="shared" si="109"/>
        <v>0</v>
      </c>
      <c r="V130" s="14">
        <f t="shared" si="109"/>
        <v>0</v>
      </c>
      <c r="W130" s="14">
        <f t="shared" si="109"/>
        <v>0</v>
      </c>
      <c r="X130" s="14">
        <f t="shared" si="109"/>
        <v>0</v>
      </c>
      <c r="Y130" s="14">
        <f t="shared" si="109"/>
        <v>0</v>
      </c>
      <c r="Z130" s="14">
        <f t="shared" si="109"/>
        <v>0</v>
      </c>
      <c r="AA130" s="14">
        <f t="shared" si="109"/>
        <v>0</v>
      </c>
      <c r="AB130" s="14">
        <f t="shared" si="109"/>
        <v>0</v>
      </c>
      <c r="AC130" s="14">
        <f t="shared" si="109"/>
        <v>0</v>
      </c>
      <c r="AD130" s="14">
        <f t="shared" si="109"/>
        <v>0</v>
      </c>
      <c r="AE130" s="14">
        <f t="shared" si="109"/>
        <v>0</v>
      </c>
      <c r="AF130" s="14">
        <f t="shared" si="109"/>
        <v>0</v>
      </c>
      <c r="AG130" s="14">
        <f t="shared" si="109"/>
        <v>0</v>
      </c>
      <c r="AH130" s="14">
        <f t="shared" si="109"/>
        <v>0</v>
      </c>
      <c r="AI130" s="14">
        <f t="shared" si="109"/>
        <v>0</v>
      </c>
      <c r="AJ130" s="14">
        <f t="shared" si="109"/>
        <v>0</v>
      </c>
      <c r="AK130" s="14">
        <f t="shared" si="109"/>
        <v>0</v>
      </c>
      <c r="AL130" s="14">
        <f t="shared" si="109"/>
        <v>0</v>
      </c>
      <c r="AM130" s="14">
        <f t="shared" si="109"/>
        <v>0</v>
      </c>
      <c r="AN130" s="14">
        <f t="shared" si="109"/>
        <v>0</v>
      </c>
    </row>
    <row r="131" spans="1:40" s="14" customFormat="1" x14ac:dyDescent="0.15">
      <c r="A131" s="18" t="s">
        <v>204</v>
      </c>
      <c r="B131" s="14">
        <f t="shared" ref="B131:AN131" si="110">IFERROR(B$140*$J6/$J$15,0)</f>
        <v>0</v>
      </c>
      <c r="C131" s="14">
        <f t="shared" si="110"/>
        <v>0</v>
      </c>
      <c r="D131" s="14">
        <f t="shared" si="110"/>
        <v>0</v>
      </c>
      <c r="E131" s="14">
        <f t="shared" si="110"/>
        <v>0</v>
      </c>
      <c r="F131" s="14">
        <f t="shared" si="110"/>
        <v>0</v>
      </c>
      <c r="G131" s="14">
        <f t="shared" si="110"/>
        <v>0</v>
      </c>
      <c r="H131" s="14">
        <f t="shared" si="110"/>
        <v>0</v>
      </c>
      <c r="I131" s="14">
        <f t="shared" si="110"/>
        <v>0</v>
      </c>
      <c r="J131" s="14">
        <f t="shared" si="110"/>
        <v>0</v>
      </c>
      <c r="K131" s="14">
        <f t="shared" si="110"/>
        <v>0</v>
      </c>
      <c r="L131" s="14">
        <f t="shared" si="110"/>
        <v>0</v>
      </c>
      <c r="M131" s="14">
        <f t="shared" si="110"/>
        <v>0</v>
      </c>
      <c r="N131" s="14">
        <f t="shared" si="110"/>
        <v>0</v>
      </c>
      <c r="O131" s="14">
        <f t="shared" si="110"/>
        <v>0</v>
      </c>
      <c r="P131" s="14">
        <f t="shared" si="110"/>
        <v>0</v>
      </c>
      <c r="Q131" s="14">
        <f t="shared" si="110"/>
        <v>0</v>
      </c>
      <c r="R131" s="14">
        <f t="shared" si="110"/>
        <v>0</v>
      </c>
      <c r="S131" s="14">
        <f t="shared" si="110"/>
        <v>0</v>
      </c>
      <c r="T131" s="14">
        <f t="shared" si="110"/>
        <v>0</v>
      </c>
      <c r="U131" s="14">
        <f t="shared" si="110"/>
        <v>0</v>
      </c>
      <c r="V131" s="14">
        <f t="shared" si="110"/>
        <v>0</v>
      </c>
      <c r="W131" s="14">
        <f t="shared" si="110"/>
        <v>0</v>
      </c>
      <c r="X131" s="14">
        <f t="shared" si="110"/>
        <v>0</v>
      </c>
      <c r="Y131" s="14">
        <f t="shared" si="110"/>
        <v>0</v>
      </c>
      <c r="Z131" s="14">
        <f t="shared" si="110"/>
        <v>0</v>
      </c>
      <c r="AA131" s="14">
        <f t="shared" si="110"/>
        <v>0</v>
      </c>
      <c r="AB131" s="14">
        <f t="shared" si="110"/>
        <v>0</v>
      </c>
      <c r="AC131" s="14">
        <f t="shared" si="110"/>
        <v>0</v>
      </c>
      <c r="AD131" s="14">
        <f t="shared" si="110"/>
        <v>0</v>
      </c>
      <c r="AE131" s="14">
        <f t="shared" si="110"/>
        <v>0</v>
      </c>
      <c r="AF131" s="14">
        <f t="shared" si="110"/>
        <v>0</v>
      </c>
      <c r="AG131" s="14">
        <f t="shared" si="110"/>
        <v>0</v>
      </c>
      <c r="AH131" s="14">
        <f t="shared" si="110"/>
        <v>0</v>
      </c>
      <c r="AI131" s="14">
        <f t="shared" si="110"/>
        <v>0</v>
      </c>
      <c r="AJ131" s="14">
        <f t="shared" si="110"/>
        <v>0</v>
      </c>
      <c r="AK131" s="14">
        <f t="shared" si="110"/>
        <v>0</v>
      </c>
      <c r="AL131" s="14">
        <f t="shared" si="110"/>
        <v>0</v>
      </c>
      <c r="AM131" s="14">
        <f t="shared" si="110"/>
        <v>0</v>
      </c>
      <c r="AN131" s="14">
        <f t="shared" si="110"/>
        <v>0</v>
      </c>
    </row>
    <row r="132" spans="1:40" s="14" customFormat="1" x14ac:dyDescent="0.15">
      <c r="A132" s="18" t="s">
        <v>205</v>
      </c>
      <c r="B132" s="14">
        <f t="shared" ref="B132:AN132" si="111">IFERROR(B$140*$J7/$J$15,0)</f>
        <v>0</v>
      </c>
      <c r="C132" s="14">
        <f t="shared" si="111"/>
        <v>0</v>
      </c>
      <c r="D132" s="14">
        <f t="shared" si="111"/>
        <v>0</v>
      </c>
      <c r="E132" s="14">
        <f t="shared" si="111"/>
        <v>0</v>
      </c>
      <c r="F132" s="14">
        <f t="shared" si="111"/>
        <v>0</v>
      </c>
      <c r="G132" s="14">
        <f t="shared" si="111"/>
        <v>0</v>
      </c>
      <c r="H132" s="14">
        <f t="shared" si="111"/>
        <v>0</v>
      </c>
      <c r="I132" s="14">
        <f t="shared" si="111"/>
        <v>0</v>
      </c>
      <c r="J132" s="14">
        <f t="shared" si="111"/>
        <v>0</v>
      </c>
      <c r="K132" s="14">
        <f t="shared" si="111"/>
        <v>0</v>
      </c>
      <c r="L132" s="14">
        <f t="shared" si="111"/>
        <v>0</v>
      </c>
      <c r="M132" s="14">
        <f t="shared" si="111"/>
        <v>0</v>
      </c>
      <c r="N132" s="14">
        <f t="shared" si="111"/>
        <v>0</v>
      </c>
      <c r="O132" s="14">
        <f t="shared" si="111"/>
        <v>0</v>
      </c>
      <c r="P132" s="14">
        <f t="shared" si="111"/>
        <v>0</v>
      </c>
      <c r="Q132" s="14">
        <f t="shared" si="111"/>
        <v>0</v>
      </c>
      <c r="R132" s="14">
        <f t="shared" si="111"/>
        <v>0</v>
      </c>
      <c r="S132" s="14">
        <f t="shared" si="111"/>
        <v>0</v>
      </c>
      <c r="T132" s="14">
        <f t="shared" si="111"/>
        <v>0</v>
      </c>
      <c r="U132" s="14">
        <f t="shared" si="111"/>
        <v>0</v>
      </c>
      <c r="V132" s="14">
        <f t="shared" si="111"/>
        <v>0</v>
      </c>
      <c r="W132" s="14">
        <f t="shared" si="111"/>
        <v>0</v>
      </c>
      <c r="X132" s="14">
        <f t="shared" si="111"/>
        <v>0</v>
      </c>
      <c r="Y132" s="14">
        <f t="shared" si="111"/>
        <v>0</v>
      </c>
      <c r="Z132" s="14">
        <f t="shared" si="111"/>
        <v>0</v>
      </c>
      <c r="AA132" s="14">
        <f t="shared" si="111"/>
        <v>0</v>
      </c>
      <c r="AB132" s="14">
        <f t="shared" si="111"/>
        <v>0</v>
      </c>
      <c r="AC132" s="14">
        <f t="shared" si="111"/>
        <v>0</v>
      </c>
      <c r="AD132" s="14">
        <f t="shared" si="111"/>
        <v>0</v>
      </c>
      <c r="AE132" s="14">
        <f t="shared" si="111"/>
        <v>0</v>
      </c>
      <c r="AF132" s="14">
        <f t="shared" si="111"/>
        <v>0</v>
      </c>
      <c r="AG132" s="14">
        <f t="shared" si="111"/>
        <v>0</v>
      </c>
      <c r="AH132" s="14">
        <f t="shared" si="111"/>
        <v>0</v>
      </c>
      <c r="AI132" s="14">
        <f t="shared" si="111"/>
        <v>0</v>
      </c>
      <c r="AJ132" s="14">
        <f t="shared" si="111"/>
        <v>0</v>
      </c>
      <c r="AK132" s="14">
        <f t="shared" si="111"/>
        <v>0</v>
      </c>
      <c r="AL132" s="14">
        <f t="shared" si="111"/>
        <v>0</v>
      </c>
      <c r="AM132" s="14">
        <f t="shared" si="111"/>
        <v>0</v>
      </c>
      <c r="AN132" s="14">
        <f t="shared" si="111"/>
        <v>0</v>
      </c>
    </row>
    <row r="133" spans="1:40" s="14" customFormat="1" x14ac:dyDescent="0.15">
      <c r="A133" s="18" t="s">
        <v>206</v>
      </c>
      <c r="B133" s="14">
        <f t="shared" ref="B133:AN133" si="112">IFERROR(B$140*$J8/$J$15,0)</f>
        <v>0</v>
      </c>
      <c r="C133" s="14">
        <f t="shared" si="112"/>
        <v>0</v>
      </c>
      <c r="D133" s="14">
        <f t="shared" si="112"/>
        <v>0</v>
      </c>
      <c r="E133" s="14">
        <f t="shared" si="112"/>
        <v>0</v>
      </c>
      <c r="F133" s="14">
        <f t="shared" si="112"/>
        <v>0</v>
      </c>
      <c r="G133" s="14">
        <f t="shared" si="112"/>
        <v>0</v>
      </c>
      <c r="H133" s="14">
        <f t="shared" si="112"/>
        <v>0</v>
      </c>
      <c r="I133" s="14">
        <f t="shared" si="112"/>
        <v>0</v>
      </c>
      <c r="J133" s="14">
        <f t="shared" si="112"/>
        <v>0</v>
      </c>
      <c r="K133" s="14">
        <f t="shared" si="112"/>
        <v>0</v>
      </c>
      <c r="L133" s="14">
        <f t="shared" si="112"/>
        <v>0</v>
      </c>
      <c r="M133" s="14">
        <f t="shared" si="112"/>
        <v>0</v>
      </c>
      <c r="N133" s="14">
        <f t="shared" si="112"/>
        <v>0</v>
      </c>
      <c r="O133" s="14">
        <f t="shared" si="112"/>
        <v>0</v>
      </c>
      <c r="P133" s="14">
        <f t="shared" si="112"/>
        <v>0</v>
      </c>
      <c r="Q133" s="14">
        <f t="shared" si="112"/>
        <v>0</v>
      </c>
      <c r="R133" s="14">
        <f t="shared" si="112"/>
        <v>0</v>
      </c>
      <c r="S133" s="14">
        <f t="shared" si="112"/>
        <v>0</v>
      </c>
      <c r="T133" s="14">
        <f t="shared" si="112"/>
        <v>0</v>
      </c>
      <c r="U133" s="14">
        <f t="shared" si="112"/>
        <v>0</v>
      </c>
      <c r="V133" s="14">
        <f t="shared" si="112"/>
        <v>0</v>
      </c>
      <c r="W133" s="14">
        <f t="shared" si="112"/>
        <v>0</v>
      </c>
      <c r="X133" s="14">
        <f t="shared" si="112"/>
        <v>0</v>
      </c>
      <c r="Y133" s="14">
        <f t="shared" si="112"/>
        <v>0</v>
      </c>
      <c r="Z133" s="14">
        <f t="shared" si="112"/>
        <v>0</v>
      </c>
      <c r="AA133" s="14">
        <f t="shared" si="112"/>
        <v>0</v>
      </c>
      <c r="AB133" s="14">
        <f t="shared" si="112"/>
        <v>0</v>
      </c>
      <c r="AC133" s="14">
        <f t="shared" si="112"/>
        <v>0</v>
      </c>
      <c r="AD133" s="14">
        <f t="shared" si="112"/>
        <v>0</v>
      </c>
      <c r="AE133" s="14">
        <f t="shared" si="112"/>
        <v>0</v>
      </c>
      <c r="AF133" s="14">
        <f t="shared" si="112"/>
        <v>0</v>
      </c>
      <c r="AG133" s="14">
        <f t="shared" si="112"/>
        <v>0</v>
      </c>
      <c r="AH133" s="14">
        <f t="shared" si="112"/>
        <v>0</v>
      </c>
      <c r="AI133" s="14">
        <f t="shared" si="112"/>
        <v>0</v>
      </c>
      <c r="AJ133" s="14">
        <f t="shared" si="112"/>
        <v>0</v>
      </c>
      <c r="AK133" s="14">
        <f t="shared" si="112"/>
        <v>0</v>
      </c>
      <c r="AL133" s="14">
        <f t="shared" si="112"/>
        <v>0</v>
      </c>
      <c r="AM133" s="14">
        <f t="shared" si="112"/>
        <v>0</v>
      </c>
      <c r="AN133" s="14">
        <f t="shared" si="112"/>
        <v>0</v>
      </c>
    </row>
    <row r="134" spans="1:40" s="14" customFormat="1" x14ac:dyDescent="0.15">
      <c r="A134" s="18" t="s">
        <v>207</v>
      </c>
      <c r="B134" s="14">
        <f t="shared" ref="B134:AN134" si="113">IFERROR(B$140*$J9/$J$15,0)</f>
        <v>0</v>
      </c>
      <c r="C134" s="14">
        <f t="shared" si="113"/>
        <v>0</v>
      </c>
      <c r="D134" s="14">
        <f t="shared" si="113"/>
        <v>0</v>
      </c>
      <c r="E134" s="14">
        <f t="shared" si="113"/>
        <v>0</v>
      </c>
      <c r="F134" s="14">
        <f t="shared" si="113"/>
        <v>0</v>
      </c>
      <c r="G134" s="14">
        <f t="shared" si="113"/>
        <v>0</v>
      </c>
      <c r="H134" s="14">
        <f t="shared" si="113"/>
        <v>0</v>
      </c>
      <c r="I134" s="14">
        <f t="shared" si="113"/>
        <v>0</v>
      </c>
      <c r="J134" s="14">
        <f t="shared" si="113"/>
        <v>0</v>
      </c>
      <c r="K134" s="14">
        <f t="shared" si="113"/>
        <v>0</v>
      </c>
      <c r="L134" s="14">
        <f t="shared" si="113"/>
        <v>0</v>
      </c>
      <c r="M134" s="14">
        <f t="shared" si="113"/>
        <v>0</v>
      </c>
      <c r="N134" s="14">
        <f t="shared" si="113"/>
        <v>0</v>
      </c>
      <c r="O134" s="14">
        <f t="shared" si="113"/>
        <v>0</v>
      </c>
      <c r="P134" s="14">
        <f t="shared" si="113"/>
        <v>0</v>
      </c>
      <c r="Q134" s="14">
        <f t="shared" si="113"/>
        <v>0</v>
      </c>
      <c r="R134" s="14">
        <f t="shared" si="113"/>
        <v>0</v>
      </c>
      <c r="S134" s="14">
        <f t="shared" si="113"/>
        <v>0</v>
      </c>
      <c r="T134" s="14">
        <f t="shared" si="113"/>
        <v>0</v>
      </c>
      <c r="U134" s="14">
        <f t="shared" si="113"/>
        <v>0</v>
      </c>
      <c r="V134" s="14">
        <f t="shared" si="113"/>
        <v>0</v>
      </c>
      <c r="W134" s="14">
        <f t="shared" si="113"/>
        <v>0</v>
      </c>
      <c r="X134" s="14">
        <f t="shared" si="113"/>
        <v>0</v>
      </c>
      <c r="Y134" s="14">
        <f t="shared" si="113"/>
        <v>0</v>
      </c>
      <c r="Z134" s="14">
        <f t="shared" si="113"/>
        <v>0</v>
      </c>
      <c r="AA134" s="14">
        <f t="shared" si="113"/>
        <v>0</v>
      </c>
      <c r="AB134" s="14">
        <f t="shared" si="113"/>
        <v>0</v>
      </c>
      <c r="AC134" s="14">
        <f t="shared" si="113"/>
        <v>0</v>
      </c>
      <c r="AD134" s="14">
        <f t="shared" si="113"/>
        <v>0</v>
      </c>
      <c r="AE134" s="14">
        <f t="shared" si="113"/>
        <v>0</v>
      </c>
      <c r="AF134" s="14">
        <f t="shared" si="113"/>
        <v>0</v>
      </c>
      <c r="AG134" s="14">
        <f t="shared" si="113"/>
        <v>0</v>
      </c>
      <c r="AH134" s="14">
        <f t="shared" si="113"/>
        <v>0</v>
      </c>
      <c r="AI134" s="14">
        <f t="shared" si="113"/>
        <v>0</v>
      </c>
      <c r="AJ134" s="14">
        <f t="shared" si="113"/>
        <v>0</v>
      </c>
      <c r="AK134" s="14">
        <f t="shared" si="113"/>
        <v>0</v>
      </c>
      <c r="AL134" s="14">
        <f t="shared" si="113"/>
        <v>0</v>
      </c>
      <c r="AM134" s="14">
        <f t="shared" si="113"/>
        <v>0</v>
      </c>
      <c r="AN134" s="14">
        <f t="shared" si="113"/>
        <v>0</v>
      </c>
    </row>
    <row r="135" spans="1:40" s="14" customFormat="1" x14ac:dyDescent="0.15">
      <c r="A135" s="18" t="s">
        <v>208</v>
      </c>
      <c r="B135" s="14">
        <f t="shared" ref="B135:AN135" si="114">IFERROR(B$140*$J10/$J$15,0)</f>
        <v>0</v>
      </c>
      <c r="C135" s="14">
        <f t="shared" si="114"/>
        <v>0</v>
      </c>
      <c r="D135" s="14">
        <f t="shared" si="114"/>
        <v>0</v>
      </c>
      <c r="E135" s="14">
        <f t="shared" si="114"/>
        <v>0</v>
      </c>
      <c r="F135" s="14">
        <f t="shared" si="114"/>
        <v>0</v>
      </c>
      <c r="G135" s="14">
        <f t="shared" si="114"/>
        <v>0</v>
      </c>
      <c r="H135" s="14">
        <f t="shared" si="114"/>
        <v>0</v>
      </c>
      <c r="I135" s="14">
        <f t="shared" si="114"/>
        <v>0</v>
      </c>
      <c r="J135" s="14">
        <f t="shared" si="114"/>
        <v>0</v>
      </c>
      <c r="K135" s="14">
        <f t="shared" si="114"/>
        <v>0</v>
      </c>
      <c r="L135" s="14">
        <f t="shared" si="114"/>
        <v>0</v>
      </c>
      <c r="M135" s="14">
        <f t="shared" si="114"/>
        <v>0</v>
      </c>
      <c r="N135" s="14">
        <f t="shared" si="114"/>
        <v>0</v>
      </c>
      <c r="O135" s="14">
        <f t="shared" si="114"/>
        <v>0</v>
      </c>
      <c r="P135" s="14">
        <f t="shared" si="114"/>
        <v>0</v>
      </c>
      <c r="Q135" s="14">
        <f t="shared" si="114"/>
        <v>0</v>
      </c>
      <c r="R135" s="14">
        <f t="shared" si="114"/>
        <v>0</v>
      </c>
      <c r="S135" s="14">
        <f t="shared" si="114"/>
        <v>0</v>
      </c>
      <c r="T135" s="14">
        <f t="shared" si="114"/>
        <v>0</v>
      </c>
      <c r="U135" s="14">
        <f t="shared" si="114"/>
        <v>0</v>
      </c>
      <c r="V135" s="14">
        <f t="shared" si="114"/>
        <v>0</v>
      </c>
      <c r="W135" s="14">
        <f t="shared" si="114"/>
        <v>0</v>
      </c>
      <c r="X135" s="14">
        <f t="shared" si="114"/>
        <v>0</v>
      </c>
      <c r="Y135" s="14">
        <f t="shared" si="114"/>
        <v>0</v>
      </c>
      <c r="Z135" s="14">
        <f t="shared" si="114"/>
        <v>0</v>
      </c>
      <c r="AA135" s="14">
        <f t="shared" si="114"/>
        <v>0</v>
      </c>
      <c r="AB135" s="14">
        <f t="shared" si="114"/>
        <v>0</v>
      </c>
      <c r="AC135" s="14">
        <f t="shared" si="114"/>
        <v>0</v>
      </c>
      <c r="AD135" s="14">
        <f t="shared" si="114"/>
        <v>0</v>
      </c>
      <c r="AE135" s="14">
        <f t="shared" si="114"/>
        <v>0</v>
      </c>
      <c r="AF135" s="14">
        <f t="shared" si="114"/>
        <v>0</v>
      </c>
      <c r="AG135" s="14">
        <f t="shared" si="114"/>
        <v>0</v>
      </c>
      <c r="AH135" s="14">
        <f t="shared" si="114"/>
        <v>0</v>
      </c>
      <c r="AI135" s="14">
        <f t="shared" si="114"/>
        <v>0</v>
      </c>
      <c r="AJ135" s="14">
        <f t="shared" si="114"/>
        <v>0</v>
      </c>
      <c r="AK135" s="14">
        <f t="shared" si="114"/>
        <v>0</v>
      </c>
      <c r="AL135" s="14">
        <f t="shared" si="114"/>
        <v>0</v>
      </c>
      <c r="AM135" s="14">
        <f t="shared" si="114"/>
        <v>0</v>
      </c>
      <c r="AN135" s="14">
        <f t="shared" si="114"/>
        <v>0</v>
      </c>
    </row>
    <row r="136" spans="1:40" s="14" customFormat="1" x14ac:dyDescent="0.15">
      <c r="A136" s="18" t="s">
        <v>209</v>
      </c>
      <c r="B136" s="14">
        <f t="shared" ref="B136:AN136" si="115">IFERROR(B$140*$J11/$J$15,0)</f>
        <v>0</v>
      </c>
      <c r="C136" s="14">
        <f t="shared" si="115"/>
        <v>0</v>
      </c>
      <c r="D136" s="14">
        <f t="shared" si="115"/>
        <v>0</v>
      </c>
      <c r="E136" s="14">
        <f t="shared" si="115"/>
        <v>0</v>
      </c>
      <c r="F136" s="14">
        <f t="shared" si="115"/>
        <v>0</v>
      </c>
      <c r="G136" s="14">
        <f t="shared" si="115"/>
        <v>0</v>
      </c>
      <c r="H136" s="14">
        <f t="shared" si="115"/>
        <v>0</v>
      </c>
      <c r="I136" s="14">
        <f t="shared" si="115"/>
        <v>0</v>
      </c>
      <c r="J136" s="14">
        <f t="shared" si="115"/>
        <v>0</v>
      </c>
      <c r="K136" s="14">
        <f t="shared" si="115"/>
        <v>0</v>
      </c>
      <c r="L136" s="14">
        <f t="shared" si="115"/>
        <v>0</v>
      </c>
      <c r="M136" s="14">
        <f t="shared" si="115"/>
        <v>0</v>
      </c>
      <c r="N136" s="14">
        <f t="shared" si="115"/>
        <v>0</v>
      </c>
      <c r="O136" s="14">
        <f t="shared" si="115"/>
        <v>0</v>
      </c>
      <c r="P136" s="14">
        <f t="shared" si="115"/>
        <v>0</v>
      </c>
      <c r="Q136" s="14">
        <f t="shared" si="115"/>
        <v>0</v>
      </c>
      <c r="R136" s="14">
        <f t="shared" si="115"/>
        <v>0</v>
      </c>
      <c r="S136" s="14">
        <f t="shared" si="115"/>
        <v>0</v>
      </c>
      <c r="T136" s="14">
        <f t="shared" si="115"/>
        <v>0</v>
      </c>
      <c r="U136" s="14">
        <f t="shared" si="115"/>
        <v>0</v>
      </c>
      <c r="V136" s="14">
        <f t="shared" si="115"/>
        <v>0</v>
      </c>
      <c r="W136" s="14">
        <f t="shared" si="115"/>
        <v>0</v>
      </c>
      <c r="X136" s="14">
        <f t="shared" si="115"/>
        <v>0</v>
      </c>
      <c r="Y136" s="14">
        <f t="shared" si="115"/>
        <v>0</v>
      </c>
      <c r="Z136" s="14">
        <f t="shared" si="115"/>
        <v>0</v>
      </c>
      <c r="AA136" s="14">
        <f t="shared" si="115"/>
        <v>0</v>
      </c>
      <c r="AB136" s="14">
        <f t="shared" si="115"/>
        <v>0</v>
      </c>
      <c r="AC136" s="14">
        <f t="shared" si="115"/>
        <v>0</v>
      </c>
      <c r="AD136" s="14">
        <f t="shared" si="115"/>
        <v>0</v>
      </c>
      <c r="AE136" s="14">
        <f t="shared" si="115"/>
        <v>0</v>
      </c>
      <c r="AF136" s="14">
        <f t="shared" si="115"/>
        <v>0</v>
      </c>
      <c r="AG136" s="14">
        <f t="shared" si="115"/>
        <v>0</v>
      </c>
      <c r="AH136" s="14">
        <f t="shared" si="115"/>
        <v>0</v>
      </c>
      <c r="AI136" s="14">
        <f t="shared" si="115"/>
        <v>0</v>
      </c>
      <c r="AJ136" s="14">
        <f t="shared" si="115"/>
        <v>0</v>
      </c>
      <c r="AK136" s="14">
        <f t="shared" si="115"/>
        <v>0</v>
      </c>
      <c r="AL136" s="14">
        <f t="shared" si="115"/>
        <v>0</v>
      </c>
      <c r="AM136" s="14">
        <f t="shared" si="115"/>
        <v>0</v>
      </c>
      <c r="AN136" s="14">
        <f t="shared" si="115"/>
        <v>0</v>
      </c>
    </row>
    <row r="137" spans="1:40" s="14" customFormat="1" x14ac:dyDescent="0.15">
      <c r="A137" s="18" t="s">
        <v>210</v>
      </c>
      <c r="B137" s="14">
        <f t="shared" ref="B137:AN137" si="116">IFERROR(B$140*$J12/$J$15,0)</f>
        <v>0</v>
      </c>
      <c r="C137" s="14">
        <f t="shared" si="116"/>
        <v>0</v>
      </c>
      <c r="D137" s="14">
        <f t="shared" si="116"/>
        <v>0</v>
      </c>
      <c r="E137" s="14">
        <f t="shared" si="116"/>
        <v>0</v>
      </c>
      <c r="F137" s="14">
        <f t="shared" si="116"/>
        <v>0</v>
      </c>
      <c r="G137" s="14">
        <f t="shared" si="116"/>
        <v>0</v>
      </c>
      <c r="H137" s="14">
        <f t="shared" si="116"/>
        <v>0</v>
      </c>
      <c r="I137" s="14">
        <f t="shared" si="116"/>
        <v>0</v>
      </c>
      <c r="J137" s="14">
        <f t="shared" si="116"/>
        <v>0</v>
      </c>
      <c r="K137" s="14">
        <f t="shared" si="116"/>
        <v>0</v>
      </c>
      <c r="L137" s="14">
        <f t="shared" si="116"/>
        <v>0</v>
      </c>
      <c r="M137" s="14">
        <f t="shared" si="116"/>
        <v>0</v>
      </c>
      <c r="N137" s="14">
        <f t="shared" si="116"/>
        <v>0</v>
      </c>
      <c r="O137" s="14">
        <f t="shared" si="116"/>
        <v>0</v>
      </c>
      <c r="P137" s="14">
        <f t="shared" si="116"/>
        <v>0</v>
      </c>
      <c r="Q137" s="14">
        <f t="shared" si="116"/>
        <v>0</v>
      </c>
      <c r="R137" s="14">
        <f t="shared" si="116"/>
        <v>0</v>
      </c>
      <c r="S137" s="14">
        <f t="shared" si="116"/>
        <v>0</v>
      </c>
      <c r="T137" s="14">
        <f t="shared" si="116"/>
        <v>0</v>
      </c>
      <c r="U137" s="14">
        <f t="shared" si="116"/>
        <v>0</v>
      </c>
      <c r="V137" s="14">
        <f t="shared" si="116"/>
        <v>0</v>
      </c>
      <c r="W137" s="14">
        <f t="shared" si="116"/>
        <v>0</v>
      </c>
      <c r="X137" s="14">
        <f t="shared" si="116"/>
        <v>0</v>
      </c>
      <c r="Y137" s="14">
        <f t="shared" si="116"/>
        <v>0</v>
      </c>
      <c r="Z137" s="14">
        <f t="shared" si="116"/>
        <v>0</v>
      </c>
      <c r="AA137" s="14">
        <f t="shared" si="116"/>
        <v>0</v>
      </c>
      <c r="AB137" s="14">
        <f t="shared" si="116"/>
        <v>0</v>
      </c>
      <c r="AC137" s="14">
        <f t="shared" si="116"/>
        <v>0</v>
      </c>
      <c r="AD137" s="14">
        <f t="shared" si="116"/>
        <v>0</v>
      </c>
      <c r="AE137" s="14">
        <f t="shared" si="116"/>
        <v>0</v>
      </c>
      <c r="AF137" s="14">
        <f t="shared" si="116"/>
        <v>0</v>
      </c>
      <c r="AG137" s="14">
        <f t="shared" si="116"/>
        <v>0</v>
      </c>
      <c r="AH137" s="14">
        <f t="shared" si="116"/>
        <v>0</v>
      </c>
      <c r="AI137" s="14">
        <f t="shared" si="116"/>
        <v>0</v>
      </c>
      <c r="AJ137" s="14">
        <f t="shared" si="116"/>
        <v>0</v>
      </c>
      <c r="AK137" s="14">
        <f t="shared" si="116"/>
        <v>0</v>
      </c>
      <c r="AL137" s="14">
        <f t="shared" si="116"/>
        <v>0</v>
      </c>
      <c r="AM137" s="14">
        <f t="shared" si="116"/>
        <v>0</v>
      </c>
      <c r="AN137" s="14">
        <f t="shared" si="116"/>
        <v>0</v>
      </c>
    </row>
    <row r="138" spans="1:40" s="14" customFormat="1" x14ac:dyDescent="0.15">
      <c r="A138" s="18" t="s">
        <v>211</v>
      </c>
      <c r="B138" s="14">
        <f t="shared" ref="B138:AN138" si="117">IFERROR(B$140*$J13/$J$15,0)</f>
        <v>0</v>
      </c>
      <c r="C138" s="14">
        <f t="shared" si="117"/>
        <v>0</v>
      </c>
      <c r="D138" s="14">
        <f t="shared" si="117"/>
        <v>0</v>
      </c>
      <c r="E138" s="14">
        <f t="shared" si="117"/>
        <v>0</v>
      </c>
      <c r="F138" s="14">
        <f t="shared" si="117"/>
        <v>0</v>
      </c>
      <c r="G138" s="14">
        <f t="shared" si="117"/>
        <v>0</v>
      </c>
      <c r="H138" s="14">
        <f t="shared" si="117"/>
        <v>0</v>
      </c>
      <c r="I138" s="14">
        <f t="shared" si="117"/>
        <v>0</v>
      </c>
      <c r="J138" s="14">
        <f t="shared" si="117"/>
        <v>0</v>
      </c>
      <c r="K138" s="14">
        <f t="shared" si="117"/>
        <v>0</v>
      </c>
      <c r="L138" s="14">
        <f t="shared" si="117"/>
        <v>0</v>
      </c>
      <c r="M138" s="14">
        <f t="shared" si="117"/>
        <v>0</v>
      </c>
      <c r="N138" s="14">
        <f t="shared" si="117"/>
        <v>0</v>
      </c>
      <c r="O138" s="14">
        <f t="shared" si="117"/>
        <v>0</v>
      </c>
      <c r="P138" s="14">
        <f t="shared" si="117"/>
        <v>0</v>
      </c>
      <c r="Q138" s="14">
        <f t="shared" si="117"/>
        <v>0</v>
      </c>
      <c r="R138" s="14">
        <f t="shared" si="117"/>
        <v>0</v>
      </c>
      <c r="S138" s="14">
        <f t="shared" si="117"/>
        <v>0</v>
      </c>
      <c r="T138" s="14">
        <f t="shared" si="117"/>
        <v>0</v>
      </c>
      <c r="U138" s="14">
        <f t="shared" si="117"/>
        <v>0</v>
      </c>
      <c r="V138" s="14">
        <f t="shared" si="117"/>
        <v>0</v>
      </c>
      <c r="W138" s="14">
        <f t="shared" si="117"/>
        <v>0</v>
      </c>
      <c r="X138" s="14">
        <f t="shared" si="117"/>
        <v>0</v>
      </c>
      <c r="Y138" s="14">
        <f t="shared" si="117"/>
        <v>0</v>
      </c>
      <c r="Z138" s="14">
        <f t="shared" si="117"/>
        <v>0</v>
      </c>
      <c r="AA138" s="14">
        <f t="shared" si="117"/>
        <v>0</v>
      </c>
      <c r="AB138" s="14">
        <f t="shared" si="117"/>
        <v>0</v>
      </c>
      <c r="AC138" s="14">
        <f t="shared" si="117"/>
        <v>0</v>
      </c>
      <c r="AD138" s="14">
        <f t="shared" si="117"/>
        <v>0</v>
      </c>
      <c r="AE138" s="14">
        <f t="shared" si="117"/>
        <v>0</v>
      </c>
      <c r="AF138" s="14">
        <f t="shared" si="117"/>
        <v>0</v>
      </c>
      <c r="AG138" s="14">
        <f t="shared" si="117"/>
        <v>0</v>
      </c>
      <c r="AH138" s="14">
        <f t="shared" si="117"/>
        <v>0</v>
      </c>
      <c r="AI138" s="14">
        <f t="shared" si="117"/>
        <v>0</v>
      </c>
      <c r="AJ138" s="14">
        <f t="shared" si="117"/>
        <v>0</v>
      </c>
      <c r="AK138" s="14">
        <f t="shared" si="117"/>
        <v>0</v>
      </c>
      <c r="AL138" s="14">
        <f t="shared" si="117"/>
        <v>0</v>
      </c>
      <c r="AM138" s="14">
        <f t="shared" si="117"/>
        <v>0</v>
      </c>
      <c r="AN138" s="14">
        <f t="shared" si="117"/>
        <v>0</v>
      </c>
    </row>
    <row r="139" spans="1:40" s="14" customFormat="1" x14ac:dyDescent="0.15">
      <c r="A139" s="18" t="s">
        <v>212</v>
      </c>
      <c r="B139" s="14">
        <f t="shared" ref="B139:AN139" si="118">IFERROR(B$140*$J14/$J$15,0)</f>
        <v>0</v>
      </c>
      <c r="C139" s="14">
        <f t="shared" si="118"/>
        <v>0</v>
      </c>
      <c r="D139" s="14">
        <f t="shared" si="118"/>
        <v>0</v>
      </c>
      <c r="E139" s="14">
        <f t="shared" si="118"/>
        <v>0</v>
      </c>
      <c r="F139" s="14">
        <f t="shared" si="118"/>
        <v>0</v>
      </c>
      <c r="G139" s="14">
        <f t="shared" si="118"/>
        <v>0</v>
      </c>
      <c r="H139" s="14">
        <f t="shared" si="118"/>
        <v>0</v>
      </c>
      <c r="I139" s="14">
        <f t="shared" si="118"/>
        <v>0</v>
      </c>
      <c r="J139" s="14">
        <f t="shared" si="118"/>
        <v>0</v>
      </c>
      <c r="K139" s="14">
        <f t="shared" si="118"/>
        <v>0</v>
      </c>
      <c r="L139" s="14">
        <f t="shared" si="118"/>
        <v>0</v>
      </c>
      <c r="M139" s="14">
        <f t="shared" si="118"/>
        <v>0</v>
      </c>
      <c r="N139" s="14">
        <f t="shared" si="118"/>
        <v>0</v>
      </c>
      <c r="O139" s="14">
        <f t="shared" si="118"/>
        <v>0</v>
      </c>
      <c r="P139" s="14">
        <f t="shared" si="118"/>
        <v>0</v>
      </c>
      <c r="Q139" s="14">
        <f t="shared" si="118"/>
        <v>0</v>
      </c>
      <c r="R139" s="14">
        <f t="shared" si="118"/>
        <v>0</v>
      </c>
      <c r="S139" s="14">
        <f t="shared" si="118"/>
        <v>0</v>
      </c>
      <c r="T139" s="14">
        <f t="shared" si="118"/>
        <v>0</v>
      </c>
      <c r="U139" s="14">
        <f t="shared" si="118"/>
        <v>0</v>
      </c>
      <c r="V139" s="14">
        <f t="shared" si="118"/>
        <v>0</v>
      </c>
      <c r="W139" s="14">
        <f t="shared" si="118"/>
        <v>0</v>
      </c>
      <c r="X139" s="14">
        <f t="shared" si="118"/>
        <v>0</v>
      </c>
      <c r="Y139" s="14">
        <f t="shared" si="118"/>
        <v>0</v>
      </c>
      <c r="Z139" s="14">
        <f t="shared" si="118"/>
        <v>0</v>
      </c>
      <c r="AA139" s="14">
        <f t="shared" si="118"/>
        <v>0</v>
      </c>
      <c r="AB139" s="14">
        <f t="shared" si="118"/>
        <v>0</v>
      </c>
      <c r="AC139" s="14">
        <f t="shared" si="118"/>
        <v>0</v>
      </c>
      <c r="AD139" s="14">
        <f t="shared" si="118"/>
        <v>0</v>
      </c>
      <c r="AE139" s="14">
        <f t="shared" si="118"/>
        <v>0</v>
      </c>
      <c r="AF139" s="14">
        <f t="shared" si="118"/>
        <v>0</v>
      </c>
      <c r="AG139" s="14">
        <f t="shared" si="118"/>
        <v>0</v>
      </c>
      <c r="AH139" s="14">
        <f t="shared" si="118"/>
        <v>0</v>
      </c>
      <c r="AI139" s="14">
        <f t="shared" si="118"/>
        <v>0</v>
      </c>
      <c r="AJ139" s="14">
        <f t="shared" si="118"/>
        <v>0</v>
      </c>
      <c r="AK139" s="14">
        <f t="shared" si="118"/>
        <v>0</v>
      </c>
      <c r="AL139" s="14">
        <f t="shared" si="118"/>
        <v>0</v>
      </c>
      <c r="AM139" s="14">
        <f t="shared" si="118"/>
        <v>0</v>
      </c>
      <c r="AN139" s="14">
        <f t="shared" si="118"/>
        <v>0</v>
      </c>
    </row>
    <row r="140" spans="1:40" s="14" customFormat="1" x14ac:dyDescent="0.15">
      <c r="A140" s="18" t="s">
        <v>527</v>
      </c>
      <c r="B140" s="14">
        <f>'BAU energy consumption'!B$5*$J$17</f>
        <v>0</v>
      </c>
      <c r="C140" s="14">
        <f>'BAU energy consumption'!C$5*$J$17</f>
        <v>0</v>
      </c>
      <c r="D140" s="14">
        <f>'BAU energy consumption'!D$5*$J$17</f>
        <v>0</v>
      </c>
      <c r="E140" s="14">
        <f>'BAU energy consumption'!E$5*$J$17</f>
        <v>0</v>
      </c>
      <c r="F140" s="14">
        <f>'BAU energy consumption'!F$5*$J$17</f>
        <v>0</v>
      </c>
      <c r="G140" s="14">
        <f>'BAU energy consumption'!G$5*$J$17</f>
        <v>0</v>
      </c>
      <c r="H140" s="14">
        <f>'BAU energy consumption'!H$5*$J$17</f>
        <v>0</v>
      </c>
      <c r="I140" s="14">
        <f>'BAU energy consumption'!I$5*$J$17</f>
        <v>0</v>
      </c>
      <c r="J140" s="14">
        <f>'BAU energy consumption'!J$5*$J$17</f>
        <v>0</v>
      </c>
      <c r="K140" s="14">
        <f>'BAU energy consumption'!K$5*$J$17</f>
        <v>0</v>
      </c>
      <c r="L140" s="14">
        <f>'BAU energy consumption'!L$5*$J$17</f>
        <v>0</v>
      </c>
      <c r="M140" s="14">
        <f>'BAU energy consumption'!M$5*$J$17</f>
        <v>0</v>
      </c>
      <c r="N140" s="14">
        <f>'BAU energy consumption'!N$5*$J$17</f>
        <v>0</v>
      </c>
      <c r="O140" s="14">
        <f>'BAU energy consumption'!O$5*$J$17</f>
        <v>0</v>
      </c>
      <c r="P140" s="14">
        <f>'BAU energy consumption'!P$5*$J$17</f>
        <v>0</v>
      </c>
      <c r="Q140" s="14">
        <f>'BAU energy consumption'!Q$5*$J$17</f>
        <v>0</v>
      </c>
      <c r="R140" s="14">
        <f>'BAU energy consumption'!R$5*$J$17</f>
        <v>0</v>
      </c>
      <c r="S140" s="14">
        <f>'BAU energy consumption'!S$5*$J$17</f>
        <v>0</v>
      </c>
      <c r="T140" s="14">
        <f>'BAU energy consumption'!T$5*$J$17</f>
        <v>0</v>
      </c>
      <c r="U140" s="14">
        <f>'BAU energy consumption'!U$5*$J$17</f>
        <v>0</v>
      </c>
      <c r="V140" s="14">
        <f>'BAU energy consumption'!V$5*$J$17</f>
        <v>0</v>
      </c>
      <c r="W140" s="14">
        <f>'BAU energy consumption'!W$5*$J$17</f>
        <v>0</v>
      </c>
      <c r="X140" s="14">
        <f>'BAU energy consumption'!X$5*$J$17</f>
        <v>0</v>
      </c>
      <c r="Y140" s="14">
        <f>'BAU energy consumption'!Y$5*$J$17</f>
        <v>0</v>
      </c>
      <c r="Z140" s="14">
        <f>'BAU energy consumption'!Z$5*$J$17</f>
        <v>0</v>
      </c>
      <c r="AA140" s="14">
        <f>'BAU energy consumption'!AA$5*$J$17</f>
        <v>0</v>
      </c>
      <c r="AB140" s="14">
        <f>'BAU energy consumption'!AB$5*$J$17</f>
        <v>0</v>
      </c>
      <c r="AC140" s="14">
        <f>'BAU energy consumption'!AC$5*$J$17</f>
        <v>0</v>
      </c>
      <c r="AD140" s="14">
        <f>'BAU energy consumption'!AD$5*$J$17</f>
        <v>0</v>
      </c>
      <c r="AE140" s="14">
        <f>'BAU energy consumption'!AE$5*$J$17</f>
        <v>0</v>
      </c>
      <c r="AF140" s="14">
        <f>'BAU energy consumption'!AF$5*$J$17</f>
        <v>0</v>
      </c>
      <c r="AG140" s="14">
        <f>'BAU energy consumption'!AG$5*$J$17</f>
        <v>0</v>
      </c>
      <c r="AH140" s="14">
        <f>'BAU energy consumption'!AH$5*$J$17</f>
        <v>0</v>
      </c>
      <c r="AI140" s="14">
        <f>'BAU energy consumption'!AI$5*$J$17</f>
        <v>0</v>
      </c>
      <c r="AJ140" s="14">
        <f>'BAU energy consumption'!AJ$5*$J$17</f>
        <v>0</v>
      </c>
      <c r="AK140" s="14">
        <f>'BAU energy consumption'!AK$5*$J$17</f>
        <v>0</v>
      </c>
      <c r="AL140" s="14">
        <f>'BAU energy consumption'!AL$5*$J$17</f>
        <v>0</v>
      </c>
      <c r="AM140" s="14">
        <f>'BAU energy consumption'!AM$5*$J$17</f>
        <v>0</v>
      </c>
      <c r="AN140" s="14">
        <f>'BAU energy consumption'!AN$5*$J$17</f>
        <v>0</v>
      </c>
    </row>
    <row r="141" spans="1:40" s="14" customFormat="1" x14ac:dyDescent="0.15"/>
    <row r="142" spans="1:40" s="18" customFormat="1" x14ac:dyDescent="0.15">
      <c r="A142" s="17" t="s">
        <v>18</v>
      </c>
      <c r="B142" s="18">
        <v>2022</v>
      </c>
      <c r="C142" s="18">
        <v>2023</v>
      </c>
      <c r="D142" s="18">
        <v>2024</v>
      </c>
      <c r="E142" s="18">
        <v>2025</v>
      </c>
      <c r="F142" s="18">
        <v>2026</v>
      </c>
      <c r="G142" s="18">
        <v>2027</v>
      </c>
      <c r="H142" s="18">
        <v>2028</v>
      </c>
      <c r="I142" s="18">
        <v>2029</v>
      </c>
      <c r="J142" s="18">
        <v>2030</v>
      </c>
      <c r="K142" s="18">
        <v>2031</v>
      </c>
      <c r="L142" s="18">
        <v>2032</v>
      </c>
      <c r="M142" s="18">
        <v>2033</v>
      </c>
      <c r="N142" s="18">
        <v>2034</v>
      </c>
      <c r="O142" s="18">
        <v>2035</v>
      </c>
      <c r="P142" s="18">
        <v>2036</v>
      </c>
      <c r="Q142" s="18">
        <v>2037</v>
      </c>
      <c r="R142" s="18">
        <v>2038</v>
      </c>
      <c r="S142" s="18">
        <v>2039</v>
      </c>
      <c r="T142" s="18">
        <v>2040</v>
      </c>
      <c r="U142" s="18">
        <v>2041</v>
      </c>
      <c r="V142" s="18">
        <v>2042</v>
      </c>
      <c r="W142" s="18">
        <v>2043</v>
      </c>
      <c r="X142" s="18">
        <v>2044</v>
      </c>
      <c r="Y142" s="18">
        <v>2045</v>
      </c>
      <c r="Z142" s="18">
        <v>2046</v>
      </c>
      <c r="AA142" s="18">
        <v>2047</v>
      </c>
      <c r="AB142" s="18">
        <v>2048</v>
      </c>
      <c r="AC142" s="18">
        <v>2049</v>
      </c>
      <c r="AD142" s="18">
        <v>2050</v>
      </c>
      <c r="AE142" s="18">
        <v>2051</v>
      </c>
      <c r="AF142" s="18">
        <v>2052</v>
      </c>
      <c r="AG142" s="18">
        <v>2053</v>
      </c>
      <c r="AH142" s="18">
        <v>2054</v>
      </c>
      <c r="AI142" s="18">
        <v>2055</v>
      </c>
      <c r="AJ142" s="18">
        <v>2056</v>
      </c>
      <c r="AK142" s="18">
        <v>2057</v>
      </c>
      <c r="AL142" s="18">
        <v>2058</v>
      </c>
      <c r="AM142" s="18">
        <v>2059</v>
      </c>
      <c r="AN142" s="18">
        <v>2060</v>
      </c>
    </row>
    <row r="143" spans="1:40" s="14" customFormat="1" x14ac:dyDescent="0.15">
      <c r="A143" s="18" t="s">
        <v>203</v>
      </c>
      <c r="B143" s="15">
        <f>MAX(B$153*$K5/$K$15-$K$3*'Distributed Generation'!B15,0)</f>
        <v>777.0150807341214</v>
      </c>
      <c r="C143" s="15">
        <f>MAX(C$153*$K5/$K$15-$K$3*'Distributed Generation'!C15,0)</f>
        <v>726.55993159341392</v>
      </c>
      <c r="D143" s="15">
        <f>MAX(D$153*$K5/$K$15-$K$3*'Distributed Generation'!D15,0)</f>
        <v>676.72491992061509</v>
      </c>
      <c r="E143" s="15">
        <f>MAX(E$153*$K5/$K$15-$K$3*'Distributed Generation'!E15,0)</f>
        <v>631.01446221580011</v>
      </c>
      <c r="F143" s="15">
        <f>MAX(F$153*$K5/$K$15-$K$3*'Distributed Generation'!F15,0)</f>
        <v>583.79072076975513</v>
      </c>
      <c r="G143" s="15">
        <f>MAX(G$153*$K5/$K$15-$K$3*'Distributed Generation'!G15,0)</f>
        <v>540.31065574600098</v>
      </c>
      <c r="H143" s="15">
        <f>MAX(H$153*$K5/$K$15-$K$3*'Distributed Generation'!H15,0)</f>
        <v>495.54407404981157</v>
      </c>
      <c r="I143" s="15">
        <f>MAX(I$153*$K5/$K$15-$K$3*'Distributed Generation'!I15,0)</f>
        <v>449.49598461242044</v>
      </c>
      <c r="J143" s="15">
        <f>MAX(J$153*$K5/$K$15-$K$3*'Distributed Generation'!J15,0)</f>
        <v>402.16399527947721</v>
      </c>
      <c r="K143" s="15">
        <f>MAX(K$153*$K5/$K$15-$K$3*'Distributed Generation'!K15,0)</f>
        <v>353.5624689764573</v>
      </c>
      <c r="L143" s="15">
        <f>MAX(L$153*$K5/$K$15-$K$3*'Distributed Generation'!L15,0)</f>
        <v>300.85568109727024</v>
      </c>
      <c r="M143" s="15">
        <f>MAX(M$153*$K5/$K$15-$K$3*'Distributed Generation'!M15,0)</f>
        <v>246.93038880464348</v>
      </c>
      <c r="N143" s="15">
        <f>MAX(N$153*$K5/$K$15-$K$3*'Distributed Generation'!N15,0)</f>
        <v>191.7616923643086</v>
      </c>
      <c r="O143" s="15">
        <f>MAX(O$153*$K5/$K$15-$K$3*'Distributed Generation'!O15,0)</f>
        <v>135.35151812749632</v>
      </c>
      <c r="P143" s="15">
        <f>MAX(P$153*$K5/$K$15-$K$3*'Distributed Generation'!P15,0)</f>
        <v>81.68219088602018</v>
      </c>
      <c r="Q143" s="15">
        <f>MAX(Q$153*$K5/$K$15-$K$3*'Distributed Generation'!Q15,0)</f>
        <v>44.322130439894579</v>
      </c>
      <c r="R143" s="15">
        <f>MAX(R$153*$K5/$K$15-$K$3*'Distributed Generation'!R15,0)</f>
        <v>6.9514912585923412</v>
      </c>
      <c r="S143" s="15">
        <f>MAX(S$153*$K5/$K$15-$K$3*'Distributed Generation'!S15,0)</f>
        <v>0</v>
      </c>
      <c r="T143" s="15">
        <f>MAX(T$153*$K5/$K$15-$K$3*'Distributed Generation'!T15,0)</f>
        <v>0</v>
      </c>
      <c r="U143" s="15">
        <f>MAX(U$153*$K5/$K$15-$K$3*'Distributed Generation'!U15,0)</f>
        <v>0</v>
      </c>
      <c r="V143" s="15">
        <f>MAX(V$153*$K5/$K$15-$K$3*'Distributed Generation'!V15,0)</f>
        <v>0</v>
      </c>
      <c r="W143" s="15">
        <f>MAX(W$153*$K5/$K$15-$K$3*'Distributed Generation'!W15,0)</f>
        <v>0</v>
      </c>
      <c r="X143" s="15">
        <f>MAX(X$153*$K5/$K$15-$K$3*'Distributed Generation'!X15,0)</f>
        <v>0</v>
      </c>
      <c r="Y143" s="15">
        <f>MAX(Y$153*$K5/$K$15-$K$3*'Distributed Generation'!Y15,0)</f>
        <v>0</v>
      </c>
      <c r="Z143" s="15">
        <f>MAX(Z$153*$K5/$K$15-$K$3*'Distributed Generation'!Z15,0)</f>
        <v>0</v>
      </c>
      <c r="AA143" s="15">
        <f>MAX(AA$153*$K5/$K$15-$K$3*'Distributed Generation'!AA15,0)</f>
        <v>0</v>
      </c>
      <c r="AB143" s="15">
        <f>MAX(AB$153*$K5/$K$15-$K$3*'Distributed Generation'!AB15,0)</f>
        <v>0</v>
      </c>
      <c r="AC143" s="15">
        <f>MAX(AC$153*$K5/$K$15-$K$3*'Distributed Generation'!AC15,0)</f>
        <v>0</v>
      </c>
      <c r="AD143" s="15">
        <f>MAX(AD$153*$K5/$K$15-$K$3*'Distributed Generation'!AD15,0)</f>
        <v>0</v>
      </c>
      <c r="AE143" s="15">
        <f>MAX(AE$153*$K5/$K$15-$K$3*'Distributed Generation'!AE15,0)</f>
        <v>0</v>
      </c>
      <c r="AF143" s="15">
        <f>MAX(AF$153*$K5/$K$15-$K$3*'Distributed Generation'!AF15,0)</f>
        <v>0</v>
      </c>
      <c r="AG143" s="15">
        <f>MAX(AG$153*$K5/$K$15-$K$3*'Distributed Generation'!AG15,0)</f>
        <v>0</v>
      </c>
      <c r="AH143" s="15">
        <f>MAX(AH$153*$K5/$K$15-$K$3*'Distributed Generation'!AH15,0)</f>
        <v>0</v>
      </c>
      <c r="AI143" s="15">
        <f>MAX(AI$153*$K5/$K$15-$K$3*'Distributed Generation'!AI15,0)</f>
        <v>0</v>
      </c>
      <c r="AJ143" s="15">
        <f>MAX(AJ$153*$K5/$K$15-$K$3*'Distributed Generation'!AJ15,0)</f>
        <v>0</v>
      </c>
      <c r="AK143" s="15">
        <f>MAX(AK$153*$K5/$K$15-$K$3*'Distributed Generation'!AK15,0)</f>
        <v>0</v>
      </c>
      <c r="AL143" s="15">
        <f>MAX(AL$153*$K5/$K$15-$K$3*'Distributed Generation'!AL15,0)</f>
        <v>0</v>
      </c>
      <c r="AM143" s="15">
        <f>MAX(AM$153*$K5/$K$15-$K$3*'Distributed Generation'!AM15,0)</f>
        <v>0</v>
      </c>
      <c r="AN143" s="15">
        <f>MAX(AN$153*$K5/$K$15-$K$3*'Distributed Generation'!AN15,0)</f>
        <v>0</v>
      </c>
    </row>
    <row r="144" spans="1:40" s="14" customFormat="1" x14ac:dyDescent="0.15">
      <c r="A144" s="18" t="s">
        <v>204</v>
      </c>
      <c r="B144" s="15">
        <f t="shared" ref="B144:AN144" si="119">B$153*$K6/$K$15</f>
        <v>0</v>
      </c>
      <c r="C144" s="15">
        <f t="shared" si="119"/>
        <v>0</v>
      </c>
      <c r="D144" s="15">
        <f t="shared" si="119"/>
        <v>0</v>
      </c>
      <c r="E144" s="15">
        <f t="shared" si="119"/>
        <v>0</v>
      </c>
      <c r="F144" s="15">
        <f t="shared" si="119"/>
        <v>0</v>
      </c>
      <c r="G144" s="15">
        <f t="shared" si="119"/>
        <v>0</v>
      </c>
      <c r="H144" s="15">
        <f t="shared" si="119"/>
        <v>0</v>
      </c>
      <c r="I144" s="15">
        <f t="shared" si="119"/>
        <v>0</v>
      </c>
      <c r="J144" s="15">
        <f t="shared" si="119"/>
        <v>0</v>
      </c>
      <c r="K144" s="15">
        <f t="shared" si="119"/>
        <v>0</v>
      </c>
      <c r="L144" s="15">
        <f t="shared" si="119"/>
        <v>0</v>
      </c>
      <c r="M144" s="15">
        <f t="shared" si="119"/>
        <v>0</v>
      </c>
      <c r="N144" s="15">
        <f t="shared" si="119"/>
        <v>0</v>
      </c>
      <c r="O144" s="15">
        <f t="shared" si="119"/>
        <v>0</v>
      </c>
      <c r="P144" s="15">
        <f t="shared" si="119"/>
        <v>0</v>
      </c>
      <c r="Q144" s="15">
        <f t="shared" si="119"/>
        <v>0</v>
      </c>
      <c r="R144" s="15">
        <f t="shared" si="119"/>
        <v>0</v>
      </c>
      <c r="S144" s="15">
        <f t="shared" si="119"/>
        <v>0</v>
      </c>
      <c r="T144" s="15">
        <f t="shared" si="119"/>
        <v>0</v>
      </c>
      <c r="U144" s="15">
        <f t="shared" si="119"/>
        <v>0</v>
      </c>
      <c r="V144" s="15">
        <f t="shared" si="119"/>
        <v>0</v>
      </c>
      <c r="W144" s="15">
        <f t="shared" si="119"/>
        <v>0</v>
      </c>
      <c r="X144" s="15">
        <f t="shared" si="119"/>
        <v>0</v>
      </c>
      <c r="Y144" s="15">
        <f t="shared" si="119"/>
        <v>0</v>
      </c>
      <c r="Z144" s="15">
        <f t="shared" si="119"/>
        <v>0</v>
      </c>
      <c r="AA144" s="15">
        <f t="shared" si="119"/>
        <v>0</v>
      </c>
      <c r="AB144" s="15">
        <f t="shared" si="119"/>
        <v>0</v>
      </c>
      <c r="AC144" s="15">
        <f t="shared" si="119"/>
        <v>0</v>
      </c>
      <c r="AD144" s="15">
        <f t="shared" si="119"/>
        <v>0</v>
      </c>
      <c r="AE144" s="15">
        <f t="shared" si="119"/>
        <v>0</v>
      </c>
      <c r="AF144" s="15">
        <f t="shared" si="119"/>
        <v>0</v>
      </c>
      <c r="AG144" s="15">
        <f t="shared" si="119"/>
        <v>0</v>
      </c>
      <c r="AH144" s="15">
        <f t="shared" si="119"/>
        <v>0</v>
      </c>
      <c r="AI144" s="15">
        <f t="shared" si="119"/>
        <v>0</v>
      </c>
      <c r="AJ144" s="15">
        <f t="shared" si="119"/>
        <v>0</v>
      </c>
      <c r="AK144" s="15">
        <f t="shared" si="119"/>
        <v>0</v>
      </c>
      <c r="AL144" s="15">
        <f t="shared" si="119"/>
        <v>0</v>
      </c>
      <c r="AM144" s="15">
        <f t="shared" si="119"/>
        <v>0</v>
      </c>
      <c r="AN144" s="15">
        <f t="shared" si="119"/>
        <v>0</v>
      </c>
    </row>
    <row r="145" spans="1:40" s="14" customFormat="1" x14ac:dyDescent="0.15">
      <c r="A145" s="18" t="s">
        <v>205</v>
      </c>
      <c r="B145" s="15">
        <f t="shared" ref="B145:AN145" si="120">B$153*$K7/$K$15</f>
        <v>0</v>
      </c>
      <c r="C145" s="15">
        <f t="shared" si="120"/>
        <v>0</v>
      </c>
      <c r="D145" s="15">
        <f t="shared" si="120"/>
        <v>0</v>
      </c>
      <c r="E145" s="15">
        <f t="shared" si="120"/>
        <v>0</v>
      </c>
      <c r="F145" s="15">
        <f t="shared" si="120"/>
        <v>0</v>
      </c>
      <c r="G145" s="15">
        <f t="shared" si="120"/>
        <v>0</v>
      </c>
      <c r="H145" s="15">
        <f t="shared" si="120"/>
        <v>0</v>
      </c>
      <c r="I145" s="15">
        <f t="shared" si="120"/>
        <v>0</v>
      </c>
      <c r="J145" s="15">
        <f t="shared" si="120"/>
        <v>0</v>
      </c>
      <c r="K145" s="15">
        <f t="shared" si="120"/>
        <v>0</v>
      </c>
      <c r="L145" s="15">
        <f t="shared" si="120"/>
        <v>0</v>
      </c>
      <c r="M145" s="15">
        <f t="shared" si="120"/>
        <v>0</v>
      </c>
      <c r="N145" s="15">
        <f t="shared" si="120"/>
        <v>0</v>
      </c>
      <c r="O145" s="15">
        <f t="shared" si="120"/>
        <v>0</v>
      </c>
      <c r="P145" s="15">
        <f t="shared" si="120"/>
        <v>0</v>
      </c>
      <c r="Q145" s="15">
        <f t="shared" si="120"/>
        <v>0</v>
      </c>
      <c r="R145" s="15">
        <f t="shared" si="120"/>
        <v>0</v>
      </c>
      <c r="S145" s="15">
        <f t="shared" si="120"/>
        <v>0</v>
      </c>
      <c r="T145" s="15">
        <f t="shared" si="120"/>
        <v>0</v>
      </c>
      <c r="U145" s="15">
        <f t="shared" si="120"/>
        <v>0</v>
      </c>
      <c r="V145" s="15">
        <f t="shared" si="120"/>
        <v>0</v>
      </c>
      <c r="W145" s="15">
        <f t="shared" si="120"/>
        <v>0</v>
      </c>
      <c r="X145" s="15">
        <f t="shared" si="120"/>
        <v>0</v>
      </c>
      <c r="Y145" s="15">
        <f t="shared" si="120"/>
        <v>0</v>
      </c>
      <c r="Z145" s="15">
        <f t="shared" si="120"/>
        <v>0</v>
      </c>
      <c r="AA145" s="15">
        <f t="shared" si="120"/>
        <v>0</v>
      </c>
      <c r="AB145" s="15">
        <f t="shared" si="120"/>
        <v>0</v>
      </c>
      <c r="AC145" s="15">
        <f t="shared" si="120"/>
        <v>0</v>
      </c>
      <c r="AD145" s="15">
        <f t="shared" si="120"/>
        <v>0</v>
      </c>
      <c r="AE145" s="15">
        <f t="shared" si="120"/>
        <v>0</v>
      </c>
      <c r="AF145" s="15">
        <f t="shared" si="120"/>
        <v>0</v>
      </c>
      <c r="AG145" s="15">
        <f t="shared" si="120"/>
        <v>0</v>
      </c>
      <c r="AH145" s="15">
        <f t="shared" si="120"/>
        <v>0</v>
      </c>
      <c r="AI145" s="15">
        <f t="shared" si="120"/>
        <v>0</v>
      </c>
      <c r="AJ145" s="15">
        <f t="shared" si="120"/>
        <v>0</v>
      </c>
      <c r="AK145" s="15">
        <f t="shared" si="120"/>
        <v>0</v>
      </c>
      <c r="AL145" s="15">
        <f t="shared" si="120"/>
        <v>0</v>
      </c>
      <c r="AM145" s="15">
        <f t="shared" si="120"/>
        <v>0</v>
      </c>
      <c r="AN145" s="15">
        <f t="shared" si="120"/>
        <v>0</v>
      </c>
    </row>
    <row r="146" spans="1:40" s="14" customFormat="1" x14ac:dyDescent="0.15">
      <c r="A146" s="18" t="s">
        <v>206</v>
      </c>
      <c r="B146" s="15">
        <f t="shared" ref="B146:AN146" si="121">B$153*$K8/$K$15</f>
        <v>0</v>
      </c>
      <c r="C146" s="15">
        <f t="shared" si="121"/>
        <v>0</v>
      </c>
      <c r="D146" s="15">
        <f t="shared" si="121"/>
        <v>0</v>
      </c>
      <c r="E146" s="15">
        <f t="shared" si="121"/>
        <v>0</v>
      </c>
      <c r="F146" s="15">
        <f t="shared" si="121"/>
        <v>0</v>
      </c>
      <c r="G146" s="15">
        <f t="shared" si="121"/>
        <v>0</v>
      </c>
      <c r="H146" s="15">
        <f t="shared" si="121"/>
        <v>0</v>
      </c>
      <c r="I146" s="15">
        <f t="shared" si="121"/>
        <v>0</v>
      </c>
      <c r="J146" s="15">
        <f t="shared" si="121"/>
        <v>0</v>
      </c>
      <c r="K146" s="15">
        <f t="shared" si="121"/>
        <v>0</v>
      </c>
      <c r="L146" s="15">
        <f t="shared" si="121"/>
        <v>0</v>
      </c>
      <c r="M146" s="15">
        <f t="shared" si="121"/>
        <v>0</v>
      </c>
      <c r="N146" s="15">
        <f t="shared" si="121"/>
        <v>0</v>
      </c>
      <c r="O146" s="15">
        <f t="shared" si="121"/>
        <v>0</v>
      </c>
      <c r="P146" s="15">
        <f t="shared" si="121"/>
        <v>0</v>
      </c>
      <c r="Q146" s="15">
        <f t="shared" si="121"/>
        <v>0</v>
      </c>
      <c r="R146" s="15">
        <f t="shared" si="121"/>
        <v>0</v>
      </c>
      <c r="S146" s="15">
        <f t="shared" si="121"/>
        <v>0</v>
      </c>
      <c r="T146" s="15">
        <f t="shared" si="121"/>
        <v>0</v>
      </c>
      <c r="U146" s="15">
        <f t="shared" si="121"/>
        <v>0</v>
      </c>
      <c r="V146" s="15">
        <f t="shared" si="121"/>
        <v>0</v>
      </c>
      <c r="W146" s="15">
        <f t="shared" si="121"/>
        <v>0</v>
      </c>
      <c r="X146" s="15">
        <f t="shared" si="121"/>
        <v>0</v>
      </c>
      <c r="Y146" s="15">
        <f t="shared" si="121"/>
        <v>0</v>
      </c>
      <c r="Z146" s="15">
        <f t="shared" si="121"/>
        <v>0</v>
      </c>
      <c r="AA146" s="15">
        <f t="shared" si="121"/>
        <v>0</v>
      </c>
      <c r="AB146" s="15">
        <f t="shared" si="121"/>
        <v>0</v>
      </c>
      <c r="AC146" s="15">
        <f t="shared" si="121"/>
        <v>0</v>
      </c>
      <c r="AD146" s="15">
        <f t="shared" si="121"/>
        <v>0</v>
      </c>
      <c r="AE146" s="15">
        <f t="shared" si="121"/>
        <v>0</v>
      </c>
      <c r="AF146" s="15">
        <f t="shared" si="121"/>
        <v>0</v>
      </c>
      <c r="AG146" s="15">
        <f t="shared" si="121"/>
        <v>0</v>
      </c>
      <c r="AH146" s="15">
        <f t="shared" si="121"/>
        <v>0</v>
      </c>
      <c r="AI146" s="15">
        <f t="shared" si="121"/>
        <v>0</v>
      </c>
      <c r="AJ146" s="15">
        <f t="shared" si="121"/>
        <v>0</v>
      </c>
      <c r="AK146" s="15">
        <f t="shared" si="121"/>
        <v>0</v>
      </c>
      <c r="AL146" s="15">
        <f t="shared" si="121"/>
        <v>0</v>
      </c>
      <c r="AM146" s="15">
        <f t="shared" si="121"/>
        <v>0</v>
      </c>
      <c r="AN146" s="15">
        <f t="shared" si="121"/>
        <v>0</v>
      </c>
    </row>
    <row r="147" spans="1:40" s="14" customFormat="1" x14ac:dyDescent="0.15">
      <c r="A147" s="18" t="s">
        <v>207</v>
      </c>
      <c r="B147" s="15">
        <f t="shared" ref="B147:AN147" si="122">B$153*$K9/$K$15</f>
        <v>0</v>
      </c>
      <c r="C147" s="15">
        <f t="shared" si="122"/>
        <v>0</v>
      </c>
      <c r="D147" s="15">
        <f t="shared" si="122"/>
        <v>0</v>
      </c>
      <c r="E147" s="15">
        <f t="shared" si="122"/>
        <v>0</v>
      </c>
      <c r="F147" s="15">
        <f t="shared" si="122"/>
        <v>0</v>
      </c>
      <c r="G147" s="15">
        <f t="shared" si="122"/>
        <v>0</v>
      </c>
      <c r="H147" s="15">
        <f t="shared" si="122"/>
        <v>0</v>
      </c>
      <c r="I147" s="15">
        <f t="shared" si="122"/>
        <v>0</v>
      </c>
      <c r="J147" s="15">
        <f t="shared" si="122"/>
        <v>0</v>
      </c>
      <c r="K147" s="15">
        <f t="shared" si="122"/>
        <v>0</v>
      </c>
      <c r="L147" s="15">
        <f t="shared" si="122"/>
        <v>0</v>
      </c>
      <c r="M147" s="15">
        <f t="shared" si="122"/>
        <v>0</v>
      </c>
      <c r="N147" s="15">
        <f t="shared" si="122"/>
        <v>0</v>
      </c>
      <c r="O147" s="15">
        <f t="shared" si="122"/>
        <v>0</v>
      </c>
      <c r="P147" s="15">
        <f t="shared" si="122"/>
        <v>0</v>
      </c>
      <c r="Q147" s="15">
        <f t="shared" si="122"/>
        <v>0</v>
      </c>
      <c r="R147" s="15">
        <f t="shared" si="122"/>
        <v>0</v>
      </c>
      <c r="S147" s="15">
        <f t="shared" si="122"/>
        <v>0</v>
      </c>
      <c r="T147" s="15">
        <f t="shared" si="122"/>
        <v>0</v>
      </c>
      <c r="U147" s="15">
        <f t="shared" si="122"/>
        <v>0</v>
      </c>
      <c r="V147" s="15">
        <f t="shared" si="122"/>
        <v>0</v>
      </c>
      <c r="W147" s="15">
        <f t="shared" si="122"/>
        <v>0</v>
      </c>
      <c r="X147" s="15">
        <f t="shared" si="122"/>
        <v>0</v>
      </c>
      <c r="Y147" s="15">
        <f t="shared" si="122"/>
        <v>0</v>
      </c>
      <c r="Z147" s="15">
        <f t="shared" si="122"/>
        <v>0</v>
      </c>
      <c r="AA147" s="15">
        <f t="shared" si="122"/>
        <v>0</v>
      </c>
      <c r="AB147" s="15">
        <f t="shared" si="122"/>
        <v>0</v>
      </c>
      <c r="AC147" s="15">
        <f t="shared" si="122"/>
        <v>0</v>
      </c>
      <c r="AD147" s="15">
        <f t="shared" si="122"/>
        <v>0</v>
      </c>
      <c r="AE147" s="15">
        <f t="shared" si="122"/>
        <v>0</v>
      </c>
      <c r="AF147" s="15">
        <f t="shared" si="122"/>
        <v>0</v>
      </c>
      <c r="AG147" s="15">
        <f t="shared" si="122"/>
        <v>0</v>
      </c>
      <c r="AH147" s="15">
        <f t="shared" si="122"/>
        <v>0</v>
      </c>
      <c r="AI147" s="15">
        <f t="shared" si="122"/>
        <v>0</v>
      </c>
      <c r="AJ147" s="15">
        <f t="shared" si="122"/>
        <v>0</v>
      </c>
      <c r="AK147" s="15">
        <f t="shared" si="122"/>
        <v>0</v>
      </c>
      <c r="AL147" s="15">
        <f t="shared" si="122"/>
        <v>0</v>
      </c>
      <c r="AM147" s="15">
        <f t="shared" si="122"/>
        <v>0</v>
      </c>
      <c r="AN147" s="15">
        <f t="shared" si="122"/>
        <v>0</v>
      </c>
    </row>
    <row r="148" spans="1:40" s="14" customFormat="1" x14ac:dyDescent="0.15">
      <c r="A148" s="18" t="s">
        <v>208</v>
      </c>
      <c r="B148" s="15">
        <f t="shared" ref="B148:AN148" si="123">B$153*$K10/$K$15</f>
        <v>0</v>
      </c>
      <c r="C148" s="15">
        <f t="shared" si="123"/>
        <v>0</v>
      </c>
      <c r="D148" s="15">
        <f t="shared" si="123"/>
        <v>0</v>
      </c>
      <c r="E148" s="15">
        <f t="shared" si="123"/>
        <v>0</v>
      </c>
      <c r="F148" s="15">
        <f t="shared" si="123"/>
        <v>0</v>
      </c>
      <c r="G148" s="15">
        <f t="shared" si="123"/>
        <v>0</v>
      </c>
      <c r="H148" s="15">
        <f t="shared" si="123"/>
        <v>0</v>
      </c>
      <c r="I148" s="15">
        <f t="shared" si="123"/>
        <v>0</v>
      </c>
      <c r="J148" s="15">
        <f t="shared" si="123"/>
        <v>0</v>
      </c>
      <c r="K148" s="15">
        <f t="shared" si="123"/>
        <v>0</v>
      </c>
      <c r="L148" s="15">
        <f t="shared" si="123"/>
        <v>0</v>
      </c>
      <c r="M148" s="15">
        <f t="shared" si="123"/>
        <v>0</v>
      </c>
      <c r="N148" s="15">
        <f t="shared" si="123"/>
        <v>0</v>
      </c>
      <c r="O148" s="15">
        <f t="shared" si="123"/>
        <v>0</v>
      </c>
      <c r="P148" s="15">
        <f t="shared" si="123"/>
        <v>0</v>
      </c>
      <c r="Q148" s="15">
        <f t="shared" si="123"/>
        <v>0</v>
      </c>
      <c r="R148" s="15">
        <f t="shared" si="123"/>
        <v>0</v>
      </c>
      <c r="S148" s="15">
        <f t="shared" si="123"/>
        <v>0</v>
      </c>
      <c r="T148" s="15">
        <f t="shared" si="123"/>
        <v>0</v>
      </c>
      <c r="U148" s="15">
        <f t="shared" si="123"/>
        <v>0</v>
      </c>
      <c r="V148" s="15">
        <f t="shared" si="123"/>
        <v>0</v>
      </c>
      <c r="W148" s="15">
        <f t="shared" si="123"/>
        <v>0</v>
      </c>
      <c r="X148" s="15">
        <f t="shared" si="123"/>
        <v>0</v>
      </c>
      <c r="Y148" s="15">
        <f t="shared" si="123"/>
        <v>0</v>
      </c>
      <c r="Z148" s="15">
        <f t="shared" si="123"/>
        <v>0</v>
      </c>
      <c r="AA148" s="15">
        <f t="shared" si="123"/>
        <v>0</v>
      </c>
      <c r="AB148" s="15">
        <f t="shared" si="123"/>
        <v>0</v>
      </c>
      <c r="AC148" s="15">
        <f t="shared" si="123"/>
        <v>0</v>
      </c>
      <c r="AD148" s="15">
        <f t="shared" si="123"/>
        <v>0</v>
      </c>
      <c r="AE148" s="15">
        <f t="shared" si="123"/>
        <v>0</v>
      </c>
      <c r="AF148" s="15">
        <f t="shared" si="123"/>
        <v>0</v>
      </c>
      <c r="AG148" s="15">
        <f t="shared" si="123"/>
        <v>0</v>
      </c>
      <c r="AH148" s="15">
        <f t="shared" si="123"/>
        <v>0</v>
      </c>
      <c r="AI148" s="15">
        <f t="shared" si="123"/>
        <v>0</v>
      </c>
      <c r="AJ148" s="15">
        <f t="shared" si="123"/>
        <v>0</v>
      </c>
      <c r="AK148" s="15">
        <f t="shared" si="123"/>
        <v>0</v>
      </c>
      <c r="AL148" s="15">
        <f t="shared" si="123"/>
        <v>0</v>
      </c>
      <c r="AM148" s="15">
        <f t="shared" si="123"/>
        <v>0</v>
      </c>
      <c r="AN148" s="15">
        <f t="shared" si="123"/>
        <v>0</v>
      </c>
    </row>
    <row r="149" spans="1:40" s="14" customFormat="1" x14ac:dyDescent="0.15">
      <c r="A149" s="18" t="s">
        <v>209</v>
      </c>
      <c r="B149" s="15">
        <f t="shared" ref="B149:AN149" si="124">B$153*$K11/$K$15</f>
        <v>0</v>
      </c>
      <c r="C149" s="15">
        <f t="shared" si="124"/>
        <v>0</v>
      </c>
      <c r="D149" s="15">
        <f t="shared" si="124"/>
        <v>0</v>
      </c>
      <c r="E149" s="15">
        <f t="shared" si="124"/>
        <v>0</v>
      </c>
      <c r="F149" s="15">
        <f t="shared" si="124"/>
        <v>0</v>
      </c>
      <c r="G149" s="15">
        <f t="shared" si="124"/>
        <v>0</v>
      </c>
      <c r="H149" s="15">
        <f t="shared" si="124"/>
        <v>0</v>
      </c>
      <c r="I149" s="15">
        <f t="shared" si="124"/>
        <v>0</v>
      </c>
      <c r="J149" s="15">
        <f t="shared" si="124"/>
        <v>0</v>
      </c>
      <c r="K149" s="15">
        <f t="shared" si="124"/>
        <v>0</v>
      </c>
      <c r="L149" s="15">
        <f t="shared" si="124"/>
        <v>0</v>
      </c>
      <c r="M149" s="15">
        <f t="shared" si="124"/>
        <v>0</v>
      </c>
      <c r="N149" s="15">
        <f t="shared" si="124"/>
        <v>0</v>
      </c>
      <c r="O149" s="15">
        <f t="shared" si="124"/>
        <v>0</v>
      </c>
      <c r="P149" s="15">
        <f t="shared" si="124"/>
        <v>0</v>
      </c>
      <c r="Q149" s="15">
        <f t="shared" si="124"/>
        <v>0</v>
      </c>
      <c r="R149" s="15">
        <f t="shared" si="124"/>
        <v>0</v>
      </c>
      <c r="S149" s="15">
        <f t="shared" si="124"/>
        <v>0</v>
      </c>
      <c r="T149" s="15">
        <f t="shared" si="124"/>
        <v>0</v>
      </c>
      <c r="U149" s="15">
        <f t="shared" si="124"/>
        <v>0</v>
      </c>
      <c r="V149" s="15">
        <f t="shared" si="124"/>
        <v>0</v>
      </c>
      <c r="W149" s="15">
        <f t="shared" si="124"/>
        <v>0</v>
      </c>
      <c r="X149" s="15">
        <f t="shared" si="124"/>
        <v>0</v>
      </c>
      <c r="Y149" s="15">
        <f t="shared" si="124"/>
        <v>0</v>
      </c>
      <c r="Z149" s="15">
        <f t="shared" si="124"/>
        <v>0</v>
      </c>
      <c r="AA149" s="15">
        <f t="shared" si="124"/>
        <v>0</v>
      </c>
      <c r="AB149" s="15">
        <f t="shared" si="124"/>
        <v>0</v>
      </c>
      <c r="AC149" s="15">
        <f t="shared" si="124"/>
        <v>0</v>
      </c>
      <c r="AD149" s="15">
        <f t="shared" si="124"/>
        <v>0</v>
      </c>
      <c r="AE149" s="15">
        <f t="shared" si="124"/>
        <v>0</v>
      </c>
      <c r="AF149" s="15">
        <f t="shared" si="124"/>
        <v>0</v>
      </c>
      <c r="AG149" s="15">
        <f t="shared" si="124"/>
        <v>0</v>
      </c>
      <c r="AH149" s="15">
        <f t="shared" si="124"/>
        <v>0</v>
      </c>
      <c r="AI149" s="15">
        <f t="shared" si="124"/>
        <v>0</v>
      </c>
      <c r="AJ149" s="15">
        <f t="shared" si="124"/>
        <v>0</v>
      </c>
      <c r="AK149" s="15">
        <f t="shared" si="124"/>
        <v>0</v>
      </c>
      <c r="AL149" s="15">
        <f t="shared" si="124"/>
        <v>0</v>
      </c>
      <c r="AM149" s="15">
        <f t="shared" si="124"/>
        <v>0</v>
      </c>
      <c r="AN149" s="15">
        <f t="shared" si="124"/>
        <v>0</v>
      </c>
    </row>
    <row r="150" spans="1:40" s="14" customFormat="1" x14ac:dyDescent="0.15">
      <c r="A150" s="18" t="s">
        <v>210</v>
      </c>
      <c r="B150" s="15">
        <f t="shared" ref="B150:AN150" si="125">B$153*$K12/$K$15</f>
        <v>0</v>
      </c>
      <c r="C150" s="15">
        <f t="shared" si="125"/>
        <v>0</v>
      </c>
      <c r="D150" s="15">
        <f t="shared" si="125"/>
        <v>0</v>
      </c>
      <c r="E150" s="15">
        <f t="shared" si="125"/>
        <v>0</v>
      </c>
      <c r="F150" s="15">
        <f t="shared" si="125"/>
        <v>0</v>
      </c>
      <c r="G150" s="15">
        <f t="shared" si="125"/>
        <v>0</v>
      </c>
      <c r="H150" s="15">
        <f t="shared" si="125"/>
        <v>0</v>
      </c>
      <c r="I150" s="15">
        <f t="shared" si="125"/>
        <v>0</v>
      </c>
      <c r="J150" s="15">
        <f t="shared" si="125"/>
        <v>0</v>
      </c>
      <c r="K150" s="15">
        <f t="shared" si="125"/>
        <v>0</v>
      </c>
      <c r="L150" s="15">
        <f t="shared" si="125"/>
        <v>0</v>
      </c>
      <c r="M150" s="15">
        <f t="shared" si="125"/>
        <v>0</v>
      </c>
      <c r="N150" s="15">
        <f t="shared" si="125"/>
        <v>0</v>
      </c>
      <c r="O150" s="15">
        <f t="shared" si="125"/>
        <v>0</v>
      </c>
      <c r="P150" s="15">
        <f t="shared" si="125"/>
        <v>0</v>
      </c>
      <c r="Q150" s="15">
        <f t="shared" si="125"/>
        <v>0</v>
      </c>
      <c r="R150" s="15">
        <f t="shared" si="125"/>
        <v>0</v>
      </c>
      <c r="S150" s="15">
        <f t="shared" si="125"/>
        <v>0</v>
      </c>
      <c r="T150" s="15">
        <f t="shared" si="125"/>
        <v>0</v>
      </c>
      <c r="U150" s="15">
        <f t="shared" si="125"/>
        <v>0</v>
      </c>
      <c r="V150" s="15">
        <f t="shared" si="125"/>
        <v>0</v>
      </c>
      <c r="W150" s="15">
        <f t="shared" si="125"/>
        <v>0</v>
      </c>
      <c r="X150" s="15">
        <f t="shared" si="125"/>
        <v>0</v>
      </c>
      <c r="Y150" s="15">
        <f t="shared" si="125"/>
        <v>0</v>
      </c>
      <c r="Z150" s="15">
        <f t="shared" si="125"/>
        <v>0</v>
      </c>
      <c r="AA150" s="15">
        <f t="shared" si="125"/>
        <v>0</v>
      </c>
      <c r="AB150" s="15">
        <f t="shared" si="125"/>
        <v>0</v>
      </c>
      <c r="AC150" s="15">
        <f t="shared" si="125"/>
        <v>0</v>
      </c>
      <c r="AD150" s="15">
        <f t="shared" si="125"/>
        <v>0</v>
      </c>
      <c r="AE150" s="15">
        <f t="shared" si="125"/>
        <v>0</v>
      </c>
      <c r="AF150" s="15">
        <f t="shared" si="125"/>
        <v>0</v>
      </c>
      <c r="AG150" s="15">
        <f t="shared" si="125"/>
        <v>0</v>
      </c>
      <c r="AH150" s="15">
        <f t="shared" si="125"/>
        <v>0</v>
      </c>
      <c r="AI150" s="15">
        <f t="shared" si="125"/>
        <v>0</v>
      </c>
      <c r="AJ150" s="15">
        <f t="shared" si="125"/>
        <v>0</v>
      </c>
      <c r="AK150" s="15">
        <f t="shared" si="125"/>
        <v>0</v>
      </c>
      <c r="AL150" s="15">
        <f t="shared" si="125"/>
        <v>0</v>
      </c>
      <c r="AM150" s="15">
        <f t="shared" si="125"/>
        <v>0</v>
      </c>
      <c r="AN150" s="15">
        <f t="shared" si="125"/>
        <v>0</v>
      </c>
    </row>
    <row r="151" spans="1:40" s="14" customFormat="1" x14ac:dyDescent="0.15">
      <c r="A151" s="18" t="s">
        <v>211</v>
      </c>
      <c r="B151" s="15">
        <f t="shared" ref="B151:AN151" si="126">B$153*$K13/$K$15</f>
        <v>0</v>
      </c>
      <c r="C151" s="15">
        <f t="shared" si="126"/>
        <v>0</v>
      </c>
      <c r="D151" s="15">
        <f t="shared" si="126"/>
        <v>0</v>
      </c>
      <c r="E151" s="15">
        <f t="shared" si="126"/>
        <v>0</v>
      </c>
      <c r="F151" s="15">
        <f t="shared" si="126"/>
        <v>0</v>
      </c>
      <c r="G151" s="15">
        <f t="shared" si="126"/>
        <v>0</v>
      </c>
      <c r="H151" s="15">
        <f t="shared" si="126"/>
        <v>0</v>
      </c>
      <c r="I151" s="15">
        <f t="shared" si="126"/>
        <v>0</v>
      </c>
      <c r="J151" s="15">
        <f t="shared" si="126"/>
        <v>0</v>
      </c>
      <c r="K151" s="15">
        <f t="shared" si="126"/>
        <v>0</v>
      </c>
      <c r="L151" s="15">
        <f t="shared" si="126"/>
        <v>0</v>
      </c>
      <c r="M151" s="15">
        <f t="shared" si="126"/>
        <v>0</v>
      </c>
      <c r="N151" s="15">
        <f t="shared" si="126"/>
        <v>0</v>
      </c>
      <c r="O151" s="15">
        <f t="shared" si="126"/>
        <v>0</v>
      </c>
      <c r="P151" s="15">
        <f t="shared" si="126"/>
        <v>0</v>
      </c>
      <c r="Q151" s="15">
        <f t="shared" si="126"/>
        <v>0</v>
      </c>
      <c r="R151" s="15">
        <f t="shared" si="126"/>
        <v>0</v>
      </c>
      <c r="S151" s="15">
        <f t="shared" si="126"/>
        <v>0</v>
      </c>
      <c r="T151" s="15">
        <f t="shared" si="126"/>
        <v>0</v>
      </c>
      <c r="U151" s="15">
        <f t="shared" si="126"/>
        <v>0</v>
      </c>
      <c r="V151" s="15">
        <f t="shared" si="126"/>
        <v>0</v>
      </c>
      <c r="W151" s="15">
        <f t="shared" si="126"/>
        <v>0</v>
      </c>
      <c r="X151" s="15">
        <f t="shared" si="126"/>
        <v>0</v>
      </c>
      <c r="Y151" s="15">
        <f t="shared" si="126"/>
        <v>0</v>
      </c>
      <c r="Z151" s="15">
        <f t="shared" si="126"/>
        <v>0</v>
      </c>
      <c r="AA151" s="15">
        <f t="shared" si="126"/>
        <v>0</v>
      </c>
      <c r="AB151" s="15">
        <f t="shared" si="126"/>
        <v>0</v>
      </c>
      <c r="AC151" s="15">
        <f t="shared" si="126"/>
        <v>0</v>
      </c>
      <c r="AD151" s="15">
        <f t="shared" si="126"/>
        <v>0</v>
      </c>
      <c r="AE151" s="15">
        <f t="shared" si="126"/>
        <v>0</v>
      </c>
      <c r="AF151" s="15">
        <f t="shared" si="126"/>
        <v>0</v>
      </c>
      <c r="AG151" s="15">
        <f t="shared" si="126"/>
        <v>0</v>
      </c>
      <c r="AH151" s="15">
        <f t="shared" si="126"/>
        <v>0</v>
      </c>
      <c r="AI151" s="15">
        <f t="shared" si="126"/>
        <v>0</v>
      </c>
      <c r="AJ151" s="15">
        <f t="shared" si="126"/>
        <v>0</v>
      </c>
      <c r="AK151" s="15">
        <f t="shared" si="126"/>
        <v>0</v>
      </c>
      <c r="AL151" s="15">
        <f t="shared" si="126"/>
        <v>0</v>
      </c>
      <c r="AM151" s="15">
        <f t="shared" si="126"/>
        <v>0</v>
      </c>
      <c r="AN151" s="15">
        <f t="shared" si="126"/>
        <v>0</v>
      </c>
    </row>
    <row r="152" spans="1:40" s="14" customFormat="1" x14ac:dyDescent="0.15">
      <c r="A152" s="18" t="s">
        <v>212</v>
      </c>
      <c r="B152" s="15">
        <f t="shared" ref="B152:AN152" si="127">B$153*$K14/$K$15</f>
        <v>0</v>
      </c>
      <c r="C152" s="15">
        <f t="shared" si="127"/>
        <v>0</v>
      </c>
      <c r="D152" s="15">
        <f t="shared" si="127"/>
        <v>0</v>
      </c>
      <c r="E152" s="15">
        <f t="shared" si="127"/>
        <v>0</v>
      </c>
      <c r="F152" s="15">
        <f t="shared" si="127"/>
        <v>0</v>
      </c>
      <c r="G152" s="15">
        <f t="shared" si="127"/>
        <v>0</v>
      </c>
      <c r="H152" s="15">
        <f t="shared" si="127"/>
        <v>0</v>
      </c>
      <c r="I152" s="15">
        <f t="shared" si="127"/>
        <v>0</v>
      </c>
      <c r="J152" s="15">
        <f t="shared" si="127"/>
        <v>0</v>
      </c>
      <c r="K152" s="15">
        <f t="shared" si="127"/>
        <v>0</v>
      </c>
      <c r="L152" s="15">
        <f t="shared" si="127"/>
        <v>0</v>
      </c>
      <c r="M152" s="15">
        <f t="shared" si="127"/>
        <v>0</v>
      </c>
      <c r="N152" s="15">
        <f t="shared" si="127"/>
        <v>0</v>
      </c>
      <c r="O152" s="15">
        <f t="shared" si="127"/>
        <v>0</v>
      </c>
      <c r="P152" s="15">
        <f t="shared" si="127"/>
        <v>0</v>
      </c>
      <c r="Q152" s="15">
        <f t="shared" si="127"/>
        <v>0</v>
      </c>
      <c r="R152" s="15">
        <f t="shared" si="127"/>
        <v>0</v>
      </c>
      <c r="S152" s="15">
        <f t="shared" si="127"/>
        <v>0</v>
      </c>
      <c r="T152" s="15">
        <f t="shared" si="127"/>
        <v>0</v>
      </c>
      <c r="U152" s="15">
        <f t="shared" si="127"/>
        <v>0</v>
      </c>
      <c r="V152" s="15">
        <f t="shared" si="127"/>
        <v>0</v>
      </c>
      <c r="W152" s="15">
        <f t="shared" si="127"/>
        <v>0</v>
      </c>
      <c r="X152" s="15">
        <f t="shared" si="127"/>
        <v>0</v>
      </c>
      <c r="Y152" s="15">
        <f t="shared" si="127"/>
        <v>0</v>
      </c>
      <c r="Z152" s="15">
        <f t="shared" si="127"/>
        <v>0</v>
      </c>
      <c r="AA152" s="15">
        <f t="shared" si="127"/>
        <v>0</v>
      </c>
      <c r="AB152" s="15">
        <f t="shared" si="127"/>
        <v>0</v>
      </c>
      <c r="AC152" s="15">
        <f t="shared" si="127"/>
        <v>0</v>
      </c>
      <c r="AD152" s="15">
        <f t="shared" si="127"/>
        <v>0</v>
      </c>
      <c r="AE152" s="15">
        <f t="shared" si="127"/>
        <v>0</v>
      </c>
      <c r="AF152" s="15">
        <f t="shared" si="127"/>
        <v>0</v>
      </c>
      <c r="AG152" s="15">
        <f t="shared" si="127"/>
        <v>0</v>
      </c>
      <c r="AH152" s="15">
        <f t="shared" si="127"/>
        <v>0</v>
      </c>
      <c r="AI152" s="15">
        <f t="shared" si="127"/>
        <v>0</v>
      </c>
      <c r="AJ152" s="15">
        <f t="shared" si="127"/>
        <v>0</v>
      </c>
      <c r="AK152" s="15">
        <f t="shared" si="127"/>
        <v>0</v>
      </c>
      <c r="AL152" s="15">
        <f t="shared" si="127"/>
        <v>0</v>
      </c>
      <c r="AM152" s="15">
        <f t="shared" si="127"/>
        <v>0</v>
      </c>
      <c r="AN152" s="15">
        <f t="shared" si="127"/>
        <v>0</v>
      </c>
    </row>
    <row r="153" spans="1:40" s="16" customFormat="1" x14ac:dyDescent="0.15">
      <c r="A153" s="18" t="s">
        <v>527</v>
      </c>
      <c r="B153" s="16">
        <f>'BAU energy consumption'!B$5*$K$17</f>
        <v>777.01508073412128</v>
      </c>
      <c r="C153" s="16">
        <f>'BAU energy consumption'!C$5*$K$17</f>
        <v>777.01508073412128</v>
      </c>
      <c r="D153" s="16">
        <f>'BAU energy consumption'!D$5*$K$17</f>
        <v>742.85487107676033</v>
      </c>
      <c r="E153" s="16">
        <f>'BAU energy consumption'!E$5*$K$17</f>
        <v>713.9977820111144</v>
      </c>
      <c r="F153" s="16">
        <f>'BAU energy consumption'!F$5*$K$17</f>
        <v>684.80597582796588</v>
      </c>
      <c r="G153" s="16">
        <f>'BAU energy consumption'!G$5*$K$17</f>
        <v>660.5364126908355</v>
      </c>
      <c r="H153" s="16">
        <f>'BAU energy consumption'!H$5*$K$17</f>
        <v>636.15889950499218</v>
      </c>
      <c r="I153" s="16">
        <f>'BAU energy consumption'!I$5*$K$17</f>
        <v>611.67844520167921</v>
      </c>
      <c r="J153" s="16">
        <f>'BAU energy consumption'!J$5*$K$17</f>
        <v>587.0926576265415</v>
      </c>
      <c r="K153" s="16">
        <f>'BAU energy consumption'!K$5*$K$17</f>
        <v>562.41589970505447</v>
      </c>
      <c r="L153" s="16">
        <f>'BAU energy consumption'!L$5*$K$17</f>
        <v>534.81244683112163</v>
      </c>
      <c r="M153" s="16">
        <f>'BAU energy consumption'!M$5*$K$17</f>
        <v>507.16905616748215</v>
      </c>
      <c r="N153" s="16">
        <f>'BAU energy consumption'!N$5*$K$17</f>
        <v>479.4608279798619</v>
      </c>
      <c r="O153" s="16">
        <f>'BAU energy consumption'!O$5*$K$17</f>
        <v>451.68968861948503</v>
      </c>
      <c r="P153" s="16">
        <f>'BAU energy consumption'!P$5*$K$17</f>
        <v>423.86835552728519</v>
      </c>
      <c r="Q153" s="16">
        <f>'BAU energy consumption'!Q$5*$K$17</f>
        <v>406.68923041895607</v>
      </c>
      <c r="R153" s="16">
        <f>'BAU energy consumption'!R$5*$K$17</f>
        <v>389.49952657545032</v>
      </c>
      <c r="S153" s="16">
        <f>'BAU energy consumption'!S$5*$K$17</f>
        <v>372.3210622486057</v>
      </c>
      <c r="T153" s="16">
        <f>'BAU energy consumption'!T$5*$K$17</f>
        <v>355.16300880067587</v>
      </c>
      <c r="U153" s="16">
        <f>'BAU energy consumption'!U$5*$K$17</f>
        <v>338.01864411520819</v>
      </c>
      <c r="V153" s="16">
        <f>'BAU energy consumption'!V$5*$K$17</f>
        <v>323.7327525843823</v>
      </c>
      <c r="W153" s="16">
        <f>'BAU energy consumption'!W$5*$K$17</f>
        <v>309.47531380767487</v>
      </c>
      <c r="X153" s="16">
        <f>'BAU energy consumption'!X$5*$K$17</f>
        <v>295.24289622625889</v>
      </c>
      <c r="Y153" s="16">
        <f>'BAU energy consumption'!Y$5*$K$17</f>
        <v>281.04126227407949</v>
      </c>
      <c r="Z153" s="16">
        <f>'BAU energy consumption'!Z$5*$K$17</f>
        <v>266.88569729055206</v>
      </c>
      <c r="AA153" s="16">
        <f>'BAU energy consumption'!AA$5*$K$17</f>
        <v>250.98193443396002</v>
      </c>
      <c r="AB153" s="16">
        <f>'BAU energy consumption'!AB$5*$K$17</f>
        <v>235.154561937164</v>
      </c>
      <c r="AC153" s="16">
        <f>'BAU energy consumption'!AC$5*$K$17</f>
        <v>219.39241957687378</v>
      </c>
      <c r="AD153" s="16">
        <f>'BAU energy consumption'!AD$5*$K$17</f>
        <v>203.70084545633341</v>
      </c>
      <c r="AE153" s="16">
        <f>'BAU energy consumption'!AE$5*$K$17</f>
        <v>188.0700153664713</v>
      </c>
      <c r="AF153" s="16">
        <f>'BAU energy consumption'!AF$5*$K$17</f>
        <v>170.83215707438652</v>
      </c>
      <c r="AG153" s="16">
        <f>'BAU energy consumption'!AG$5*$K$17</f>
        <v>153.72295308332582</v>
      </c>
      <c r="AH153" s="16">
        <f>'BAU energy consumption'!AH$5*$K$17</f>
        <v>136.69942136754045</v>
      </c>
      <c r="AI153" s="16">
        <f>'BAU energy consumption'!AI$5*$K$17</f>
        <v>119.78759660009189</v>
      </c>
      <c r="AJ153" s="16">
        <f>'BAU energy consumption'!AJ$5*$K$17</f>
        <v>102.99752725059186</v>
      </c>
      <c r="AK153" s="16">
        <f>'BAU energy consumption'!AK$5*$K$17</f>
        <v>84.955292930547273</v>
      </c>
      <c r="AL153" s="16">
        <f>'BAU energy consumption'!AL$5*$K$17</f>
        <v>67.067664215779246</v>
      </c>
      <c r="AM153" s="16">
        <f>'BAU energy consumption'!AM$5*$K$17</f>
        <v>49.318572535401039</v>
      </c>
      <c r="AN153" s="16">
        <f>'BAU energy consumption'!AN$5*$K$17</f>
        <v>31.715481676687677</v>
      </c>
    </row>
    <row r="154" spans="1:40" s="14" customFormat="1" x14ac:dyDescent="0.15"/>
    <row r="155" spans="1:40" s="18" customFormat="1" x14ac:dyDescent="0.15">
      <c r="A155" s="17" t="s">
        <v>19</v>
      </c>
      <c r="B155" s="18">
        <v>2022</v>
      </c>
      <c r="C155" s="18">
        <v>2023</v>
      </c>
      <c r="D155" s="18">
        <v>2024</v>
      </c>
      <c r="E155" s="18">
        <v>2025</v>
      </c>
      <c r="F155" s="18">
        <v>2026</v>
      </c>
      <c r="G155" s="18">
        <v>2027</v>
      </c>
      <c r="H155" s="18">
        <v>2028</v>
      </c>
      <c r="I155" s="18">
        <v>2029</v>
      </c>
      <c r="J155" s="18">
        <v>2030</v>
      </c>
      <c r="K155" s="18">
        <v>2031</v>
      </c>
      <c r="L155" s="18">
        <v>2032</v>
      </c>
      <c r="M155" s="18">
        <v>2033</v>
      </c>
      <c r="N155" s="18">
        <v>2034</v>
      </c>
      <c r="O155" s="18">
        <v>2035</v>
      </c>
      <c r="P155" s="18">
        <v>2036</v>
      </c>
      <c r="Q155" s="18">
        <v>2037</v>
      </c>
      <c r="R155" s="18">
        <v>2038</v>
      </c>
      <c r="S155" s="18">
        <v>2039</v>
      </c>
      <c r="T155" s="18">
        <v>2040</v>
      </c>
      <c r="U155" s="18">
        <v>2041</v>
      </c>
      <c r="V155" s="18">
        <v>2042</v>
      </c>
      <c r="W155" s="18">
        <v>2043</v>
      </c>
      <c r="X155" s="18">
        <v>2044</v>
      </c>
      <c r="Y155" s="18">
        <v>2045</v>
      </c>
      <c r="Z155" s="18">
        <v>2046</v>
      </c>
      <c r="AA155" s="18">
        <v>2047</v>
      </c>
      <c r="AB155" s="18">
        <v>2048</v>
      </c>
      <c r="AC155" s="18">
        <v>2049</v>
      </c>
      <c r="AD155" s="18">
        <v>2050</v>
      </c>
      <c r="AE155" s="18">
        <v>2051</v>
      </c>
      <c r="AF155" s="18">
        <v>2052</v>
      </c>
      <c r="AG155" s="18">
        <v>2053</v>
      </c>
      <c r="AH155" s="18">
        <v>2054</v>
      </c>
      <c r="AI155" s="18">
        <v>2055</v>
      </c>
      <c r="AJ155" s="18">
        <v>2056</v>
      </c>
      <c r="AK155" s="18">
        <v>2057</v>
      </c>
      <c r="AL155" s="18">
        <v>2058</v>
      </c>
      <c r="AM155" s="18">
        <v>2059</v>
      </c>
      <c r="AN155" s="18">
        <v>2060</v>
      </c>
    </row>
    <row r="156" spans="1:40" s="14" customFormat="1" x14ac:dyDescent="0.15">
      <c r="A156" s="18" t="s">
        <v>203</v>
      </c>
      <c r="B156" s="15">
        <f>MAX(B$166*$L5/$L$15-$L$3*'Distributed Generation'!B15,0)</f>
        <v>1787.718907553693</v>
      </c>
      <c r="C156" s="15">
        <f>MAX(C$166*$L5/$L$15-$L$3*'Distributed Generation'!C15,0)</f>
        <v>1671.6341283277043</v>
      </c>
      <c r="D156" s="15">
        <f>MAX(D$166*$L5/$L$15-$L$3*'Distributed Generation'!D15,0)</f>
        <v>1556.9761315466787</v>
      </c>
      <c r="E156" s="15">
        <f>MAX(E$166*$L5/$L$15-$L$3*'Distributed Generation'!E15,0)</f>
        <v>1451.8077100604123</v>
      </c>
      <c r="F156" s="15">
        <f>MAX(F$166*$L5/$L$15-$L$3*'Distributed Generation'!F15,0)</f>
        <v>1343.1575981619931</v>
      </c>
      <c r="G156" s="15">
        <f>MAX(G$166*$L5/$L$15-$L$3*'Distributed Generation'!G15,0)</f>
        <v>1243.1207568291452</v>
      </c>
      <c r="H156" s="15">
        <f>MAX(H$166*$L5/$L$15-$L$3*'Distributed Generation'!H15,0)</f>
        <v>1140.1239598439277</v>
      </c>
      <c r="I156" s="15">
        <f>MAX(I$166*$L5/$L$15-$L$3*'Distributed Generation'!I15,0)</f>
        <v>1034.1787315142906</v>
      </c>
      <c r="J156" s="15">
        <f>MAX(J$166*$L5/$L$15-$L$3*'Distributed Generation'!J15,0)</f>
        <v>925.27956808661679</v>
      </c>
      <c r="K156" s="15">
        <f>MAX(K$166*$L5/$L$15-$L$3*'Distributed Generation'!K15,0)</f>
        <v>813.45951508869121</v>
      </c>
      <c r="L156" s="15">
        <f>MAX(L$166*$L5/$L$15-$L$3*'Distributed Generation'!L15,0)</f>
        <v>692.19427380274203</v>
      </c>
      <c r="M156" s="15">
        <f>MAX(M$166*$L5/$L$15-$L$3*'Distributed Generation'!M15,0)</f>
        <v>568.12555619714954</v>
      </c>
      <c r="N156" s="15">
        <f>MAX(N$166*$L5/$L$15-$L$3*'Distributed Generation'!N15,0)</f>
        <v>441.19607416149199</v>
      </c>
      <c r="O156" s="15">
        <f>MAX(O$166*$L5/$L$15-$L$3*'Distributed Generation'!O15,0)</f>
        <v>311.41025975198386</v>
      </c>
      <c r="P156" s="15">
        <f>MAX(P$166*$L5/$L$15-$L$3*'Distributed Generation'!P15,0)</f>
        <v>187.93045421896363</v>
      </c>
      <c r="Q156" s="15">
        <f>MAX(Q$166*$L5/$L$15-$L$3*'Distributed Generation'!Q15,0)</f>
        <v>101.97422492186263</v>
      </c>
      <c r="R156" s="15">
        <f>MAX(R$166*$L5/$L$15-$L$3*'Distributed Generation'!R15,0)</f>
        <v>15.993656579919161</v>
      </c>
      <c r="S156" s="15">
        <f>MAX(S$166*$L5/$L$15-$L$3*'Distributed Generation'!S15,0)</f>
        <v>0</v>
      </c>
      <c r="T156" s="15">
        <f>MAX(T$166*$L5/$L$15-$L$3*'Distributed Generation'!T15,0)</f>
        <v>0</v>
      </c>
      <c r="U156" s="15">
        <f>MAX(U$166*$L5/$L$15-$L$3*'Distributed Generation'!U15,0)</f>
        <v>0</v>
      </c>
      <c r="V156" s="15">
        <f>MAX(V$166*$L5/$L$15-$L$3*'Distributed Generation'!V15,0)</f>
        <v>0</v>
      </c>
      <c r="W156" s="15">
        <f>MAX(W$166*$L5/$L$15-$L$3*'Distributed Generation'!W15,0)</f>
        <v>0</v>
      </c>
      <c r="X156" s="15">
        <f>MAX(X$166*$L5/$L$15-$L$3*'Distributed Generation'!X15,0)</f>
        <v>0</v>
      </c>
      <c r="Y156" s="15">
        <f>MAX(Y$166*$L5/$L$15-$L$3*'Distributed Generation'!Y15,0)</f>
        <v>0</v>
      </c>
      <c r="Z156" s="15">
        <f>MAX(Z$166*$L5/$L$15-$L$3*'Distributed Generation'!Z15,0)</f>
        <v>0</v>
      </c>
      <c r="AA156" s="15">
        <f>MAX(AA$166*$L5/$L$15-$L$3*'Distributed Generation'!AA15,0)</f>
        <v>0</v>
      </c>
      <c r="AB156" s="15">
        <f>MAX(AB$166*$L5/$L$15-$L$3*'Distributed Generation'!AB15,0)</f>
        <v>0</v>
      </c>
      <c r="AC156" s="15">
        <f>MAX(AC$166*$L5/$L$15-$L$3*'Distributed Generation'!AC15,0)</f>
        <v>0</v>
      </c>
      <c r="AD156" s="15">
        <f>MAX(AD$166*$L5/$L$15-$L$3*'Distributed Generation'!AD15,0)</f>
        <v>0</v>
      </c>
      <c r="AE156" s="15">
        <f>MAX(AE$166*$L5/$L$15-$L$3*'Distributed Generation'!AE15,0)</f>
        <v>0</v>
      </c>
      <c r="AF156" s="15">
        <f>MAX(AF$166*$L5/$L$15-$L$3*'Distributed Generation'!AF15,0)</f>
        <v>0</v>
      </c>
      <c r="AG156" s="15">
        <f>MAX(AG$166*$L5/$L$15-$L$3*'Distributed Generation'!AG15,0)</f>
        <v>0</v>
      </c>
      <c r="AH156" s="15">
        <f>MAX(AH$166*$L5/$L$15-$L$3*'Distributed Generation'!AH15,0)</f>
        <v>0</v>
      </c>
      <c r="AI156" s="15">
        <f>MAX(AI$166*$L5/$L$15-$L$3*'Distributed Generation'!AI15,0)</f>
        <v>0</v>
      </c>
      <c r="AJ156" s="15">
        <f>MAX(AJ$166*$L5/$L$15-$L$3*'Distributed Generation'!AJ15,0)</f>
        <v>0</v>
      </c>
      <c r="AK156" s="15">
        <f>MAX(AK$166*$L5/$L$15-$L$3*'Distributed Generation'!AK15,0)</f>
        <v>0</v>
      </c>
      <c r="AL156" s="15">
        <f>MAX(AL$166*$L5/$L$15-$L$3*'Distributed Generation'!AL15,0)</f>
        <v>0</v>
      </c>
      <c r="AM156" s="15">
        <f>MAX(AM$166*$L5/$L$15-$L$3*'Distributed Generation'!AM15,0)</f>
        <v>0</v>
      </c>
      <c r="AN156" s="15">
        <f>MAX(AN$166*$L5/$L$15-$L$3*'Distributed Generation'!AN15,0)</f>
        <v>0</v>
      </c>
    </row>
    <row r="157" spans="1:40" s="14" customFormat="1" x14ac:dyDescent="0.15">
      <c r="A157" s="18" t="s">
        <v>204</v>
      </c>
      <c r="B157" s="15">
        <f t="shared" ref="B157:AN157" si="128">B$166*$L6/$L$15</f>
        <v>171.36519152709121</v>
      </c>
      <c r="C157" s="15">
        <f t="shared" si="128"/>
        <v>171.36519152709121</v>
      </c>
      <c r="D157" s="15">
        <f t="shared" si="128"/>
        <v>163.83139840558763</v>
      </c>
      <c r="E157" s="15">
        <f t="shared" si="128"/>
        <v>157.46717109872941</v>
      </c>
      <c r="F157" s="15">
        <f t="shared" si="128"/>
        <v>151.02912429419291</v>
      </c>
      <c r="G157" s="15">
        <f t="shared" si="128"/>
        <v>145.67664345000674</v>
      </c>
      <c r="H157" s="15">
        <f t="shared" si="128"/>
        <v>140.30035498453782</v>
      </c>
      <c r="I157" s="15">
        <f t="shared" si="128"/>
        <v>134.90136358221665</v>
      </c>
      <c r="J157" s="15">
        <f t="shared" si="128"/>
        <v>129.47914167028503</v>
      </c>
      <c r="K157" s="15">
        <f t="shared" si="128"/>
        <v>124.03685689057653</v>
      </c>
      <c r="L157" s="15">
        <f t="shared" si="128"/>
        <v>117.9491101970614</v>
      </c>
      <c r="M157" s="15">
        <f t="shared" si="128"/>
        <v>111.85255550592571</v>
      </c>
      <c r="N157" s="15">
        <f t="shared" si="128"/>
        <v>105.74170135652903</v>
      </c>
      <c r="O157" s="15">
        <f t="shared" si="128"/>
        <v>99.616972592036802</v>
      </c>
      <c r="P157" s="15">
        <f t="shared" si="128"/>
        <v>93.481173954281417</v>
      </c>
      <c r="Q157" s="15">
        <f t="shared" si="128"/>
        <v>89.692439169783682</v>
      </c>
      <c r="R157" s="15">
        <f t="shared" si="128"/>
        <v>85.9013713199123</v>
      </c>
      <c r="S157" s="15">
        <f t="shared" si="128"/>
        <v>82.112782266106862</v>
      </c>
      <c r="T157" s="15">
        <f t="shared" si="128"/>
        <v>78.328694687576771</v>
      </c>
      <c r="U157" s="15">
        <f t="shared" si="128"/>
        <v>74.547626068986119</v>
      </c>
      <c r="V157" s="15">
        <f t="shared" si="128"/>
        <v>71.396973528237126</v>
      </c>
      <c r="W157" s="15">
        <f t="shared" si="128"/>
        <v>68.252596041576382</v>
      </c>
      <c r="X157" s="15">
        <f t="shared" si="128"/>
        <v>65.113736802926113</v>
      </c>
      <c r="Y157" s="15">
        <f t="shared" si="128"/>
        <v>61.981666676418996</v>
      </c>
      <c r="Z157" s="15">
        <f t="shared" si="128"/>
        <v>58.859756735772145</v>
      </c>
      <c r="AA157" s="15">
        <f t="shared" si="128"/>
        <v>55.352294093803309</v>
      </c>
      <c r="AB157" s="15">
        <f t="shared" si="128"/>
        <v>51.86167880648928</v>
      </c>
      <c r="AC157" s="15">
        <f t="shared" si="128"/>
        <v>48.385449565357391</v>
      </c>
      <c r="AD157" s="15">
        <f t="shared" si="128"/>
        <v>44.924783651399324</v>
      </c>
      <c r="AE157" s="15">
        <f t="shared" si="128"/>
        <v>41.477514404648112</v>
      </c>
      <c r="AF157" s="15">
        <f t="shared" si="128"/>
        <v>37.675826431038814</v>
      </c>
      <c r="AG157" s="15">
        <f t="shared" si="128"/>
        <v>33.902512255419325</v>
      </c>
      <c r="AH157" s="15">
        <f t="shared" si="128"/>
        <v>30.148092495397592</v>
      </c>
      <c r="AI157" s="15">
        <f t="shared" si="128"/>
        <v>26.418308914352654</v>
      </c>
      <c r="AJ157" s="15">
        <f t="shared" si="128"/>
        <v>22.715377631330689</v>
      </c>
      <c r="AK157" s="15">
        <f t="shared" si="128"/>
        <v>18.736290202409791</v>
      </c>
      <c r="AL157" s="15">
        <f t="shared" si="128"/>
        <v>14.791299948455368</v>
      </c>
      <c r="AM157" s="15">
        <f t="shared" si="128"/>
        <v>10.876863059577685</v>
      </c>
      <c r="AN157" s="15">
        <f t="shared" si="128"/>
        <v>6.9946256213774278</v>
      </c>
    </row>
    <row r="158" spans="1:40" s="14" customFormat="1" x14ac:dyDescent="0.15">
      <c r="A158" s="18" t="s">
        <v>205</v>
      </c>
      <c r="B158" s="15">
        <f t="shared" ref="B158:AN158" si="129">B$166*$L7/$L$15</f>
        <v>18.526248848537062</v>
      </c>
      <c r="C158" s="15">
        <f t="shared" si="129"/>
        <v>18.526248848537062</v>
      </c>
      <c r="D158" s="15">
        <f t="shared" si="129"/>
        <v>17.711772320961117</v>
      </c>
      <c r="E158" s="15">
        <f t="shared" si="129"/>
        <v>17.023737266905982</v>
      </c>
      <c r="F158" s="15">
        <f t="shared" si="129"/>
        <v>16.327721605052535</v>
      </c>
      <c r="G158" s="15">
        <f t="shared" si="129"/>
        <v>15.749066213063287</v>
      </c>
      <c r="H158" s="15">
        <f t="shared" si="129"/>
        <v>15.16783698497323</v>
      </c>
      <c r="I158" s="15">
        <f t="shared" si="129"/>
        <v>14.584153347945334</v>
      </c>
      <c r="J158" s="15">
        <f t="shared" si="129"/>
        <v>13.997958266218049</v>
      </c>
      <c r="K158" s="15">
        <f t="shared" si="129"/>
        <v>13.409594192773493</v>
      </c>
      <c r="L158" s="15">
        <f t="shared" si="129"/>
        <v>12.75144939005205</v>
      </c>
      <c r="M158" s="15">
        <f t="shared" si="129"/>
        <v>12.092352356866988</v>
      </c>
      <c r="N158" s="15">
        <f t="shared" si="129"/>
        <v>11.431709412754616</v>
      </c>
      <c r="O158" s="15">
        <f t="shared" si="129"/>
        <v>10.769566487405404</v>
      </c>
      <c r="P158" s="15">
        <f t="shared" si="129"/>
        <v>10.106226800771315</v>
      </c>
      <c r="Q158" s="15">
        <f t="shared" si="129"/>
        <v>9.6966276119674628</v>
      </c>
      <c r="R158" s="15">
        <f t="shared" si="129"/>
        <v>9.2867761960379802</v>
      </c>
      <c r="S158" s="15">
        <f t="shared" si="129"/>
        <v>8.8771927621435474</v>
      </c>
      <c r="T158" s="15">
        <f t="shared" si="129"/>
        <v>8.4680959816376671</v>
      </c>
      <c r="U158" s="15">
        <f t="shared" si="129"/>
        <v>8.059325580150789</v>
      </c>
      <c r="V158" s="15">
        <f t="shared" si="129"/>
        <v>7.7187093063028795</v>
      </c>
      <c r="W158" s="15">
        <f t="shared" si="129"/>
        <v>7.3787714270142191</v>
      </c>
      <c r="X158" s="15">
        <f t="shared" si="129"/>
        <v>7.0394301241652606</v>
      </c>
      <c r="Y158" s="15">
        <f t="shared" si="129"/>
        <v>6.7008227905658542</v>
      </c>
      <c r="Z158" s="15">
        <f t="shared" si="129"/>
        <v>6.3633138721691935</v>
      </c>
      <c r="AA158" s="15">
        <f t="shared" si="129"/>
        <v>5.9841229457447396</v>
      </c>
      <c r="AB158" s="15">
        <f t="shared" si="129"/>
        <v>5.6067533827021538</v>
      </c>
      <c r="AC158" s="15">
        <f t="shared" si="129"/>
        <v>5.2309390915858076</v>
      </c>
      <c r="AD158" s="15">
        <f t="shared" si="129"/>
        <v>4.8568073479551224</v>
      </c>
      <c r="AE158" s="15">
        <f t="shared" si="129"/>
        <v>4.484123914732189</v>
      </c>
      <c r="AF158" s="15">
        <f t="shared" si="129"/>
        <v>4.0731243598287534</v>
      </c>
      <c r="AG158" s="15">
        <f t="shared" si="129"/>
        <v>3.6651922892706095</v>
      </c>
      <c r="AH158" s="15">
        <f t="shared" si="129"/>
        <v>3.2593028893510732</v>
      </c>
      <c r="AI158" s="15">
        <f t="shared" si="129"/>
        <v>2.8560769007015505</v>
      </c>
      <c r="AJ158" s="15">
        <f t="shared" si="129"/>
        <v>2.4557539074088766</v>
      </c>
      <c r="AK158" s="15">
        <f t="shared" si="129"/>
        <v>2.0255757408783648</v>
      </c>
      <c r="AL158" s="15">
        <f t="shared" si="129"/>
        <v>1.5990838115750969</v>
      </c>
      <c r="AM158" s="15">
        <f t="shared" si="129"/>
        <v>1.1758949990806038</v>
      </c>
      <c r="AN158" s="15">
        <f t="shared" si="129"/>
        <v>0.75618726130566249</v>
      </c>
    </row>
    <row r="159" spans="1:40" s="14" customFormat="1" x14ac:dyDescent="0.15">
      <c r="A159" s="18" t="s">
        <v>206</v>
      </c>
      <c r="B159" s="15">
        <f t="shared" ref="B159:AN159" si="130">B$166*$L8/$L$15</f>
        <v>25.309522116040952</v>
      </c>
      <c r="C159" s="15">
        <f t="shared" si="130"/>
        <v>25.309522116040952</v>
      </c>
      <c r="D159" s="15">
        <f t="shared" si="130"/>
        <v>24.196829964693357</v>
      </c>
      <c r="E159" s="15">
        <f t="shared" si="130"/>
        <v>23.256875062889538</v>
      </c>
      <c r="F159" s="15">
        <f t="shared" si="130"/>
        <v>22.306017502311004</v>
      </c>
      <c r="G159" s="15">
        <f t="shared" si="130"/>
        <v>21.515490960167817</v>
      </c>
      <c r="H159" s="15">
        <f t="shared" si="130"/>
        <v>20.721448187499544</v>
      </c>
      <c r="I159" s="15">
        <f t="shared" si="130"/>
        <v>19.92405233899807</v>
      </c>
      <c r="J159" s="15">
        <f t="shared" si="130"/>
        <v>19.123225495604853</v>
      </c>
      <c r="K159" s="15">
        <f t="shared" si="130"/>
        <v>18.319435497377295</v>
      </c>
      <c r="L159" s="15">
        <f t="shared" si="130"/>
        <v>17.420314980524733</v>
      </c>
      <c r="M159" s="15">
        <f t="shared" si="130"/>
        <v>16.519893579819453</v>
      </c>
      <c r="N159" s="15">
        <f t="shared" si="130"/>
        <v>15.617360242309047</v>
      </c>
      <c r="O159" s="15">
        <f t="shared" si="130"/>
        <v>14.712777714560627</v>
      </c>
      <c r="P159" s="15">
        <f t="shared" si="130"/>
        <v>13.806560238666208</v>
      </c>
      <c r="Q159" s="15">
        <f t="shared" si="130"/>
        <v>13.246988799650255</v>
      </c>
      <c r="R159" s="15">
        <f t="shared" si="130"/>
        <v>12.687072782081643</v>
      </c>
      <c r="S159" s="15">
        <f t="shared" si="130"/>
        <v>12.12752286653931</v>
      </c>
      <c r="T159" s="15">
        <f t="shared" si="130"/>
        <v>11.568637789562038</v>
      </c>
      <c r="U159" s="15">
        <f t="shared" si="130"/>
        <v>11.010198593295275</v>
      </c>
      <c r="V159" s="15">
        <f t="shared" si="130"/>
        <v>10.54486774372516</v>
      </c>
      <c r="W159" s="15">
        <f t="shared" si="130"/>
        <v>10.08046367875354</v>
      </c>
      <c r="X159" s="15">
        <f t="shared" si="130"/>
        <v>9.6168746230543309</v>
      </c>
      <c r="Y159" s="15">
        <f t="shared" si="130"/>
        <v>9.154288274978553</v>
      </c>
      <c r="Z159" s="15">
        <f t="shared" si="130"/>
        <v>8.6932025201471923</v>
      </c>
      <c r="AA159" s="15">
        <f t="shared" si="130"/>
        <v>8.1751731437200448</v>
      </c>
      <c r="AB159" s="15">
        <f t="shared" si="130"/>
        <v>7.6596320117924543</v>
      </c>
      <c r="AC159" s="15">
        <f t="shared" si="130"/>
        <v>7.1462156051417098</v>
      </c>
      <c r="AD159" s="15">
        <f t="shared" si="130"/>
        <v>6.6350978004987287</v>
      </c>
      <c r="AE159" s="15">
        <f t="shared" si="130"/>
        <v>6.1259585963050673</v>
      </c>
      <c r="AF159" s="15">
        <f t="shared" si="130"/>
        <v>5.5644740556646184</v>
      </c>
      <c r="AG159" s="15">
        <f t="shared" si="130"/>
        <v>5.00718014009417</v>
      </c>
      <c r="AH159" s="15">
        <f t="shared" si="130"/>
        <v>4.4526768065852229</v>
      </c>
      <c r="AI159" s="15">
        <f t="shared" si="130"/>
        <v>3.9018120761736235</v>
      </c>
      <c r="AJ159" s="15">
        <f t="shared" si="130"/>
        <v>3.3549132552015233</v>
      </c>
      <c r="AK159" s="15">
        <f t="shared" si="130"/>
        <v>2.7672279710053282</v>
      </c>
      <c r="AL159" s="15">
        <f t="shared" si="130"/>
        <v>2.1845786173631629</v>
      </c>
      <c r="AM159" s="15">
        <f t="shared" si="130"/>
        <v>1.6064417966469571</v>
      </c>
      <c r="AN159" s="15">
        <f t="shared" si="130"/>
        <v>1.0330606249734904</v>
      </c>
    </row>
    <row r="160" spans="1:40" s="14" customFormat="1" x14ac:dyDescent="0.15">
      <c r="A160" s="18" t="s">
        <v>207</v>
      </c>
      <c r="B160" s="15">
        <f t="shared" ref="B160:AN160" si="131">B$166*$L9/$L$15</f>
        <v>0</v>
      </c>
      <c r="C160" s="15">
        <f t="shared" si="131"/>
        <v>0</v>
      </c>
      <c r="D160" s="15">
        <f t="shared" si="131"/>
        <v>0</v>
      </c>
      <c r="E160" s="15">
        <f t="shared" si="131"/>
        <v>0</v>
      </c>
      <c r="F160" s="15">
        <f t="shared" si="131"/>
        <v>0</v>
      </c>
      <c r="G160" s="15">
        <f t="shared" si="131"/>
        <v>0</v>
      </c>
      <c r="H160" s="15">
        <f t="shared" si="131"/>
        <v>0</v>
      </c>
      <c r="I160" s="15">
        <f t="shared" si="131"/>
        <v>0</v>
      </c>
      <c r="J160" s="15">
        <f t="shared" si="131"/>
        <v>0</v>
      </c>
      <c r="K160" s="15">
        <f t="shared" si="131"/>
        <v>0</v>
      </c>
      <c r="L160" s="15">
        <f t="shared" si="131"/>
        <v>0</v>
      </c>
      <c r="M160" s="15">
        <f t="shared" si="131"/>
        <v>0</v>
      </c>
      <c r="N160" s="15">
        <f t="shared" si="131"/>
        <v>0</v>
      </c>
      <c r="O160" s="15">
        <f t="shared" si="131"/>
        <v>0</v>
      </c>
      <c r="P160" s="15">
        <f t="shared" si="131"/>
        <v>0</v>
      </c>
      <c r="Q160" s="15">
        <f t="shared" si="131"/>
        <v>0</v>
      </c>
      <c r="R160" s="15">
        <f t="shared" si="131"/>
        <v>0</v>
      </c>
      <c r="S160" s="15">
        <f t="shared" si="131"/>
        <v>0</v>
      </c>
      <c r="T160" s="15">
        <f t="shared" si="131"/>
        <v>0</v>
      </c>
      <c r="U160" s="15">
        <f t="shared" si="131"/>
        <v>0</v>
      </c>
      <c r="V160" s="15">
        <f t="shared" si="131"/>
        <v>0</v>
      </c>
      <c r="W160" s="15">
        <f t="shared" si="131"/>
        <v>0</v>
      </c>
      <c r="X160" s="15">
        <f t="shared" si="131"/>
        <v>0</v>
      </c>
      <c r="Y160" s="15">
        <f t="shared" si="131"/>
        <v>0</v>
      </c>
      <c r="Z160" s="15">
        <f t="shared" si="131"/>
        <v>0</v>
      </c>
      <c r="AA160" s="15">
        <f t="shared" si="131"/>
        <v>0</v>
      </c>
      <c r="AB160" s="15">
        <f t="shared" si="131"/>
        <v>0</v>
      </c>
      <c r="AC160" s="15">
        <f t="shared" si="131"/>
        <v>0</v>
      </c>
      <c r="AD160" s="15">
        <f t="shared" si="131"/>
        <v>0</v>
      </c>
      <c r="AE160" s="15">
        <f t="shared" si="131"/>
        <v>0</v>
      </c>
      <c r="AF160" s="15">
        <f t="shared" si="131"/>
        <v>0</v>
      </c>
      <c r="AG160" s="15">
        <f t="shared" si="131"/>
        <v>0</v>
      </c>
      <c r="AH160" s="15">
        <f t="shared" si="131"/>
        <v>0</v>
      </c>
      <c r="AI160" s="15">
        <f t="shared" si="131"/>
        <v>0</v>
      </c>
      <c r="AJ160" s="15">
        <f t="shared" si="131"/>
        <v>0</v>
      </c>
      <c r="AK160" s="15">
        <f t="shared" si="131"/>
        <v>0</v>
      </c>
      <c r="AL160" s="15">
        <f t="shared" si="131"/>
        <v>0</v>
      </c>
      <c r="AM160" s="15">
        <f t="shared" si="131"/>
        <v>0</v>
      </c>
      <c r="AN160" s="15">
        <f t="shared" si="131"/>
        <v>0</v>
      </c>
    </row>
    <row r="161" spans="1:40" s="14" customFormat="1" x14ac:dyDescent="0.15">
      <c r="A161" s="18" t="s">
        <v>208</v>
      </c>
      <c r="B161" s="15">
        <f t="shared" ref="B161:AN161" si="132">B$166*$L10/$L$15</f>
        <v>679.17084599140276</v>
      </c>
      <c r="C161" s="15">
        <f t="shared" si="132"/>
        <v>679.17084599140276</v>
      </c>
      <c r="D161" s="15">
        <f t="shared" si="132"/>
        <v>649.31219965687637</v>
      </c>
      <c r="E161" s="15">
        <f t="shared" si="132"/>
        <v>624.08888793550409</v>
      </c>
      <c r="F161" s="15">
        <f t="shared" si="132"/>
        <v>598.57300775117835</v>
      </c>
      <c r="G161" s="15">
        <f t="shared" si="132"/>
        <v>577.35954595824467</v>
      </c>
      <c r="H161" s="15">
        <f t="shared" si="132"/>
        <v>556.05172753346801</v>
      </c>
      <c r="I161" s="15">
        <f t="shared" si="132"/>
        <v>534.65393066738091</v>
      </c>
      <c r="J161" s="15">
        <f t="shared" si="132"/>
        <v>513.16406443338849</v>
      </c>
      <c r="K161" s="15">
        <f t="shared" si="132"/>
        <v>491.59468313125609</v>
      </c>
      <c r="L161" s="15">
        <f t="shared" si="132"/>
        <v>467.46714570565007</v>
      </c>
      <c r="M161" s="15">
        <f t="shared" si="132"/>
        <v>443.30469958509769</v>
      </c>
      <c r="N161" s="15">
        <f t="shared" si="132"/>
        <v>419.0855804898427</v>
      </c>
      <c r="O161" s="15">
        <f t="shared" si="132"/>
        <v>394.81147219877556</v>
      </c>
      <c r="P161" s="15">
        <f t="shared" si="132"/>
        <v>370.49349073181924</v>
      </c>
      <c r="Q161" s="15">
        <f t="shared" si="132"/>
        <v>355.47761623657448</v>
      </c>
      <c r="R161" s="15">
        <f t="shared" si="132"/>
        <v>340.45249511446548</v>
      </c>
      <c r="S161" s="15">
        <f t="shared" si="132"/>
        <v>325.43719819297826</v>
      </c>
      <c r="T161" s="15">
        <f t="shared" si="132"/>
        <v>310.43974194697307</v>
      </c>
      <c r="U161" s="15">
        <f t="shared" si="132"/>
        <v>295.45425073049233</v>
      </c>
      <c r="V161" s="15">
        <f t="shared" si="132"/>
        <v>282.96728454758954</v>
      </c>
      <c r="W161" s="15">
        <f t="shared" si="132"/>
        <v>270.50518825661624</v>
      </c>
      <c r="X161" s="15">
        <f t="shared" si="132"/>
        <v>258.06496241165507</v>
      </c>
      <c r="Y161" s="15">
        <f t="shared" si="132"/>
        <v>245.65164382245985</v>
      </c>
      <c r="Z161" s="15">
        <f t="shared" si="132"/>
        <v>233.27859304941015</v>
      </c>
      <c r="AA161" s="15">
        <f t="shared" si="132"/>
        <v>219.37748309469325</v>
      </c>
      <c r="AB161" s="15">
        <f t="shared" si="132"/>
        <v>205.54314418030057</v>
      </c>
      <c r="AC161" s="15">
        <f t="shared" si="132"/>
        <v>191.76582141410535</v>
      </c>
      <c r="AD161" s="15">
        <f t="shared" si="132"/>
        <v>178.05018070824511</v>
      </c>
      <c r="AE161" s="15">
        <f t="shared" si="132"/>
        <v>164.38763494960992</v>
      </c>
      <c r="AF161" s="15">
        <f t="shared" si="132"/>
        <v>149.32042314175933</v>
      </c>
      <c r="AG161" s="15">
        <f t="shared" si="132"/>
        <v>134.36566507210955</v>
      </c>
      <c r="AH161" s="15">
        <f t="shared" si="132"/>
        <v>119.48579114965263</v>
      </c>
      <c r="AI161" s="15">
        <f t="shared" si="132"/>
        <v>104.70355767779459</v>
      </c>
      <c r="AJ161" s="15">
        <f t="shared" si="132"/>
        <v>90.027747790577948</v>
      </c>
      <c r="AK161" s="15">
        <f t="shared" si="132"/>
        <v>74.257449567868434</v>
      </c>
      <c r="AL161" s="15">
        <f t="shared" si="132"/>
        <v>58.622288516025002</v>
      </c>
      <c r="AM161" s="15">
        <f t="shared" si="132"/>
        <v>43.108219470219318</v>
      </c>
      <c r="AN161" s="15">
        <f t="shared" si="132"/>
        <v>27.72176635365901</v>
      </c>
    </row>
    <row r="162" spans="1:40" s="14" customFormat="1" x14ac:dyDescent="0.15">
      <c r="A162" s="18" t="s">
        <v>209</v>
      </c>
      <c r="B162" s="15">
        <f t="shared" ref="B162:AN162" si="133">B$166*$L11/$L$15</f>
        <v>2.7341365187713302</v>
      </c>
      <c r="C162" s="15">
        <f t="shared" si="133"/>
        <v>2.7341365187713302</v>
      </c>
      <c r="D162" s="15">
        <f t="shared" si="133"/>
        <v>2.6139346346266459</v>
      </c>
      <c r="E162" s="15">
        <f t="shared" si="133"/>
        <v>2.5123932064148846</v>
      </c>
      <c r="F162" s="15">
        <f t="shared" si="133"/>
        <v>2.4096739860120677</v>
      </c>
      <c r="G162" s="15">
        <f t="shared" si="133"/>
        <v>2.3242750014709159</v>
      </c>
      <c r="H162" s="15">
        <f t="shared" si="133"/>
        <v>2.2384961656531197</v>
      </c>
      <c r="I162" s="15">
        <f t="shared" si="133"/>
        <v>2.1523551038302746</v>
      </c>
      <c r="J162" s="15">
        <f t="shared" si="133"/>
        <v>2.0658433985639775</v>
      </c>
      <c r="K162" s="15">
        <f t="shared" si="133"/>
        <v>1.979011589670034</v>
      </c>
      <c r="L162" s="15">
        <f t="shared" si="133"/>
        <v>1.8818814175303917</v>
      </c>
      <c r="M162" s="15">
        <f t="shared" si="133"/>
        <v>1.7846107135374776</v>
      </c>
      <c r="N162" s="15">
        <f t="shared" si="133"/>
        <v>1.687111861280137</v>
      </c>
      <c r="O162" s="15">
        <f t="shared" si="133"/>
        <v>1.5893916391431921</v>
      </c>
      <c r="P162" s="15">
        <f t="shared" si="133"/>
        <v>1.4914947968625809</v>
      </c>
      <c r="Q162" s="15">
        <f t="shared" si="133"/>
        <v>1.4310454253074665</v>
      </c>
      <c r="R162" s="15">
        <f t="shared" si="133"/>
        <v>1.3705588296277682</v>
      </c>
      <c r="S162" s="15">
        <f t="shared" si="133"/>
        <v>1.310111783210006</v>
      </c>
      <c r="T162" s="15">
        <f t="shared" si="133"/>
        <v>1.2497365579586603</v>
      </c>
      <c r="U162" s="15">
        <f t="shared" si="133"/>
        <v>1.1894095002992602</v>
      </c>
      <c r="V162" s="15">
        <f t="shared" si="133"/>
        <v>1.1391407491435763</v>
      </c>
      <c r="W162" s="15">
        <f t="shared" si="133"/>
        <v>1.0889721166548574</v>
      </c>
      <c r="X162" s="15">
        <f t="shared" si="133"/>
        <v>1.0388915279705462</v>
      </c>
      <c r="Y162" s="15">
        <f t="shared" si="133"/>
        <v>0.98891925976412887</v>
      </c>
      <c r="Z162" s="15">
        <f t="shared" si="133"/>
        <v>0.93910909761291772</v>
      </c>
      <c r="AA162" s="15">
        <f t="shared" si="133"/>
        <v>0.88314743111475313</v>
      </c>
      <c r="AB162" s="15">
        <f t="shared" si="133"/>
        <v>0.8274545646406537</v>
      </c>
      <c r="AC162" s="15">
        <f t="shared" si="133"/>
        <v>0.77199122794373254</v>
      </c>
      <c r="AD162" s="15">
        <f t="shared" si="133"/>
        <v>0.71677620457579216</v>
      </c>
      <c r="AE162" s="15">
        <f t="shared" si="133"/>
        <v>0.66177492541525873</v>
      </c>
      <c r="AF162" s="15">
        <f t="shared" si="133"/>
        <v>0.60111888535839741</v>
      </c>
      <c r="AG162" s="15">
        <f t="shared" si="133"/>
        <v>0.54091555005778691</v>
      </c>
      <c r="AH162" s="15">
        <f t="shared" si="133"/>
        <v>0.48101367569697606</v>
      </c>
      <c r="AI162" s="15">
        <f t="shared" si="133"/>
        <v>0.4215048722744531</v>
      </c>
      <c r="AJ162" s="15">
        <f t="shared" si="133"/>
        <v>0.36242449803281157</v>
      </c>
      <c r="AK162" s="15">
        <f t="shared" si="133"/>
        <v>0.29893804460637802</v>
      </c>
      <c r="AL162" s="15">
        <f t="shared" si="133"/>
        <v>0.2359956125791095</v>
      </c>
      <c r="AM162" s="15">
        <f t="shared" si="133"/>
        <v>0.17354066036313326</v>
      </c>
      <c r="AN162" s="15">
        <f t="shared" si="133"/>
        <v>0.11159945130116038</v>
      </c>
    </row>
    <row r="163" spans="1:40" s="14" customFormat="1" x14ac:dyDescent="0.15">
      <c r="A163" s="18" t="s">
        <v>210</v>
      </c>
      <c r="B163" s="15">
        <f t="shared" ref="B163:AN163" si="134">B$166*$L12/$L$15</f>
        <v>0</v>
      </c>
      <c r="C163" s="15">
        <f t="shared" si="134"/>
        <v>0</v>
      </c>
      <c r="D163" s="15">
        <f t="shared" si="134"/>
        <v>0</v>
      </c>
      <c r="E163" s="15">
        <f t="shared" si="134"/>
        <v>0</v>
      </c>
      <c r="F163" s="15">
        <f t="shared" si="134"/>
        <v>0</v>
      </c>
      <c r="G163" s="15">
        <f t="shared" si="134"/>
        <v>0</v>
      </c>
      <c r="H163" s="15">
        <f t="shared" si="134"/>
        <v>0</v>
      </c>
      <c r="I163" s="15">
        <f t="shared" si="134"/>
        <v>0</v>
      </c>
      <c r="J163" s="15">
        <f t="shared" si="134"/>
        <v>0</v>
      </c>
      <c r="K163" s="15">
        <f t="shared" si="134"/>
        <v>0</v>
      </c>
      <c r="L163" s="15">
        <f t="shared" si="134"/>
        <v>0</v>
      </c>
      <c r="M163" s="15">
        <f t="shared" si="134"/>
        <v>0</v>
      </c>
      <c r="N163" s="15">
        <f t="shared" si="134"/>
        <v>0</v>
      </c>
      <c r="O163" s="15">
        <f t="shared" si="134"/>
        <v>0</v>
      </c>
      <c r="P163" s="15">
        <f t="shared" si="134"/>
        <v>0</v>
      </c>
      <c r="Q163" s="15">
        <f t="shared" si="134"/>
        <v>0</v>
      </c>
      <c r="R163" s="15">
        <f t="shared" si="134"/>
        <v>0</v>
      </c>
      <c r="S163" s="15">
        <f t="shared" si="134"/>
        <v>0</v>
      </c>
      <c r="T163" s="15">
        <f t="shared" si="134"/>
        <v>0</v>
      </c>
      <c r="U163" s="15">
        <f t="shared" si="134"/>
        <v>0</v>
      </c>
      <c r="V163" s="15">
        <f t="shared" si="134"/>
        <v>0</v>
      </c>
      <c r="W163" s="15">
        <f t="shared" si="134"/>
        <v>0</v>
      </c>
      <c r="X163" s="15">
        <f t="shared" si="134"/>
        <v>0</v>
      </c>
      <c r="Y163" s="15">
        <f t="shared" si="134"/>
        <v>0</v>
      </c>
      <c r="Z163" s="15">
        <f t="shared" si="134"/>
        <v>0</v>
      </c>
      <c r="AA163" s="15">
        <f t="shared" si="134"/>
        <v>0</v>
      </c>
      <c r="AB163" s="15">
        <f t="shared" si="134"/>
        <v>0</v>
      </c>
      <c r="AC163" s="15">
        <f t="shared" si="134"/>
        <v>0</v>
      </c>
      <c r="AD163" s="15">
        <f t="shared" si="134"/>
        <v>0</v>
      </c>
      <c r="AE163" s="15">
        <f t="shared" si="134"/>
        <v>0</v>
      </c>
      <c r="AF163" s="15">
        <f t="shared" si="134"/>
        <v>0</v>
      </c>
      <c r="AG163" s="15">
        <f t="shared" si="134"/>
        <v>0</v>
      </c>
      <c r="AH163" s="15">
        <f t="shared" si="134"/>
        <v>0</v>
      </c>
      <c r="AI163" s="15">
        <f t="shared" si="134"/>
        <v>0</v>
      </c>
      <c r="AJ163" s="15">
        <f t="shared" si="134"/>
        <v>0</v>
      </c>
      <c r="AK163" s="15">
        <f t="shared" si="134"/>
        <v>0</v>
      </c>
      <c r="AL163" s="15">
        <f t="shared" si="134"/>
        <v>0</v>
      </c>
      <c r="AM163" s="15">
        <f t="shared" si="134"/>
        <v>0</v>
      </c>
      <c r="AN163" s="15">
        <f t="shared" si="134"/>
        <v>0</v>
      </c>
    </row>
    <row r="164" spans="1:40" s="14" customFormat="1" x14ac:dyDescent="0.15">
      <c r="A164" s="18" t="s">
        <v>211</v>
      </c>
      <c r="B164" s="15">
        <f t="shared" ref="B164:AN164" si="135">B$166*$L13/$L$15</f>
        <v>824.84590089428423</v>
      </c>
      <c r="C164" s="15">
        <f t="shared" si="135"/>
        <v>824.84590089428423</v>
      </c>
      <c r="D164" s="15">
        <f t="shared" si="135"/>
        <v>788.58288669005276</v>
      </c>
      <c r="E164" s="15">
        <f t="shared" si="135"/>
        <v>757.94943797365113</v>
      </c>
      <c r="F164" s="15">
        <f t="shared" si="135"/>
        <v>726.96066791384624</v>
      </c>
      <c r="G164" s="15">
        <f t="shared" si="135"/>
        <v>701.19714006668585</v>
      </c>
      <c r="H164" s="15">
        <f t="shared" si="135"/>
        <v>675.31901707537713</v>
      </c>
      <c r="I164" s="15">
        <f t="shared" si="135"/>
        <v>649.3316162066069</v>
      </c>
      <c r="J164" s="15">
        <f t="shared" si="135"/>
        <v>623.23239805185756</v>
      </c>
      <c r="K164" s="15">
        <f t="shared" si="135"/>
        <v>597.03660967710903</v>
      </c>
      <c r="L164" s="15">
        <f t="shared" si="135"/>
        <v>567.73396740138867</v>
      </c>
      <c r="M164" s="15">
        <f t="shared" si="135"/>
        <v>538.38892888015482</v>
      </c>
      <c r="N164" s="15">
        <f t="shared" si="135"/>
        <v>508.97506162289562</v>
      </c>
      <c r="O164" s="15">
        <f t="shared" si="135"/>
        <v>479.49441056149226</v>
      </c>
      <c r="P164" s="15">
        <f t="shared" si="135"/>
        <v>449.96047598607316</v>
      </c>
      <c r="Q164" s="15">
        <f t="shared" si="135"/>
        <v>431.72385319984943</v>
      </c>
      <c r="R164" s="15">
        <f t="shared" si="135"/>
        <v>413.47600048184773</v>
      </c>
      <c r="S164" s="15">
        <f t="shared" si="135"/>
        <v>395.24007915292179</v>
      </c>
      <c r="T164" s="15">
        <f t="shared" si="135"/>
        <v>377.02582513808534</v>
      </c>
      <c r="U164" s="15">
        <f t="shared" si="135"/>
        <v>358.82610252667354</v>
      </c>
      <c r="V164" s="15">
        <f t="shared" si="135"/>
        <v>343.66081248019339</v>
      </c>
      <c r="W164" s="15">
        <f t="shared" si="135"/>
        <v>328.52572665778263</v>
      </c>
      <c r="X164" s="15">
        <f t="shared" si="135"/>
        <v>313.41720226369341</v>
      </c>
      <c r="Y164" s="15">
        <f t="shared" si="135"/>
        <v>298.34135645077976</v>
      </c>
      <c r="Z164" s="15">
        <f t="shared" si="135"/>
        <v>283.31441548011844</v>
      </c>
      <c r="AA164" s="15">
        <f t="shared" si="135"/>
        <v>266.43166258855206</v>
      </c>
      <c r="AB164" s="15">
        <f t="shared" si="135"/>
        <v>249.63000242826956</v>
      </c>
      <c r="AC164" s="15">
        <f t="shared" si="135"/>
        <v>232.89758778463883</v>
      </c>
      <c r="AD164" s="15">
        <f t="shared" si="135"/>
        <v>216.2400853592317</v>
      </c>
      <c r="AE164" s="15">
        <f t="shared" si="135"/>
        <v>199.64706619283851</v>
      </c>
      <c r="AF164" s="15">
        <f t="shared" si="135"/>
        <v>181.34809477649353</v>
      </c>
      <c r="AG164" s="15">
        <f t="shared" si="135"/>
        <v>163.18569725100775</v>
      </c>
      <c r="AH164" s="15">
        <f t="shared" si="135"/>
        <v>145.11424574038489</v>
      </c>
      <c r="AI164" s="15">
        <f t="shared" si="135"/>
        <v>127.16137753750161</v>
      </c>
      <c r="AJ164" s="15">
        <f t="shared" si="135"/>
        <v>109.33775966694347</v>
      </c>
      <c r="AK164" s="15">
        <f t="shared" si="135"/>
        <v>90.184897141029012</v>
      </c>
      <c r="AL164" s="15">
        <f t="shared" si="135"/>
        <v>71.196157298096665</v>
      </c>
      <c r="AM164" s="15">
        <f t="shared" si="135"/>
        <v>52.354482432114992</v>
      </c>
      <c r="AN164" s="15">
        <f t="shared" si="135"/>
        <v>33.667795779700135</v>
      </c>
    </row>
    <row r="165" spans="1:40" s="14" customFormat="1" x14ac:dyDescent="0.15">
      <c r="A165" s="18" t="s">
        <v>212</v>
      </c>
      <c r="B165" s="15">
        <f t="shared" ref="B165:AN165" si="136">B$166*$L14/$L$15</f>
        <v>0</v>
      </c>
      <c r="C165" s="15">
        <f t="shared" si="136"/>
        <v>0</v>
      </c>
      <c r="D165" s="15">
        <f t="shared" si="136"/>
        <v>0</v>
      </c>
      <c r="E165" s="15">
        <f t="shared" si="136"/>
        <v>0</v>
      </c>
      <c r="F165" s="15">
        <f t="shared" si="136"/>
        <v>0</v>
      </c>
      <c r="G165" s="15">
        <f t="shared" si="136"/>
        <v>0</v>
      </c>
      <c r="H165" s="15">
        <f t="shared" si="136"/>
        <v>0</v>
      </c>
      <c r="I165" s="15">
        <f t="shared" si="136"/>
        <v>0</v>
      </c>
      <c r="J165" s="15">
        <f t="shared" si="136"/>
        <v>0</v>
      </c>
      <c r="K165" s="15">
        <f t="shared" si="136"/>
        <v>0</v>
      </c>
      <c r="L165" s="15">
        <f t="shared" si="136"/>
        <v>0</v>
      </c>
      <c r="M165" s="15">
        <f t="shared" si="136"/>
        <v>0</v>
      </c>
      <c r="N165" s="15">
        <f t="shared" si="136"/>
        <v>0</v>
      </c>
      <c r="O165" s="15">
        <f t="shared" si="136"/>
        <v>0</v>
      </c>
      <c r="P165" s="15">
        <f t="shared" si="136"/>
        <v>0</v>
      </c>
      <c r="Q165" s="15">
        <f t="shared" si="136"/>
        <v>0</v>
      </c>
      <c r="R165" s="15">
        <f t="shared" si="136"/>
        <v>0</v>
      </c>
      <c r="S165" s="15">
        <f t="shared" si="136"/>
        <v>0</v>
      </c>
      <c r="T165" s="15">
        <f t="shared" si="136"/>
        <v>0</v>
      </c>
      <c r="U165" s="15">
        <f t="shared" si="136"/>
        <v>0</v>
      </c>
      <c r="V165" s="15">
        <f t="shared" si="136"/>
        <v>0</v>
      </c>
      <c r="W165" s="15">
        <f t="shared" si="136"/>
        <v>0</v>
      </c>
      <c r="X165" s="15">
        <f t="shared" si="136"/>
        <v>0</v>
      </c>
      <c r="Y165" s="15">
        <f t="shared" si="136"/>
        <v>0</v>
      </c>
      <c r="Z165" s="15">
        <f t="shared" si="136"/>
        <v>0</v>
      </c>
      <c r="AA165" s="15">
        <f t="shared" si="136"/>
        <v>0</v>
      </c>
      <c r="AB165" s="15">
        <f t="shared" si="136"/>
        <v>0</v>
      </c>
      <c r="AC165" s="15">
        <f t="shared" si="136"/>
        <v>0</v>
      </c>
      <c r="AD165" s="15">
        <f t="shared" si="136"/>
        <v>0</v>
      </c>
      <c r="AE165" s="15">
        <f t="shared" si="136"/>
        <v>0</v>
      </c>
      <c r="AF165" s="15">
        <f t="shared" si="136"/>
        <v>0</v>
      </c>
      <c r="AG165" s="15">
        <f t="shared" si="136"/>
        <v>0</v>
      </c>
      <c r="AH165" s="15">
        <f t="shared" si="136"/>
        <v>0</v>
      </c>
      <c r="AI165" s="15">
        <f t="shared" si="136"/>
        <v>0</v>
      </c>
      <c r="AJ165" s="15">
        <f t="shared" si="136"/>
        <v>0</v>
      </c>
      <c r="AK165" s="15">
        <f t="shared" si="136"/>
        <v>0</v>
      </c>
      <c r="AL165" s="15">
        <f t="shared" si="136"/>
        <v>0</v>
      </c>
      <c r="AM165" s="15">
        <f t="shared" si="136"/>
        <v>0</v>
      </c>
      <c r="AN165" s="15">
        <f t="shared" si="136"/>
        <v>0</v>
      </c>
    </row>
    <row r="166" spans="1:40" s="16" customFormat="1" x14ac:dyDescent="0.15">
      <c r="A166" s="18" t="s">
        <v>527</v>
      </c>
      <c r="B166" s="16">
        <f>'BAU energy consumption'!B$5*$L$17</f>
        <v>3509.6707534498209</v>
      </c>
      <c r="C166" s="16">
        <f>'BAU energy consumption'!C$5*$L$17</f>
        <v>3509.6707534498209</v>
      </c>
      <c r="D166" s="16">
        <f>'BAU energy consumption'!D$5*$L$17</f>
        <v>3355.3737626463976</v>
      </c>
      <c r="E166" s="16">
        <f>'BAU energy consumption'!E$5*$L$17</f>
        <v>3225.0302416072609</v>
      </c>
      <c r="F166" s="16">
        <f>'BAU energy consumption'!F$5*$L$17</f>
        <v>3093.1748491680642</v>
      </c>
      <c r="G166" s="16">
        <f>'BAU energy consumption'!G$5*$L$17</f>
        <v>2983.5525547578782</v>
      </c>
      <c r="H166" s="16">
        <f>'BAU energy consumption'!H$5*$L$17</f>
        <v>2873.4426647550254</v>
      </c>
      <c r="I166" s="16">
        <f>'BAU energy consumption'!I$5*$L$17</f>
        <v>2762.8678038162557</v>
      </c>
      <c r="J166" s="16">
        <f>'BAU energy consumption'!J$5*$L$17</f>
        <v>2651.817166907811</v>
      </c>
      <c r="K166" s="16">
        <f>'BAU energy consumption'!K$5*$L$17</f>
        <v>2540.3556293979109</v>
      </c>
      <c r="L166" s="16">
        <f>'BAU energy consumption'!L$5*$L$17</f>
        <v>2415.6746114254652</v>
      </c>
      <c r="M166" s="16">
        <f>'BAU energy consumption'!M$5*$L$17</f>
        <v>2290.8131999240309</v>
      </c>
      <c r="N166" s="16">
        <f>'BAU energy consumption'!N$5*$L$17</f>
        <v>2165.6589262024368</v>
      </c>
      <c r="O166" s="16">
        <f>'BAU energy consumption'!O$5*$L$17</f>
        <v>2040.2204913254625</v>
      </c>
      <c r="P166" s="16">
        <f>'BAU energy consumption'!P$5*$L$17</f>
        <v>1914.5553382329049</v>
      </c>
      <c r="Q166" s="16">
        <f>'BAU energy consumption'!Q$5*$L$17</f>
        <v>1836.959581782987</v>
      </c>
      <c r="R166" s="16">
        <f>'BAU energy consumption'!R$5*$L$17</f>
        <v>1759.3160426344079</v>
      </c>
      <c r="S166" s="16">
        <f>'BAU energy consumption'!S$5*$L$17</f>
        <v>1681.7232708440004</v>
      </c>
      <c r="T166" s="16">
        <f>'BAU energy consumption'!T$5*$L$17</f>
        <v>1604.2226921995896</v>
      </c>
      <c r="U166" s="16">
        <f>'BAU energy consumption'!U$5*$L$17</f>
        <v>1526.7839438213541</v>
      </c>
      <c r="V166" s="16">
        <f>'BAU energy consumption'!V$5*$L$17</f>
        <v>1462.2565273839211</v>
      </c>
      <c r="W166" s="16">
        <f>'BAU energy consumption'!W$5*$L$17</f>
        <v>1397.8576281419207</v>
      </c>
      <c r="X166" s="16">
        <f>'BAU energy consumption'!X$5*$L$17</f>
        <v>1333.5717462138803</v>
      </c>
      <c r="Y166" s="16">
        <f>'BAU energy consumption'!Y$5*$L$17</f>
        <v>1269.4249097251052</v>
      </c>
      <c r="Z166" s="16">
        <f>'BAU energy consumption'!Z$5*$L$17</f>
        <v>1205.4861604613125</v>
      </c>
      <c r="AA166" s="16">
        <f>'BAU energy consumption'!AA$5*$L$17</f>
        <v>1133.6510407171154</v>
      </c>
      <c r="AB166" s="16">
        <f>'BAU energy consumption'!AB$5*$L$17</f>
        <v>1062.1609657709782</v>
      </c>
      <c r="AC166" s="16">
        <f>'BAU energy consumption'!AC$5*$L$17</f>
        <v>990.96552642203153</v>
      </c>
      <c r="AD166" s="16">
        <f>'BAU energy consumption'!AD$5*$L$17</f>
        <v>920.08883415189109</v>
      </c>
      <c r="AE166" s="16">
        <f>'BAU energy consumption'!AE$5*$L$17</f>
        <v>849.48651435302452</v>
      </c>
      <c r="AF166" s="16">
        <f>'BAU energy consumption'!AF$5*$L$17</f>
        <v>771.62546815211556</v>
      </c>
      <c r="AG166" s="16">
        <f>'BAU energy consumption'!AG$5*$L$17</f>
        <v>694.34553581734053</v>
      </c>
      <c r="AH166" s="16">
        <f>'BAU energy consumption'!AH$5*$L$17</f>
        <v>617.45257342223681</v>
      </c>
      <c r="AI166" s="16">
        <f>'BAU energy consumption'!AI$5*$L$17</f>
        <v>541.06417602111526</v>
      </c>
      <c r="AJ166" s="16">
        <f>'BAU energy consumption'!AJ$5*$L$17</f>
        <v>465.22573117566918</v>
      </c>
      <c r="AK166" s="16">
        <f>'BAU energy consumption'!AK$5*$L$17</f>
        <v>383.73142856815429</v>
      </c>
      <c r="AL166" s="16">
        <f>'BAU energy consumption'!AL$5*$L$17</f>
        <v>302.93545831558657</v>
      </c>
      <c r="AM166" s="16">
        <f>'BAU energy consumption'!AM$5*$L$17</f>
        <v>222.76524088291038</v>
      </c>
      <c r="AN166" s="16">
        <f>'BAU energy consumption'!AN$5*$L$17</f>
        <v>143.25448917552316</v>
      </c>
    </row>
    <row r="167" spans="1:40" s="14" customFormat="1" x14ac:dyDescent="0.15"/>
    <row r="168" spans="1:40" s="18" customFormat="1" x14ac:dyDescent="0.15">
      <c r="A168" s="17" t="s">
        <v>20</v>
      </c>
      <c r="B168" s="18">
        <v>2022</v>
      </c>
      <c r="C168" s="18">
        <v>2023</v>
      </c>
      <c r="D168" s="18">
        <v>2024</v>
      </c>
      <c r="E168" s="18">
        <v>2025</v>
      </c>
      <c r="F168" s="18">
        <v>2026</v>
      </c>
      <c r="G168" s="18">
        <v>2027</v>
      </c>
      <c r="H168" s="18">
        <v>2028</v>
      </c>
      <c r="I168" s="18">
        <v>2029</v>
      </c>
      <c r="J168" s="18">
        <v>2030</v>
      </c>
      <c r="K168" s="18">
        <v>2031</v>
      </c>
      <c r="L168" s="18">
        <v>2032</v>
      </c>
      <c r="M168" s="18">
        <v>2033</v>
      </c>
      <c r="N168" s="18">
        <v>2034</v>
      </c>
      <c r="O168" s="18">
        <v>2035</v>
      </c>
      <c r="P168" s="18">
        <v>2036</v>
      </c>
      <c r="Q168" s="18">
        <v>2037</v>
      </c>
      <c r="R168" s="18">
        <v>2038</v>
      </c>
      <c r="S168" s="18">
        <v>2039</v>
      </c>
      <c r="T168" s="18">
        <v>2040</v>
      </c>
      <c r="U168" s="18">
        <v>2041</v>
      </c>
      <c r="V168" s="18">
        <v>2042</v>
      </c>
      <c r="W168" s="18">
        <v>2043</v>
      </c>
      <c r="X168" s="18">
        <v>2044</v>
      </c>
      <c r="Y168" s="18">
        <v>2045</v>
      </c>
      <c r="Z168" s="18">
        <v>2046</v>
      </c>
      <c r="AA168" s="18">
        <v>2047</v>
      </c>
      <c r="AB168" s="18">
        <v>2048</v>
      </c>
      <c r="AC168" s="18">
        <v>2049</v>
      </c>
      <c r="AD168" s="18">
        <v>2050</v>
      </c>
      <c r="AE168" s="18">
        <v>2051</v>
      </c>
      <c r="AF168" s="18">
        <v>2052</v>
      </c>
      <c r="AG168" s="18">
        <v>2053</v>
      </c>
      <c r="AH168" s="18">
        <v>2054</v>
      </c>
      <c r="AI168" s="18">
        <v>2055</v>
      </c>
      <c r="AJ168" s="18">
        <v>2056</v>
      </c>
      <c r="AK168" s="18">
        <v>2057</v>
      </c>
      <c r="AL168" s="18">
        <v>2058</v>
      </c>
      <c r="AM168" s="18">
        <v>2059</v>
      </c>
      <c r="AN168" s="18">
        <v>2060</v>
      </c>
    </row>
    <row r="169" spans="1:40" s="14" customFormat="1" x14ac:dyDescent="0.15">
      <c r="A169" s="18" t="s">
        <v>203</v>
      </c>
      <c r="B169" s="15">
        <f>MAX(B$179*$M5/$M$15-$M$3*'Distributed Generation'!B15,0)</f>
        <v>3108.0603229364856</v>
      </c>
      <c r="C169" s="15">
        <f>MAX(C$179*$M5/$M$15-$M$3*'Distributed Generation'!C15,0)</f>
        <v>2906.2397263736557</v>
      </c>
      <c r="D169" s="15">
        <f>MAX(D$179*$M5/$M$15-$M$3*'Distributed Generation'!D15,0)</f>
        <v>2706.8996796824604</v>
      </c>
      <c r="E169" s="15">
        <f>MAX(E$179*$M5/$M$15-$M$3*'Distributed Generation'!E15,0)</f>
        <v>2524.0578488632004</v>
      </c>
      <c r="F169" s="15">
        <f>MAX(F$179*$M5/$M$15-$M$3*'Distributed Generation'!F15,0)</f>
        <v>2335.1628830790205</v>
      </c>
      <c r="G169" s="15">
        <f>MAX(G$179*$M5/$M$15-$M$3*'Distributed Generation'!G15,0)</f>
        <v>2161.2426229840039</v>
      </c>
      <c r="H169" s="15">
        <f>MAX(H$179*$M5/$M$15-$M$3*'Distributed Generation'!H15,0)</f>
        <v>1982.1762961992463</v>
      </c>
      <c r="I169" s="15">
        <f>MAX(I$179*$M5/$M$15-$M$3*'Distributed Generation'!I15,0)</f>
        <v>1797.9839384496818</v>
      </c>
      <c r="J169" s="15">
        <f>MAX(J$179*$M5/$M$15-$M$3*'Distributed Generation'!J15,0)</f>
        <v>1608.6559811179088</v>
      </c>
      <c r="K169" s="15">
        <f>MAX(K$179*$M5/$M$15-$M$3*'Distributed Generation'!K15,0)</f>
        <v>1414.2498759058292</v>
      </c>
      <c r="L169" s="15">
        <f>MAX(L$179*$M5/$M$15-$M$3*'Distributed Generation'!L15,0)</f>
        <v>1203.4227243890809</v>
      </c>
      <c r="M169" s="15">
        <f>MAX(M$179*$M5/$M$15-$M$3*'Distributed Generation'!M15,0)</f>
        <v>987.72155521857394</v>
      </c>
      <c r="N169" s="15">
        <f>MAX(N$179*$M5/$M$15-$M$3*'Distributed Generation'!N15,0)</f>
        <v>767.0467694572344</v>
      </c>
      <c r="O169" s="15">
        <f>MAX(O$179*$M5/$M$15-$M$3*'Distributed Generation'!O15,0)</f>
        <v>541.40607250998528</v>
      </c>
      <c r="P169" s="15">
        <f>MAX(P$179*$M5/$M$15-$M$3*'Distributed Generation'!P15,0)</f>
        <v>326.72876354408072</v>
      </c>
      <c r="Q169" s="15">
        <f>MAX(Q$179*$M5/$M$15-$M$3*'Distributed Generation'!Q15,0)</f>
        <v>177.28852175957832</v>
      </c>
      <c r="R169" s="15">
        <f>MAX(R$179*$M5/$M$15-$M$3*'Distributed Generation'!R15,0)</f>
        <v>27.805965034369365</v>
      </c>
      <c r="S169" s="15">
        <f>MAX(S$179*$M5/$M$15-$M$3*'Distributed Generation'!S15,0)</f>
        <v>0</v>
      </c>
      <c r="T169" s="15">
        <f>MAX(T$179*$M5/$M$15-$M$3*'Distributed Generation'!T15,0)</f>
        <v>0</v>
      </c>
      <c r="U169" s="15">
        <f>MAX(U$179*$M5/$M$15-$M$3*'Distributed Generation'!U15,0)</f>
        <v>0</v>
      </c>
      <c r="V169" s="15">
        <f>MAX(V$179*$M5/$M$15-$M$3*'Distributed Generation'!V15,0)</f>
        <v>0</v>
      </c>
      <c r="W169" s="15">
        <f>MAX(W$179*$M5/$M$15-$M$3*'Distributed Generation'!W15,0)</f>
        <v>0</v>
      </c>
      <c r="X169" s="15">
        <f>MAX(X$179*$M5/$M$15-$M$3*'Distributed Generation'!X15,0)</f>
        <v>0</v>
      </c>
      <c r="Y169" s="15">
        <f>MAX(Y$179*$M5/$M$15-$M$3*'Distributed Generation'!Y15,0)</f>
        <v>0</v>
      </c>
      <c r="Z169" s="15">
        <f>MAX(Z$179*$M5/$M$15-$M$3*'Distributed Generation'!Z15,0)</f>
        <v>0</v>
      </c>
      <c r="AA169" s="15">
        <f>MAX(AA$179*$M5/$M$15-$M$3*'Distributed Generation'!AA15,0)</f>
        <v>0</v>
      </c>
      <c r="AB169" s="15">
        <f>MAX(AB$179*$M5/$M$15-$M$3*'Distributed Generation'!AB15,0)</f>
        <v>0</v>
      </c>
      <c r="AC169" s="15">
        <f>MAX(AC$179*$M5/$M$15-$M$3*'Distributed Generation'!AC15,0)</f>
        <v>0</v>
      </c>
      <c r="AD169" s="15">
        <f>MAX(AD$179*$M5/$M$15-$M$3*'Distributed Generation'!AD15,0)</f>
        <v>0</v>
      </c>
      <c r="AE169" s="15">
        <f>MAX(AE$179*$M5/$M$15-$M$3*'Distributed Generation'!AE15,0)</f>
        <v>0</v>
      </c>
      <c r="AF169" s="15">
        <f>MAX(AF$179*$M5/$M$15-$M$3*'Distributed Generation'!AF15,0)</f>
        <v>0</v>
      </c>
      <c r="AG169" s="15">
        <f>MAX(AG$179*$M5/$M$15-$M$3*'Distributed Generation'!AG15,0)</f>
        <v>0</v>
      </c>
      <c r="AH169" s="15">
        <f>MAX(AH$179*$M5/$M$15-$M$3*'Distributed Generation'!AH15,0)</f>
        <v>0</v>
      </c>
      <c r="AI169" s="15">
        <f>MAX(AI$179*$M5/$M$15-$M$3*'Distributed Generation'!AI15,0)</f>
        <v>0</v>
      </c>
      <c r="AJ169" s="15">
        <f>MAX(AJ$179*$M5/$M$15-$M$3*'Distributed Generation'!AJ15,0)</f>
        <v>0</v>
      </c>
      <c r="AK169" s="15">
        <f>MAX(AK$179*$M5/$M$15-$M$3*'Distributed Generation'!AK15,0)</f>
        <v>0</v>
      </c>
      <c r="AL169" s="15">
        <f>MAX(AL$179*$M5/$M$15-$M$3*'Distributed Generation'!AL15,0)</f>
        <v>0</v>
      </c>
      <c r="AM169" s="15">
        <f>MAX(AM$179*$M5/$M$15-$M$3*'Distributed Generation'!AM15,0)</f>
        <v>0</v>
      </c>
      <c r="AN169" s="15">
        <f>MAX(AN$179*$M5/$M$15-$M$3*'Distributed Generation'!AN15,0)</f>
        <v>0</v>
      </c>
    </row>
    <row r="170" spans="1:40" s="14" customFormat="1" x14ac:dyDescent="0.15">
      <c r="A170" s="18" t="s">
        <v>204</v>
      </c>
      <c r="B170" s="15">
        <f t="shared" ref="B170:AN170" si="137">B$179*$M6/$M$15</f>
        <v>0</v>
      </c>
      <c r="C170" s="15">
        <f t="shared" si="137"/>
        <v>0</v>
      </c>
      <c r="D170" s="15">
        <f t="shared" si="137"/>
        <v>0</v>
      </c>
      <c r="E170" s="15">
        <f t="shared" si="137"/>
        <v>0</v>
      </c>
      <c r="F170" s="15">
        <f t="shared" si="137"/>
        <v>0</v>
      </c>
      <c r="G170" s="15">
        <f t="shared" si="137"/>
        <v>0</v>
      </c>
      <c r="H170" s="15">
        <f t="shared" si="137"/>
        <v>0</v>
      </c>
      <c r="I170" s="15">
        <f t="shared" si="137"/>
        <v>0</v>
      </c>
      <c r="J170" s="15">
        <f t="shared" si="137"/>
        <v>0</v>
      </c>
      <c r="K170" s="15">
        <f t="shared" si="137"/>
        <v>0</v>
      </c>
      <c r="L170" s="15">
        <f t="shared" si="137"/>
        <v>0</v>
      </c>
      <c r="M170" s="15">
        <f t="shared" si="137"/>
        <v>0</v>
      </c>
      <c r="N170" s="15">
        <f t="shared" si="137"/>
        <v>0</v>
      </c>
      <c r="O170" s="15">
        <f t="shared" si="137"/>
        <v>0</v>
      </c>
      <c r="P170" s="15">
        <f t="shared" si="137"/>
        <v>0</v>
      </c>
      <c r="Q170" s="15">
        <f t="shared" si="137"/>
        <v>0</v>
      </c>
      <c r="R170" s="15">
        <f t="shared" si="137"/>
        <v>0</v>
      </c>
      <c r="S170" s="15">
        <f t="shared" si="137"/>
        <v>0</v>
      </c>
      <c r="T170" s="15">
        <f t="shared" si="137"/>
        <v>0</v>
      </c>
      <c r="U170" s="15">
        <f t="shared" si="137"/>
        <v>0</v>
      </c>
      <c r="V170" s="15">
        <f t="shared" si="137"/>
        <v>0</v>
      </c>
      <c r="W170" s="15">
        <f t="shared" si="137"/>
        <v>0</v>
      </c>
      <c r="X170" s="15">
        <f t="shared" si="137"/>
        <v>0</v>
      </c>
      <c r="Y170" s="15">
        <f t="shared" si="137"/>
        <v>0</v>
      </c>
      <c r="Z170" s="15">
        <f t="shared" si="137"/>
        <v>0</v>
      </c>
      <c r="AA170" s="15">
        <f t="shared" si="137"/>
        <v>0</v>
      </c>
      <c r="AB170" s="15">
        <f t="shared" si="137"/>
        <v>0</v>
      </c>
      <c r="AC170" s="15">
        <f t="shared" si="137"/>
        <v>0</v>
      </c>
      <c r="AD170" s="15">
        <f t="shared" si="137"/>
        <v>0</v>
      </c>
      <c r="AE170" s="15">
        <f t="shared" si="137"/>
        <v>0</v>
      </c>
      <c r="AF170" s="15">
        <f t="shared" si="137"/>
        <v>0</v>
      </c>
      <c r="AG170" s="15">
        <f t="shared" si="137"/>
        <v>0</v>
      </c>
      <c r="AH170" s="15">
        <f t="shared" si="137"/>
        <v>0</v>
      </c>
      <c r="AI170" s="15">
        <f t="shared" si="137"/>
        <v>0</v>
      </c>
      <c r="AJ170" s="15">
        <f t="shared" si="137"/>
        <v>0</v>
      </c>
      <c r="AK170" s="15">
        <f t="shared" si="137"/>
        <v>0</v>
      </c>
      <c r="AL170" s="15">
        <f t="shared" si="137"/>
        <v>0</v>
      </c>
      <c r="AM170" s="15">
        <f t="shared" si="137"/>
        <v>0</v>
      </c>
      <c r="AN170" s="15">
        <f t="shared" si="137"/>
        <v>0</v>
      </c>
    </row>
    <row r="171" spans="1:40" s="14" customFormat="1" x14ac:dyDescent="0.15">
      <c r="A171" s="18" t="s">
        <v>205</v>
      </c>
      <c r="B171" s="15">
        <f t="shared" ref="B171:AN171" si="138">B$179*$M7/$M$15</f>
        <v>0</v>
      </c>
      <c r="C171" s="15">
        <f t="shared" si="138"/>
        <v>0</v>
      </c>
      <c r="D171" s="15">
        <f t="shared" si="138"/>
        <v>0</v>
      </c>
      <c r="E171" s="15">
        <f t="shared" si="138"/>
        <v>0</v>
      </c>
      <c r="F171" s="15">
        <f t="shared" si="138"/>
        <v>0</v>
      </c>
      <c r="G171" s="15">
        <f t="shared" si="138"/>
        <v>0</v>
      </c>
      <c r="H171" s="15">
        <f t="shared" si="138"/>
        <v>0</v>
      </c>
      <c r="I171" s="15">
        <f t="shared" si="138"/>
        <v>0</v>
      </c>
      <c r="J171" s="15">
        <f t="shared" si="138"/>
        <v>0</v>
      </c>
      <c r="K171" s="15">
        <f t="shared" si="138"/>
        <v>0</v>
      </c>
      <c r="L171" s="15">
        <f t="shared" si="138"/>
        <v>0</v>
      </c>
      <c r="M171" s="15">
        <f t="shared" si="138"/>
        <v>0</v>
      </c>
      <c r="N171" s="15">
        <f t="shared" si="138"/>
        <v>0</v>
      </c>
      <c r="O171" s="15">
        <f t="shared" si="138"/>
        <v>0</v>
      </c>
      <c r="P171" s="15">
        <f t="shared" si="138"/>
        <v>0</v>
      </c>
      <c r="Q171" s="15">
        <f t="shared" si="138"/>
        <v>0</v>
      </c>
      <c r="R171" s="15">
        <f t="shared" si="138"/>
        <v>0</v>
      </c>
      <c r="S171" s="15">
        <f t="shared" si="138"/>
        <v>0</v>
      </c>
      <c r="T171" s="15">
        <f t="shared" si="138"/>
        <v>0</v>
      </c>
      <c r="U171" s="15">
        <f t="shared" si="138"/>
        <v>0</v>
      </c>
      <c r="V171" s="15">
        <f t="shared" si="138"/>
        <v>0</v>
      </c>
      <c r="W171" s="15">
        <f t="shared" si="138"/>
        <v>0</v>
      </c>
      <c r="X171" s="15">
        <f t="shared" si="138"/>
        <v>0</v>
      </c>
      <c r="Y171" s="15">
        <f t="shared" si="138"/>
        <v>0</v>
      </c>
      <c r="Z171" s="15">
        <f t="shared" si="138"/>
        <v>0</v>
      </c>
      <c r="AA171" s="15">
        <f t="shared" si="138"/>
        <v>0</v>
      </c>
      <c r="AB171" s="15">
        <f t="shared" si="138"/>
        <v>0</v>
      </c>
      <c r="AC171" s="15">
        <f t="shared" si="138"/>
        <v>0</v>
      </c>
      <c r="AD171" s="15">
        <f t="shared" si="138"/>
        <v>0</v>
      </c>
      <c r="AE171" s="15">
        <f t="shared" si="138"/>
        <v>0</v>
      </c>
      <c r="AF171" s="15">
        <f t="shared" si="138"/>
        <v>0</v>
      </c>
      <c r="AG171" s="15">
        <f t="shared" si="138"/>
        <v>0</v>
      </c>
      <c r="AH171" s="15">
        <f t="shared" si="138"/>
        <v>0</v>
      </c>
      <c r="AI171" s="15">
        <f t="shared" si="138"/>
        <v>0</v>
      </c>
      <c r="AJ171" s="15">
        <f t="shared" si="138"/>
        <v>0</v>
      </c>
      <c r="AK171" s="15">
        <f t="shared" si="138"/>
        <v>0</v>
      </c>
      <c r="AL171" s="15">
        <f t="shared" si="138"/>
        <v>0</v>
      </c>
      <c r="AM171" s="15">
        <f t="shared" si="138"/>
        <v>0</v>
      </c>
      <c r="AN171" s="15">
        <f t="shared" si="138"/>
        <v>0</v>
      </c>
    </row>
    <row r="172" spans="1:40" s="14" customFormat="1" x14ac:dyDescent="0.15">
      <c r="A172" s="18" t="s">
        <v>206</v>
      </c>
      <c r="B172" s="15">
        <f t="shared" ref="B172:AN172" si="139">B$179*$M8/$M$15</f>
        <v>0</v>
      </c>
      <c r="C172" s="15">
        <f t="shared" si="139"/>
        <v>0</v>
      </c>
      <c r="D172" s="15">
        <f t="shared" si="139"/>
        <v>0</v>
      </c>
      <c r="E172" s="15">
        <f t="shared" si="139"/>
        <v>0</v>
      </c>
      <c r="F172" s="15">
        <f t="shared" si="139"/>
        <v>0</v>
      </c>
      <c r="G172" s="15">
        <f t="shared" si="139"/>
        <v>0</v>
      </c>
      <c r="H172" s="15">
        <f t="shared" si="139"/>
        <v>0</v>
      </c>
      <c r="I172" s="15">
        <f t="shared" si="139"/>
        <v>0</v>
      </c>
      <c r="J172" s="15">
        <f t="shared" si="139"/>
        <v>0</v>
      </c>
      <c r="K172" s="15">
        <f t="shared" si="139"/>
        <v>0</v>
      </c>
      <c r="L172" s="15">
        <f t="shared" si="139"/>
        <v>0</v>
      </c>
      <c r="M172" s="15">
        <f t="shared" si="139"/>
        <v>0</v>
      </c>
      <c r="N172" s="15">
        <f t="shared" si="139"/>
        <v>0</v>
      </c>
      <c r="O172" s="15">
        <f t="shared" si="139"/>
        <v>0</v>
      </c>
      <c r="P172" s="15">
        <f t="shared" si="139"/>
        <v>0</v>
      </c>
      <c r="Q172" s="15">
        <f t="shared" si="139"/>
        <v>0</v>
      </c>
      <c r="R172" s="15">
        <f t="shared" si="139"/>
        <v>0</v>
      </c>
      <c r="S172" s="15">
        <f t="shared" si="139"/>
        <v>0</v>
      </c>
      <c r="T172" s="15">
        <f t="shared" si="139"/>
        <v>0</v>
      </c>
      <c r="U172" s="15">
        <f t="shared" si="139"/>
        <v>0</v>
      </c>
      <c r="V172" s="15">
        <f t="shared" si="139"/>
        <v>0</v>
      </c>
      <c r="W172" s="15">
        <f t="shared" si="139"/>
        <v>0</v>
      </c>
      <c r="X172" s="15">
        <f t="shared" si="139"/>
        <v>0</v>
      </c>
      <c r="Y172" s="15">
        <f t="shared" si="139"/>
        <v>0</v>
      </c>
      <c r="Z172" s="15">
        <f t="shared" si="139"/>
        <v>0</v>
      </c>
      <c r="AA172" s="15">
        <f t="shared" si="139"/>
        <v>0</v>
      </c>
      <c r="AB172" s="15">
        <f t="shared" si="139"/>
        <v>0</v>
      </c>
      <c r="AC172" s="15">
        <f t="shared" si="139"/>
        <v>0</v>
      </c>
      <c r="AD172" s="15">
        <f t="shared" si="139"/>
        <v>0</v>
      </c>
      <c r="AE172" s="15">
        <f t="shared" si="139"/>
        <v>0</v>
      </c>
      <c r="AF172" s="15">
        <f t="shared" si="139"/>
        <v>0</v>
      </c>
      <c r="AG172" s="15">
        <f t="shared" si="139"/>
        <v>0</v>
      </c>
      <c r="AH172" s="15">
        <f t="shared" si="139"/>
        <v>0</v>
      </c>
      <c r="AI172" s="15">
        <f t="shared" si="139"/>
        <v>0</v>
      </c>
      <c r="AJ172" s="15">
        <f t="shared" si="139"/>
        <v>0</v>
      </c>
      <c r="AK172" s="15">
        <f t="shared" si="139"/>
        <v>0</v>
      </c>
      <c r="AL172" s="15">
        <f t="shared" si="139"/>
        <v>0</v>
      </c>
      <c r="AM172" s="15">
        <f t="shared" si="139"/>
        <v>0</v>
      </c>
      <c r="AN172" s="15">
        <f t="shared" si="139"/>
        <v>0</v>
      </c>
    </row>
    <row r="173" spans="1:40" s="14" customFormat="1" x14ac:dyDescent="0.15">
      <c r="A173" s="18" t="s">
        <v>207</v>
      </c>
      <c r="B173" s="15">
        <f t="shared" ref="B173:AN173" si="140">B$179*$M9/$M$15</f>
        <v>0</v>
      </c>
      <c r="C173" s="15">
        <f t="shared" si="140"/>
        <v>0</v>
      </c>
      <c r="D173" s="15">
        <f t="shared" si="140"/>
        <v>0</v>
      </c>
      <c r="E173" s="15">
        <f t="shared" si="140"/>
        <v>0</v>
      </c>
      <c r="F173" s="15">
        <f t="shared" si="140"/>
        <v>0</v>
      </c>
      <c r="G173" s="15">
        <f t="shared" si="140"/>
        <v>0</v>
      </c>
      <c r="H173" s="15">
        <f t="shared" si="140"/>
        <v>0</v>
      </c>
      <c r="I173" s="15">
        <f t="shared" si="140"/>
        <v>0</v>
      </c>
      <c r="J173" s="15">
        <f t="shared" si="140"/>
        <v>0</v>
      </c>
      <c r="K173" s="15">
        <f t="shared" si="140"/>
        <v>0</v>
      </c>
      <c r="L173" s="15">
        <f t="shared" si="140"/>
        <v>0</v>
      </c>
      <c r="M173" s="15">
        <f t="shared" si="140"/>
        <v>0</v>
      </c>
      <c r="N173" s="15">
        <f t="shared" si="140"/>
        <v>0</v>
      </c>
      <c r="O173" s="15">
        <f t="shared" si="140"/>
        <v>0</v>
      </c>
      <c r="P173" s="15">
        <f t="shared" si="140"/>
        <v>0</v>
      </c>
      <c r="Q173" s="15">
        <f t="shared" si="140"/>
        <v>0</v>
      </c>
      <c r="R173" s="15">
        <f t="shared" si="140"/>
        <v>0</v>
      </c>
      <c r="S173" s="15">
        <f t="shared" si="140"/>
        <v>0</v>
      </c>
      <c r="T173" s="15">
        <f t="shared" si="140"/>
        <v>0</v>
      </c>
      <c r="U173" s="15">
        <f t="shared" si="140"/>
        <v>0</v>
      </c>
      <c r="V173" s="15">
        <f t="shared" si="140"/>
        <v>0</v>
      </c>
      <c r="W173" s="15">
        <f t="shared" si="140"/>
        <v>0</v>
      </c>
      <c r="X173" s="15">
        <f t="shared" si="140"/>
        <v>0</v>
      </c>
      <c r="Y173" s="15">
        <f t="shared" si="140"/>
        <v>0</v>
      </c>
      <c r="Z173" s="15">
        <f t="shared" si="140"/>
        <v>0</v>
      </c>
      <c r="AA173" s="15">
        <f t="shared" si="140"/>
        <v>0</v>
      </c>
      <c r="AB173" s="15">
        <f t="shared" si="140"/>
        <v>0</v>
      </c>
      <c r="AC173" s="15">
        <f t="shared" si="140"/>
        <v>0</v>
      </c>
      <c r="AD173" s="15">
        <f t="shared" si="140"/>
        <v>0</v>
      </c>
      <c r="AE173" s="15">
        <f t="shared" si="140"/>
        <v>0</v>
      </c>
      <c r="AF173" s="15">
        <f t="shared" si="140"/>
        <v>0</v>
      </c>
      <c r="AG173" s="15">
        <f t="shared" si="140"/>
        <v>0</v>
      </c>
      <c r="AH173" s="15">
        <f t="shared" si="140"/>
        <v>0</v>
      </c>
      <c r="AI173" s="15">
        <f t="shared" si="140"/>
        <v>0</v>
      </c>
      <c r="AJ173" s="15">
        <f t="shared" si="140"/>
        <v>0</v>
      </c>
      <c r="AK173" s="15">
        <f t="shared" si="140"/>
        <v>0</v>
      </c>
      <c r="AL173" s="15">
        <f t="shared" si="140"/>
        <v>0</v>
      </c>
      <c r="AM173" s="15">
        <f t="shared" si="140"/>
        <v>0</v>
      </c>
      <c r="AN173" s="15">
        <f t="shared" si="140"/>
        <v>0</v>
      </c>
    </row>
    <row r="174" spans="1:40" s="14" customFormat="1" x14ac:dyDescent="0.15">
      <c r="A174" s="18" t="s">
        <v>208</v>
      </c>
      <c r="B174" s="15">
        <f t="shared" ref="B174:AN174" si="141">B$179*$M10/$M$15</f>
        <v>0</v>
      </c>
      <c r="C174" s="15">
        <f t="shared" si="141"/>
        <v>0</v>
      </c>
      <c r="D174" s="15">
        <f t="shared" si="141"/>
        <v>0</v>
      </c>
      <c r="E174" s="15">
        <f t="shared" si="141"/>
        <v>0</v>
      </c>
      <c r="F174" s="15">
        <f t="shared" si="141"/>
        <v>0</v>
      </c>
      <c r="G174" s="15">
        <f t="shared" si="141"/>
        <v>0</v>
      </c>
      <c r="H174" s="15">
        <f t="shared" si="141"/>
        <v>0</v>
      </c>
      <c r="I174" s="15">
        <f t="shared" si="141"/>
        <v>0</v>
      </c>
      <c r="J174" s="15">
        <f t="shared" si="141"/>
        <v>0</v>
      </c>
      <c r="K174" s="15">
        <f t="shared" si="141"/>
        <v>0</v>
      </c>
      <c r="L174" s="15">
        <f t="shared" si="141"/>
        <v>0</v>
      </c>
      <c r="M174" s="15">
        <f t="shared" si="141"/>
        <v>0</v>
      </c>
      <c r="N174" s="15">
        <f t="shared" si="141"/>
        <v>0</v>
      </c>
      <c r="O174" s="15">
        <f t="shared" si="141"/>
        <v>0</v>
      </c>
      <c r="P174" s="15">
        <f t="shared" si="141"/>
        <v>0</v>
      </c>
      <c r="Q174" s="15">
        <f t="shared" si="141"/>
        <v>0</v>
      </c>
      <c r="R174" s="15">
        <f t="shared" si="141"/>
        <v>0</v>
      </c>
      <c r="S174" s="15">
        <f t="shared" si="141"/>
        <v>0</v>
      </c>
      <c r="T174" s="15">
        <f t="shared" si="141"/>
        <v>0</v>
      </c>
      <c r="U174" s="15">
        <f t="shared" si="141"/>
        <v>0</v>
      </c>
      <c r="V174" s="15">
        <f t="shared" si="141"/>
        <v>0</v>
      </c>
      <c r="W174" s="15">
        <f t="shared" si="141"/>
        <v>0</v>
      </c>
      <c r="X174" s="15">
        <f t="shared" si="141"/>
        <v>0</v>
      </c>
      <c r="Y174" s="15">
        <f t="shared" si="141"/>
        <v>0</v>
      </c>
      <c r="Z174" s="15">
        <f t="shared" si="141"/>
        <v>0</v>
      </c>
      <c r="AA174" s="15">
        <f t="shared" si="141"/>
        <v>0</v>
      </c>
      <c r="AB174" s="15">
        <f t="shared" si="141"/>
        <v>0</v>
      </c>
      <c r="AC174" s="15">
        <f t="shared" si="141"/>
        <v>0</v>
      </c>
      <c r="AD174" s="15">
        <f t="shared" si="141"/>
        <v>0</v>
      </c>
      <c r="AE174" s="15">
        <f t="shared" si="141"/>
        <v>0</v>
      </c>
      <c r="AF174" s="15">
        <f t="shared" si="141"/>
        <v>0</v>
      </c>
      <c r="AG174" s="15">
        <f t="shared" si="141"/>
        <v>0</v>
      </c>
      <c r="AH174" s="15">
        <f t="shared" si="141"/>
        <v>0</v>
      </c>
      <c r="AI174" s="15">
        <f t="shared" si="141"/>
        <v>0</v>
      </c>
      <c r="AJ174" s="15">
        <f t="shared" si="141"/>
        <v>0</v>
      </c>
      <c r="AK174" s="15">
        <f t="shared" si="141"/>
        <v>0</v>
      </c>
      <c r="AL174" s="15">
        <f t="shared" si="141"/>
        <v>0</v>
      </c>
      <c r="AM174" s="15">
        <f t="shared" si="141"/>
        <v>0</v>
      </c>
      <c r="AN174" s="15">
        <f t="shared" si="141"/>
        <v>0</v>
      </c>
    </row>
    <row r="175" spans="1:40" s="14" customFormat="1" x14ac:dyDescent="0.15">
      <c r="A175" s="18" t="s">
        <v>209</v>
      </c>
      <c r="B175" s="15">
        <f t="shared" ref="B175:AN175" si="142">B$179*$M11/$M$15</f>
        <v>0</v>
      </c>
      <c r="C175" s="15">
        <f t="shared" si="142"/>
        <v>0</v>
      </c>
      <c r="D175" s="15">
        <f t="shared" si="142"/>
        <v>0</v>
      </c>
      <c r="E175" s="15">
        <f t="shared" si="142"/>
        <v>0</v>
      </c>
      <c r="F175" s="15">
        <f t="shared" si="142"/>
        <v>0</v>
      </c>
      <c r="G175" s="15">
        <f t="shared" si="142"/>
        <v>0</v>
      </c>
      <c r="H175" s="15">
        <f t="shared" si="142"/>
        <v>0</v>
      </c>
      <c r="I175" s="15">
        <f t="shared" si="142"/>
        <v>0</v>
      </c>
      <c r="J175" s="15">
        <f t="shared" si="142"/>
        <v>0</v>
      </c>
      <c r="K175" s="15">
        <f t="shared" si="142"/>
        <v>0</v>
      </c>
      <c r="L175" s="15">
        <f t="shared" si="142"/>
        <v>0</v>
      </c>
      <c r="M175" s="15">
        <f t="shared" si="142"/>
        <v>0</v>
      </c>
      <c r="N175" s="15">
        <f t="shared" si="142"/>
        <v>0</v>
      </c>
      <c r="O175" s="15">
        <f t="shared" si="142"/>
        <v>0</v>
      </c>
      <c r="P175" s="15">
        <f t="shared" si="142"/>
        <v>0</v>
      </c>
      <c r="Q175" s="15">
        <f t="shared" si="142"/>
        <v>0</v>
      </c>
      <c r="R175" s="15">
        <f t="shared" si="142"/>
        <v>0</v>
      </c>
      <c r="S175" s="15">
        <f t="shared" si="142"/>
        <v>0</v>
      </c>
      <c r="T175" s="15">
        <f t="shared" si="142"/>
        <v>0</v>
      </c>
      <c r="U175" s="15">
        <f t="shared" si="142"/>
        <v>0</v>
      </c>
      <c r="V175" s="15">
        <f t="shared" si="142"/>
        <v>0</v>
      </c>
      <c r="W175" s="15">
        <f t="shared" si="142"/>
        <v>0</v>
      </c>
      <c r="X175" s="15">
        <f t="shared" si="142"/>
        <v>0</v>
      </c>
      <c r="Y175" s="15">
        <f t="shared" si="142"/>
        <v>0</v>
      </c>
      <c r="Z175" s="15">
        <f t="shared" si="142"/>
        <v>0</v>
      </c>
      <c r="AA175" s="15">
        <f t="shared" si="142"/>
        <v>0</v>
      </c>
      <c r="AB175" s="15">
        <f t="shared" si="142"/>
        <v>0</v>
      </c>
      <c r="AC175" s="15">
        <f t="shared" si="142"/>
        <v>0</v>
      </c>
      <c r="AD175" s="15">
        <f t="shared" si="142"/>
        <v>0</v>
      </c>
      <c r="AE175" s="15">
        <f t="shared" si="142"/>
        <v>0</v>
      </c>
      <c r="AF175" s="15">
        <f t="shared" si="142"/>
        <v>0</v>
      </c>
      <c r="AG175" s="15">
        <f t="shared" si="142"/>
        <v>0</v>
      </c>
      <c r="AH175" s="15">
        <f t="shared" si="142"/>
        <v>0</v>
      </c>
      <c r="AI175" s="15">
        <f t="shared" si="142"/>
        <v>0</v>
      </c>
      <c r="AJ175" s="15">
        <f t="shared" si="142"/>
        <v>0</v>
      </c>
      <c r="AK175" s="15">
        <f t="shared" si="142"/>
        <v>0</v>
      </c>
      <c r="AL175" s="15">
        <f t="shared" si="142"/>
        <v>0</v>
      </c>
      <c r="AM175" s="15">
        <f t="shared" si="142"/>
        <v>0</v>
      </c>
      <c r="AN175" s="15">
        <f t="shared" si="142"/>
        <v>0</v>
      </c>
    </row>
    <row r="176" spans="1:40" s="14" customFormat="1" x14ac:dyDescent="0.15">
      <c r="A176" s="18" t="s">
        <v>210</v>
      </c>
      <c r="B176" s="15">
        <f t="shared" ref="B176:AN176" si="143">B$179*$M12/$M$15</f>
        <v>0</v>
      </c>
      <c r="C176" s="15">
        <f t="shared" si="143"/>
        <v>0</v>
      </c>
      <c r="D176" s="15">
        <f t="shared" si="143"/>
        <v>0</v>
      </c>
      <c r="E176" s="15">
        <f t="shared" si="143"/>
        <v>0</v>
      </c>
      <c r="F176" s="15">
        <f t="shared" si="143"/>
        <v>0</v>
      </c>
      <c r="G176" s="15">
        <f t="shared" si="143"/>
        <v>0</v>
      </c>
      <c r="H176" s="15">
        <f t="shared" si="143"/>
        <v>0</v>
      </c>
      <c r="I176" s="15">
        <f t="shared" si="143"/>
        <v>0</v>
      </c>
      <c r="J176" s="15">
        <f t="shared" si="143"/>
        <v>0</v>
      </c>
      <c r="K176" s="15">
        <f t="shared" si="143"/>
        <v>0</v>
      </c>
      <c r="L176" s="15">
        <f t="shared" si="143"/>
        <v>0</v>
      </c>
      <c r="M176" s="15">
        <f t="shared" si="143"/>
        <v>0</v>
      </c>
      <c r="N176" s="15">
        <f t="shared" si="143"/>
        <v>0</v>
      </c>
      <c r="O176" s="15">
        <f t="shared" si="143"/>
        <v>0</v>
      </c>
      <c r="P176" s="15">
        <f t="shared" si="143"/>
        <v>0</v>
      </c>
      <c r="Q176" s="15">
        <f t="shared" si="143"/>
        <v>0</v>
      </c>
      <c r="R176" s="15">
        <f t="shared" si="143"/>
        <v>0</v>
      </c>
      <c r="S176" s="15">
        <f t="shared" si="143"/>
        <v>0</v>
      </c>
      <c r="T176" s="15">
        <f t="shared" si="143"/>
        <v>0</v>
      </c>
      <c r="U176" s="15">
        <f t="shared" si="143"/>
        <v>0</v>
      </c>
      <c r="V176" s="15">
        <f t="shared" si="143"/>
        <v>0</v>
      </c>
      <c r="W176" s="15">
        <f t="shared" si="143"/>
        <v>0</v>
      </c>
      <c r="X176" s="15">
        <f t="shared" si="143"/>
        <v>0</v>
      </c>
      <c r="Y176" s="15">
        <f t="shared" si="143"/>
        <v>0</v>
      </c>
      <c r="Z176" s="15">
        <f t="shared" si="143"/>
        <v>0</v>
      </c>
      <c r="AA176" s="15">
        <f t="shared" si="143"/>
        <v>0</v>
      </c>
      <c r="AB176" s="15">
        <f t="shared" si="143"/>
        <v>0</v>
      </c>
      <c r="AC176" s="15">
        <f t="shared" si="143"/>
        <v>0</v>
      </c>
      <c r="AD176" s="15">
        <f t="shared" si="143"/>
        <v>0</v>
      </c>
      <c r="AE176" s="15">
        <f t="shared" si="143"/>
        <v>0</v>
      </c>
      <c r="AF176" s="15">
        <f t="shared" si="143"/>
        <v>0</v>
      </c>
      <c r="AG176" s="15">
        <f t="shared" si="143"/>
        <v>0</v>
      </c>
      <c r="AH176" s="15">
        <f t="shared" si="143"/>
        <v>0</v>
      </c>
      <c r="AI176" s="15">
        <f t="shared" si="143"/>
        <v>0</v>
      </c>
      <c r="AJ176" s="15">
        <f t="shared" si="143"/>
        <v>0</v>
      </c>
      <c r="AK176" s="15">
        <f t="shared" si="143"/>
        <v>0</v>
      </c>
      <c r="AL176" s="15">
        <f t="shared" si="143"/>
        <v>0</v>
      </c>
      <c r="AM176" s="15">
        <f t="shared" si="143"/>
        <v>0</v>
      </c>
      <c r="AN176" s="15">
        <f t="shared" si="143"/>
        <v>0</v>
      </c>
    </row>
    <row r="177" spans="1:40" s="14" customFormat="1" x14ac:dyDescent="0.15">
      <c r="A177" s="18" t="s">
        <v>211</v>
      </c>
      <c r="B177" s="15">
        <f t="shared" ref="B177:AN177" si="144">B$179*$M13/$M$15</f>
        <v>0</v>
      </c>
      <c r="C177" s="15">
        <f t="shared" si="144"/>
        <v>0</v>
      </c>
      <c r="D177" s="15">
        <f t="shared" si="144"/>
        <v>0</v>
      </c>
      <c r="E177" s="15">
        <f t="shared" si="144"/>
        <v>0</v>
      </c>
      <c r="F177" s="15">
        <f t="shared" si="144"/>
        <v>0</v>
      </c>
      <c r="G177" s="15">
        <f t="shared" si="144"/>
        <v>0</v>
      </c>
      <c r="H177" s="15">
        <f t="shared" si="144"/>
        <v>0</v>
      </c>
      <c r="I177" s="15">
        <f t="shared" si="144"/>
        <v>0</v>
      </c>
      <c r="J177" s="15">
        <f t="shared" si="144"/>
        <v>0</v>
      </c>
      <c r="K177" s="15">
        <f t="shared" si="144"/>
        <v>0</v>
      </c>
      <c r="L177" s="15">
        <f t="shared" si="144"/>
        <v>0</v>
      </c>
      <c r="M177" s="15">
        <f t="shared" si="144"/>
        <v>0</v>
      </c>
      <c r="N177" s="15">
        <f t="shared" si="144"/>
        <v>0</v>
      </c>
      <c r="O177" s="15">
        <f t="shared" si="144"/>
        <v>0</v>
      </c>
      <c r="P177" s="15">
        <f t="shared" si="144"/>
        <v>0</v>
      </c>
      <c r="Q177" s="15">
        <f t="shared" si="144"/>
        <v>0</v>
      </c>
      <c r="R177" s="15">
        <f t="shared" si="144"/>
        <v>0</v>
      </c>
      <c r="S177" s="15">
        <f t="shared" si="144"/>
        <v>0</v>
      </c>
      <c r="T177" s="15">
        <f t="shared" si="144"/>
        <v>0</v>
      </c>
      <c r="U177" s="15">
        <f t="shared" si="144"/>
        <v>0</v>
      </c>
      <c r="V177" s="15">
        <f t="shared" si="144"/>
        <v>0</v>
      </c>
      <c r="W177" s="15">
        <f t="shared" si="144"/>
        <v>0</v>
      </c>
      <c r="X177" s="15">
        <f t="shared" si="144"/>
        <v>0</v>
      </c>
      <c r="Y177" s="15">
        <f t="shared" si="144"/>
        <v>0</v>
      </c>
      <c r="Z177" s="15">
        <f t="shared" si="144"/>
        <v>0</v>
      </c>
      <c r="AA177" s="15">
        <f t="shared" si="144"/>
        <v>0</v>
      </c>
      <c r="AB177" s="15">
        <f t="shared" si="144"/>
        <v>0</v>
      </c>
      <c r="AC177" s="15">
        <f t="shared" si="144"/>
        <v>0</v>
      </c>
      <c r="AD177" s="15">
        <f t="shared" si="144"/>
        <v>0</v>
      </c>
      <c r="AE177" s="15">
        <f t="shared" si="144"/>
        <v>0</v>
      </c>
      <c r="AF177" s="15">
        <f t="shared" si="144"/>
        <v>0</v>
      </c>
      <c r="AG177" s="15">
        <f t="shared" si="144"/>
        <v>0</v>
      </c>
      <c r="AH177" s="15">
        <f t="shared" si="144"/>
        <v>0</v>
      </c>
      <c r="AI177" s="15">
        <f t="shared" si="144"/>
        <v>0</v>
      </c>
      <c r="AJ177" s="15">
        <f t="shared" si="144"/>
        <v>0</v>
      </c>
      <c r="AK177" s="15">
        <f t="shared" si="144"/>
        <v>0</v>
      </c>
      <c r="AL177" s="15">
        <f t="shared" si="144"/>
        <v>0</v>
      </c>
      <c r="AM177" s="15">
        <f t="shared" si="144"/>
        <v>0</v>
      </c>
      <c r="AN177" s="15">
        <f t="shared" si="144"/>
        <v>0</v>
      </c>
    </row>
    <row r="178" spans="1:40" s="14" customFormat="1" x14ac:dyDescent="0.15">
      <c r="A178" s="18" t="s">
        <v>212</v>
      </c>
      <c r="B178" s="15">
        <f t="shared" ref="B178:AN178" si="145">B$179*$M14/$M$15</f>
        <v>0</v>
      </c>
      <c r="C178" s="15">
        <f t="shared" si="145"/>
        <v>0</v>
      </c>
      <c r="D178" s="15">
        <f t="shared" si="145"/>
        <v>0</v>
      </c>
      <c r="E178" s="15">
        <f t="shared" si="145"/>
        <v>0</v>
      </c>
      <c r="F178" s="15">
        <f t="shared" si="145"/>
        <v>0</v>
      </c>
      <c r="G178" s="15">
        <f t="shared" si="145"/>
        <v>0</v>
      </c>
      <c r="H178" s="15">
        <f t="shared" si="145"/>
        <v>0</v>
      </c>
      <c r="I178" s="15">
        <f t="shared" si="145"/>
        <v>0</v>
      </c>
      <c r="J178" s="15">
        <f t="shared" si="145"/>
        <v>0</v>
      </c>
      <c r="K178" s="15">
        <f t="shared" si="145"/>
        <v>0</v>
      </c>
      <c r="L178" s="15">
        <f t="shared" si="145"/>
        <v>0</v>
      </c>
      <c r="M178" s="15">
        <f t="shared" si="145"/>
        <v>0</v>
      </c>
      <c r="N178" s="15">
        <f t="shared" si="145"/>
        <v>0</v>
      </c>
      <c r="O178" s="15">
        <f t="shared" si="145"/>
        <v>0</v>
      </c>
      <c r="P178" s="15">
        <f t="shared" si="145"/>
        <v>0</v>
      </c>
      <c r="Q178" s="15">
        <f t="shared" si="145"/>
        <v>0</v>
      </c>
      <c r="R178" s="15">
        <f t="shared" si="145"/>
        <v>0</v>
      </c>
      <c r="S178" s="15">
        <f t="shared" si="145"/>
        <v>0</v>
      </c>
      <c r="T178" s="15">
        <f t="shared" si="145"/>
        <v>0</v>
      </c>
      <c r="U178" s="15">
        <f t="shared" si="145"/>
        <v>0</v>
      </c>
      <c r="V178" s="15">
        <f t="shared" si="145"/>
        <v>0</v>
      </c>
      <c r="W178" s="15">
        <f t="shared" si="145"/>
        <v>0</v>
      </c>
      <c r="X178" s="15">
        <f t="shared" si="145"/>
        <v>0</v>
      </c>
      <c r="Y178" s="15">
        <f t="shared" si="145"/>
        <v>0</v>
      </c>
      <c r="Z178" s="15">
        <f t="shared" si="145"/>
        <v>0</v>
      </c>
      <c r="AA178" s="15">
        <f t="shared" si="145"/>
        <v>0</v>
      </c>
      <c r="AB178" s="15">
        <f t="shared" si="145"/>
        <v>0</v>
      </c>
      <c r="AC178" s="15">
        <f t="shared" si="145"/>
        <v>0</v>
      </c>
      <c r="AD178" s="15">
        <f t="shared" si="145"/>
        <v>0</v>
      </c>
      <c r="AE178" s="15">
        <f t="shared" si="145"/>
        <v>0</v>
      </c>
      <c r="AF178" s="15">
        <f t="shared" si="145"/>
        <v>0</v>
      </c>
      <c r="AG178" s="15">
        <f t="shared" si="145"/>
        <v>0</v>
      </c>
      <c r="AH178" s="15">
        <f t="shared" si="145"/>
        <v>0</v>
      </c>
      <c r="AI178" s="15">
        <f t="shared" si="145"/>
        <v>0</v>
      </c>
      <c r="AJ178" s="15">
        <f t="shared" si="145"/>
        <v>0</v>
      </c>
      <c r="AK178" s="15">
        <f t="shared" si="145"/>
        <v>0</v>
      </c>
      <c r="AL178" s="15">
        <f t="shared" si="145"/>
        <v>0</v>
      </c>
      <c r="AM178" s="15">
        <f t="shared" si="145"/>
        <v>0</v>
      </c>
      <c r="AN178" s="15">
        <f t="shared" si="145"/>
        <v>0</v>
      </c>
    </row>
    <row r="179" spans="1:40" s="16" customFormat="1" x14ac:dyDescent="0.15">
      <c r="A179" s="18" t="s">
        <v>527</v>
      </c>
      <c r="B179" s="16">
        <f>'BAU energy consumption'!B$5*$M$17</f>
        <v>3108.0603229364851</v>
      </c>
      <c r="C179" s="16">
        <f>'BAU energy consumption'!C$5*$M$17</f>
        <v>3108.0603229364851</v>
      </c>
      <c r="D179" s="16">
        <f>'BAU energy consumption'!D$5*$M$17</f>
        <v>2971.4194843070413</v>
      </c>
      <c r="E179" s="16">
        <f>'BAU energy consumption'!E$5*$M$17</f>
        <v>2855.9911280444576</v>
      </c>
      <c r="F179" s="16">
        <f>'BAU energy consumption'!F$5*$M$17</f>
        <v>2739.2239033118635</v>
      </c>
      <c r="G179" s="16">
        <f>'BAU energy consumption'!G$5*$M$17</f>
        <v>2642.145650763342</v>
      </c>
      <c r="H179" s="16">
        <f>'BAU energy consumption'!H$5*$M$17</f>
        <v>2544.6355980199687</v>
      </c>
      <c r="I179" s="16">
        <f>'BAU energy consumption'!I$5*$M$17</f>
        <v>2446.7137808067168</v>
      </c>
      <c r="J179" s="16">
        <f>'BAU energy consumption'!J$5*$M$17</f>
        <v>2348.370630506166</v>
      </c>
      <c r="K179" s="16">
        <f>'BAU energy consumption'!K$5*$M$17</f>
        <v>2249.6635988202179</v>
      </c>
      <c r="L179" s="16">
        <f>'BAU energy consumption'!L$5*$M$17</f>
        <v>2139.2497873244865</v>
      </c>
      <c r="M179" s="16">
        <f>'BAU energy consumption'!M$5*$M$17</f>
        <v>2028.6762246699286</v>
      </c>
      <c r="N179" s="16">
        <f>'BAU energy consumption'!N$5*$M$17</f>
        <v>1917.8433119194476</v>
      </c>
      <c r="O179" s="16">
        <f>'BAU energy consumption'!O$5*$M$17</f>
        <v>1806.7587544779401</v>
      </c>
      <c r="P179" s="16">
        <f>'BAU energy consumption'!P$5*$M$17</f>
        <v>1695.4734221091408</v>
      </c>
      <c r="Q179" s="16">
        <f>'BAU energy consumption'!Q$5*$M$17</f>
        <v>1626.7569216758243</v>
      </c>
      <c r="R179" s="16">
        <f>'BAU energy consumption'!R$5*$M$17</f>
        <v>1557.9981063018013</v>
      </c>
      <c r="S179" s="16">
        <f>'BAU energy consumption'!S$5*$M$17</f>
        <v>1489.2842489944228</v>
      </c>
      <c r="T179" s="16">
        <f>'BAU energy consumption'!T$5*$M$17</f>
        <v>1420.6520352027035</v>
      </c>
      <c r="U179" s="16">
        <f>'BAU energy consumption'!U$5*$M$17</f>
        <v>1352.0745764608328</v>
      </c>
      <c r="V179" s="16">
        <f>'BAU energy consumption'!V$5*$M$17</f>
        <v>1294.9310103375292</v>
      </c>
      <c r="W179" s="16">
        <f>'BAU energy consumption'!W$5*$M$17</f>
        <v>1237.9012552306995</v>
      </c>
      <c r="X179" s="16">
        <f>'BAU energy consumption'!X$5*$M$17</f>
        <v>1180.9715849050356</v>
      </c>
      <c r="Y179" s="16">
        <f>'BAU energy consumption'!Y$5*$M$17</f>
        <v>1124.1650490963179</v>
      </c>
      <c r="Z179" s="16">
        <f>'BAU energy consumption'!Z$5*$M$17</f>
        <v>1067.5427891622082</v>
      </c>
      <c r="AA179" s="16">
        <f>'BAU energy consumption'!AA$5*$M$17</f>
        <v>1003.9277377358401</v>
      </c>
      <c r="AB179" s="16">
        <f>'BAU energy consumption'!AB$5*$M$17</f>
        <v>940.61824774865602</v>
      </c>
      <c r="AC179" s="16">
        <f>'BAU energy consumption'!AC$5*$M$17</f>
        <v>877.56967830749511</v>
      </c>
      <c r="AD179" s="16">
        <f>'BAU energy consumption'!AD$5*$M$17</f>
        <v>814.80338182533364</v>
      </c>
      <c r="AE179" s="16">
        <f>'BAU energy consumption'!AE$5*$M$17</f>
        <v>752.28006146588518</v>
      </c>
      <c r="AF179" s="16">
        <f>'BAU energy consumption'!AF$5*$M$17</f>
        <v>683.32862829754606</v>
      </c>
      <c r="AG179" s="16">
        <f>'BAU energy consumption'!AG$5*$M$17</f>
        <v>614.89181233330328</v>
      </c>
      <c r="AH179" s="16">
        <f>'BAU energy consumption'!AH$5*$M$17</f>
        <v>546.79768547016181</v>
      </c>
      <c r="AI179" s="16">
        <f>'BAU energy consumption'!AI$5*$M$17</f>
        <v>479.15038640036755</v>
      </c>
      <c r="AJ179" s="16">
        <f>'BAU energy consumption'!AJ$5*$M$17</f>
        <v>411.99010900236743</v>
      </c>
      <c r="AK179" s="16">
        <f>'BAU energy consumption'!AK$5*$M$17</f>
        <v>339.82117172218909</v>
      </c>
      <c r="AL179" s="16">
        <f>'BAU energy consumption'!AL$5*$M$17</f>
        <v>268.27065686311698</v>
      </c>
      <c r="AM179" s="16">
        <f>'BAU energy consumption'!AM$5*$M$17</f>
        <v>197.27429014160415</v>
      </c>
      <c r="AN179" s="16">
        <f>'BAU energy consumption'!AN$5*$M$17</f>
        <v>126.86192670675071</v>
      </c>
    </row>
    <row r="180" spans="1:40" s="14" customFormat="1" x14ac:dyDescent="0.15"/>
    <row r="181" spans="1:40" s="18" customFormat="1" x14ac:dyDescent="0.15">
      <c r="A181" s="17" t="s">
        <v>21</v>
      </c>
      <c r="B181" s="18">
        <v>2022</v>
      </c>
      <c r="C181" s="18">
        <v>2023</v>
      </c>
      <c r="D181" s="18">
        <v>2024</v>
      </c>
      <c r="E181" s="18">
        <v>2025</v>
      </c>
      <c r="F181" s="18">
        <v>2026</v>
      </c>
      <c r="G181" s="18">
        <v>2027</v>
      </c>
      <c r="H181" s="18">
        <v>2028</v>
      </c>
      <c r="I181" s="18">
        <v>2029</v>
      </c>
      <c r="J181" s="18">
        <v>2030</v>
      </c>
      <c r="K181" s="18">
        <v>2031</v>
      </c>
      <c r="L181" s="18">
        <v>2032</v>
      </c>
      <c r="M181" s="18">
        <v>2033</v>
      </c>
      <c r="N181" s="18">
        <v>2034</v>
      </c>
      <c r="O181" s="18">
        <v>2035</v>
      </c>
      <c r="P181" s="18">
        <v>2036</v>
      </c>
      <c r="Q181" s="18">
        <v>2037</v>
      </c>
      <c r="R181" s="18">
        <v>2038</v>
      </c>
      <c r="S181" s="18">
        <v>2039</v>
      </c>
      <c r="T181" s="18">
        <v>2040</v>
      </c>
      <c r="U181" s="18">
        <v>2041</v>
      </c>
      <c r="V181" s="18">
        <v>2042</v>
      </c>
      <c r="W181" s="18">
        <v>2043</v>
      </c>
      <c r="X181" s="18">
        <v>2044</v>
      </c>
      <c r="Y181" s="18">
        <v>2045</v>
      </c>
      <c r="Z181" s="18">
        <v>2046</v>
      </c>
      <c r="AA181" s="18">
        <v>2047</v>
      </c>
      <c r="AB181" s="18">
        <v>2048</v>
      </c>
      <c r="AC181" s="18">
        <v>2049</v>
      </c>
      <c r="AD181" s="18">
        <v>2050</v>
      </c>
      <c r="AE181" s="18">
        <v>2051</v>
      </c>
      <c r="AF181" s="18">
        <v>2052</v>
      </c>
      <c r="AG181" s="18">
        <v>2053</v>
      </c>
      <c r="AH181" s="18">
        <v>2054</v>
      </c>
      <c r="AI181" s="18">
        <v>2055</v>
      </c>
      <c r="AJ181" s="18">
        <v>2056</v>
      </c>
      <c r="AK181" s="18">
        <v>2057</v>
      </c>
      <c r="AL181" s="18">
        <v>2058</v>
      </c>
      <c r="AM181" s="18">
        <v>2059</v>
      </c>
      <c r="AN181" s="18">
        <v>2060</v>
      </c>
    </row>
    <row r="182" spans="1:40" s="14" customFormat="1" x14ac:dyDescent="0.15">
      <c r="A182" s="18" t="s">
        <v>203</v>
      </c>
      <c r="B182" s="15">
        <f>B$192*$N5/$N$15</f>
        <v>0</v>
      </c>
      <c r="C182" s="15">
        <f t="shared" ref="C182:AN182" si="146">C$192*$N5/$N$15</f>
        <v>0</v>
      </c>
      <c r="D182" s="15">
        <f t="shared" si="146"/>
        <v>0</v>
      </c>
      <c r="E182" s="15">
        <f t="shared" si="146"/>
        <v>0</v>
      </c>
      <c r="F182" s="15">
        <f t="shared" si="146"/>
        <v>0</v>
      </c>
      <c r="G182" s="15">
        <f t="shared" si="146"/>
        <v>0</v>
      </c>
      <c r="H182" s="15">
        <f t="shared" si="146"/>
        <v>0</v>
      </c>
      <c r="I182" s="15">
        <f t="shared" si="146"/>
        <v>0</v>
      </c>
      <c r="J182" s="15">
        <f t="shared" si="146"/>
        <v>0</v>
      </c>
      <c r="K182" s="15">
        <f t="shared" si="146"/>
        <v>0</v>
      </c>
      <c r="L182" s="15">
        <f t="shared" si="146"/>
        <v>0</v>
      </c>
      <c r="M182" s="15">
        <f t="shared" si="146"/>
        <v>0</v>
      </c>
      <c r="N182" s="15">
        <f t="shared" si="146"/>
        <v>0</v>
      </c>
      <c r="O182" s="15">
        <f t="shared" si="146"/>
        <v>0</v>
      </c>
      <c r="P182" s="15">
        <f t="shared" si="146"/>
        <v>0</v>
      </c>
      <c r="Q182" s="15">
        <f t="shared" si="146"/>
        <v>0</v>
      </c>
      <c r="R182" s="15">
        <f t="shared" si="146"/>
        <v>0</v>
      </c>
      <c r="S182" s="15">
        <f t="shared" si="146"/>
        <v>0</v>
      </c>
      <c r="T182" s="15">
        <f t="shared" si="146"/>
        <v>0</v>
      </c>
      <c r="U182" s="15">
        <f t="shared" si="146"/>
        <v>0</v>
      </c>
      <c r="V182" s="15">
        <f t="shared" si="146"/>
        <v>0</v>
      </c>
      <c r="W182" s="15">
        <f t="shared" si="146"/>
        <v>0</v>
      </c>
      <c r="X182" s="15">
        <f t="shared" si="146"/>
        <v>0</v>
      </c>
      <c r="Y182" s="15">
        <f t="shared" si="146"/>
        <v>0</v>
      </c>
      <c r="Z182" s="15">
        <f t="shared" si="146"/>
        <v>0</v>
      </c>
      <c r="AA182" s="15">
        <f t="shared" si="146"/>
        <v>0</v>
      </c>
      <c r="AB182" s="15">
        <f t="shared" si="146"/>
        <v>0</v>
      </c>
      <c r="AC182" s="15">
        <f t="shared" si="146"/>
        <v>0</v>
      </c>
      <c r="AD182" s="15">
        <f t="shared" si="146"/>
        <v>0</v>
      </c>
      <c r="AE182" s="15">
        <f t="shared" si="146"/>
        <v>0</v>
      </c>
      <c r="AF182" s="15">
        <f t="shared" si="146"/>
        <v>0</v>
      </c>
      <c r="AG182" s="15">
        <f t="shared" si="146"/>
        <v>0</v>
      </c>
      <c r="AH182" s="15">
        <f t="shared" si="146"/>
        <v>0</v>
      </c>
      <c r="AI182" s="15">
        <f t="shared" si="146"/>
        <v>0</v>
      </c>
      <c r="AJ182" s="15">
        <f t="shared" si="146"/>
        <v>0</v>
      </c>
      <c r="AK182" s="15">
        <f t="shared" si="146"/>
        <v>0</v>
      </c>
      <c r="AL182" s="15">
        <f t="shared" si="146"/>
        <v>0</v>
      </c>
      <c r="AM182" s="15">
        <f t="shared" si="146"/>
        <v>0</v>
      </c>
      <c r="AN182" s="15">
        <f t="shared" si="146"/>
        <v>0</v>
      </c>
    </row>
    <row r="183" spans="1:40" s="14" customFormat="1" x14ac:dyDescent="0.15">
      <c r="A183" s="18" t="s">
        <v>204</v>
      </c>
      <c r="B183" s="15">
        <f t="shared" ref="B183:AN183" si="147">B$192*$N6/$N$15</f>
        <v>1685.8951496245727</v>
      </c>
      <c r="C183" s="15">
        <f t="shared" si="147"/>
        <v>1700.8829260006121</v>
      </c>
      <c r="D183" s="15">
        <f t="shared" si="147"/>
        <v>1737.3088394998879</v>
      </c>
      <c r="E183" s="15">
        <f t="shared" si="147"/>
        <v>1773.9854014843843</v>
      </c>
      <c r="F183" s="15">
        <f t="shared" si="147"/>
        <v>1805.8545510729807</v>
      </c>
      <c r="G183" s="15">
        <f t="shared" si="147"/>
        <v>1828.6333083597563</v>
      </c>
      <c r="H183" s="15">
        <f t="shared" si="147"/>
        <v>1851.4472676935579</v>
      </c>
      <c r="I183" s="15">
        <f t="shared" si="147"/>
        <v>1874.3062643164913</v>
      </c>
      <c r="J183" s="15">
        <f t="shared" si="147"/>
        <v>1897.2053217925468</v>
      </c>
      <c r="K183" s="15">
        <f t="shared" si="147"/>
        <v>1919.4762363783045</v>
      </c>
      <c r="L183" s="15">
        <f t="shared" si="147"/>
        <v>1940.5691545760476</v>
      </c>
      <c r="M183" s="15">
        <f t="shared" si="147"/>
        <v>1961.6490508155628</v>
      </c>
      <c r="N183" s="15">
        <f t="shared" si="147"/>
        <v>1982.7222432150886</v>
      </c>
      <c r="O183" s="15">
        <f t="shared" si="147"/>
        <v>2003.7848119536591</v>
      </c>
      <c r="P183" s="15">
        <f t="shared" si="147"/>
        <v>2019.7454267153648</v>
      </c>
      <c r="Q183" s="15">
        <f t="shared" si="147"/>
        <v>2026.6579235696227</v>
      </c>
      <c r="R183" s="15">
        <f t="shared" si="147"/>
        <v>2033.4946163542631</v>
      </c>
      <c r="S183" s="15">
        <f t="shared" si="147"/>
        <v>2040.2660797956382</v>
      </c>
      <c r="T183" s="15">
        <f t="shared" si="147"/>
        <v>2046.9651278061617</v>
      </c>
      <c r="U183" s="15">
        <f t="shared" si="147"/>
        <v>2051.3100029870102</v>
      </c>
      <c r="V183" s="15">
        <f t="shared" si="147"/>
        <v>2051.4825077222754</v>
      </c>
      <c r="W183" s="15">
        <f t="shared" si="147"/>
        <v>2051.5695265102149</v>
      </c>
      <c r="X183" s="15">
        <f t="shared" si="147"/>
        <v>2051.5764619808715</v>
      </c>
      <c r="Y183" s="15">
        <f t="shared" si="147"/>
        <v>2051.4950537984178</v>
      </c>
      <c r="Z183" s="15">
        <f t="shared" si="147"/>
        <v>2049.615293826334</v>
      </c>
      <c r="AA183" s="15">
        <f t="shared" si="147"/>
        <v>2044.5471201472062</v>
      </c>
      <c r="AB183" s="15">
        <f t="shared" si="147"/>
        <v>2039.3448819925864</v>
      </c>
      <c r="AC183" s="15">
        <f t="shared" si="147"/>
        <v>2034.0108040239697</v>
      </c>
      <c r="AD183" s="15">
        <f t="shared" si="147"/>
        <v>2028.5443010574438</v>
      </c>
      <c r="AE183" s="15">
        <f t="shared" si="147"/>
        <v>2020.8679883959744</v>
      </c>
      <c r="AF183" s="15">
        <f t="shared" si="147"/>
        <v>2009.2508872764863</v>
      </c>
      <c r="AG183" s="15">
        <f t="shared" si="147"/>
        <v>1997.4447070167453</v>
      </c>
      <c r="AH183" s="15">
        <f t="shared" si="147"/>
        <v>1985.464576105315</v>
      </c>
      <c r="AI183" s="15">
        <f t="shared" si="147"/>
        <v>1973.292411205874</v>
      </c>
      <c r="AJ183" s="15">
        <f t="shared" si="147"/>
        <v>1959.3302715105281</v>
      </c>
      <c r="AK183" s="15">
        <f t="shared" si="147"/>
        <v>1942.3239363743344</v>
      </c>
      <c r="AL183" s="15">
        <f t="shared" si="147"/>
        <v>1925.0843067532226</v>
      </c>
      <c r="AM183" s="15">
        <f t="shared" si="147"/>
        <v>1907.6162221339714</v>
      </c>
      <c r="AN183" s="15">
        <f t="shared" si="147"/>
        <v>1889.9142024483554</v>
      </c>
    </row>
    <row r="184" spans="1:40" s="14" customFormat="1" x14ac:dyDescent="0.15">
      <c r="A184" s="18" t="s">
        <v>205</v>
      </c>
      <c r="B184" s="15">
        <f t="shared" ref="B184:AN184" si="148">B$192*$N7/$N$15</f>
        <v>1370.8700707535666</v>
      </c>
      <c r="C184" s="15">
        <f t="shared" si="148"/>
        <v>1383.0572426934316</v>
      </c>
      <c r="D184" s="15">
        <f t="shared" si="148"/>
        <v>1412.6766378421369</v>
      </c>
      <c r="E184" s="15">
        <f t="shared" si="148"/>
        <v>1442.4998454917234</v>
      </c>
      <c r="F184" s="15">
        <f t="shared" si="148"/>
        <v>1468.4139501506661</v>
      </c>
      <c r="G184" s="15">
        <f t="shared" si="148"/>
        <v>1486.9362862641271</v>
      </c>
      <c r="H184" s="15">
        <f t="shared" si="148"/>
        <v>1505.4872465970175</v>
      </c>
      <c r="I184" s="15">
        <f t="shared" si="148"/>
        <v>1524.0748285856212</v>
      </c>
      <c r="J184" s="15">
        <f t="shared" si="148"/>
        <v>1542.6949856869574</v>
      </c>
      <c r="K184" s="15">
        <f t="shared" si="148"/>
        <v>1560.8043741982908</v>
      </c>
      <c r="L184" s="15">
        <f t="shared" si="148"/>
        <v>1577.9558858261514</v>
      </c>
      <c r="M184" s="15">
        <f t="shared" si="148"/>
        <v>1595.0968087689437</v>
      </c>
      <c r="N184" s="15">
        <f t="shared" si="148"/>
        <v>1612.2322805461622</v>
      </c>
      <c r="O184" s="15">
        <f t="shared" si="148"/>
        <v>1629.3591137915903</v>
      </c>
      <c r="P184" s="15">
        <f t="shared" si="148"/>
        <v>1642.3373402800657</v>
      </c>
      <c r="Q184" s="15">
        <f t="shared" si="148"/>
        <v>1647.958173256417</v>
      </c>
      <c r="R184" s="15">
        <f t="shared" si="148"/>
        <v>1653.5173668536509</v>
      </c>
      <c r="S184" s="15">
        <f t="shared" si="148"/>
        <v>1659.0235198128369</v>
      </c>
      <c r="T184" s="15">
        <f t="shared" si="148"/>
        <v>1664.4707888332225</v>
      </c>
      <c r="U184" s="15">
        <f t="shared" si="148"/>
        <v>1668.0037839592312</v>
      </c>
      <c r="V184" s="15">
        <f t="shared" si="148"/>
        <v>1668.1440545915359</v>
      </c>
      <c r="W184" s="15">
        <f t="shared" si="148"/>
        <v>1668.2148131152833</v>
      </c>
      <c r="X184" s="15">
        <f t="shared" si="148"/>
        <v>1668.2204526291948</v>
      </c>
      <c r="Y184" s="15">
        <f t="shared" si="148"/>
        <v>1668.1542563174817</v>
      </c>
      <c r="Z184" s="15">
        <f t="shared" si="148"/>
        <v>1666.6257468567928</v>
      </c>
      <c r="AA184" s="15">
        <f t="shared" si="148"/>
        <v>1662.5046082369656</v>
      </c>
      <c r="AB184" s="15">
        <f t="shared" si="148"/>
        <v>1658.274456327051</v>
      </c>
      <c r="AC184" s="15">
        <f t="shared" si="148"/>
        <v>1653.9371000899973</v>
      </c>
      <c r="AD184" s="15">
        <f t="shared" si="148"/>
        <v>1649.492063688911</v>
      </c>
      <c r="AE184" s="15">
        <f t="shared" si="148"/>
        <v>1643.2501409431825</v>
      </c>
      <c r="AF184" s="15">
        <f t="shared" si="148"/>
        <v>1633.8038024581524</v>
      </c>
      <c r="AG184" s="15">
        <f t="shared" si="148"/>
        <v>1624.203716016475</v>
      </c>
      <c r="AH184" s="15">
        <f t="shared" si="148"/>
        <v>1614.462183208906</v>
      </c>
      <c r="AI184" s="15">
        <f t="shared" si="148"/>
        <v>1604.564499737525</v>
      </c>
      <c r="AJ184" s="15">
        <f t="shared" si="148"/>
        <v>1593.2113147922496</v>
      </c>
      <c r="AK184" s="15">
        <f t="shared" si="148"/>
        <v>1579.382770439059</v>
      </c>
      <c r="AL184" s="15">
        <f t="shared" si="148"/>
        <v>1565.3645248300593</v>
      </c>
      <c r="AM184" s="15">
        <f t="shared" si="148"/>
        <v>1551.160513149229</v>
      </c>
      <c r="AN184" s="15">
        <f t="shared" si="148"/>
        <v>1536.7662793297027</v>
      </c>
    </row>
    <row r="185" spans="1:40" s="14" customFormat="1" x14ac:dyDescent="0.15">
      <c r="A185" s="18" t="s">
        <v>206</v>
      </c>
      <c r="B185" s="15">
        <f t="shared" ref="B185:AN185" si="149">B$192*$N8/$N$15</f>
        <v>1053.7456044163823</v>
      </c>
      <c r="C185" s="15">
        <f t="shared" si="149"/>
        <v>1063.113508155677</v>
      </c>
      <c r="D185" s="15">
        <f t="shared" si="149"/>
        <v>1085.8810250117881</v>
      </c>
      <c r="E185" s="15">
        <f t="shared" si="149"/>
        <v>1108.8052062604704</v>
      </c>
      <c r="F185" s="15">
        <f t="shared" si="149"/>
        <v>1128.7245804297061</v>
      </c>
      <c r="G185" s="15">
        <f t="shared" si="149"/>
        <v>1142.9621297638701</v>
      </c>
      <c r="H185" s="15">
        <f t="shared" si="149"/>
        <v>1157.2216816539631</v>
      </c>
      <c r="I185" s="15">
        <f t="shared" si="149"/>
        <v>1171.5093834829579</v>
      </c>
      <c r="J185" s="15">
        <f t="shared" si="149"/>
        <v>1185.8221247978879</v>
      </c>
      <c r="K185" s="15">
        <f t="shared" si="149"/>
        <v>1199.7422540279297</v>
      </c>
      <c r="L185" s="15">
        <f t="shared" si="149"/>
        <v>1212.9260927975804</v>
      </c>
      <c r="M185" s="15">
        <f t="shared" si="149"/>
        <v>1226.1017923711208</v>
      </c>
      <c r="N185" s="15">
        <f t="shared" si="149"/>
        <v>1239.2733018015656</v>
      </c>
      <c r="O185" s="15">
        <f t="shared" si="149"/>
        <v>1252.4381710586656</v>
      </c>
      <c r="P185" s="15">
        <f t="shared" si="149"/>
        <v>1262.4141340672049</v>
      </c>
      <c r="Q185" s="15">
        <f t="shared" si="149"/>
        <v>1266.7346952701589</v>
      </c>
      <c r="R185" s="15">
        <f t="shared" si="149"/>
        <v>1271.0078761807063</v>
      </c>
      <c r="S185" s="15">
        <f t="shared" si="149"/>
        <v>1275.2402863862901</v>
      </c>
      <c r="T185" s="15">
        <f t="shared" si="149"/>
        <v>1279.4274343215786</v>
      </c>
      <c r="U185" s="15">
        <f t="shared" si="149"/>
        <v>1282.1431388685528</v>
      </c>
      <c r="V185" s="15">
        <f t="shared" si="149"/>
        <v>1282.2509605836617</v>
      </c>
      <c r="W185" s="15">
        <f t="shared" si="149"/>
        <v>1282.305350481701</v>
      </c>
      <c r="X185" s="15">
        <f t="shared" si="149"/>
        <v>1282.3096854023634</v>
      </c>
      <c r="Y185" s="15">
        <f t="shared" si="149"/>
        <v>1282.2588023362114</v>
      </c>
      <c r="Z185" s="15">
        <f t="shared" si="149"/>
        <v>1281.083884187605</v>
      </c>
      <c r="AA185" s="15">
        <f t="shared" si="149"/>
        <v>1277.9160918501104</v>
      </c>
      <c r="AB185" s="15">
        <f t="shared" si="149"/>
        <v>1274.664504353831</v>
      </c>
      <c r="AC185" s="15">
        <f t="shared" si="149"/>
        <v>1271.3305121928738</v>
      </c>
      <c r="AD185" s="15">
        <f t="shared" si="149"/>
        <v>1267.913749606073</v>
      </c>
      <c r="AE185" s="15">
        <f t="shared" si="149"/>
        <v>1263.1157758252302</v>
      </c>
      <c r="AF185" s="15">
        <f t="shared" si="149"/>
        <v>1255.8546663526467</v>
      </c>
      <c r="AG185" s="15">
        <f t="shared" si="149"/>
        <v>1248.4753755607965</v>
      </c>
      <c r="AH185" s="15">
        <f t="shared" si="149"/>
        <v>1240.9873593036386</v>
      </c>
      <c r="AI185" s="15">
        <f t="shared" si="149"/>
        <v>1233.3793148402131</v>
      </c>
      <c r="AJ185" s="15">
        <f t="shared" si="149"/>
        <v>1224.6524712191879</v>
      </c>
      <c r="AK185" s="15">
        <f t="shared" si="149"/>
        <v>1214.0228950554588</v>
      </c>
      <c r="AL185" s="15">
        <f t="shared" si="149"/>
        <v>1203.2475013786584</v>
      </c>
      <c r="AM185" s="15">
        <f t="shared" si="149"/>
        <v>1192.3293150435188</v>
      </c>
      <c r="AN185" s="15">
        <f t="shared" si="149"/>
        <v>1181.2649108086741</v>
      </c>
    </row>
    <row r="186" spans="1:40" s="14" customFormat="1" x14ac:dyDescent="0.15">
      <c r="A186" s="18" t="s">
        <v>207</v>
      </c>
      <c r="B186" s="15">
        <f t="shared" ref="B186:AN186" si="150">B$192*$N9/$N$15</f>
        <v>1383.7689419795222</v>
      </c>
      <c r="C186" s="15">
        <f t="shared" si="150"/>
        <v>1396.0707861737569</v>
      </c>
      <c r="D186" s="15">
        <f t="shared" si="150"/>
        <v>1425.968877875815</v>
      </c>
      <c r="E186" s="15">
        <f t="shared" si="150"/>
        <v>1456.0726998033144</v>
      </c>
      <c r="F186" s="15">
        <f t="shared" si="150"/>
        <v>1482.2306369786006</v>
      </c>
      <c r="G186" s="15">
        <f t="shared" si="150"/>
        <v>1500.9272545454455</v>
      </c>
      <c r="H186" s="15">
        <f t="shared" si="150"/>
        <v>1519.6527656644073</v>
      </c>
      <c r="I186" s="15">
        <f t="shared" si="150"/>
        <v>1538.4152430217173</v>
      </c>
      <c r="J186" s="15">
        <f t="shared" si="150"/>
        <v>1557.2106019994246</v>
      </c>
      <c r="K186" s="15">
        <f t="shared" si="150"/>
        <v>1575.4903864332985</v>
      </c>
      <c r="L186" s="15">
        <f t="shared" si="150"/>
        <v>1592.8032810722393</v>
      </c>
      <c r="M186" s="15">
        <f t="shared" si="150"/>
        <v>1610.1054873944342</v>
      </c>
      <c r="N186" s="15">
        <f t="shared" si="150"/>
        <v>1627.4021912596279</v>
      </c>
      <c r="O186" s="15">
        <f t="shared" si="150"/>
        <v>1644.69017531085</v>
      </c>
      <c r="P186" s="15">
        <f t="shared" si="150"/>
        <v>1657.7905172906387</v>
      </c>
      <c r="Q186" s="15">
        <f t="shared" si="150"/>
        <v>1663.4642381389269</v>
      </c>
      <c r="R186" s="15">
        <f t="shared" si="150"/>
        <v>1669.07573962723</v>
      </c>
      <c r="S186" s="15">
        <f t="shared" si="150"/>
        <v>1674.633701404397</v>
      </c>
      <c r="T186" s="15">
        <f t="shared" si="150"/>
        <v>1680.1322251885458</v>
      </c>
      <c r="U186" s="15">
        <f t="shared" si="150"/>
        <v>1683.698463179903</v>
      </c>
      <c r="V186" s="15">
        <f t="shared" si="150"/>
        <v>1683.8400536548841</v>
      </c>
      <c r="W186" s="15">
        <f t="shared" si="150"/>
        <v>1683.9114779638912</v>
      </c>
      <c r="X186" s="15">
        <f t="shared" si="150"/>
        <v>1683.9171705414483</v>
      </c>
      <c r="Y186" s="15">
        <f t="shared" si="150"/>
        <v>1683.8503513715091</v>
      </c>
      <c r="Z186" s="15">
        <f t="shared" si="150"/>
        <v>1682.3074597697832</v>
      </c>
      <c r="AA186" s="15">
        <f t="shared" si="150"/>
        <v>1678.1475442902847</v>
      </c>
      <c r="AB186" s="15">
        <f t="shared" si="150"/>
        <v>1673.8775897864434</v>
      </c>
      <c r="AC186" s="15">
        <f t="shared" si="150"/>
        <v>1669.4994222422085</v>
      </c>
      <c r="AD186" s="15">
        <f t="shared" si="150"/>
        <v>1665.0125613434143</v>
      </c>
      <c r="AE186" s="15">
        <f t="shared" si="150"/>
        <v>1658.7119067313934</v>
      </c>
      <c r="AF186" s="15">
        <f t="shared" si="150"/>
        <v>1649.1766852031963</v>
      </c>
      <c r="AG186" s="15">
        <f t="shared" si="150"/>
        <v>1639.4862690640437</v>
      </c>
      <c r="AH186" s="15">
        <f t="shared" si="150"/>
        <v>1629.6530756535415</v>
      </c>
      <c r="AI186" s="15">
        <f t="shared" si="150"/>
        <v>1619.6622623172254</v>
      </c>
      <c r="AJ186" s="15">
        <f t="shared" si="150"/>
        <v>1608.2022523170176</v>
      </c>
      <c r="AK186" s="15">
        <f t="shared" si="150"/>
        <v>1594.2435916116945</v>
      </c>
      <c r="AL186" s="15">
        <f t="shared" si="150"/>
        <v>1580.0934447023583</v>
      </c>
      <c r="AM186" s="15">
        <f t="shared" si="150"/>
        <v>1565.7557838001528</v>
      </c>
      <c r="AN186" s="15">
        <f t="shared" si="150"/>
        <v>1551.2261109099259</v>
      </c>
    </row>
    <row r="187" spans="1:40" s="14" customFormat="1" x14ac:dyDescent="0.15">
      <c r="A187" s="18" t="s">
        <v>208</v>
      </c>
      <c r="B187" s="15">
        <f t="shared" ref="B187:AN187" si="151">B$192*$N10/$N$15</f>
        <v>147.10225965870305</v>
      </c>
      <c r="C187" s="15">
        <f t="shared" si="151"/>
        <v>148.41001344912451</v>
      </c>
      <c r="D187" s="15">
        <f t="shared" si="151"/>
        <v>151.58834526120023</v>
      </c>
      <c r="E187" s="15">
        <f t="shared" si="151"/>
        <v>154.78854732930236</v>
      </c>
      <c r="F187" s="15">
        <f t="shared" si="151"/>
        <v>157.56928011623026</v>
      </c>
      <c r="G187" s="15">
        <f t="shared" si="151"/>
        <v>159.55683353546158</v>
      </c>
      <c r="H187" s="15">
        <f t="shared" si="151"/>
        <v>161.54745849841453</v>
      </c>
      <c r="I187" s="15">
        <f t="shared" si="151"/>
        <v>163.54201317609596</v>
      </c>
      <c r="J187" s="15">
        <f t="shared" si="151"/>
        <v>165.54006335112163</v>
      </c>
      <c r="K187" s="15">
        <f t="shared" si="151"/>
        <v>167.48330511260394</v>
      </c>
      <c r="L187" s="15">
        <f t="shared" si="151"/>
        <v>169.32376116372618</v>
      </c>
      <c r="M187" s="15">
        <f t="shared" si="151"/>
        <v>171.16308098791231</v>
      </c>
      <c r="N187" s="15">
        <f t="shared" si="151"/>
        <v>173.00181587061434</v>
      </c>
      <c r="O187" s="15">
        <f t="shared" si="151"/>
        <v>174.83962378906668</v>
      </c>
      <c r="P187" s="15">
        <f t="shared" si="151"/>
        <v>176.23226229182993</v>
      </c>
      <c r="Q187" s="15">
        <f t="shared" si="151"/>
        <v>176.83541006609778</v>
      </c>
      <c r="R187" s="15">
        <f t="shared" si="151"/>
        <v>177.43194357972519</v>
      </c>
      <c r="S187" s="15">
        <f t="shared" si="151"/>
        <v>178.02278552718815</v>
      </c>
      <c r="T187" s="15">
        <f t="shared" si="151"/>
        <v>178.60730888863779</v>
      </c>
      <c r="U187" s="15">
        <f t="shared" si="151"/>
        <v>178.9864196282233</v>
      </c>
      <c r="V187" s="15">
        <f t="shared" si="151"/>
        <v>179.00147147552528</v>
      </c>
      <c r="W187" s="15">
        <f t="shared" si="151"/>
        <v>179.00906427294305</v>
      </c>
      <c r="X187" s="15">
        <f t="shared" si="151"/>
        <v>179.00966942528933</v>
      </c>
      <c r="Y187" s="15">
        <f t="shared" si="151"/>
        <v>179.00256617951732</v>
      </c>
      <c r="Z187" s="15">
        <f t="shared" si="151"/>
        <v>178.83854830475738</v>
      </c>
      <c r="AA187" s="15">
        <f t="shared" si="151"/>
        <v>178.39632637849553</v>
      </c>
      <c r="AB187" s="15">
        <f t="shared" si="151"/>
        <v>177.94240669790469</v>
      </c>
      <c r="AC187" s="15">
        <f t="shared" si="151"/>
        <v>177.47698337513521</v>
      </c>
      <c r="AD187" s="15">
        <f t="shared" si="151"/>
        <v>177.0000053501459</v>
      </c>
      <c r="AE187" s="15">
        <f t="shared" si="151"/>
        <v>176.33021106394705</v>
      </c>
      <c r="AF187" s="15">
        <f t="shared" si="151"/>
        <v>175.31656450013739</v>
      </c>
      <c r="AG187" s="15">
        <f t="shared" si="151"/>
        <v>174.28641989444665</v>
      </c>
      <c r="AH187" s="15">
        <f t="shared" si="151"/>
        <v>173.24109727846377</v>
      </c>
      <c r="AI187" s="15">
        <f t="shared" si="151"/>
        <v>172.17901879627294</v>
      </c>
      <c r="AJ187" s="15">
        <f t="shared" si="151"/>
        <v>170.96075661708983</v>
      </c>
      <c r="AK187" s="15">
        <f t="shared" si="151"/>
        <v>169.47687410660015</v>
      </c>
      <c r="AL187" s="15">
        <f t="shared" si="151"/>
        <v>167.97263555801106</v>
      </c>
      <c r="AM187" s="15">
        <f t="shared" si="151"/>
        <v>166.44846323924409</v>
      </c>
      <c r="AN187" s="15">
        <f t="shared" si="151"/>
        <v>164.90387898864176</v>
      </c>
    </row>
    <row r="188" spans="1:40" s="14" customFormat="1" x14ac:dyDescent="0.15">
      <c r="A188" s="18" t="s">
        <v>209</v>
      </c>
      <c r="B188" s="15">
        <f t="shared" ref="B188:AN188" si="152">B$192*$N11/$N$15</f>
        <v>284.10193704967764</v>
      </c>
      <c r="C188" s="15">
        <f t="shared" si="152"/>
        <v>286.62763166446331</v>
      </c>
      <c r="D188" s="15">
        <f t="shared" si="152"/>
        <v>292.76601612227068</v>
      </c>
      <c r="E188" s="15">
        <f t="shared" si="152"/>
        <v>298.94663910255412</v>
      </c>
      <c r="F188" s="15">
        <f t="shared" si="152"/>
        <v>304.31713152746107</v>
      </c>
      <c r="G188" s="15">
        <f t="shared" si="152"/>
        <v>308.15573861414646</v>
      </c>
      <c r="H188" s="15">
        <f t="shared" si="152"/>
        <v>312.00027784302375</v>
      </c>
      <c r="I188" s="15">
        <f t="shared" si="152"/>
        <v>315.85240661926082</v>
      </c>
      <c r="J188" s="15">
        <f t="shared" si="152"/>
        <v>319.71128632895574</v>
      </c>
      <c r="K188" s="15">
        <f t="shared" si="152"/>
        <v>323.46431330402635</v>
      </c>
      <c r="L188" s="15">
        <f t="shared" si="152"/>
        <v>327.018827900823</v>
      </c>
      <c r="M188" s="15">
        <f t="shared" si="152"/>
        <v>330.57114807671655</v>
      </c>
      <c r="N188" s="15">
        <f t="shared" si="152"/>
        <v>334.12233854182887</v>
      </c>
      <c r="O188" s="15">
        <f t="shared" si="152"/>
        <v>337.67173873982006</v>
      </c>
      <c r="P188" s="15">
        <f t="shared" si="152"/>
        <v>340.36137312859802</v>
      </c>
      <c r="Q188" s="15">
        <f t="shared" si="152"/>
        <v>341.52624613186981</v>
      </c>
      <c r="R188" s="15">
        <f t="shared" si="152"/>
        <v>342.67834486325438</v>
      </c>
      <c r="S188" s="15">
        <f t="shared" si="152"/>
        <v>343.81945134356198</v>
      </c>
      <c r="T188" s="15">
        <f t="shared" si="152"/>
        <v>344.94835459510898</v>
      </c>
      <c r="U188" s="15">
        <f t="shared" si="152"/>
        <v>345.68053978194757</v>
      </c>
      <c r="V188" s="15">
        <f t="shared" si="152"/>
        <v>345.70960975670249</v>
      </c>
      <c r="W188" s="15">
        <f t="shared" si="152"/>
        <v>345.72427389890544</v>
      </c>
      <c r="X188" s="15">
        <f t="shared" si="152"/>
        <v>345.72544264338421</v>
      </c>
      <c r="Y188" s="15">
        <f t="shared" si="152"/>
        <v>345.71172398339996</v>
      </c>
      <c r="Z188" s="15">
        <f t="shared" si="152"/>
        <v>345.39495253448968</v>
      </c>
      <c r="AA188" s="15">
        <f t="shared" si="152"/>
        <v>344.54087927859047</v>
      </c>
      <c r="AB188" s="15">
        <f t="shared" si="152"/>
        <v>343.66421388391853</v>
      </c>
      <c r="AC188" s="15">
        <f t="shared" si="152"/>
        <v>342.76533124368109</v>
      </c>
      <c r="AD188" s="15">
        <f t="shared" si="152"/>
        <v>341.8441327444603</v>
      </c>
      <c r="AE188" s="15">
        <f t="shared" si="152"/>
        <v>340.55054381812158</v>
      </c>
      <c r="AF188" s="15">
        <f t="shared" si="152"/>
        <v>338.59286517382191</v>
      </c>
      <c r="AG188" s="15">
        <f t="shared" si="152"/>
        <v>336.60332348631118</v>
      </c>
      <c r="AH188" s="15">
        <f t="shared" si="152"/>
        <v>334.5844681625955</v>
      </c>
      <c r="AI188" s="15">
        <f t="shared" si="152"/>
        <v>332.5332518536872</v>
      </c>
      <c r="AJ188" s="15">
        <f t="shared" si="152"/>
        <v>330.1803944214268</v>
      </c>
      <c r="AK188" s="15">
        <f t="shared" si="152"/>
        <v>327.31453840696201</v>
      </c>
      <c r="AL188" s="15">
        <f t="shared" si="152"/>
        <v>324.4093683135149</v>
      </c>
      <c r="AM188" s="15">
        <f t="shared" si="152"/>
        <v>321.46569967671854</v>
      </c>
      <c r="AN188" s="15">
        <f t="shared" si="152"/>
        <v>318.48260901209744</v>
      </c>
    </row>
    <row r="189" spans="1:40" s="14" customFormat="1" x14ac:dyDescent="0.15">
      <c r="A189" s="18" t="s">
        <v>210</v>
      </c>
      <c r="B189" s="15">
        <f t="shared" ref="B189:AN189" si="153">B$192*$N12/$N$15</f>
        <v>0</v>
      </c>
      <c r="C189" s="15">
        <f t="shared" si="153"/>
        <v>0</v>
      </c>
      <c r="D189" s="15">
        <f t="shared" si="153"/>
        <v>0</v>
      </c>
      <c r="E189" s="15">
        <f t="shared" si="153"/>
        <v>0</v>
      </c>
      <c r="F189" s="15">
        <f t="shared" si="153"/>
        <v>0</v>
      </c>
      <c r="G189" s="15">
        <f t="shared" si="153"/>
        <v>0</v>
      </c>
      <c r="H189" s="15">
        <f t="shared" si="153"/>
        <v>0</v>
      </c>
      <c r="I189" s="15">
        <f t="shared" si="153"/>
        <v>0</v>
      </c>
      <c r="J189" s="15">
        <f t="shared" si="153"/>
        <v>0</v>
      </c>
      <c r="K189" s="15">
        <f t="shared" si="153"/>
        <v>0</v>
      </c>
      <c r="L189" s="15">
        <f t="shared" si="153"/>
        <v>0</v>
      </c>
      <c r="M189" s="15">
        <f t="shared" si="153"/>
        <v>0</v>
      </c>
      <c r="N189" s="15">
        <f t="shared" si="153"/>
        <v>0</v>
      </c>
      <c r="O189" s="15">
        <f t="shared" si="153"/>
        <v>0</v>
      </c>
      <c r="P189" s="15">
        <f t="shared" si="153"/>
        <v>0</v>
      </c>
      <c r="Q189" s="15">
        <f t="shared" si="153"/>
        <v>0</v>
      </c>
      <c r="R189" s="15">
        <f t="shared" si="153"/>
        <v>0</v>
      </c>
      <c r="S189" s="15">
        <f t="shared" si="153"/>
        <v>0</v>
      </c>
      <c r="T189" s="15">
        <f t="shared" si="153"/>
        <v>0</v>
      </c>
      <c r="U189" s="15">
        <f t="shared" si="153"/>
        <v>0</v>
      </c>
      <c r="V189" s="15">
        <f t="shared" si="153"/>
        <v>0</v>
      </c>
      <c r="W189" s="15">
        <f t="shared" si="153"/>
        <v>0</v>
      </c>
      <c r="X189" s="15">
        <f t="shared" si="153"/>
        <v>0</v>
      </c>
      <c r="Y189" s="15">
        <f t="shared" si="153"/>
        <v>0</v>
      </c>
      <c r="Z189" s="15">
        <f t="shared" si="153"/>
        <v>0</v>
      </c>
      <c r="AA189" s="15">
        <f t="shared" si="153"/>
        <v>0</v>
      </c>
      <c r="AB189" s="15">
        <f t="shared" si="153"/>
        <v>0</v>
      </c>
      <c r="AC189" s="15">
        <f t="shared" si="153"/>
        <v>0</v>
      </c>
      <c r="AD189" s="15">
        <f t="shared" si="153"/>
        <v>0</v>
      </c>
      <c r="AE189" s="15">
        <f t="shared" si="153"/>
        <v>0</v>
      </c>
      <c r="AF189" s="15">
        <f t="shared" si="153"/>
        <v>0</v>
      </c>
      <c r="AG189" s="15">
        <f t="shared" si="153"/>
        <v>0</v>
      </c>
      <c r="AH189" s="15">
        <f t="shared" si="153"/>
        <v>0</v>
      </c>
      <c r="AI189" s="15">
        <f t="shared" si="153"/>
        <v>0</v>
      </c>
      <c r="AJ189" s="15">
        <f t="shared" si="153"/>
        <v>0</v>
      </c>
      <c r="AK189" s="15">
        <f t="shared" si="153"/>
        <v>0</v>
      </c>
      <c r="AL189" s="15">
        <f t="shared" si="153"/>
        <v>0</v>
      </c>
      <c r="AM189" s="15">
        <f t="shared" si="153"/>
        <v>0</v>
      </c>
      <c r="AN189" s="15">
        <f t="shared" si="153"/>
        <v>0</v>
      </c>
    </row>
    <row r="190" spans="1:40" s="14" customFormat="1" x14ac:dyDescent="0.15">
      <c r="A190" s="18" t="s">
        <v>211</v>
      </c>
      <c r="B190" s="15">
        <f t="shared" ref="B190:AN190" si="154">B$192*$N13/$N$15</f>
        <v>245.36760332764501</v>
      </c>
      <c r="C190" s="15">
        <f t="shared" si="154"/>
        <v>247.54894584435988</v>
      </c>
      <c r="D190" s="15">
        <f t="shared" si="154"/>
        <v>252.85042565247707</v>
      </c>
      <c r="E190" s="15">
        <f t="shared" si="154"/>
        <v>258.18838520140736</v>
      </c>
      <c r="F190" s="15">
        <f t="shared" si="154"/>
        <v>262.82666704021887</v>
      </c>
      <c r="G190" s="15">
        <f t="shared" si="154"/>
        <v>266.14192011718688</v>
      </c>
      <c r="H190" s="15">
        <f t="shared" si="154"/>
        <v>269.46229655067731</v>
      </c>
      <c r="I190" s="15">
        <f t="shared" si="154"/>
        <v>272.78922777596307</v>
      </c>
      <c r="J190" s="15">
        <f t="shared" si="154"/>
        <v>276.12198951539449</v>
      </c>
      <c r="K190" s="15">
        <f t="shared" si="154"/>
        <v>279.3633304356996</v>
      </c>
      <c r="L190" s="15">
        <f t="shared" si="154"/>
        <v>282.43322406847909</v>
      </c>
      <c r="M190" s="15">
        <f t="shared" si="154"/>
        <v>285.50122246674073</v>
      </c>
      <c r="N190" s="15">
        <f t="shared" si="154"/>
        <v>288.56824517849446</v>
      </c>
      <c r="O190" s="15">
        <f t="shared" si="154"/>
        <v>291.63372170736261</v>
      </c>
      <c r="P190" s="15">
        <f t="shared" si="154"/>
        <v>293.95665252105391</v>
      </c>
      <c r="Q190" s="15">
        <f t="shared" si="154"/>
        <v>294.96270724902251</v>
      </c>
      <c r="R190" s="15">
        <f t="shared" si="154"/>
        <v>295.95772934374071</v>
      </c>
      <c r="S190" s="15">
        <f t="shared" si="154"/>
        <v>296.94325786608141</v>
      </c>
      <c r="T190" s="15">
        <f t="shared" si="154"/>
        <v>297.91824694252847</v>
      </c>
      <c r="U190" s="15">
        <f t="shared" si="154"/>
        <v>298.55060632153254</v>
      </c>
      <c r="V190" s="15">
        <f t="shared" si="154"/>
        <v>298.5757129086557</v>
      </c>
      <c r="W190" s="15">
        <f t="shared" si="154"/>
        <v>298.58837774813048</v>
      </c>
      <c r="X190" s="15">
        <f t="shared" si="154"/>
        <v>298.58938714649867</v>
      </c>
      <c r="Y190" s="15">
        <f t="shared" si="154"/>
        <v>298.5775388826109</v>
      </c>
      <c r="Z190" s="15">
        <f t="shared" si="154"/>
        <v>298.30395591436746</v>
      </c>
      <c r="AA190" s="15">
        <f t="shared" si="154"/>
        <v>297.56632663227788</v>
      </c>
      <c r="AB190" s="15">
        <f t="shared" si="154"/>
        <v>296.80918541372529</v>
      </c>
      <c r="AC190" s="15">
        <f t="shared" si="154"/>
        <v>296.03285603914128</v>
      </c>
      <c r="AD190" s="15">
        <f t="shared" si="154"/>
        <v>295.23725334001813</v>
      </c>
      <c r="AE190" s="15">
        <f t="shared" si="154"/>
        <v>294.12003176158379</v>
      </c>
      <c r="AF190" s="15">
        <f t="shared" si="154"/>
        <v>292.4292621666072</v>
      </c>
      <c r="AG190" s="15">
        <f t="shared" si="154"/>
        <v>290.71097372178195</v>
      </c>
      <c r="AH190" s="15">
        <f t="shared" si="154"/>
        <v>288.96736824907885</v>
      </c>
      <c r="AI190" s="15">
        <f t="shared" si="154"/>
        <v>287.19581387373717</v>
      </c>
      <c r="AJ190" s="15">
        <f t="shared" si="154"/>
        <v>285.16374399374746</v>
      </c>
      <c r="AK190" s="15">
        <f t="shared" si="154"/>
        <v>282.68861753366849</v>
      </c>
      <c r="AL190" s="15">
        <f t="shared" si="154"/>
        <v>280.17953705892461</v>
      </c>
      <c r="AM190" s="15">
        <f t="shared" si="154"/>
        <v>277.63720691537765</v>
      </c>
      <c r="AN190" s="15">
        <f t="shared" si="154"/>
        <v>275.06082952602122</v>
      </c>
    </row>
    <row r="191" spans="1:40" s="14" customFormat="1" x14ac:dyDescent="0.15">
      <c r="A191" s="18" t="s">
        <v>212</v>
      </c>
      <c r="B191" s="15">
        <f t="shared" ref="B191:AN191" si="155">B$192*$N14/$N$15</f>
        <v>0</v>
      </c>
      <c r="C191" s="15">
        <f t="shared" si="155"/>
        <v>0</v>
      </c>
      <c r="D191" s="15">
        <f t="shared" si="155"/>
        <v>0</v>
      </c>
      <c r="E191" s="15">
        <f t="shared" si="155"/>
        <v>0</v>
      </c>
      <c r="F191" s="15">
        <f t="shared" si="155"/>
        <v>0</v>
      </c>
      <c r="G191" s="15">
        <f t="shared" si="155"/>
        <v>0</v>
      </c>
      <c r="H191" s="15">
        <f t="shared" si="155"/>
        <v>0</v>
      </c>
      <c r="I191" s="15">
        <f t="shared" si="155"/>
        <v>0</v>
      </c>
      <c r="J191" s="15">
        <f t="shared" si="155"/>
        <v>0</v>
      </c>
      <c r="K191" s="15">
        <f t="shared" si="155"/>
        <v>0</v>
      </c>
      <c r="L191" s="15">
        <f t="shared" si="155"/>
        <v>0</v>
      </c>
      <c r="M191" s="15">
        <f t="shared" si="155"/>
        <v>0</v>
      </c>
      <c r="N191" s="15">
        <f t="shared" si="155"/>
        <v>0</v>
      </c>
      <c r="O191" s="15">
        <f t="shared" si="155"/>
        <v>0</v>
      </c>
      <c r="P191" s="15">
        <f t="shared" si="155"/>
        <v>0</v>
      </c>
      <c r="Q191" s="15">
        <f t="shared" si="155"/>
        <v>0</v>
      </c>
      <c r="R191" s="15">
        <f t="shared" si="155"/>
        <v>0</v>
      </c>
      <c r="S191" s="15">
        <f t="shared" si="155"/>
        <v>0</v>
      </c>
      <c r="T191" s="15">
        <f t="shared" si="155"/>
        <v>0</v>
      </c>
      <c r="U191" s="15">
        <f t="shared" si="155"/>
        <v>0</v>
      </c>
      <c r="V191" s="15">
        <f t="shared" si="155"/>
        <v>0</v>
      </c>
      <c r="W191" s="15">
        <f t="shared" si="155"/>
        <v>0</v>
      </c>
      <c r="X191" s="15">
        <f t="shared" si="155"/>
        <v>0</v>
      </c>
      <c r="Y191" s="15">
        <f t="shared" si="155"/>
        <v>0</v>
      </c>
      <c r="Z191" s="15">
        <f t="shared" si="155"/>
        <v>0</v>
      </c>
      <c r="AA191" s="15">
        <f t="shared" si="155"/>
        <v>0</v>
      </c>
      <c r="AB191" s="15">
        <f t="shared" si="155"/>
        <v>0</v>
      </c>
      <c r="AC191" s="15">
        <f t="shared" si="155"/>
        <v>0</v>
      </c>
      <c r="AD191" s="15">
        <f t="shared" si="155"/>
        <v>0</v>
      </c>
      <c r="AE191" s="15">
        <f t="shared" si="155"/>
        <v>0</v>
      </c>
      <c r="AF191" s="15">
        <f t="shared" si="155"/>
        <v>0</v>
      </c>
      <c r="AG191" s="15">
        <f t="shared" si="155"/>
        <v>0</v>
      </c>
      <c r="AH191" s="15">
        <f t="shared" si="155"/>
        <v>0</v>
      </c>
      <c r="AI191" s="15">
        <f t="shared" si="155"/>
        <v>0</v>
      </c>
      <c r="AJ191" s="15">
        <f t="shared" si="155"/>
        <v>0</v>
      </c>
      <c r="AK191" s="15">
        <f t="shared" si="155"/>
        <v>0</v>
      </c>
      <c r="AL191" s="15">
        <f t="shared" si="155"/>
        <v>0</v>
      </c>
      <c r="AM191" s="15">
        <f t="shared" si="155"/>
        <v>0</v>
      </c>
      <c r="AN191" s="15">
        <f t="shared" si="155"/>
        <v>0</v>
      </c>
    </row>
    <row r="192" spans="1:40" s="16" customFormat="1" x14ac:dyDescent="0.15">
      <c r="A192" s="18" t="s">
        <v>527</v>
      </c>
      <c r="B192" s="16">
        <f>'BAU energy consumption'!B$3*$N$17+'BAU energy consumption'!B7</f>
        <v>6170.8515668100699</v>
      </c>
      <c r="C192" s="16">
        <f>'BAU energy consumption'!C$3*$N$17+'BAU energy consumption'!C7</f>
        <v>6225.7110539814257</v>
      </c>
      <c r="D192" s="16">
        <f>'BAU energy consumption'!D$3*$N$17+'BAU energy consumption'!D7</f>
        <v>6359.0401672655762</v>
      </c>
      <c r="E192" s="16">
        <f>'BAU energy consumption'!E$3*$N$17+'BAU energy consumption'!E7</f>
        <v>6493.2867246731566</v>
      </c>
      <c r="F192" s="16">
        <f>'BAU energy consumption'!F$3*$N$17+'BAU energy consumption'!F7</f>
        <v>6609.9367973158642</v>
      </c>
      <c r="G192" s="16">
        <f>'BAU energy consumption'!G$3*$N$17+'BAU energy consumption'!G7</f>
        <v>6693.3134711999946</v>
      </c>
      <c r="H192" s="16">
        <f>'BAU energy consumption'!H$3*$N$17+'BAU energy consumption'!H7</f>
        <v>6776.8189945010618</v>
      </c>
      <c r="I192" s="16">
        <f>'BAU energy consumption'!I$3*$N$17+'BAU energy consumption'!I7</f>
        <v>6860.4893669781077</v>
      </c>
      <c r="J192" s="16">
        <f>'BAU energy consumption'!J$3*$N$17+'BAU energy consumption'!J7</f>
        <v>6944.3063734722891</v>
      </c>
      <c r="K192" s="16">
        <f>'BAU energy consumption'!K$3*$N$17+'BAU energy consumption'!K7</f>
        <v>7025.824199890154</v>
      </c>
      <c r="L192" s="16">
        <f>'BAU energy consumption'!L$3*$N$17+'BAU energy consumption'!L7</f>
        <v>7103.0302274050473</v>
      </c>
      <c r="M192" s="16">
        <f>'BAU energy consumption'!M$3*$N$17+'BAU energy consumption'!M7</f>
        <v>7180.1885908814311</v>
      </c>
      <c r="N192" s="16">
        <f>'BAU energy consumption'!N$3*$N$17+'BAU energy consumption'!N7</f>
        <v>7257.3224164133826</v>
      </c>
      <c r="O192" s="16">
        <f>'BAU energy consumption'!O$3*$N$17+'BAU energy consumption'!O7</f>
        <v>7334.4173563510149</v>
      </c>
      <c r="P192" s="16">
        <f>'BAU energy consumption'!P$3*$N$17+'BAU energy consumption'!P7</f>
        <v>7392.8377062947566</v>
      </c>
      <c r="Q192" s="16">
        <f>'BAU energy consumption'!Q$3*$N$17+'BAU energy consumption'!Q7</f>
        <v>7418.139393682116</v>
      </c>
      <c r="R192" s="16">
        <f>'BAU energy consumption'!R$3*$N$17+'BAU energy consumption'!R7</f>
        <v>7443.1636168025707</v>
      </c>
      <c r="S192" s="16">
        <f>'BAU energy consumption'!S$3*$N$17+'BAU energy consumption'!S7</f>
        <v>7467.9490821359941</v>
      </c>
      <c r="T192" s="16">
        <f>'BAU energy consumption'!T$3*$N$17+'BAU energy consumption'!T7</f>
        <v>7492.4694865757847</v>
      </c>
      <c r="U192" s="16">
        <f>'BAU energy consumption'!U$3*$N$17+'BAU energy consumption'!U7</f>
        <v>7508.3729547264011</v>
      </c>
      <c r="V192" s="16">
        <f>'BAU energy consumption'!V$3*$N$17+'BAU energy consumption'!V7</f>
        <v>7509.0043706932411</v>
      </c>
      <c r="W192" s="16">
        <f>'BAU energy consumption'!W$3*$N$17+'BAU energy consumption'!W7</f>
        <v>7509.3228839910698</v>
      </c>
      <c r="X192" s="16">
        <f>'BAU energy consumption'!X$3*$N$17+'BAU energy consumption'!X7</f>
        <v>7509.3482697690506</v>
      </c>
      <c r="Y192" s="16">
        <f>'BAU energy consumption'!Y$3*$N$17+'BAU energy consumption'!Y7</f>
        <v>7509.0502928691485</v>
      </c>
      <c r="Z192" s="16">
        <f>'BAU energy consumption'!Z$3*$N$17+'BAU energy consumption'!Z7</f>
        <v>7502.1698413941303</v>
      </c>
      <c r="AA192" s="16">
        <f>'BAU energy consumption'!AA$3*$N$17+'BAU energy consumption'!AA7</f>
        <v>7483.6188968139313</v>
      </c>
      <c r="AB192" s="16">
        <f>'BAU energy consumption'!AB$3*$N$17+'BAU energy consumption'!AB7</f>
        <v>7464.5772384554602</v>
      </c>
      <c r="AC192" s="16">
        <f>'BAU energy consumption'!AC$3*$N$17+'BAU energy consumption'!AC7</f>
        <v>7445.0530092070076</v>
      </c>
      <c r="AD192" s="16">
        <f>'BAU energy consumption'!AD$3*$N$17+'BAU energy consumption'!AD7</f>
        <v>7425.0440671304668</v>
      </c>
      <c r="AE192" s="16">
        <f>'BAU energy consumption'!AE$3*$N$17+'BAU energy consumption'!AE7</f>
        <v>7396.9465985394336</v>
      </c>
      <c r="AF192" s="16">
        <f>'BAU energy consumption'!AF$3*$N$17+'BAU energy consumption'!AF7</f>
        <v>7354.4247331310489</v>
      </c>
      <c r="AG192" s="16">
        <f>'BAU energy consumption'!AG$3*$N$17+'BAU energy consumption'!AG7</f>
        <v>7311.2107847606003</v>
      </c>
      <c r="AH192" s="16">
        <f>'BAU energy consumption'!AH$3*$N$17+'BAU energy consumption'!AH7</f>
        <v>7267.3601279615395</v>
      </c>
      <c r="AI192" s="16">
        <f>'BAU energy consumption'!AI$3*$N$17+'BAU energy consumption'!AI7</f>
        <v>7222.806572624535</v>
      </c>
      <c r="AJ192" s="16">
        <f>'BAU energy consumption'!AJ$3*$N$17+'BAU energy consumption'!AJ7</f>
        <v>7171.7012048712477</v>
      </c>
      <c r="AK192" s="16">
        <f>'BAU energy consumption'!AK$3*$N$17+'BAU energy consumption'!AK7</f>
        <v>7109.4532235277775</v>
      </c>
      <c r="AL192" s="16">
        <f>'BAU energy consumption'!AL$3*$N$17+'BAU energy consumption'!AL7</f>
        <v>7046.3513185947495</v>
      </c>
      <c r="AM192" s="16">
        <f>'BAU energy consumption'!AM$3*$N$17+'BAU energy consumption'!AM7</f>
        <v>6982.4132039582128</v>
      </c>
      <c r="AN192" s="16">
        <f>'BAU energy consumption'!AN$3*$N$17+'BAU energy consumption'!AN7</f>
        <v>6917.6188210234186</v>
      </c>
    </row>
    <row r="193" spans="1:40" s="14" customFormat="1" x14ac:dyDescent="0.15"/>
    <row r="194" spans="1:40" s="18" customFormat="1" x14ac:dyDescent="0.15">
      <c r="A194" s="17" t="s">
        <v>22</v>
      </c>
      <c r="B194" s="18">
        <v>2022</v>
      </c>
      <c r="C194" s="18">
        <v>2023</v>
      </c>
      <c r="D194" s="18">
        <v>2024</v>
      </c>
      <c r="E194" s="18">
        <v>2025</v>
      </c>
      <c r="F194" s="18">
        <v>2026</v>
      </c>
      <c r="G194" s="18">
        <v>2027</v>
      </c>
      <c r="H194" s="18">
        <v>2028</v>
      </c>
      <c r="I194" s="18">
        <v>2029</v>
      </c>
      <c r="J194" s="18">
        <v>2030</v>
      </c>
      <c r="K194" s="18">
        <v>2031</v>
      </c>
      <c r="L194" s="18">
        <v>2032</v>
      </c>
      <c r="M194" s="18">
        <v>2033</v>
      </c>
      <c r="N194" s="18">
        <v>2034</v>
      </c>
      <c r="O194" s="18">
        <v>2035</v>
      </c>
      <c r="P194" s="18">
        <v>2036</v>
      </c>
      <c r="Q194" s="18">
        <v>2037</v>
      </c>
      <c r="R194" s="18">
        <v>2038</v>
      </c>
      <c r="S194" s="18">
        <v>2039</v>
      </c>
      <c r="T194" s="18">
        <v>2040</v>
      </c>
      <c r="U194" s="18">
        <v>2041</v>
      </c>
      <c r="V194" s="18">
        <v>2042</v>
      </c>
      <c r="W194" s="18">
        <v>2043</v>
      </c>
      <c r="X194" s="18">
        <v>2044</v>
      </c>
      <c r="Y194" s="18">
        <v>2045</v>
      </c>
      <c r="Z194" s="18">
        <v>2046</v>
      </c>
      <c r="AA194" s="18">
        <v>2047</v>
      </c>
      <c r="AB194" s="18">
        <v>2048</v>
      </c>
      <c r="AC194" s="18">
        <v>2049</v>
      </c>
      <c r="AD194" s="18">
        <v>2050</v>
      </c>
      <c r="AE194" s="18">
        <v>2051</v>
      </c>
      <c r="AF194" s="18">
        <v>2052</v>
      </c>
      <c r="AG194" s="18">
        <v>2053</v>
      </c>
      <c r="AH194" s="18">
        <v>2054</v>
      </c>
      <c r="AI194" s="18">
        <v>2055</v>
      </c>
      <c r="AJ194" s="18">
        <v>2056</v>
      </c>
      <c r="AK194" s="18">
        <v>2057</v>
      </c>
      <c r="AL194" s="18">
        <v>2058</v>
      </c>
      <c r="AM194" s="18">
        <v>2059</v>
      </c>
      <c r="AN194" s="18">
        <v>2060</v>
      </c>
    </row>
    <row r="195" spans="1:40" s="14" customFormat="1" x14ac:dyDescent="0.15">
      <c r="A195" s="18" t="s">
        <v>203</v>
      </c>
      <c r="B195" s="15">
        <f>B$205*$O5/$O$15-$O$3*'Distributed Generation'!B16</f>
        <v>4144.5788636671405</v>
      </c>
      <c r="C195" s="15">
        <f>C$205*$O5/$O$15-$O$3*'Distributed Generation'!C16</f>
        <v>3831.9222980331037</v>
      </c>
      <c r="D195" s="15">
        <f>D$205*$O5/$O$15-$O$3*'Distributed Generation'!D16</f>
        <v>3847.562267240864</v>
      </c>
      <c r="E195" s="15">
        <f>E$205*$O5/$O$15-$O$3*'Distributed Generation'!E16</f>
        <v>3859.322496155406</v>
      </c>
      <c r="F195" s="15">
        <f>F$205*$O5/$O$15-$O$3*'Distributed Generation'!F16</f>
        <v>3856.8019568326636</v>
      </c>
      <c r="G195" s="15">
        <f>G$205*$O5/$O$15-$O$3*'Distributed Generation'!G16</f>
        <v>3827.8964316300021</v>
      </c>
      <c r="H195" s="15">
        <f>H$205*$O5/$O$15-$O$3*'Distributed Generation'!H16</f>
        <v>3794.6318440658497</v>
      </c>
      <c r="I195" s="15">
        <f>I$205*$O5/$O$15-$O$3*'Distributed Generation'!I16</f>
        <v>3757.0274244921729</v>
      </c>
      <c r="J195" s="15">
        <f>J$205*$O5/$O$15-$O$3*'Distributed Generation'!J16</f>
        <v>3715.0761723647738</v>
      </c>
      <c r="K195" s="15">
        <f>K$205*$O5/$O$15-$O$3*'Distributed Generation'!K16</f>
        <v>3682.8427103138838</v>
      </c>
      <c r="L195" s="15">
        <f>L$205*$O5/$O$15-$O$3*'Distributed Generation'!L16</f>
        <v>3686.5257331764128</v>
      </c>
      <c r="M195" s="15">
        <f>M$205*$O5/$O$15-$O$3*'Distributed Generation'!M16</f>
        <v>3689.5137900832078</v>
      </c>
      <c r="N195" s="15">
        <f>N$205*$O5/$O$15-$O$3*'Distributed Generation'!N16</f>
        <v>3691.8284252753228</v>
      </c>
      <c r="O195" s="15">
        <f>O$205*$O5/$O$15-$O$3*'Distributed Generation'!O16</f>
        <v>3698.7919475495501</v>
      </c>
      <c r="P195" s="15">
        <f>P$205*$O5/$O$15-$O$3*'Distributed Generation'!P16</f>
        <v>3708.5368640394327</v>
      </c>
      <c r="Q195" s="15">
        <f>Q$205*$O5/$O$15-$O$3*'Distributed Generation'!Q16</f>
        <v>3716.2872019591582</v>
      </c>
      <c r="R195" s="15">
        <f>R$205*$O5/$O$15-$O$3*'Distributed Generation'!R16</f>
        <v>3723.8706449219308</v>
      </c>
      <c r="S195" s="15">
        <f>S$205*$O5/$O$15-$O$3*'Distributed Generation'!S16</f>
        <v>3731.3015138392857</v>
      </c>
      <c r="T195" s="15">
        <f>T$205*$O5/$O$15-$O$3*'Distributed Generation'!T16</f>
        <v>3741.0188807991026</v>
      </c>
      <c r="U195" s="15">
        <f>U$205*$O5/$O$15-$O$3*'Distributed Generation'!U16</f>
        <v>3745.8880764194055</v>
      </c>
      <c r="V195" s="15">
        <f>V$205*$O5/$O$15-$O$3*'Distributed Generation'!V16</f>
        <v>3740.4950335601707</v>
      </c>
      <c r="W195" s="15">
        <f>W$205*$O5/$O$15-$O$3*'Distributed Generation'!W16</f>
        <v>3734.9223431816622</v>
      </c>
      <c r="X195" s="15">
        <f>X$205*$O5/$O$15-$O$3*'Distributed Generation'!X16</f>
        <v>3729.1906427412559</v>
      </c>
      <c r="Y195" s="15">
        <f>Y$205*$O5/$O$15-$O$3*'Distributed Generation'!Y16</f>
        <v>3725.1004185299935</v>
      </c>
      <c r="Z195" s="15">
        <f>Z$205*$O5/$O$15-$O$3*'Distributed Generation'!Z16</f>
        <v>3717.3290720693603</v>
      </c>
      <c r="AA195" s="15">
        <f>AA$205*$O5/$O$15-$O$3*'Distributed Generation'!AA16</f>
        <v>3701.8421877617407</v>
      </c>
      <c r="AB195" s="15">
        <f>AB$205*$O5/$O$15-$O$3*'Distributed Generation'!AB16</f>
        <v>3686.0982493330453</v>
      </c>
      <c r="AC195" s="15">
        <f>AC$205*$O5/$O$15-$O$3*'Distributed Generation'!AC16</f>
        <v>3670.0973303589863</v>
      </c>
      <c r="AD195" s="15">
        <f>AD$205*$O5/$O$15-$O$3*'Distributed Generation'!AD16</f>
        <v>3656.0654324701945</v>
      </c>
      <c r="AE195" s="15">
        <f>AE$205*$O5/$O$15-$O$3*'Distributed Generation'!AE16</f>
        <v>3637.5364835346145</v>
      </c>
      <c r="AF195" s="15">
        <f>AF$205*$O5/$O$15-$O$3*'Distributed Generation'!AF16</f>
        <v>3609.5396880805511</v>
      </c>
      <c r="AG195" s="15">
        <f>AG$205*$O5/$O$15-$O$3*'Distributed Generation'!AG16</f>
        <v>3581.1917230826011</v>
      </c>
      <c r="AH195" s="15">
        <f>AH$205*$O5/$O$15-$O$3*'Distributed Generation'!AH16</f>
        <v>3552.5318159162089</v>
      </c>
      <c r="AI195" s="15">
        <f>AI$205*$O5/$O$15-$O$3*'Distributed Generation'!AI16</f>
        <v>3525.2170990328195</v>
      </c>
      <c r="AJ195" s="15">
        <f>AJ$205*$O5/$O$15-$O$3*'Distributed Generation'!AJ16</f>
        <v>3494.279147703628</v>
      </c>
      <c r="AK195" s="15">
        <f>AK$205*$O5/$O$15-$O$3*'Distributed Generation'!AK16</f>
        <v>3455.9403579838358</v>
      </c>
      <c r="AL195" s="15">
        <f>AL$205*$O5/$O$15-$O$3*'Distributed Generation'!AL16</f>
        <v>3417.1745276479069</v>
      </c>
      <c r="AM195" s="15">
        <f>AM$205*$O5/$O$15-$O$3*'Distributed Generation'!AM16</f>
        <v>3377.9961475521914</v>
      </c>
      <c r="AN195" s="15">
        <f>AN$205*$O5/$O$15-$O$3*'Distributed Generation'!AN16</f>
        <v>3059.0109585654372</v>
      </c>
    </row>
    <row r="196" spans="1:40" s="14" customFormat="1" x14ac:dyDescent="0.15">
      <c r="A196" s="18" t="s">
        <v>204</v>
      </c>
      <c r="B196" s="15">
        <f t="shared" ref="B196:AN196" si="156">B$205*$O6/$O$15</f>
        <v>0</v>
      </c>
      <c r="C196" s="15">
        <f t="shared" si="156"/>
        <v>0</v>
      </c>
      <c r="D196" s="15">
        <f t="shared" si="156"/>
        <v>0</v>
      </c>
      <c r="E196" s="15">
        <f t="shared" si="156"/>
        <v>0</v>
      </c>
      <c r="F196" s="15">
        <f t="shared" si="156"/>
        <v>0</v>
      </c>
      <c r="G196" s="15">
        <f t="shared" si="156"/>
        <v>0</v>
      </c>
      <c r="H196" s="15">
        <f t="shared" si="156"/>
        <v>0</v>
      </c>
      <c r="I196" s="15">
        <f t="shared" si="156"/>
        <v>0</v>
      </c>
      <c r="J196" s="15">
        <f t="shared" si="156"/>
        <v>0</v>
      </c>
      <c r="K196" s="15">
        <f t="shared" si="156"/>
        <v>0</v>
      </c>
      <c r="L196" s="15">
        <f t="shared" si="156"/>
        <v>0</v>
      </c>
      <c r="M196" s="15">
        <f t="shared" si="156"/>
        <v>0</v>
      </c>
      <c r="N196" s="15">
        <f t="shared" si="156"/>
        <v>0</v>
      </c>
      <c r="O196" s="15">
        <f t="shared" si="156"/>
        <v>0</v>
      </c>
      <c r="P196" s="15">
        <f t="shared" si="156"/>
        <v>0</v>
      </c>
      <c r="Q196" s="15">
        <f t="shared" si="156"/>
        <v>0</v>
      </c>
      <c r="R196" s="15">
        <f t="shared" si="156"/>
        <v>0</v>
      </c>
      <c r="S196" s="15">
        <f t="shared" si="156"/>
        <v>0</v>
      </c>
      <c r="T196" s="15">
        <f t="shared" si="156"/>
        <v>0</v>
      </c>
      <c r="U196" s="15">
        <f t="shared" si="156"/>
        <v>0</v>
      </c>
      <c r="V196" s="15">
        <f t="shared" si="156"/>
        <v>0</v>
      </c>
      <c r="W196" s="15">
        <f t="shared" si="156"/>
        <v>0</v>
      </c>
      <c r="X196" s="15">
        <f t="shared" si="156"/>
        <v>0</v>
      </c>
      <c r="Y196" s="15">
        <f t="shared" si="156"/>
        <v>0</v>
      </c>
      <c r="Z196" s="15">
        <f t="shared" si="156"/>
        <v>0</v>
      </c>
      <c r="AA196" s="15">
        <f t="shared" si="156"/>
        <v>0</v>
      </c>
      <c r="AB196" s="15">
        <f t="shared" si="156"/>
        <v>0</v>
      </c>
      <c r="AC196" s="15">
        <f t="shared" si="156"/>
        <v>0</v>
      </c>
      <c r="AD196" s="15">
        <f t="shared" si="156"/>
        <v>0</v>
      </c>
      <c r="AE196" s="15">
        <f t="shared" si="156"/>
        <v>0</v>
      </c>
      <c r="AF196" s="15">
        <f t="shared" si="156"/>
        <v>0</v>
      </c>
      <c r="AG196" s="15">
        <f t="shared" si="156"/>
        <v>0</v>
      </c>
      <c r="AH196" s="15">
        <f t="shared" si="156"/>
        <v>0</v>
      </c>
      <c r="AI196" s="15">
        <f t="shared" si="156"/>
        <v>0</v>
      </c>
      <c r="AJ196" s="15">
        <f t="shared" si="156"/>
        <v>0</v>
      </c>
      <c r="AK196" s="15">
        <f t="shared" si="156"/>
        <v>0</v>
      </c>
      <c r="AL196" s="15">
        <f t="shared" si="156"/>
        <v>0</v>
      </c>
      <c r="AM196" s="15">
        <f t="shared" si="156"/>
        <v>0</v>
      </c>
      <c r="AN196" s="15">
        <f t="shared" si="156"/>
        <v>0</v>
      </c>
    </row>
    <row r="197" spans="1:40" s="14" customFormat="1" x14ac:dyDescent="0.15">
      <c r="A197" s="18" t="s">
        <v>205</v>
      </c>
      <c r="B197" s="15">
        <f t="shared" ref="B197:AN197" si="157">B$205*$O7/$O$15</f>
        <v>0</v>
      </c>
      <c r="C197" s="15">
        <f t="shared" si="157"/>
        <v>0</v>
      </c>
      <c r="D197" s="15">
        <f t="shared" si="157"/>
        <v>0</v>
      </c>
      <c r="E197" s="15">
        <f t="shared" si="157"/>
        <v>0</v>
      </c>
      <c r="F197" s="15">
        <f t="shared" si="157"/>
        <v>0</v>
      </c>
      <c r="G197" s="15">
        <f t="shared" si="157"/>
        <v>0</v>
      </c>
      <c r="H197" s="15">
        <f t="shared" si="157"/>
        <v>0</v>
      </c>
      <c r="I197" s="15">
        <f t="shared" si="157"/>
        <v>0</v>
      </c>
      <c r="J197" s="15">
        <f t="shared" si="157"/>
        <v>0</v>
      </c>
      <c r="K197" s="15">
        <f t="shared" si="157"/>
        <v>0</v>
      </c>
      <c r="L197" s="15">
        <f t="shared" si="157"/>
        <v>0</v>
      </c>
      <c r="M197" s="15">
        <f t="shared" si="157"/>
        <v>0</v>
      </c>
      <c r="N197" s="15">
        <f t="shared" si="157"/>
        <v>0</v>
      </c>
      <c r="O197" s="15">
        <f t="shared" si="157"/>
        <v>0</v>
      </c>
      <c r="P197" s="15">
        <f t="shared" si="157"/>
        <v>0</v>
      </c>
      <c r="Q197" s="15">
        <f t="shared" si="157"/>
        <v>0</v>
      </c>
      <c r="R197" s="15">
        <f t="shared" si="157"/>
        <v>0</v>
      </c>
      <c r="S197" s="15">
        <f t="shared" si="157"/>
        <v>0</v>
      </c>
      <c r="T197" s="15">
        <f t="shared" si="157"/>
        <v>0</v>
      </c>
      <c r="U197" s="15">
        <f t="shared" si="157"/>
        <v>0</v>
      </c>
      <c r="V197" s="15">
        <f t="shared" si="157"/>
        <v>0</v>
      </c>
      <c r="W197" s="15">
        <f t="shared" si="157"/>
        <v>0</v>
      </c>
      <c r="X197" s="15">
        <f t="shared" si="157"/>
        <v>0</v>
      </c>
      <c r="Y197" s="15">
        <f t="shared" si="157"/>
        <v>0</v>
      </c>
      <c r="Z197" s="15">
        <f t="shared" si="157"/>
        <v>0</v>
      </c>
      <c r="AA197" s="15">
        <f t="shared" si="157"/>
        <v>0</v>
      </c>
      <c r="AB197" s="15">
        <f t="shared" si="157"/>
        <v>0</v>
      </c>
      <c r="AC197" s="15">
        <f t="shared" si="157"/>
        <v>0</v>
      </c>
      <c r="AD197" s="15">
        <f t="shared" si="157"/>
        <v>0</v>
      </c>
      <c r="AE197" s="15">
        <f t="shared" si="157"/>
        <v>0</v>
      </c>
      <c r="AF197" s="15">
        <f t="shared" si="157"/>
        <v>0</v>
      </c>
      <c r="AG197" s="15">
        <f t="shared" si="157"/>
        <v>0</v>
      </c>
      <c r="AH197" s="15">
        <f t="shared" si="157"/>
        <v>0</v>
      </c>
      <c r="AI197" s="15">
        <f t="shared" si="157"/>
        <v>0</v>
      </c>
      <c r="AJ197" s="15">
        <f t="shared" si="157"/>
        <v>0</v>
      </c>
      <c r="AK197" s="15">
        <f t="shared" si="157"/>
        <v>0</v>
      </c>
      <c r="AL197" s="15">
        <f t="shared" si="157"/>
        <v>0</v>
      </c>
      <c r="AM197" s="15">
        <f t="shared" si="157"/>
        <v>0</v>
      </c>
      <c r="AN197" s="15">
        <f t="shared" si="157"/>
        <v>0</v>
      </c>
    </row>
    <row r="198" spans="1:40" s="14" customFormat="1" x14ac:dyDescent="0.15">
      <c r="A198" s="18" t="s">
        <v>206</v>
      </c>
      <c r="B198" s="15">
        <f t="shared" ref="B198:AN198" si="158">B$205*$O8/$O$15</f>
        <v>0</v>
      </c>
      <c r="C198" s="15">
        <f t="shared" si="158"/>
        <v>0</v>
      </c>
      <c r="D198" s="15">
        <f t="shared" si="158"/>
        <v>0</v>
      </c>
      <c r="E198" s="15">
        <f t="shared" si="158"/>
        <v>0</v>
      </c>
      <c r="F198" s="15">
        <f t="shared" si="158"/>
        <v>0</v>
      </c>
      <c r="G198" s="15">
        <f t="shared" si="158"/>
        <v>0</v>
      </c>
      <c r="H198" s="15">
        <f t="shared" si="158"/>
        <v>0</v>
      </c>
      <c r="I198" s="15">
        <f t="shared" si="158"/>
        <v>0</v>
      </c>
      <c r="J198" s="15">
        <f t="shared" si="158"/>
        <v>0</v>
      </c>
      <c r="K198" s="15">
        <f t="shared" si="158"/>
        <v>0</v>
      </c>
      <c r="L198" s="15">
        <f t="shared" si="158"/>
        <v>0</v>
      </c>
      <c r="M198" s="15">
        <f t="shared" si="158"/>
        <v>0</v>
      </c>
      <c r="N198" s="15">
        <f t="shared" si="158"/>
        <v>0</v>
      </c>
      <c r="O198" s="15">
        <f t="shared" si="158"/>
        <v>0</v>
      </c>
      <c r="P198" s="15">
        <f t="shared" si="158"/>
        <v>0</v>
      </c>
      <c r="Q198" s="15">
        <f t="shared" si="158"/>
        <v>0</v>
      </c>
      <c r="R198" s="15">
        <f t="shared" si="158"/>
        <v>0</v>
      </c>
      <c r="S198" s="15">
        <f t="shared" si="158"/>
        <v>0</v>
      </c>
      <c r="T198" s="15">
        <f t="shared" si="158"/>
        <v>0</v>
      </c>
      <c r="U198" s="15">
        <f t="shared" si="158"/>
        <v>0</v>
      </c>
      <c r="V198" s="15">
        <f t="shared" si="158"/>
        <v>0</v>
      </c>
      <c r="W198" s="15">
        <f t="shared" si="158"/>
        <v>0</v>
      </c>
      <c r="X198" s="15">
        <f t="shared" si="158"/>
        <v>0</v>
      </c>
      <c r="Y198" s="15">
        <f t="shared" si="158"/>
        <v>0</v>
      </c>
      <c r="Z198" s="15">
        <f t="shared" si="158"/>
        <v>0</v>
      </c>
      <c r="AA198" s="15">
        <f t="shared" si="158"/>
        <v>0</v>
      </c>
      <c r="AB198" s="15">
        <f t="shared" si="158"/>
        <v>0</v>
      </c>
      <c r="AC198" s="15">
        <f t="shared" si="158"/>
        <v>0</v>
      </c>
      <c r="AD198" s="15">
        <f t="shared" si="158"/>
        <v>0</v>
      </c>
      <c r="AE198" s="15">
        <f t="shared" si="158"/>
        <v>0</v>
      </c>
      <c r="AF198" s="15">
        <f t="shared" si="158"/>
        <v>0</v>
      </c>
      <c r="AG198" s="15">
        <f t="shared" si="158"/>
        <v>0</v>
      </c>
      <c r="AH198" s="15">
        <f t="shared" si="158"/>
        <v>0</v>
      </c>
      <c r="AI198" s="15">
        <f t="shared" si="158"/>
        <v>0</v>
      </c>
      <c r="AJ198" s="15">
        <f t="shared" si="158"/>
        <v>0</v>
      </c>
      <c r="AK198" s="15">
        <f t="shared" si="158"/>
        <v>0</v>
      </c>
      <c r="AL198" s="15">
        <f t="shared" si="158"/>
        <v>0</v>
      </c>
      <c r="AM198" s="15">
        <f t="shared" si="158"/>
        <v>0</v>
      </c>
      <c r="AN198" s="15">
        <f t="shared" si="158"/>
        <v>0</v>
      </c>
    </row>
    <row r="199" spans="1:40" s="14" customFormat="1" x14ac:dyDescent="0.15">
      <c r="A199" s="18" t="s">
        <v>207</v>
      </c>
      <c r="B199" s="15">
        <f t="shared" ref="B199:AN199" si="159">B$205*$O9/$O$15</f>
        <v>0</v>
      </c>
      <c r="C199" s="15">
        <f t="shared" si="159"/>
        <v>0</v>
      </c>
      <c r="D199" s="15">
        <f t="shared" si="159"/>
        <v>0</v>
      </c>
      <c r="E199" s="15">
        <f t="shared" si="159"/>
        <v>0</v>
      </c>
      <c r="F199" s="15">
        <f t="shared" si="159"/>
        <v>0</v>
      </c>
      <c r="G199" s="15">
        <f t="shared" si="159"/>
        <v>0</v>
      </c>
      <c r="H199" s="15">
        <f t="shared" si="159"/>
        <v>0</v>
      </c>
      <c r="I199" s="15">
        <f t="shared" si="159"/>
        <v>0</v>
      </c>
      <c r="J199" s="15">
        <f t="shared" si="159"/>
        <v>0</v>
      </c>
      <c r="K199" s="15">
        <f t="shared" si="159"/>
        <v>0</v>
      </c>
      <c r="L199" s="15">
        <f t="shared" si="159"/>
        <v>0</v>
      </c>
      <c r="M199" s="15">
        <f t="shared" si="159"/>
        <v>0</v>
      </c>
      <c r="N199" s="15">
        <f t="shared" si="159"/>
        <v>0</v>
      </c>
      <c r="O199" s="15">
        <f t="shared" si="159"/>
        <v>0</v>
      </c>
      <c r="P199" s="15">
        <f t="shared" si="159"/>
        <v>0</v>
      </c>
      <c r="Q199" s="15">
        <f t="shared" si="159"/>
        <v>0</v>
      </c>
      <c r="R199" s="15">
        <f t="shared" si="159"/>
        <v>0</v>
      </c>
      <c r="S199" s="15">
        <f t="shared" si="159"/>
        <v>0</v>
      </c>
      <c r="T199" s="15">
        <f t="shared" si="159"/>
        <v>0</v>
      </c>
      <c r="U199" s="15">
        <f t="shared" si="159"/>
        <v>0</v>
      </c>
      <c r="V199" s="15">
        <f t="shared" si="159"/>
        <v>0</v>
      </c>
      <c r="W199" s="15">
        <f t="shared" si="159"/>
        <v>0</v>
      </c>
      <c r="X199" s="15">
        <f t="shared" si="159"/>
        <v>0</v>
      </c>
      <c r="Y199" s="15">
        <f t="shared" si="159"/>
        <v>0</v>
      </c>
      <c r="Z199" s="15">
        <f t="shared" si="159"/>
        <v>0</v>
      </c>
      <c r="AA199" s="15">
        <f t="shared" si="159"/>
        <v>0</v>
      </c>
      <c r="AB199" s="15">
        <f t="shared" si="159"/>
        <v>0</v>
      </c>
      <c r="AC199" s="15">
        <f t="shared" si="159"/>
        <v>0</v>
      </c>
      <c r="AD199" s="15">
        <f t="shared" si="159"/>
        <v>0</v>
      </c>
      <c r="AE199" s="15">
        <f t="shared" si="159"/>
        <v>0</v>
      </c>
      <c r="AF199" s="15">
        <f t="shared" si="159"/>
        <v>0</v>
      </c>
      <c r="AG199" s="15">
        <f t="shared" si="159"/>
        <v>0</v>
      </c>
      <c r="AH199" s="15">
        <f t="shared" si="159"/>
        <v>0</v>
      </c>
      <c r="AI199" s="15">
        <f t="shared" si="159"/>
        <v>0</v>
      </c>
      <c r="AJ199" s="15">
        <f t="shared" si="159"/>
        <v>0</v>
      </c>
      <c r="AK199" s="15">
        <f t="shared" si="159"/>
        <v>0</v>
      </c>
      <c r="AL199" s="15">
        <f t="shared" si="159"/>
        <v>0</v>
      </c>
      <c r="AM199" s="15">
        <f t="shared" si="159"/>
        <v>0</v>
      </c>
      <c r="AN199" s="15">
        <f t="shared" si="159"/>
        <v>0</v>
      </c>
    </row>
    <row r="200" spans="1:40" s="14" customFormat="1" x14ac:dyDescent="0.15">
      <c r="A200" s="18" t="s">
        <v>208</v>
      </c>
      <c r="B200" s="15">
        <f t="shared" ref="B200:AN200" si="160">B$205*$O10/$O$15</f>
        <v>0</v>
      </c>
      <c r="C200" s="15">
        <f t="shared" si="160"/>
        <v>0</v>
      </c>
      <c r="D200" s="15">
        <f t="shared" si="160"/>
        <v>0</v>
      </c>
      <c r="E200" s="15">
        <f t="shared" si="160"/>
        <v>0</v>
      </c>
      <c r="F200" s="15">
        <f t="shared" si="160"/>
        <v>0</v>
      </c>
      <c r="G200" s="15">
        <f t="shared" si="160"/>
        <v>0</v>
      </c>
      <c r="H200" s="15">
        <f t="shared" si="160"/>
        <v>0</v>
      </c>
      <c r="I200" s="15">
        <f t="shared" si="160"/>
        <v>0</v>
      </c>
      <c r="J200" s="15">
        <f t="shared" si="160"/>
        <v>0</v>
      </c>
      <c r="K200" s="15">
        <f t="shared" si="160"/>
        <v>0</v>
      </c>
      <c r="L200" s="15">
        <f t="shared" si="160"/>
        <v>0</v>
      </c>
      <c r="M200" s="15">
        <f t="shared" si="160"/>
        <v>0</v>
      </c>
      <c r="N200" s="15">
        <f t="shared" si="160"/>
        <v>0</v>
      </c>
      <c r="O200" s="15">
        <f t="shared" si="160"/>
        <v>0</v>
      </c>
      <c r="P200" s="15">
        <f t="shared" si="160"/>
        <v>0</v>
      </c>
      <c r="Q200" s="15">
        <f t="shared" si="160"/>
        <v>0</v>
      </c>
      <c r="R200" s="15">
        <f t="shared" si="160"/>
        <v>0</v>
      </c>
      <c r="S200" s="15">
        <f t="shared" si="160"/>
        <v>0</v>
      </c>
      <c r="T200" s="15">
        <f t="shared" si="160"/>
        <v>0</v>
      </c>
      <c r="U200" s="15">
        <f t="shared" si="160"/>
        <v>0</v>
      </c>
      <c r="V200" s="15">
        <f t="shared" si="160"/>
        <v>0</v>
      </c>
      <c r="W200" s="15">
        <f t="shared" si="160"/>
        <v>0</v>
      </c>
      <c r="X200" s="15">
        <f t="shared" si="160"/>
        <v>0</v>
      </c>
      <c r="Y200" s="15">
        <f t="shared" si="160"/>
        <v>0</v>
      </c>
      <c r="Z200" s="15">
        <f t="shared" si="160"/>
        <v>0</v>
      </c>
      <c r="AA200" s="15">
        <f t="shared" si="160"/>
        <v>0</v>
      </c>
      <c r="AB200" s="15">
        <f t="shared" si="160"/>
        <v>0</v>
      </c>
      <c r="AC200" s="15">
        <f t="shared" si="160"/>
        <v>0</v>
      </c>
      <c r="AD200" s="15">
        <f t="shared" si="160"/>
        <v>0</v>
      </c>
      <c r="AE200" s="15">
        <f t="shared" si="160"/>
        <v>0</v>
      </c>
      <c r="AF200" s="15">
        <f t="shared" si="160"/>
        <v>0</v>
      </c>
      <c r="AG200" s="15">
        <f t="shared" si="160"/>
        <v>0</v>
      </c>
      <c r="AH200" s="15">
        <f t="shared" si="160"/>
        <v>0</v>
      </c>
      <c r="AI200" s="15">
        <f t="shared" si="160"/>
        <v>0</v>
      </c>
      <c r="AJ200" s="15">
        <f t="shared" si="160"/>
        <v>0</v>
      </c>
      <c r="AK200" s="15">
        <f t="shared" si="160"/>
        <v>0</v>
      </c>
      <c r="AL200" s="15">
        <f t="shared" si="160"/>
        <v>0</v>
      </c>
      <c r="AM200" s="15">
        <f t="shared" si="160"/>
        <v>0</v>
      </c>
      <c r="AN200" s="15">
        <f t="shared" si="160"/>
        <v>0</v>
      </c>
    </row>
    <row r="201" spans="1:40" s="14" customFormat="1" x14ac:dyDescent="0.15">
      <c r="A201" s="18" t="s">
        <v>209</v>
      </c>
      <c r="B201" s="15">
        <f t="shared" ref="B201:AN201" si="161">B$205*$O11/$O$15</f>
        <v>0</v>
      </c>
      <c r="C201" s="15">
        <f t="shared" si="161"/>
        <v>0</v>
      </c>
      <c r="D201" s="15">
        <f t="shared" si="161"/>
        <v>0</v>
      </c>
      <c r="E201" s="15">
        <f t="shared" si="161"/>
        <v>0</v>
      </c>
      <c r="F201" s="15">
        <f t="shared" si="161"/>
        <v>0</v>
      </c>
      <c r="G201" s="15">
        <f t="shared" si="161"/>
        <v>0</v>
      </c>
      <c r="H201" s="15">
        <f t="shared" si="161"/>
        <v>0</v>
      </c>
      <c r="I201" s="15">
        <f t="shared" si="161"/>
        <v>0</v>
      </c>
      <c r="J201" s="15">
        <f t="shared" si="161"/>
        <v>0</v>
      </c>
      <c r="K201" s="15">
        <f t="shared" si="161"/>
        <v>0</v>
      </c>
      <c r="L201" s="15">
        <f t="shared" si="161"/>
        <v>0</v>
      </c>
      <c r="M201" s="15">
        <f t="shared" si="161"/>
        <v>0</v>
      </c>
      <c r="N201" s="15">
        <f t="shared" si="161"/>
        <v>0</v>
      </c>
      <c r="O201" s="15">
        <f t="shared" si="161"/>
        <v>0</v>
      </c>
      <c r="P201" s="15">
        <f t="shared" si="161"/>
        <v>0</v>
      </c>
      <c r="Q201" s="15">
        <f t="shared" si="161"/>
        <v>0</v>
      </c>
      <c r="R201" s="15">
        <f t="shared" si="161"/>
        <v>0</v>
      </c>
      <c r="S201" s="15">
        <f t="shared" si="161"/>
        <v>0</v>
      </c>
      <c r="T201" s="15">
        <f t="shared" si="161"/>
        <v>0</v>
      </c>
      <c r="U201" s="15">
        <f t="shared" si="161"/>
        <v>0</v>
      </c>
      <c r="V201" s="15">
        <f t="shared" si="161"/>
        <v>0</v>
      </c>
      <c r="W201" s="15">
        <f t="shared" si="161"/>
        <v>0</v>
      </c>
      <c r="X201" s="15">
        <f t="shared" si="161"/>
        <v>0</v>
      </c>
      <c r="Y201" s="15">
        <f t="shared" si="161"/>
        <v>0</v>
      </c>
      <c r="Z201" s="15">
        <f t="shared" si="161"/>
        <v>0</v>
      </c>
      <c r="AA201" s="15">
        <f t="shared" si="161"/>
        <v>0</v>
      </c>
      <c r="AB201" s="15">
        <f t="shared" si="161"/>
        <v>0</v>
      </c>
      <c r="AC201" s="15">
        <f t="shared" si="161"/>
        <v>0</v>
      </c>
      <c r="AD201" s="15">
        <f t="shared" si="161"/>
        <v>0</v>
      </c>
      <c r="AE201" s="15">
        <f t="shared" si="161"/>
        <v>0</v>
      </c>
      <c r="AF201" s="15">
        <f t="shared" si="161"/>
        <v>0</v>
      </c>
      <c r="AG201" s="15">
        <f t="shared" si="161"/>
        <v>0</v>
      </c>
      <c r="AH201" s="15">
        <f t="shared" si="161"/>
        <v>0</v>
      </c>
      <c r="AI201" s="15">
        <f t="shared" si="161"/>
        <v>0</v>
      </c>
      <c r="AJ201" s="15">
        <f t="shared" si="161"/>
        <v>0</v>
      </c>
      <c r="AK201" s="15">
        <f t="shared" si="161"/>
        <v>0</v>
      </c>
      <c r="AL201" s="15">
        <f t="shared" si="161"/>
        <v>0</v>
      </c>
      <c r="AM201" s="15">
        <f t="shared" si="161"/>
        <v>0</v>
      </c>
      <c r="AN201" s="15">
        <f t="shared" si="161"/>
        <v>0</v>
      </c>
    </row>
    <row r="202" spans="1:40" s="14" customFormat="1" x14ac:dyDescent="0.15">
      <c r="A202" s="18" t="s">
        <v>210</v>
      </c>
      <c r="B202" s="15">
        <f t="shared" ref="B202:AN202" si="162">B$205*$O12/$O$15</f>
        <v>0</v>
      </c>
      <c r="C202" s="15">
        <f t="shared" si="162"/>
        <v>0</v>
      </c>
      <c r="D202" s="15">
        <f t="shared" si="162"/>
        <v>0</v>
      </c>
      <c r="E202" s="15">
        <f t="shared" si="162"/>
        <v>0</v>
      </c>
      <c r="F202" s="15">
        <f t="shared" si="162"/>
        <v>0</v>
      </c>
      <c r="G202" s="15">
        <f t="shared" si="162"/>
        <v>0</v>
      </c>
      <c r="H202" s="15">
        <f t="shared" si="162"/>
        <v>0</v>
      </c>
      <c r="I202" s="15">
        <f t="shared" si="162"/>
        <v>0</v>
      </c>
      <c r="J202" s="15">
        <f t="shared" si="162"/>
        <v>0</v>
      </c>
      <c r="K202" s="15">
        <f t="shared" si="162"/>
        <v>0</v>
      </c>
      <c r="L202" s="15">
        <f t="shared" si="162"/>
        <v>0</v>
      </c>
      <c r="M202" s="15">
        <f t="shared" si="162"/>
        <v>0</v>
      </c>
      <c r="N202" s="15">
        <f t="shared" si="162"/>
        <v>0</v>
      </c>
      <c r="O202" s="15">
        <f t="shared" si="162"/>
        <v>0</v>
      </c>
      <c r="P202" s="15">
        <f t="shared" si="162"/>
        <v>0</v>
      </c>
      <c r="Q202" s="15">
        <f t="shared" si="162"/>
        <v>0</v>
      </c>
      <c r="R202" s="15">
        <f t="shared" si="162"/>
        <v>0</v>
      </c>
      <c r="S202" s="15">
        <f t="shared" si="162"/>
        <v>0</v>
      </c>
      <c r="T202" s="15">
        <f t="shared" si="162"/>
        <v>0</v>
      </c>
      <c r="U202" s="15">
        <f t="shared" si="162"/>
        <v>0</v>
      </c>
      <c r="V202" s="15">
        <f t="shared" si="162"/>
        <v>0</v>
      </c>
      <c r="W202" s="15">
        <f t="shared" si="162"/>
        <v>0</v>
      </c>
      <c r="X202" s="15">
        <f t="shared" si="162"/>
        <v>0</v>
      </c>
      <c r="Y202" s="15">
        <f t="shared" si="162"/>
        <v>0</v>
      </c>
      <c r="Z202" s="15">
        <f t="shared" si="162"/>
        <v>0</v>
      </c>
      <c r="AA202" s="15">
        <f t="shared" si="162"/>
        <v>0</v>
      </c>
      <c r="AB202" s="15">
        <f t="shared" si="162"/>
        <v>0</v>
      </c>
      <c r="AC202" s="15">
        <f t="shared" si="162"/>
        <v>0</v>
      </c>
      <c r="AD202" s="15">
        <f t="shared" si="162"/>
        <v>0</v>
      </c>
      <c r="AE202" s="15">
        <f t="shared" si="162"/>
        <v>0</v>
      </c>
      <c r="AF202" s="15">
        <f t="shared" si="162"/>
        <v>0</v>
      </c>
      <c r="AG202" s="15">
        <f t="shared" si="162"/>
        <v>0</v>
      </c>
      <c r="AH202" s="15">
        <f t="shared" si="162"/>
        <v>0</v>
      </c>
      <c r="AI202" s="15">
        <f t="shared" si="162"/>
        <v>0</v>
      </c>
      <c r="AJ202" s="15">
        <f t="shared" si="162"/>
        <v>0</v>
      </c>
      <c r="AK202" s="15">
        <f t="shared" si="162"/>
        <v>0</v>
      </c>
      <c r="AL202" s="15">
        <f t="shared" si="162"/>
        <v>0</v>
      </c>
      <c r="AM202" s="15">
        <f t="shared" si="162"/>
        <v>0</v>
      </c>
      <c r="AN202" s="15">
        <f t="shared" si="162"/>
        <v>0</v>
      </c>
    </row>
    <row r="203" spans="1:40" s="14" customFormat="1" x14ac:dyDescent="0.15">
      <c r="A203" s="18" t="s">
        <v>211</v>
      </c>
      <c r="B203" s="15">
        <f t="shared" ref="B203:AN203" si="163">B$205*$O13/$O$15</f>
        <v>0</v>
      </c>
      <c r="C203" s="15">
        <f t="shared" si="163"/>
        <v>0</v>
      </c>
      <c r="D203" s="15">
        <f t="shared" si="163"/>
        <v>0</v>
      </c>
      <c r="E203" s="15">
        <f t="shared" si="163"/>
        <v>0</v>
      </c>
      <c r="F203" s="15">
        <f t="shared" si="163"/>
        <v>0</v>
      </c>
      <c r="G203" s="15">
        <f t="shared" si="163"/>
        <v>0</v>
      </c>
      <c r="H203" s="15">
        <f t="shared" si="163"/>
        <v>0</v>
      </c>
      <c r="I203" s="15">
        <f t="shared" si="163"/>
        <v>0</v>
      </c>
      <c r="J203" s="15">
        <f t="shared" si="163"/>
        <v>0</v>
      </c>
      <c r="K203" s="15">
        <f t="shared" si="163"/>
        <v>0</v>
      </c>
      <c r="L203" s="15">
        <f t="shared" si="163"/>
        <v>0</v>
      </c>
      <c r="M203" s="15">
        <f t="shared" si="163"/>
        <v>0</v>
      </c>
      <c r="N203" s="15">
        <f t="shared" si="163"/>
        <v>0</v>
      </c>
      <c r="O203" s="15">
        <f t="shared" si="163"/>
        <v>0</v>
      </c>
      <c r="P203" s="15">
        <f t="shared" si="163"/>
        <v>0</v>
      </c>
      <c r="Q203" s="15">
        <f t="shared" si="163"/>
        <v>0</v>
      </c>
      <c r="R203" s="15">
        <f t="shared" si="163"/>
        <v>0</v>
      </c>
      <c r="S203" s="15">
        <f t="shared" si="163"/>
        <v>0</v>
      </c>
      <c r="T203" s="15">
        <f t="shared" si="163"/>
        <v>0</v>
      </c>
      <c r="U203" s="15">
        <f t="shared" si="163"/>
        <v>0</v>
      </c>
      <c r="V203" s="15">
        <f t="shared" si="163"/>
        <v>0</v>
      </c>
      <c r="W203" s="15">
        <f t="shared" si="163"/>
        <v>0</v>
      </c>
      <c r="X203" s="15">
        <f t="shared" si="163"/>
        <v>0</v>
      </c>
      <c r="Y203" s="15">
        <f t="shared" si="163"/>
        <v>0</v>
      </c>
      <c r="Z203" s="15">
        <f t="shared" si="163"/>
        <v>0</v>
      </c>
      <c r="AA203" s="15">
        <f t="shared" si="163"/>
        <v>0</v>
      </c>
      <c r="AB203" s="15">
        <f t="shared" si="163"/>
        <v>0</v>
      </c>
      <c r="AC203" s="15">
        <f t="shared" si="163"/>
        <v>0</v>
      </c>
      <c r="AD203" s="15">
        <f t="shared" si="163"/>
        <v>0</v>
      </c>
      <c r="AE203" s="15">
        <f t="shared" si="163"/>
        <v>0</v>
      </c>
      <c r="AF203" s="15">
        <f t="shared" si="163"/>
        <v>0</v>
      </c>
      <c r="AG203" s="15">
        <f t="shared" si="163"/>
        <v>0</v>
      </c>
      <c r="AH203" s="15">
        <f t="shared" si="163"/>
        <v>0</v>
      </c>
      <c r="AI203" s="15">
        <f t="shared" si="163"/>
        <v>0</v>
      </c>
      <c r="AJ203" s="15">
        <f t="shared" si="163"/>
        <v>0</v>
      </c>
      <c r="AK203" s="15">
        <f t="shared" si="163"/>
        <v>0</v>
      </c>
      <c r="AL203" s="15">
        <f t="shared" si="163"/>
        <v>0</v>
      </c>
      <c r="AM203" s="15">
        <f t="shared" si="163"/>
        <v>0</v>
      </c>
      <c r="AN203" s="15">
        <f t="shared" si="163"/>
        <v>0</v>
      </c>
    </row>
    <row r="204" spans="1:40" s="14" customFormat="1" x14ac:dyDescent="0.15">
      <c r="A204" s="18" t="s">
        <v>212</v>
      </c>
      <c r="B204" s="15">
        <f t="shared" ref="B204:AN204" si="164">B$205*$O14/$O$15</f>
        <v>0</v>
      </c>
      <c r="C204" s="15">
        <f t="shared" si="164"/>
        <v>0</v>
      </c>
      <c r="D204" s="15">
        <f t="shared" si="164"/>
        <v>0</v>
      </c>
      <c r="E204" s="15">
        <f t="shared" si="164"/>
        <v>0</v>
      </c>
      <c r="F204" s="15">
        <f t="shared" si="164"/>
        <v>0</v>
      </c>
      <c r="G204" s="15">
        <f t="shared" si="164"/>
        <v>0</v>
      </c>
      <c r="H204" s="15">
        <f t="shared" si="164"/>
        <v>0</v>
      </c>
      <c r="I204" s="15">
        <f t="shared" si="164"/>
        <v>0</v>
      </c>
      <c r="J204" s="15">
        <f t="shared" si="164"/>
        <v>0</v>
      </c>
      <c r="K204" s="15">
        <f t="shared" si="164"/>
        <v>0</v>
      </c>
      <c r="L204" s="15">
        <f t="shared" si="164"/>
        <v>0</v>
      </c>
      <c r="M204" s="15">
        <f t="shared" si="164"/>
        <v>0</v>
      </c>
      <c r="N204" s="15">
        <f t="shared" si="164"/>
        <v>0</v>
      </c>
      <c r="O204" s="15">
        <f t="shared" si="164"/>
        <v>0</v>
      </c>
      <c r="P204" s="15">
        <f t="shared" si="164"/>
        <v>0</v>
      </c>
      <c r="Q204" s="15">
        <f t="shared" si="164"/>
        <v>0</v>
      </c>
      <c r="R204" s="15">
        <f t="shared" si="164"/>
        <v>0</v>
      </c>
      <c r="S204" s="15">
        <f t="shared" si="164"/>
        <v>0</v>
      </c>
      <c r="T204" s="15">
        <f t="shared" si="164"/>
        <v>0</v>
      </c>
      <c r="U204" s="15">
        <f t="shared" si="164"/>
        <v>0</v>
      </c>
      <c r="V204" s="15">
        <f t="shared" si="164"/>
        <v>0</v>
      </c>
      <c r="W204" s="15">
        <f t="shared" si="164"/>
        <v>0</v>
      </c>
      <c r="X204" s="15">
        <f t="shared" si="164"/>
        <v>0</v>
      </c>
      <c r="Y204" s="15">
        <f t="shared" si="164"/>
        <v>0</v>
      </c>
      <c r="Z204" s="15">
        <f t="shared" si="164"/>
        <v>0</v>
      </c>
      <c r="AA204" s="15">
        <f t="shared" si="164"/>
        <v>0</v>
      </c>
      <c r="AB204" s="15">
        <f t="shared" si="164"/>
        <v>0</v>
      </c>
      <c r="AC204" s="15">
        <f t="shared" si="164"/>
        <v>0</v>
      </c>
      <c r="AD204" s="15">
        <f t="shared" si="164"/>
        <v>0</v>
      </c>
      <c r="AE204" s="15">
        <f t="shared" si="164"/>
        <v>0</v>
      </c>
      <c r="AF204" s="15">
        <f t="shared" si="164"/>
        <v>0</v>
      </c>
      <c r="AG204" s="15">
        <f t="shared" si="164"/>
        <v>0</v>
      </c>
      <c r="AH204" s="15">
        <f t="shared" si="164"/>
        <v>0</v>
      </c>
      <c r="AI204" s="15">
        <f t="shared" si="164"/>
        <v>0</v>
      </c>
      <c r="AJ204" s="15">
        <f t="shared" si="164"/>
        <v>0</v>
      </c>
      <c r="AK204" s="15">
        <f t="shared" si="164"/>
        <v>0</v>
      </c>
      <c r="AL204" s="15">
        <f t="shared" si="164"/>
        <v>0</v>
      </c>
      <c r="AM204" s="15">
        <f t="shared" si="164"/>
        <v>0</v>
      </c>
      <c r="AN204" s="15">
        <f t="shared" si="164"/>
        <v>0</v>
      </c>
    </row>
    <row r="205" spans="1:40" s="16" customFormat="1" x14ac:dyDescent="0.15">
      <c r="A205" s="18" t="s">
        <v>527</v>
      </c>
      <c r="B205" s="16">
        <f>'BAU energy consumption'!B$3*$O$17</f>
        <v>4144.5788636671405</v>
      </c>
      <c r="C205" s="16">
        <f>'BAU energy consumption'!C$3*$O$17</f>
        <v>4175.4107783519657</v>
      </c>
      <c r="D205" s="16">
        <f>'BAU energy consumption'!D$3*$O$17</f>
        <v>4256.8476759816758</v>
      </c>
      <c r="E205" s="16">
        <f>'BAU energy consumption'!E$3*$O$17</f>
        <v>4338.8145857455147</v>
      </c>
      <c r="F205" s="16">
        <f>'BAU energy consumption'!F$3*$O$17</f>
        <v>4410.910479699417</v>
      </c>
      <c r="G205" s="16">
        <f>'BAU energy consumption'!G$3*$O$17</f>
        <v>4461.0311402007219</v>
      </c>
      <c r="H205" s="16">
        <f>'BAU energy consumption'!H$3*$O$17</f>
        <v>4511.202490767907</v>
      </c>
      <c r="I205" s="16">
        <f>'BAU energy consumption'!I$3*$O$17</f>
        <v>4561.4437617529147</v>
      </c>
      <c r="J205" s="16">
        <f>'BAU energy consumption'!J$3*$O$17</f>
        <v>4611.7479526115467</v>
      </c>
      <c r="K205" s="16">
        <f>'BAU energy consumption'!K$3*$O$17</f>
        <v>4660.7342715093118</v>
      </c>
      <c r="L205" s="16">
        <f>'BAU energy consumption'!L$3*$O$17</f>
        <v>4706.8084446106286</v>
      </c>
      <c r="M205" s="16">
        <f>'BAU energy consumption'!M$3*$O$17</f>
        <v>4752.8191516997895</v>
      </c>
      <c r="N205" s="16">
        <f>'BAU energy consumption'!N$3*$O$17</f>
        <v>4798.7854323769025</v>
      </c>
      <c r="O205" s="16">
        <f>'BAU energy consumption'!O$3*$O$17</f>
        <v>4844.6956699947286</v>
      </c>
      <c r="P205" s="16">
        <f>'BAU energy consumption'!P$3*$O$17</f>
        <v>4880.076961566454</v>
      </c>
      <c r="Q205" s="16">
        <f>'BAU energy consumption'!Q$3*$O$17</f>
        <v>4892.9219168702875</v>
      </c>
      <c r="R205" s="16">
        <f>'BAU energy consumption'!R$3*$O$17</f>
        <v>4905.5834416653033</v>
      </c>
      <c r="S205" s="16">
        <f>'BAU energy consumption'!S$3*$O$17</f>
        <v>4918.0781308992246</v>
      </c>
      <c r="T205" s="16">
        <f>'BAU energy consumption'!T$3*$O$17</f>
        <v>4930.3976314989859</v>
      </c>
      <c r="U205" s="16">
        <f>'BAU energy consumption'!U$3*$O$17</f>
        <v>4937.8402112946205</v>
      </c>
      <c r="V205" s="16">
        <f>'BAU energy consumption'!V$3*$O$17</f>
        <v>4934.9963197368843</v>
      </c>
      <c r="W205" s="16">
        <f>'BAU energy consumption'!W$3*$O$17</f>
        <v>4931.9465887131046</v>
      </c>
      <c r="X205" s="16">
        <f>'BAU energy consumption'!X$3*$O$17</f>
        <v>4928.7063223606465</v>
      </c>
      <c r="Y205" s="16">
        <f>'BAU energy consumption'!Y$3*$O$17</f>
        <v>4925.257552946634</v>
      </c>
      <c r="Z205" s="16">
        <f>'BAU energy consumption'!Z$3*$O$17</f>
        <v>4918.0781148461365</v>
      </c>
      <c r="AA205" s="16">
        <f>'BAU energy consumption'!AA$3*$O$17</f>
        <v>4903.1350318708064</v>
      </c>
      <c r="AB205" s="16">
        <f>'BAU energy consumption'!AB$3*$O$17</f>
        <v>4887.8849954929792</v>
      </c>
      <c r="AC205" s="16">
        <f>'BAU energy consumption'!AC$3*$O$17</f>
        <v>4872.3312652978093</v>
      </c>
      <c r="AD205" s="16">
        <f>'BAU energy consumption'!AD$3*$O$17</f>
        <v>4856.4733342353666</v>
      </c>
      <c r="AE205" s="16">
        <f>'BAU energy consumption'!AE$3*$O$17</f>
        <v>4836.0390230469084</v>
      </c>
      <c r="AF205" s="16">
        <f>'BAU energy consumption'!AF$3*$O$17</f>
        <v>4806.0701861028811</v>
      </c>
      <c r="AG205" s="16">
        <f>'BAU energy consumption'!AG$3*$O$17</f>
        <v>4775.6743438191343</v>
      </c>
      <c r="AH205" s="16">
        <f>'BAU energy consumption'!AH$3*$O$17</f>
        <v>4744.8872764091457</v>
      </c>
      <c r="AI205" s="16">
        <f>'BAU energy consumption'!AI$3*$O$17</f>
        <v>4713.6656271232332</v>
      </c>
      <c r="AJ205" s="16">
        <f>'BAU energy consumption'!AJ$3*$O$17</f>
        <v>4678.7228698938443</v>
      </c>
      <c r="AK205" s="16">
        <f>'BAU energy consumption'!AK$3*$O$17</f>
        <v>4636.2850825444348</v>
      </c>
      <c r="AL205" s="16">
        <f>'BAU energy consumption'!AL$3*$O$17</f>
        <v>4593.3233385911817</v>
      </c>
      <c r="AM205" s="16">
        <f>'BAU energy consumption'!AM$3*$O$17</f>
        <v>4549.849105559696</v>
      </c>
      <c r="AN205" s="16">
        <f>'BAU energy consumption'!AN$3*$O$17</f>
        <v>4505.8467991305752</v>
      </c>
    </row>
    <row r="206" spans="1:40" s="14" customFormat="1" x14ac:dyDescent="0.15"/>
    <row r="207" spans="1:40" s="18" customFormat="1" x14ac:dyDescent="0.15">
      <c r="A207" s="17" t="s">
        <v>30</v>
      </c>
      <c r="B207" s="18">
        <v>2022</v>
      </c>
      <c r="C207" s="18">
        <v>2023</v>
      </c>
      <c r="D207" s="18">
        <v>2024</v>
      </c>
      <c r="E207" s="18">
        <v>2025</v>
      </c>
      <c r="F207" s="18">
        <v>2026</v>
      </c>
      <c r="G207" s="18">
        <v>2027</v>
      </c>
      <c r="H207" s="18">
        <v>2028</v>
      </c>
      <c r="I207" s="18">
        <v>2029</v>
      </c>
      <c r="J207" s="18">
        <v>2030</v>
      </c>
      <c r="K207" s="18">
        <v>2031</v>
      </c>
      <c r="L207" s="18">
        <v>2032</v>
      </c>
      <c r="M207" s="18">
        <v>2033</v>
      </c>
      <c r="N207" s="18">
        <v>2034</v>
      </c>
      <c r="O207" s="18">
        <v>2035</v>
      </c>
      <c r="P207" s="18">
        <v>2036</v>
      </c>
      <c r="Q207" s="18">
        <v>2037</v>
      </c>
      <c r="R207" s="18">
        <v>2038</v>
      </c>
      <c r="S207" s="18">
        <v>2039</v>
      </c>
      <c r="T207" s="18">
        <v>2040</v>
      </c>
      <c r="U207" s="18">
        <v>2041</v>
      </c>
      <c r="V207" s="18">
        <v>2042</v>
      </c>
      <c r="W207" s="18">
        <v>2043</v>
      </c>
      <c r="X207" s="18">
        <v>2044</v>
      </c>
      <c r="Y207" s="18">
        <v>2045</v>
      </c>
      <c r="Z207" s="18">
        <v>2046</v>
      </c>
      <c r="AA207" s="18">
        <v>2047</v>
      </c>
      <c r="AB207" s="18">
        <v>2048</v>
      </c>
      <c r="AC207" s="18">
        <v>2049</v>
      </c>
      <c r="AD207" s="18">
        <v>2050</v>
      </c>
      <c r="AE207" s="18">
        <v>2051</v>
      </c>
      <c r="AF207" s="18">
        <v>2052</v>
      </c>
      <c r="AG207" s="18">
        <v>2053</v>
      </c>
      <c r="AH207" s="18">
        <v>2054</v>
      </c>
      <c r="AI207" s="18">
        <v>2055</v>
      </c>
      <c r="AJ207" s="18">
        <v>2056</v>
      </c>
      <c r="AK207" s="18">
        <v>2057</v>
      </c>
      <c r="AL207" s="18">
        <v>2058</v>
      </c>
      <c r="AM207" s="18">
        <v>2059</v>
      </c>
      <c r="AN207" s="18">
        <v>2060</v>
      </c>
    </row>
    <row r="208" spans="1:40" s="14" customFormat="1" x14ac:dyDescent="0.15">
      <c r="A208" s="18" t="s">
        <v>203</v>
      </c>
      <c r="B208" s="14">
        <f t="shared" ref="B208:AN208" si="165">IFERROR(B$218*$P5/$P$15,0)</f>
        <v>0</v>
      </c>
      <c r="C208" s="14">
        <f t="shared" si="165"/>
        <v>0</v>
      </c>
      <c r="D208" s="14">
        <f t="shared" si="165"/>
        <v>0</v>
      </c>
      <c r="E208" s="14">
        <f t="shared" si="165"/>
        <v>0</v>
      </c>
      <c r="F208" s="14">
        <f t="shared" si="165"/>
        <v>0</v>
      </c>
      <c r="G208" s="14">
        <f t="shared" si="165"/>
        <v>0</v>
      </c>
      <c r="H208" s="14">
        <f t="shared" si="165"/>
        <v>0</v>
      </c>
      <c r="I208" s="14">
        <f t="shared" si="165"/>
        <v>0</v>
      </c>
      <c r="J208" s="14">
        <f t="shared" si="165"/>
        <v>0</v>
      </c>
      <c r="K208" s="14">
        <f t="shared" si="165"/>
        <v>0</v>
      </c>
      <c r="L208" s="14">
        <f t="shared" si="165"/>
        <v>0</v>
      </c>
      <c r="M208" s="14">
        <f t="shared" si="165"/>
        <v>0</v>
      </c>
      <c r="N208" s="14">
        <f t="shared" si="165"/>
        <v>0</v>
      </c>
      <c r="O208" s="14">
        <f t="shared" si="165"/>
        <v>0</v>
      </c>
      <c r="P208" s="14">
        <f t="shared" si="165"/>
        <v>0</v>
      </c>
      <c r="Q208" s="14">
        <f t="shared" si="165"/>
        <v>0</v>
      </c>
      <c r="R208" s="14">
        <f t="shared" si="165"/>
        <v>0</v>
      </c>
      <c r="S208" s="14">
        <f t="shared" si="165"/>
        <v>0</v>
      </c>
      <c r="T208" s="14">
        <f t="shared" si="165"/>
        <v>0</v>
      </c>
      <c r="U208" s="14">
        <f t="shared" si="165"/>
        <v>0</v>
      </c>
      <c r="V208" s="14">
        <f t="shared" si="165"/>
        <v>0</v>
      </c>
      <c r="W208" s="14">
        <f t="shared" si="165"/>
        <v>0</v>
      </c>
      <c r="X208" s="14">
        <f t="shared" si="165"/>
        <v>0</v>
      </c>
      <c r="Y208" s="14">
        <f t="shared" si="165"/>
        <v>0</v>
      </c>
      <c r="Z208" s="14">
        <f t="shared" si="165"/>
        <v>0</v>
      </c>
      <c r="AA208" s="14">
        <f t="shared" si="165"/>
        <v>0</v>
      </c>
      <c r="AB208" s="14">
        <f t="shared" si="165"/>
        <v>0</v>
      </c>
      <c r="AC208" s="14">
        <f t="shared" si="165"/>
        <v>0</v>
      </c>
      <c r="AD208" s="14">
        <f t="shared" si="165"/>
        <v>0</v>
      </c>
      <c r="AE208" s="14">
        <f t="shared" si="165"/>
        <v>0</v>
      </c>
      <c r="AF208" s="14">
        <f t="shared" si="165"/>
        <v>0</v>
      </c>
      <c r="AG208" s="14">
        <f t="shared" si="165"/>
        <v>0</v>
      </c>
      <c r="AH208" s="14">
        <f t="shared" si="165"/>
        <v>0</v>
      </c>
      <c r="AI208" s="14">
        <f t="shared" si="165"/>
        <v>0</v>
      </c>
      <c r="AJ208" s="14">
        <f t="shared" si="165"/>
        <v>0</v>
      </c>
      <c r="AK208" s="14">
        <f t="shared" si="165"/>
        <v>0</v>
      </c>
      <c r="AL208" s="14">
        <f t="shared" si="165"/>
        <v>0</v>
      </c>
      <c r="AM208" s="14">
        <f t="shared" si="165"/>
        <v>0</v>
      </c>
      <c r="AN208" s="14">
        <f t="shared" si="165"/>
        <v>0</v>
      </c>
    </row>
    <row r="209" spans="1:40" s="14" customFormat="1" x14ac:dyDescent="0.15">
      <c r="A209" s="18" t="s">
        <v>204</v>
      </c>
      <c r="B209" s="14">
        <f t="shared" ref="B209:AN209" si="166">IFERROR(B$218*$P6/$P$15,0)</f>
        <v>0</v>
      </c>
      <c r="C209" s="14">
        <f t="shared" si="166"/>
        <v>0</v>
      </c>
      <c r="D209" s="14">
        <f t="shared" si="166"/>
        <v>0</v>
      </c>
      <c r="E209" s="14">
        <f t="shared" si="166"/>
        <v>0</v>
      </c>
      <c r="F209" s="14">
        <f t="shared" si="166"/>
        <v>0</v>
      </c>
      <c r="G209" s="14">
        <f t="shared" si="166"/>
        <v>0</v>
      </c>
      <c r="H209" s="14">
        <f t="shared" si="166"/>
        <v>0</v>
      </c>
      <c r="I209" s="14">
        <f t="shared" si="166"/>
        <v>0</v>
      </c>
      <c r="J209" s="14">
        <f t="shared" si="166"/>
        <v>0</v>
      </c>
      <c r="K209" s="14">
        <f t="shared" si="166"/>
        <v>0</v>
      </c>
      <c r="L209" s="14">
        <f t="shared" si="166"/>
        <v>0</v>
      </c>
      <c r="M209" s="14">
        <f t="shared" si="166"/>
        <v>0</v>
      </c>
      <c r="N209" s="14">
        <f t="shared" si="166"/>
        <v>0</v>
      </c>
      <c r="O209" s="14">
        <f t="shared" si="166"/>
        <v>0</v>
      </c>
      <c r="P209" s="14">
        <f t="shared" si="166"/>
        <v>0</v>
      </c>
      <c r="Q209" s="14">
        <f t="shared" si="166"/>
        <v>0</v>
      </c>
      <c r="R209" s="14">
        <f t="shared" si="166"/>
        <v>0</v>
      </c>
      <c r="S209" s="14">
        <f t="shared" si="166"/>
        <v>0</v>
      </c>
      <c r="T209" s="14">
        <f t="shared" si="166"/>
        <v>0</v>
      </c>
      <c r="U209" s="14">
        <f t="shared" si="166"/>
        <v>0</v>
      </c>
      <c r="V209" s="14">
        <f t="shared" si="166"/>
        <v>0</v>
      </c>
      <c r="W209" s="14">
        <f t="shared" si="166"/>
        <v>0</v>
      </c>
      <c r="X209" s="14">
        <f t="shared" si="166"/>
        <v>0</v>
      </c>
      <c r="Y209" s="14">
        <f t="shared" si="166"/>
        <v>0</v>
      </c>
      <c r="Z209" s="14">
        <f t="shared" si="166"/>
        <v>0</v>
      </c>
      <c r="AA209" s="14">
        <f t="shared" si="166"/>
        <v>0</v>
      </c>
      <c r="AB209" s="14">
        <f t="shared" si="166"/>
        <v>0</v>
      </c>
      <c r="AC209" s="14">
        <f t="shared" si="166"/>
        <v>0</v>
      </c>
      <c r="AD209" s="14">
        <f t="shared" si="166"/>
        <v>0</v>
      </c>
      <c r="AE209" s="14">
        <f t="shared" si="166"/>
        <v>0</v>
      </c>
      <c r="AF209" s="14">
        <f t="shared" si="166"/>
        <v>0</v>
      </c>
      <c r="AG209" s="14">
        <f t="shared" si="166"/>
        <v>0</v>
      </c>
      <c r="AH209" s="14">
        <f t="shared" si="166"/>
        <v>0</v>
      </c>
      <c r="AI209" s="14">
        <f t="shared" si="166"/>
        <v>0</v>
      </c>
      <c r="AJ209" s="14">
        <f t="shared" si="166"/>
        <v>0</v>
      </c>
      <c r="AK209" s="14">
        <f t="shared" si="166"/>
        <v>0</v>
      </c>
      <c r="AL209" s="14">
        <f t="shared" si="166"/>
        <v>0</v>
      </c>
      <c r="AM209" s="14">
        <f t="shared" si="166"/>
        <v>0</v>
      </c>
      <c r="AN209" s="14">
        <f t="shared" si="166"/>
        <v>0</v>
      </c>
    </row>
    <row r="210" spans="1:40" s="14" customFormat="1" x14ac:dyDescent="0.15">
      <c r="A210" s="18" t="s">
        <v>205</v>
      </c>
      <c r="B210" s="14">
        <f t="shared" ref="B210:AN210" si="167">IFERROR(B$218*$P7/$P$15,0)</f>
        <v>0</v>
      </c>
      <c r="C210" s="14">
        <f t="shared" si="167"/>
        <v>0</v>
      </c>
      <c r="D210" s="14">
        <f t="shared" si="167"/>
        <v>0</v>
      </c>
      <c r="E210" s="14">
        <f t="shared" si="167"/>
        <v>0</v>
      </c>
      <c r="F210" s="14">
        <f t="shared" si="167"/>
        <v>0</v>
      </c>
      <c r="G210" s="14">
        <f t="shared" si="167"/>
        <v>0</v>
      </c>
      <c r="H210" s="14">
        <f t="shared" si="167"/>
        <v>0</v>
      </c>
      <c r="I210" s="14">
        <f t="shared" si="167"/>
        <v>0</v>
      </c>
      <c r="J210" s="14">
        <f t="shared" si="167"/>
        <v>0</v>
      </c>
      <c r="K210" s="14">
        <f t="shared" si="167"/>
        <v>0</v>
      </c>
      <c r="L210" s="14">
        <f t="shared" si="167"/>
        <v>0</v>
      </c>
      <c r="M210" s="14">
        <f t="shared" si="167"/>
        <v>0</v>
      </c>
      <c r="N210" s="14">
        <f t="shared" si="167"/>
        <v>0</v>
      </c>
      <c r="O210" s="14">
        <f t="shared" si="167"/>
        <v>0</v>
      </c>
      <c r="P210" s="14">
        <f t="shared" si="167"/>
        <v>0</v>
      </c>
      <c r="Q210" s="14">
        <f t="shared" si="167"/>
        <v>0</v>
      </c>
      <c r="R210" s="14">
        <f t="shared" si="167"/>
        <v>0</v>
      </c>
      <c r="S210" s="14">
        <f t="shared" si="167"/>
        <v>0</v>
      </c>
      <c r="T210" s="14">
        <f t="shared" si="167"/>
        <v>0</v>
      </c>
      <c r="U210" s="14">
        <f t="shared" si="167"/>
        <v>0</v>
      </c>
      <c r="V210" s="14">
        <f t="shared" si="167"/>
        <v>0</v>
      </c>
      <c r="W210" s="14">
        <f t="shared" si="167"/>
        <v>0</v>
      </c>
      <c r="X210" s="14">
        <f t="shared" si="167"/>
        <v>0</v>
      </c>
      <c r="Y210" s="14">
        <f t="shared" si="167"/>
        <v>0</v>
      </c>
      <c r="Z210" s="14">
        <f t="shared" si="167"/>
        <v>0</v>
      </c>
      <c r="AA210" s="14">
        <f t="shared" si="167"/>
        <v>0</v>
      </c>
      <c r="AB210" s="14">
        <f t="shared" si="167"/>
        <v>0</v>
      </c>
      <c r="AC210" s="14">
        <f t="shared" si="167"/>
        <v>0</v>
      </c>
      <c r="AD210" s="14">
        <f t="shared" si="167"/>
        <v>0</v>
      </c>
      <c r="AE210" s="14">
        <f t="shared" si="167"/>
        <v>0</v>
      </c>
      <c r="AF210" s="14">
        <f t="shared" si="167"/>
        <v>0</v>
      </c>
      <c r="AG210" s="14">
        <f t="shared" si="167"/>
        <v>0</v>
      </c>
      <c r="AH210" s="14">
        <f t="shared" si="167"/>
        <v>0</v>
      </c>
      <c r="AI210" s="14">
        <f t="shared" si="167"/>
        <v>0</v>
      </c>
      <c r="AJ210" s="14">
        <f t="shared" si="167"/>
        <v>0</v>
      </c>
      <c r="AK210" s="14">
        <f t="shared" si="167"/>
        <v>0</v>
      </c>
      <c r="AL210" s="14">
        <f t="shared" si="167"/>
        <v>0</v>
      </c>
      <c r="AM210" s="14">
        <f t="shared" si="167"/>
        <v>0</v>
      </c>
      <c r="AN210" s="14">
        <f t="shared" si="167"/>
        <v>0</v>
      </c>
    </row>
    <row r="211" spans="1:40" s="14" customFormat="1" x14ac:dyDescent="0.15">
      <c r="A211" s="18" t="s">
        <v>206</v>
      </c>
      <c r="B211" s="14">
        <f t="shared" ref="B211:AN211" si="168">IFERROR(B$218*$P8/$P$15,0)</f>
        <v>0</v>
      </c>
      <c r="C211" s="14">
        <f t="shared" si="168"/>
        <v>0</v>
      </c>
      <c r="D211" s="14">
        <f t="shared" si="168"/>
        <v>0</v>
      </c>
      <c r="E211" s="14">
        <f t="shared" si="168"/>
        <v>0</v>
      </c>
      <c r="F211" s="14">
        <f t="shared" si="168"/>
        <v>0</v>
      </c>
      <c r="G211" s="14">
        <f t="shared" si="168"/>
        <v>0</v>
      </c>
      <c r="H211" s="14">
        <f t="shared" si="168"/>
        <v>0</v>
      </c>
      <c r="I211" s="14">
        <f t="shared" si="168"/>
        <v>0</v>
      </c>
      <c r="J211" s="14">
        <f t="shared" si="168"/>
        <v>0</v>
      </c>
      <c r="K211" s="14">
        <f t="shared" si="168"/>
        <v>0</v>
      </c>
      <c r="L211" s="14">
        <f t="shared" si="168"/>
        <v>0</v>
      </c>
      <c r="M211" s="14">
        <f t="shared" si="168"/>
        <v>0</v>
      </c>
      <c r="N211" s="14">
        <f t="shared" si="168"/>
        <v>0</v>
      </c>
      <c r="O211" s="14">
        <f t="shared" si="168"/>
        <v>0</v>
      </c>
      <c r="P211" s="14">
        <f t="shared" si="168"/>
        <v>0</v>
      </c>
      <c r="Q211" s="14">
        <f t="shared" si="168"/>
        <v>0</v>
      </c>
      <c r="R211" s="14">
        <f t="shared" si="168"/>
        <v>0</v>
      </c>
      <c r="S211" s="14">
        <f t="shared" si="168"/>
        <v>0</v>
      </c>
      <c r="T211" s="14">
        <f t="shared" si="168"/>
        <v>0</v>
      </c>
      <c r="U211" s="14">
        <f t="shared" si="168"/>
        <v>0</v>
      </c>
      <c r="V211" s="14">
        <f t="shared" si="168"/>
        <v>0</v>
      </c>
      <c r="W211" s="14">
        <f t="shared" si="168"/>
        <v>0</v>
      </c>
      <c r="X211" s="14">
        <f t="shared" si="168"/>
        <v>0</v>
      </c>
      <c r="Y211" s="14">
        <f t="shared" si="168"/>
        <v>0</v>
      </c>
      <c r="Z211" s="14">
        <f t="shared" si="168"/>
        <v>0</v>
      </c>
      <c r="AA211" s="14">
        <f t="shared" si="168"/>
        <v>0</v>
      </c>
      <c r="AB211" s="14">
        <f t="shared" si="168"/>
        <v>0</v>
      </c>
      <c r="AC211" s="14">
        <f t="shared" si="168"/>
        <v>0</v>
      </c>
      <c r="AD211" s="14">
        <f t="shared" si="168"/>
        <v>0</v>
      </c>
      <c r="AE211" s="14">
        <f t="shared" si="168"/>
        <v>0</v>
      </c>
      <c r="AF211" s="14">
        <f t="shared" si="168"/>
        <v>0</v>
      </c>
      <c r="AG211" s="14">
        <f t="shared" si="168"/>
        <v>0</v>
      </c>
      <c r="AH211" s="14">
        <f t="shared" si="168"/>
        <v>0</v>
      </c>
      <c r="AI211" s="14">
        <f t="shared" si="168"/>
        <v>0</v>
      </c>
      <c r="AJ211" s="14">
        <f t="shared" si="168"/>
        <v>0</v>
      </c>
      <c r="AK211" s="14">
        <f t="shared" si="168"/>
        <v>0</v>
      </c>
      <c r="AL211" s="14">
        <f t="shared" si="168"/>
        <v>0</v>
      </c>
      <c r="AM211" s="14">
        <f t="shared" si="168"/>
        <v>0</v>
      </c>
      <c r="AN211" s="14">
        <f t="shared" si="168"/>
        <v>0</v>
      </c>
    </row>
    <row r="212" spans="1:40" s="14" customFormat="1" x14ac:dyDescent="0.15">
      <c r="A212" s="18" t="s">
        <v>207</v>
      </c>
      <c r="B212" s="14">
        <f t="shared" ref="B212:AN212" si="169">IFERROR(B$218*$P9/$P$15,0)</f>
        <v>0</v>
      </c>
      <c r="C212" s="14">
        <f t="shared" si="169"/>
        <v>0</v>
      </c>
      <c r="D212" s="14">
        <f t="shared" si="169"/>
        <v>0</v>
      </c>
      <c r="E212" s="14">
        <f t="shared" si="169"/>
        <v>0</v>
      </c>
      <c r="F212" s="14">
        <f t="shared" si="169"/>
        <v>0</v>
      </c>
      <c r="G212" s="14">
        <f t="shared" si="169"/>
        <v>0</v>
      </c>
      <c r="H212" s="14">
        <f t="shared" si="169"/>
        <v>0</v>
      </c>
      <c r="I212" s="14">
        <f t="shared" si="169"/>
        <v>0</v>
      </c>
      <c r="J212" s="14">
        <f t="shared" si="169"/>
        <v>0</v>
      </c>
      <c r="K212" s="14">
        <f t="shared" si="169"/>
        <v>0</v>
      </c>
      <c r="L212" s="14">
        <f t="shared" si="169"/>
        <v>0</v>
      </c>
      <c r="M212" s="14">
        <f t="shared" si="169"/>
        <v>0</v>
      </c>
      <c r="N212" s="14">
        <f t="shared" si="169"/>
        <v>0</v>
      </c>
      <c r="O212" s="14">
        <f t="shared" si="169"/>
        <v>0</v>
      </c>
      <c r="P212" s="14">
        <f t="shared" si="169"/>
        <v>0</v>
      </c>
      <c r="Q212" s="14">
        <f t="shared" si="169"/>
        <v>0</v>
      </c>
      <c r="R212" s="14">
        <f t="shared" si="169"/>
        <v>0</v>
      </c>
      <c r="S212" s="14">
        <f t="shared" si="169"/>
        <v>0</v>
      </c>
      <c r="T212" s="14">
        <f t="shared" si="169"/>
        <v>0</v>
      </c>
      <c r="U212" s="14">
        <f t="shared" si="169"/>
        <v>0</v>
      </c>
      <c r="V212" s="14">
        <f t="shared" si="169"/>
        <v>0</v>
      </c>
      <c r="W212" s="14">
        <f t="shared" si="169"/>
        <v>0</v>
      </c>
      <c r="X212" s="14">
        <f t="shared" si="169"/>
        <v>0</v>
      </c>
      <c r="Y212" s="14">
        <f t="shared" si="169"/>
        <v>0</v>
      </c>
      <c r="Z212" s="14">
        <f t="shared" si="169"/>
        <v>0</v>
      </c>
      <c r="AA212" s="14">
        <f t="shared" si="169"/>
        <v>0</v>
      </c>
      <c r="AB212" s="14">
        <f t="shared" si="169"/>
        <v>0</v>
      </c>
      <c r="AC212" s="14">
        <f t="shared" si="169"/>
        <v>0</v>
      </c>
      <c r="AD212" s="14">
        <f t="shared" si="169"/>
        <v>0</v>
      </c>
      <c r="AE212" s="14">
        <f t="shared" si="169"/>
        <v>0</v>
      </c>
      <c r="AF212" s="14">
        <f t="shared" si="169"/>
        <v>0</v>
      </c>
      <c r="AG212" s="14">
        <f t="shared" si="169"/>
        <v>0</v>
      </c>
      <c r="AH212" s="14">
        <f t="shared" si="169"/>
        <v>0</v>
      </c>
      <c r="AI212" s="14">
        <f t="shared" si="169"/>
        <v>0</v>
      </c>
      <c r="AJ212" s="14">
        <f t="shared" si="169"/>
        <v>0</v>
      </c>
      <c r="AK212" s="14">
        <f t="shared" si="169"/>
        <v>0</v>
      </c>
      <c r="AL212" s="14">
        <f t="shared" si="169"/>
        <v>0</v>
      </c>
      <c r="AM212" s="14">
        <f t="shared" si="169"/>
        <v>0</v>
      </c>
      <c r="AN212" s="14">
        <f t="shared" si="169"/>
        <v>0</v>
      </c>
    </row>
    <row r="213" spans="1:40" s="14" customFormat="1" x14ac:dyDescent="0.15">
      <c r="A213" s="18" t="s">
        <v>208</v>
      </c>
      <c r="B213" s="14">
        <f t="shared" ref="B213:AN213" si="170">IFERROR(B$218*$P10/$P$15,0)</f>
        <v>0</v>
      </c>
      <c r="C213" s="14">
        <f t="shared" si="170"/>
        <v>0</v>
      </c>
      <c r="D213" s="14">
        <f t="shared" si="170"/>
        <v>0</v>
      </c>
      <c r="E213" s="14">
        <f t="shared" si="170"/>
        <v>0</v>
      </c>
      <c r="F213" s="14">
        <f t="shared" si="170"/>
        <v>0</v>
      </c>
      <c r="G213" s="14">
        <f t="shared" si="170"/>
        <v>0</v>
      </c>
      <c r="H213" s="14">
        <f t="shared" si="170"/>
        <v>0</v>
      </c>
      <c r="I213" s="14">
        <f t="shared" si="170"/>
        <v>0</v>
      </c>
      <c r="J213" s="14">
        <f t="shared" si="170"/>
        <v>0</v>
      </c>
      <c r="K213" s="14">
        <f t="shared" si="170"/>
        <v>0</v>
      </c>
      <c r="L213" s="14">
        <f t="shared" si="170"/>
        <v>0</v>
      </c>
      <c r="M213" s="14">
        <f t="shared" si="170"/>
        <v>0</v>
      </c>
      <c r="N213" s="14">
        <f t="shared" si="170"/>
        <v>0</v>
      </c>
      <c r="O213" s="14">
        <f t="shared" si="170"/>
        <v>0</v>
      </c>
      <c r="P213" s="14">
        <f t="shared" si="170"/>
        <v>0</v>
      </c>
      <c r="Q213" s="14">
        <f t="shared" si="170"/>
        <v>0</v>
      </c>
      <c r="R213" s="14">
        <f t="shared" si="170"/>
        <v>0</v>
      </c>
      <c r="S213" s="14">
        <f t="shared" si="170"/>
        <v>0</v>
      </c>
      <c r="T213" s="14">
        <f t="shared" si="170"/>
        <v>0</v>
      </c>
      <c r="U213" s="14">
        <f t="shared" si="170"/>
        <v>0</v>
      </c>
      <c r="V213" s="14">
        <f t="shared" si="170"/>
        <v>0</v>
      </c>
      <c r="W213" s="14">
        <f t="shared" si="170"/>
        <v>0</v>
      </c>
      <c r="X213" s="14">
        <f t="shared" si="170"/>
        <v>0</v>
      </c>
      <c r="Y213" s="14">
        <f t="shared" si="170"/>
        <v>0</v>
      </c>
      <c r="Z213" s="14">
        <f t="shared" si="170"/>
        <v>0</v>
      </c>
      <c r="AA213" s="14">
        <f t="shared" si="170"/>
        <v>0</v>
      </c>
      <c r="AB213" s="14">
        <f t="shared" si="170"/>
        <v>0</v>
      </c>
      <c r="AC213" s="14">
        <f t="shared" si="170"/>
        <v>0</v>
      </c>
      <c r="AD213" s="14">
        <f t="shared" si="170"/>
        <v>0</v>
      </c>
      <c r="AE213" s="14">
        <f t="shared" si="170"/>
        <v>0</v>
      </c>
      <c r="AF213" s="14">
        <f t="shared" si="170"/>
        <v>0</v>
      </c>
      <c r="AG213" s="14">
        <f t="shared" si="170"/>
        <v>0</v>
      </c>
      <c r="AH213" s="14">
        <f t="shared" si="170"/>
        <v>0</v>
      </c>
      <c r="AI213" s="14">
        <f t="shared" si="170"/>
        <v>0</v>
      </c>
      <c r="AJ213" s="14">
        <f t="shared" si="170"/>
        <v>0</v>
      </c>
      <c r="AK213" s="14">
        <f t="shared" si="170"/>
        <v>0</v>
      </c>
      <c r="AL213" s="14">
        <f t="shared" si="170"/>
        <v>0</v>
      </c>
      <c r="AM213" s="14">
        <f t="shared" si="170"/>
        <v>0</v>
      </c>
      <c r="AN213" s="14">
        <f t="shared" si="170"/>
        <v>0</v>
      </c>
    </row>
    <row r="214" spans="1:40" s="14" customFormat="1" x14ac:dyDescent="0.15">
      <c r="A214" s="18" t="s">
        <v>209</v>
      </c>
      <c r="B214" s="14">
        <f t="shared" ref="B214:AN214" si="171">IFERROR(B$218*$P11/$P$15,0)</f>
        <v>0</v>
      </c>
      <c r="C214" s="14">
        <f t="shared" si="171"/>
        <v>0</v>
      </c>
      <c r="D214" s="14">
        <f t="shared" si="171"/>
        <v>0</v>
      </c>
      <c r="E214" s="14">
        <f t="shared" si="171"/>
        <v>0</v>
      </c>
      <c r="F214" s="14">
        <f t="shared" si="171"/>
        <v>0</v>
      </c>
      <c r="G214" s="14">
        <f t="shared" si="171"/>
        <v>0</v>
      </c>
      <c r="H214" s="14">
        <f t="shared" si="171"/>
        <v>0</v>
      </c>
      <c r="I214" s="14">
        <f t="shared" si="171"/>
        <v>0</v>
      </c>
      <c r="J214" s="14">
        <f t="shared" si="171"/>
        <v>0</v>
      </c>
      <c r="K214" s="14">
        <f t="shared" si="171"/>
        <v>0</v>
      </c>
      <c r="L214" s="14">
        <f t="shared" si="171"/>
        <v>0</v>
      </c>
      <c r="M214" s="14">
        <f t="shared" si="171"/>
        <v>0</v>
      </c>
      <c r="N214" s="14">
        <f t="shared" si="171"/>
        <v>0</v>
      </c>
      <c r="O214" s="14">
        <f t="shared" si="171"/>
        <v>0</v>
      </c>
      <c r="P214" s="14">
        <f t="shared" si="171"/>
        <v>0</v>
      </c>
      <c r="Q214" s="14">
        <f t="shared" si="171"/>
        <v>0</v>
      </c>
      <c r="R214" s="14">
        <f t="shared" si="171"/>
        <v>0</v>
      </c>
      <c r="S214" s="14">
        <f t="shared" si="171"/>
        <v>0</v>
      </c>
      <c r="T214" s="14">
        <f t="shared" si="171"/>
        <v>0</v>
      </c>
      <c r="U214" s="14">
        <f t="shared" si="171"/>
        <v>0</v>
      </c>
      <c r="V214" s="14">
        <f t="shared" si="171"/>
        <v>0</v>
      </c>
      <c r="W214" s="14">
        <f t="shared" si="171"/>
        <v>0</v>
      </c>
      <c r="X214" s="14">
        <f t="shared" si="171"/>
        <v>0</v>
      </c>
      <c r="Y214" s="14">
        <f t="shared" si="171"/>
        <v>0</v>
      </c>
      <c r="Z214" s="14">
        <f t="shared" si="171"/>
        <v>0</v>
      </c>
      <c r="AA214" s="14">
        <f t="shared" si="171"/>
        <v>0</v>
      </c>
      <c r="AB214" s="14">
        <f t="shared" si="171"/>
        <v>0</v>
      </c>
      <c r="AC214" s="14">
        <f t="shared" si="171"/>
        <v>0</v>
      </c>
      <c r="AD214" s="14">
        <f t="shared" si="171"/>
        <v>0</v>
      </c>
      <c r="AE214" s="14">
        <f t="shared" si="171"/>
        <v>0</v>
      </c>
      <c r="AF214" s="14">
        <f t="shared" si="171"/>
        <v>0</v>
      </c>
      <c r="AG214" s="14">
        <f t="shared" si="171"/>
        <v>0</v>
      </c>
      <c r="AH214" s="14">
        <f t="shared" si="171"/>
        <v>0</v>
      </c>
      <c r="AI214" s="14">
        <f t="shared" si="171"/>
        <v>0</v>
      </c>
      <c r="AJ214" s="14">
        <f t="shared" si="171"/>
        <v>0</v>
      </c>
      <c r="AK214" s="14">
        <f t="shared" si="171"/>
        <v>0</v>
      </c>
      <c r="AL214" s="14">
        <f t="shared" si="171"/>
        <v>0</v>
      </c>
      <c r="AM214" s="14">
        <f t="shared" si="171"/>
        <v>0</v>
      </c>
      <c r="AN214" s="14">
        <f t="shared" si="171"/>
        <v>0</v>
      </c>
    </row>
    <row r="215" spans="1:40" s="14" customFormat="1" x14ac:dyDescent="0.15">
      <c r="A215" s="18" t="s">
        <v>210</v>
      </c>
      <c r="B215" s="14">
        <f t="shared" ref="B215:AN215" si="172">IFERROR(B$218*$P12/$P$15,0)</f>
        <v>0</v>
      </c>
      <c r="C215" s="14">
        <f t="shared" si="172"/>
        <v>0</v>
      </c>
      <c r="D215" s="14">
        <f t="shared" si="172"/>
        <v>0</v>
      </c>
      <c r="E215" s="14">
        <f t="shared" si="172"/>
        <v>0</v>
      </c>
      <c r="F215" s="14">
        <f t="shared" si="172"/>
        <v>0</v>
      </c>
      <c r="G215" s="14">
        <f t="shared" si="172"/>
        <v>0</v>
      </c>
      <c r="H215" s="14">
        <f t="shared" si="172"/>
        <v>0</v>
      </c>
      <c r="I215" s="14">
        <f t="shared" si="172"/>
        <v>0</v>
      </c>
      <c r="J215" s="14">
        <f t="shared" si="172"/>
        <v>0</v>
      </c>
      <c r="K215" s="14">
        <f t="shared" si="172"/>
        <v>0</v>
      </c>
      <c r="L215" s="14">
        <f t="shared" si="172"/>
        <v>0</v>
      </c>
      <c r="M215" s="14">
        <f t="shared" si="172"/>
        <v>0</v>
      </c>
      <c r="N215" s="14">
        <f t="shared" si="172"/>
        <v>0</v>
      </c>
      <c r="O215" s="14">
        <f t="shared" si="172"/>
        <v>0</v>
      </c>
      <c r="P215" s="14">
        <f t="shared" si="172"/>
        <v>0</v>
      </c>
      <c r="Q215" s="14">
        <f t="shared" si="172"/>
        <v>0</v>
      </c>
      <c r="R215" s="14">
        <f t="shared" si="172"/>
        <v>0</v>
      </c>
      <c r="S215" s="14">
        <f t="shared" si="172"/>
        <v>0</v>
      </c>
      <c r="T215" s="14">
        <f t="shared" si="172"/>
        <v>0</v>
      </c>
      <c r="U215" s="14">
        <f t="shared" si="172"/>
        <v>0</v>
      </c>
      <c r="V215" s="14">
        <f t="shared" si="172"/>
        <v>0</v>
      </c>
      <c r="W215" s="14">
        <f t="shared" si="172"/>
        <v>0</v>
      </c>
      <c r="X215" s="14">
        <f t="shared" si="172"/>
        <v>0</v>
      </c>
      <c r="Y215" s="14">
        <f t="shared" si="172"/>
        <v>0</v>
      </c>
      <c r="Z215" s="14">
        <f t="shared" si="172"/>
        <v>0</v>
      </c>
      <c r="AA215" s="14">
        <f t="shared" si="172"/>
        <v>0</v>
      </c>
      <c r="AB215" s="14">
        <f t="shared" si="172"/>
        <v>0</v>
      </c>
      <c r="AC215" s="14">
        <f t="shared" si="172"/>
        <v>0</v>
      </c>
      <c r="AD215" s="14">
        <f t="shared" si="172"/>
        <v>0</v>
      </c>
      <c r="AE215" s="14">
        <f t="shared" si="172"/>
        <v>0</v>
      </c>
      <c r="AF215" s="14">
        <f t="shared" si="172"/>
        <v>0</v>
      </c>
      <c r="AG215" s="14">
        <f t="shared" si="172"/>
        <v>0</v>
      </c>
      <c r="AH215" s="14">
        <f t="shared" si="172"/>
        <v>0</v>
      </c>
      <c r="AI215" s="14">
        <f t="shared" si="172"/>
        <v>0</v>
      </c>
      <c r="AJ215" s="14">
        <f t="shared" si="172"/>
        <v>0</v>
      </c>
      <c r="AK215" s="14">
        <f t="shared" si="172"/>
        <v>0</v>
      </c>
      <c r="AL215" s="14">
        <f t="shared" si="172"/>
        <v>0</v>
      </c>
      <c r="AM215" s="14">
        <f t="shared" si="172"/>
        <v>0</v>
      </c>
      <c r="AN215" s="14">
        <f t="shared" si="172"/>
        <v>0</v>
      </c>
    </row>
    <row r="216" spans="1:40" s="14" customFormat="1" x14ac:dyDescent="0.15">
      <c r="A216" s="18" t="s">
        <v>211</v>
      </c>
      <c r="B216" s="14">
        <f t="shared" ref="B216:AN216" si="173">IFERROR(B$218*$P13/$P$15,0)</f>
        <v>0</v>
      </c>
      <c r="C216" s="14">
        <f t="shared" si="173"/>
        <v>0</v>
      </c>
      <c r="D216" s="14">
        <f t="shared" si="173"/>
        <v>0</v>
      </c>
      <c r="E216" s="14">
        <f t="shared" si="173"/>
        <v>0</v>
      </c>
      <c r="F216" s="14">
        <f t="shared" si="173"/>
        <v>0</v>
      </c>
      <c r="G216" s="14">
        <f t="shared" si="173"/>
        <v>0</v>
      </c>
      <c r="H216" s="14">
        <f t="shared" si="173"/>
        <v>0</v>
      </c>
      <c r="I216" s="14">
        <f t="shared" si="173"/>
        <v>0</v>
      </c>
      <c r="J216" s="14">
        <f t="shared" si="173"/>
        <v>0</v>
      </c>
      <c r="K216" s="14">
        <f t="shared" si="173"/>
        <v>0</v>
      </c>
      <c r="L216" s="14">
        <f t="shared" si="173"/>
        <v>0</v>
      </c>
      <c r="M216" s="14">
        <f t="shared" si="173"/>
        <v>0</v>
      </c>
      <c r="N216" s="14">
        <f t="shared" si="173"/>
        <v>0</v>
      </c>
      <c r="O216" s="14">
        <f t="shared" si="173"/>
        <v>0</v>
      </c>
      <c r="P216" s="14">
        <f t="shared" si="173"/>
        <v>0</v>
      </c>
      <c r="Q216" s="14">
        <f t="shared" si="173"/>
        <v>0</v>
      </c>
      <c r="R216" s="14">
        <f t="shared" si="173"/>
        <v>0</v>
      </c>
      <c r="S216" s="14">
        <f t="shared" si="173"/>
        <v>0</v>
      </c>
      <c r="T216" s="14">
        <f t="shared" si="173"/>
        <v>0</v>
      </c>
      <c r="U216" s="14">
        <f t="shared" si="173"/>
        <v>0</v>
      </c>
      <c r="V216" s="14">
        <f t="shared" si="173"/>
        <v>0</v>
      </c>
      <c r="W216" s="14">
        <f t="shared" si="173"/>
        <v>0</v>
      </c>
      <c r="X216" s="14">
        <f t="shared" si="173"/>
        <v>0</v>
      </c>
      <c r="Y216" s="14">
        <f t="shared" si="173"/>
        <v>0</v>
      </c>
      <c r="Z216" s="14">
        <f t="shared" si="173"/>
        <v>0</v>
      </c>
      <c r="AA216" s="14">
        <f t="shared" si="173"/>
        <v>0</v>
      </c>
      <c r="AB216" s="14">
        <f t="shared" si="173"/>
        <v>0</v>
      </c>
      <c r="AC216" s="14">
        <f t="shared" si="173"/>
        <v>0</v>
      </c>
      <c r="AD216" s="14">
        <f t="shared" si="173"/>
        <v>0</v>
      </c>
      <c r="AE216" s="14">
        <f t="shared" si="173"/>
        <v>0</v>
      </c>
      <c r="AF216" s="14">
        <f t="shared" si="173"/>
        <v>0</v>
      </c>
      <c r="AG216" s="14">
        <f t="shared" si="173"/>
        <v>0</v>
      </c>
      <c r="AH216" s="14">
        <f t="shared" si="173"/>
        <v>0</v>
      </c>
      <c r="AI216" s="14">
        <f t="shared" si="173"/>
        <v>0</v>
      </c>
      <c r="AJ216" s="14">
        <f t="shared" si="173"/>
        <v>0</v>
      </c>
      <c r="AK216" s="14">
        <f t="shared" si="173"/>
        <v>0</v>
      </c>
      <c r="AL216" s="14">
        <f t="shared" si="173"/>
        <v>0</v>
      </c>
      <c r="AM216" s="14">
        <f t="shared" si="173"/>
        <v>0</v>
      </c>
      <c r="AN216" s="14">
        <f t="shared" si="173"/>
        <v>0</v>
      </c>
    </row>
    <row r="217" spans="1:40" s="14" customFormat="1" x14ac:dyDescent="0.15">
      <c r="A217" s="18" t="s">
        <v>212</v>
      </c>
      <c r="B217" s="14">
        <f t="shared" ref="B217:AN217" si="174">IFERROR(B$218*$P14/$P$15,0)</f>
        <v>0</v>
      </c>
      <c r="C217" s="14">
        <f t="shared" si="174"/>
        <v>0</v>
      </c>
      <c r="D217" s="14">
        <f t="shared" si="174"/>
        <v>0</v>
      </c>
      <c r="E217" s="14">
        <f t="shared" si="174"/>
        <v>0</v>
      </c>
      <c r="F217" s="14">
        <f t="shared" si="174"/>
        <v>0</v>
      </c>
      <c r="G217" s="14">
        <f t="shared" si="174"/>
        <v>0</v>
      </c>
      <c r="H217" s="14">
        <f t="shared" si="174"/>
        <v>0</v>
      </c>
      <c r="I217" s="14">
        <f t="shared" si="174"/>
        <v>0</v>
      </c>
      <c r="J217" s="14">
        <f t="shared" si="174"/>
        <v>0</v>
      </c>
      <c r="K217" s="14">
        <f t="shared" si="174"/>
        <v>0</v>
      </c>
      <c r="L217" s="14">
        <f t="shared" si="174"/>
        <v>0</v>
      </c>
      <c r="M217" s="14">
        <f t="shared" si="174"/>
        <v>0</v>
      </c>
      <c r="N217" s="14">
        <f t="shared" si="174"/>
        <v>0</v>
      </c>
      <c r="O217" s="14">
        <f t="shared" si="174"/>
        <v>0</v>
      </c>
      <c r="P217" s="14">
        <f t="shared" si="174"/>
        <v>0</v>
      </c>
      <c r="Q217" s="14">
        <f t="shared" si="174"/>
        <v>0</v>
      </c>
      <c r="R217" s="14">
        <f t="shared" si="174"/>
        <v>0</v>
      </c>
      <c r="S217" s="14">
        <f t="shared" si="174"/>
        <v>0</v>
      </c>
      <c r="T217" s="14">
        <f t="shared" si="174"/>
        <v>0</v>
      </c>
      <c r="U217" s="14">
        <f t="shared" si="174"/>
        <v>0</v>
      </c>
      <c r="V217" s="14">
        <f t="shared" si="174"/>
        <v>0</v>
      </c>
      <c r="W217" s="14">
        <f t="shared" si="174"/>
        <v>0</v>
      </c>
      <c r="X217" s="14">
        <f t="shared" si="174"/>
        <v>0</v>
      </c>
      <c r="Y217" s="14">
        <f t="shared" si="174"/>
        <v>0</v>
      </c>
      <c r="Z217" s="14">
        <f t="shared" si="174"/>
        <v>0</v>
      </c>
      <c r="AA217" s="14">
        <f t="shared" si="174"/>
        <v>0</v>
      </c>
      <c r="AB217" s="14">
        <f t="shared" si="174"/>
        <v>0</v>
      </c>
      <c r="AC217" s="14">
        <f t="shared" si="174"/>
        <v>0</v>
      </c>
      <c r="AD217" s="14">
        <f t="shared" si="174"/>
        <v>0</v>
      </c>
      <c r="AE217" s="14">
        <f t="shared" si="174"/>
        <v>0</v>
      </c>
      <c r="AF217" s="14">
        <f t="shared" si="174"/>
        <v>0</v>
      </c>
      <c r="AG217" s="14">
        <f t="shared" si="174"/>
        <v>0</v>
      </c>
      <c r="AH217" s="14">
        <f t="shared" si="174"/>
        <v>0</v>
      </c>
      <c r="AI217" s="14">
        <f t="shared" si="174"/>
        <v>0</v>
      </c>
      <c r="AJ217" s="14">
        <f t="shared" si="174"/>
        <v>0</v>
      </c>
      <c r="AK217" s="14">
        <f t="shared" si="174"/>
        <v>0</v>
      </c>
      <c r="AL217" s="14">
        <f t="shared" si="174"/>
        <v>0</v>
      </c>
      <c r="AM217" s="14">
        <f t="shared" si="174"/>
        <v>0</v>
      </c>
      <c r="AN217" s="14">
        <f t="shared" si="174"/>
        <v>0</v>
      </c>
    </row>
    <row r="218" spans="1:40" s="16" customFormat="1" x14ac:dyDescent="0.15">
      <c r="A218" s="18" t="s">
        <v>527</v>
      </c>
      <c r="B218" s="16">
        <f>'BAU energy consumption'!B$3*$O$17</f>
        <v>4144.5788636671405</v>
      </c>
      <c r="C218" s="16">
        <f>'BAU energy consumption'!C$3*$O$17</f>
        <v>4175.4107783519657</v>
      </c>
      <c r="D218" s="16">
        <f>'BAU energy consumption'!D$3*$O$17</f>
        <v>4256.8476759816758</v>
      </c>
      <c r="E218" s="16">
        <f>'BAU energy consumption'!E$3*$O$17</f>
        <v>4338.8145857455147</v>
      </c>
      <c r="F218" s="16">
        <f>'BAU energy consumption'!F$3*$O$17</f>
        <v>4410.910479699417</v>
      </c>
      <c r="G218" s="16">
        <f>'BAU energy consumption'!G$3*$O$17</f>
        <v>4461.0311402007219</v>
      </c>
      <c r="H218" s="16">
        <f>'BAU energy consumption'!H$3*$O$17</f>
        <v>4511.202490767907</v>
      </c>
      <c r="I218" s="16">
        <f>'BAU energy consumption'!I$3*$O$17</f>
        <v>4561.4437617529147</v>
      </c>
      <c r="J218" s="16">
        <f>'BAU energy consumption'!J$3*$O$17</f>
        <v>4611.7479526115467</v>
      </c>
      <c r="K218" s="16">
        <f>'BAU energy consumption'!K$3*$O$17</f>
        <v>4660.7342715093118</v>
      </c>
      <c r="L218" s="16">
        <f>'BAU energy consumption'!L$3*$O$17</f>
        <v>4706.8084446106286</v>
      </c>
      <c r="M218" s="16">
        <f>'BAU energy consumption'!M$3*$O$17</f>
        <v>4752.8191516997895</v>
      </c>
      <c r="N218" s="16">
        <f>'BAU energy consumption'!N$3*$O$17</f>
        <v>4798.7854323769025</v>
      </c>
      <c r="O218" s="16">
        <f>'BAU energy consumption'!O$3*$O$17</f>
        <v>4844.6956699947286</v>
      </c>
      <c r="P218" s="16">
        <f>'BAU energy consumption'!P$3*$O$17</f>
        <v>4880.076961566454</v>
      </c>
      <c r="Q218" s="16">
        <f>'BAU energy consumption'!Q$3*$O$17</f>
        <v>4892.9219168702875</v>
      </c>
      <c r="R218" s="16">
        <f>'BAU energy consumption'!R$3*$O$17</f>
        <v>4905.5834416653033</v>
      </c>
      <c r="S218" s="16">
        <f>'BAU energy consumption'!S$3*$O$17</f>
        <v>4918.0781308992246</v>
      </c>
      <c r="T218" s="16">
        <f>'BAU energy consumption'!T$3*$O$17</f>
        <v>4930.3976314989859</v>
      </c>
      <c r="U218" s="16">
        <f>'BAU energy consumption'!U$3*$O$17</f>
        <v>4937.8402112946205</v>
      </c>
      <c r="V218" s="16">
        <f>'BAU energy consumption'!V$3*$O$17</f>
        <v>4934.9963197368843</v>
      </c>
      <c r="W218" s="16">
        <f>'BAU energy consumption'!W$3*$O$17</f>
        <v>4931.9465887131046</v>
      </c>
      <c r="X218" s="16">
        <f>'BAU energy consumption'!X$3*$O$17</f>
        <v>4928.7063223606465</v>
      </c>
      <c r="Y218" s="16">
        <f>'BAU energy consumption'!Y$3*$O$17</f>
        <v>4925.257552946634</v>
      </c>
      <c r="Z218" s="16">
        <f>'BAU energy consumption'!Z$3*$O$17</f>
        <v>4918.0781148461365</v>
      </c>
      <c r="AA218" s="16">
        <f>'BAU energy consumption'!AA$3*$O$17</f>
        <v>4903.1350318708064</v>
      </c>
      <c r="AB218" s="16">
        <f>'BAU energy consumption'!AB$3*$O$17</f>
        <v>4887.8849954929792</v>
      </c>
      <c r="AC218" s="16">
        <f>'BAU energy consumption'!AC$3*$O$17</f>
        <v>4872.3312652978093</v>
      </c>
      <c r="AD218" s="16">
        <f>'BAU energy consumption'!AD$3*$O$17</f>
        <v>4856.4733342353666</v>
      </c>
      <c r="AE218" s="16">
        <f>'BAU energy consumption'!AE$3*$O$17</f>
        <v>4836.0390230469084</v>
      </c>
      <c r="AF218" s="16">
        <f>'BAU energy consumption'!AF$3*$O$17</f>
        <v>4806.0701861028811</v>
      </c>
      <c r="AG218" s="16">
        <f>'BAU energy consumption'!AG$3*$O$17</f>
        <v>4775.6743438191343</v>
      </c>
      <c r="AH218" s="16">
        <f>'BAU energy consumption'!AH$3*$O$17</f>
        <v>4744.8872764091457</v>
      </c>
      <c r="AI218" s="16">
        <f>'BAU energy consumption'!AI$3*$O$17</f>
        <v>4713.6656271232332</v>
      </c>
      <c r="AJ218" s="16">
        <f>'BAU energy consumption'!AJ$3*$O$17</f>
        <v>4678.7228698938443</v>
      </c>
      <c r="AK218" s="16">
        <f>'BAU energy consumption'!AK$3*$O$17</f>
        <v>4636.2850825444348</v>
      </c>
      <c r="AL218" s="16">
        <f>'BAU energy consumption'!AL$3*$O$17</f>
        <v>4593.3233385911817</v>
      </c>
      <c r="AM218" s="16">
        <f>'BAU energy consumption'!AM$3*$O$17</f>
        <v>4549.849105559696</v>
      </c>
      <c r="AN218" s="16">
        <f>'BAU energy consumption'!AN$3*$O$17</f>
        <v>4505.8467991305752</v>
      </c>
    </row>
    <row r="219" spans="1:40" s="14" customFormat="1" x14ac:dyDescent="0.15"/>
    <row r="220" spans="1:40" s="18" customFormat="1" x14ac:dyDescent="0.15">
      <c r="A220" s="17" t="s">
        <v>23</v>
      </c>
      <c r="B220" s="18">
        <v>2022</v>
      </c>
      <c r="C220" s="18">
        <v>2023</v>
      </c>
      <c r="D220" s="18">
        <v>2024</v>
      </c>
      <c r="E220" s="18">
        <v>2025</v>
      </c>
      <c r="F220" s="18">
        <v>2026</v>
      </c>
      <c r="G220" s="18">
        <v>2027</v>
      </c>
      <c r="H220" s="18">
        <v>2028</v>
      </c>
      <c r="I220" s="18">
        <v>2029</v>
      </c>
      <c r="J220" s="18">
        <v>2030</v>
      </c>
      <c r="K220" s="18">
        <v>2031</v>
      </c>
      <c r="L220" s="18">
        <v>2032</v>
      </c>
      <c r="M220" s="18">
        <v>2033</v>
      </c>
      <c r="N220" s="18">
        <v>2034</v>
      </c>
      <c r="O220" s="18">
        <v>2035</v>
      </c>
      <c r="P220" s="18">
        <v>2036</v>
      </c>
      <c r="Q220" s="18">
        <v>2037</v>
      </c>
      <c r="R220" s="18">
        <v>2038</v>
      </c>
      <c r="S220" s="18">
        <v>2039</v>
      </c>
      <c r="T220" s="18">
        <v>2040</v>
      </c>
      <c r="U220" s="18">
        <v>2041</v>
      </c>
      <c r="V220" s="18">
        <v>2042</v>
      </c>
      <c r="W220" s="18">
        <v>2043</v>
      </c>
      <c r="X220" s="18">
        <v>2044</v>
      </c>
      <c r="Y220" s="18">
        <v>2045</v>
      </c>
      <c r="Z220" s="18">
        <v>2046</v>
      </c>
      <c r="AA220" s="18">
        <v>2047</v>
      </c>
      <c r="AB220" s="18">
        <v>2048</v>
      </c>
      <c r="AC220" s="18">
        <v>2049</v>
      </c>
      <c r="AD220" s="18">
        <v>2050</v>
      </c>
      <c r="AE220" s="18">
        <v>2051</v>
      </c>
      <c r="AF220" s="18">
        <v>2052</v>
      </c>
      <c r="AG220" s="18">
        <v>2053</v>
      </c>
      <c r="AH220" s="18">
        <v>2054</v>
      </c>
      <c r="AI220" s="18">
        <v>2055</v>
      </c>
      <c r="AJ220" s="18">
        <v>2056</v>
      </c>
      <c r="AK220" s="18">
        <v>2057</v>
      </c>
      <c r="AL220" s="18">
        <v>2058</v>
      </c>
      <c r="AM220" s="18">
        <v>2059</v>
      </c>
      <c r="AN220" s="18">
        <v>2060</v>
      </c>
    </row>
    <row r="221" spans="1:40" s="14" customFormat="1" x14ac:dyDescent="0.15">
      <c r="A221" s="18" t="s">
        <v>203</v>
      </c>
      <c r="B221" s="15">
        <f>B$231*$Q5/$Q$15-$Q$3*'Distributed Generation'!B16</f>
        <v>6467.8376038542574</v>
      </c>
      <c r="C221" s="15">
        <f>C$231*$Q5/$Q$15-$Q$3*'Distributed Generation'!C16</f>
        <v>5979.9202644046009</v>
      </c>
      <c r="D221" s="15">
        <f>D$231*$Q5/$Q$15-$Q$3*'Distributed Generation'!D16</f>
        <v>6004.3272751751883</v>
      </c>
      <c r="E221" s="15">
        <f>E$231*$Q5/$Q$15-$Q$3*'Distributed Generation'!E16</f>
        <v>6022.6797431352525</v>
      </c>
      <c r="F221" s="15">
        <f>F$231*$Q5/$Q$15-$Q$3*'Distributed Generation'!F16</f>
        <v>6018.7463063374789</v>
      </c>
      <c r="G221" s="15">
        <f>G$231*$Q5/$Q$15-$Q$3*'Distributed Generation'!G16</f>
        <v>5973.6376839623917</v>
      </c>
      <c r="H221" s="15">
        <f>H$231*$Q5/$Q$15-$Q$3*'Distributed Generation'!H16</f>
        <v>5921.7265109816544</v>
      </c>
      <c r="I221" s="15">
        <f>I$231*$Q5/$Q$15-$Q$3*'Distributed Generation'!I16</f>
        <v>5863.0427973909</v>
      </c>
      <c r="J221" s="15">
        <f>J$231*$Q5/$Q$15-$Q$3*'Distributed Generation'!J16</f>
        <v>5797.5756184654419</v>
      </c>
      <c r="K221" s="15">
        <f>K$231*$Q5/$Q$15-$Q$3*'Distributed Generation'!K16</f>
        <v>5747.2735721507324</v>
      </c>
      <c r="L221" s="15">
        <f>L$231*$Q5/$Q$15-$Q$3*'Distributed Generation'!L16</f>
        <v>5753.021126860076</v>
      </c>
      <c r="M221" s="15">
        <f>M$231*$Q5/$Q$15-$Q$3*'Distributed Generation'!M16</f>
        <v>5757.6841499222373</v>
      </c>
      <c r="N221" s="15">
        <f>N$231*$Q5/$Q$15-$Q$3*'Distributed Generation'!N16</f>
        <v>5761.2962622808682</v>
      </c>
      <c r="O221" s="15">
        <f>O$231*$Q5/$Q$15-$Q$3*'Distributed Generation'!O16</f>
        <v>5772.1632122659075</v>
      </c>
      <c r="P221" s="15">
        <f>P$231*$Q5/$Q$15-$Q$3*'Distributed Generation'!P16</f>
        <v>5787.3706770995996</v>
      </c>
      <c r="Q221" s="15">
        <f>Q$231*$Q5/$Q$15-$Q$3*'Distributed Generation'!Q16</f>
        <v>5799.4654950988934</v>
      </c>
      <c r="R221" s="15">
        <f>R$231*$Q5/$Q$15-$Q$3*'Distributed Generation'!R16</f>
        <v>5811.2998645667485</v>
      </c>
      <c r="S221" s="15">
        <f>S$231*$Q5/$Q$15-$Q$3*'Distributed Generation'!S16</f>
        <v>5822.8961340536944</v>
      </c>
      <c r="T221" s="15">
        <f>T$231*$Q5/$Q$15-$Q$3*'Distributed Generation'!T16</f>
        <v>5838.0606063681498</v>
      </c>
      <c r="U221" s="15">
        <f>U$231*$Q5/$Q$15-$Q$3*'Distributed Generation'!U16</f>
        <v>5845.6592472842622</v>
      </c>
      <c r="V221" s="15">
        <f>V$231*$Q5/$Q$15-$Q$3*'Distributed Generation'!V16</f>
        <v>5837.243114656183</v>
      </c>
      <c r="W221" s="15">
        <f>W$231*$Q5/$Q$15-$Q$3*'Distributed Generation'!W16</f>
        <v>5828.5466324392028</v>
      </c>
      <c r="X221" s="15">
        <f>X$231*$Q5/$Q$15-$Q$3*'Distributed Generation'!X16</f>
        <v>5819.6020064924105</v>
      </c>
      <c r="Y221" s="15">
        <f>Y$231*$Q5/$Q$15-$Q$3*'Distributed Generation'!Y16</f>
        <v>5813.2189922388479</v>
      </c>
      <c r="Z221" s="15">
        <f>Z$231*$Q5/$Q$15-$Q$3*'Distributed Generation'!Z16</f>
        <v>5801.0913892847111</v>
      </c>
      <c r="AA221" s="15">
        <f>AA$231*$Q5/$Q$15-$Q$3*'Distributed Generation'!AA16</f>
        <v>5776.9232757112286</v>
      </c>
      <c r="AB221" s="15">
        <f>AB$231*$Q5/$Q$15-$Q$3*'Distributed Generation'!AB16</f>
        <v>5752.3540153951672</v>
      </c>
      <c r="AC221" s="15">
        <f>AC$231*$Q5/$Q$15-$Q$3*'Distributed Generation'!AC16</f>
        <v>5727.3837231553734</v>
      </c>
      <c r="AD221" s="15">
        <f>AD$231*$Q5/$Q$15-$Q$3*'Distributed Generation'!AD16</f>
        <v>5705.4861939240755</v>
      </c>
      <c r="AE221" s="15">
        <f>AE$231*$Q5/$Q$15-$Q$3*'Distributed Generation'!AE16</f>
        <v>5676.5707753429451</v>
      </c>
      <c r="AF221" s="15">
        <f>AF$231*$Q5/$Q$15-$Q$3*'Distributed Generation'!AF16</f>
        <v>5632.8802744786453</v>
      </c>
      <c r="AG221" s="15">
        <f>AG$231*$Q5/$Q$15-$Q$3*'Distributed Generation'!AG16</f>
        <v>5588.6417547067576</v>
      </c>
      <c r="AH221" s="15">
        <f>AH$231*$Q5/$Q$15-$Q$3*'Distributed Generation'!AH16</f>
        <v>5543.9164324505546</v>
      </c>
      <c r="AI221" s="15">
        <f>AI$231*$Q5/$Q$15-$Q$3*'Distributed Generation'!AI16</f>
        <v>5501.2903517778614</v>
      </c>
      <c r="AJ221" s="15">
        <f>AJ$231*$Q5/$Q$15-$Q$3*'Distributed Generation'!AJ16</f>
        <v>5453.0100194267688</v>
      </c>
      <c r="AK221" s="15">
        <f>AK$231*$Q5/$Q$15-$Q$3*'Distributed Generation'!AK16</f>
        <v>5393.1802818363658</v>
      </c>
      <c r="AL221" s="15">
        <f>AL$231*$Q5/$Q$15-$Q$3*'Distributed Generation'!AL16</f>
        <v>5332.6841244609204</v>
      </c>
      <c r="AM221" s="15">
        <f>AM$231*$Q5/$Q$15-$Q$3*'Distributed Generation'!AM16</f>
        <v>5271.544161058956</v>
      </c>
      <c r="AN221" s="15">
        <f>AN$231*$Q5/$Q$15-$Q$3*'Distributed Generation'!AN16</f>
        <v>4773.750665442948</v>
      </c>
    </row>
    <row r="222" spans="1:40" s="14" customFormat="1" x14ac:dyDescent="0.15">
      <c r="A222" s="18" t="s">
        <v>204</v>
      </c>
      <c r="B222" s="15">
        <f t="shared" ref="B222:AN222" si="175">B$231*$Q6/$Q$15</f>
        <v>0</v>
      </c>
      <c r="C222" s="15">
        <f t="shared" si="175"/>
        <v>0</v>
      </c>
      <c r="D222" s="15">
        <f t="shared" si="175"/>
        <v>0</v>
      </c>
      <c r="E222" s="15">
        <f t="shared" si="175"/>
        <v>0</v>
      </c>
      <c r="F222" s="15">
        <f t="shared" si="175"/>
        <v>0</v>
      </c>
      <c r="G222" s="15">
        <f t="shared" si="175"/>
        <v>0</v>
      </c>
      <c r="H222" s="15">
        <f t="shared" si="175"/>
        <v>0</v>
      </c>
      <c r="I222" s="15">
        <f t="shared" si="175"/>
        <v>0</v>
      </c>
      <c r="J222" s="15">
        <f t="shared" si="175"/>
        <v>0</v>
      </c>
      <c r="K222" s="15">
        <f t="shared" si="175"/>
        <v>0</v>
      </c>
      <c r="L222" s="15">
        <f t="shared" si="175"/>
        <v>0</v>
      </c>
      <c r="M222" s="15">
        <f t="shared" si="175"/>
        <v>0</v>
      </c>
      <c r="N222" s="15">
        <f t="shared" si="175"/>
        <v>0</v>
      </c>
      <c r="O222" s="15">
        <f t="shared" si="175"/>
        <v>0</v>
      </c>
      <c r="P222" s="15">
        <f t="shared" si="175"/>
        <v>0</v>
      </c>
      <c r="Q222" s="15">
        <f t="shared" si="175"/>
        <v>0</v>
      </c>
      <c r="R222" s="15">
        <f t="shared" si="175"/>
        <v>0</v>
      </c>
      <c r="S222" s="15">
        <f t="shared" si="175"/>
        <v>0</v>
      </c>
      <c r="T222" s="15">
        <f t="shared" si="175"/>
        <v>0</v>
      </c>
      <c r="U222" s="15">
        <f t="shared" si="175"/>
        <v>0</v>
      </c>
      <c r="V222" s="15">
        <f t="shared" si="175"/>
        <v>0</v>
      </c>
      <c r="W222" s="15">
        <f t="shared" si="175"/>
        <v>0</v>
      </c>
      <c r="X222" s="15">
        <f t="shared" si="175"/>
        <v>0</v>
      </c>
      <c r="Y222" s="15">
        <f t="shared" si="175"/>
        <v>0</v>
      </c>
      <c r="Z222" s="15">
        <f t="shared" si="175"/>
        <v>0</v>
      </c>
      <c r="AA222" s="15">
        <f t="shared" si="175"/>
        <v>0</v>
      </c>
      <c r="AB222" s="15">
        <f t="shared" si="175"/>
        <v>0</v>
      </c>
      <c r="AC222" s="15">
        <f t="shared" si="175"/>
        <v>0</v>
      </c>
      <c r="AD222" s="15">
        <f t="shared" si="175"/>
        <v>0</v>
      </c>
      <c r="AE222" s="15">
        <f t="shared" si="175"/>
        <v>0</v>
      </c>
      <c r="AF222" s="15">
        <f t="shared" si="175"/>
        <v>0</v>
      </c>
      <c r="AG222" s="15">
        <f t="shared" si="175"/>
        <v>0</v>
      </c>
      <c r="AH222" s="15">
        <f t="shared" si="175"/>
        <v>0</v>
      </c>
      <c r="AI222" s="15">
        <f t="shared" si="175"/>
        <v>0</v>
      </c>
      <c r="AJ222" s="15">
        <f t="shared" si="175"/>
        <v>0</v>
      </c>
      <c r="AK222" s="15">
        <f t="shared" si="175"/>
        <v>0</v>
      </c>
      <c r="AL222" s="15">
        <f t="shared" si="175"/>
        <v>0</v>
      </c>
      <c r="AM222" s="15">
        <f t="shared" si="175"/>
        <v>0</v>
      </c>
      <c r="AN222" s="15">
        <f t="shared" si="175"/>
        <v>0</v>
      </c>
    </row>
    <row r="223" spans="1:40" s="14" customFormat="1" x14ac:dyDescent="0.15">
      <c r="A223" s="18" t="s">
        <v>205</v>
      </c>
      <c r="B223" s="15">
        <f t="shared" ref="B223:AN223" si="176">B$231*$Q7/$Q$15</f>
        <v>0</v>
      </c>
      <c r="C223" s="15">
        <f t="shared" si="176"/>
        <v>0</v>
      </c>
      <c r="D223" s="15">
        <f t="shared" si="176"/>
        <v>0</v>
      </c>
      <c r="E223" s="15">
        <f t="shared" si="176"/>
        <v>0</v>
      </c>
      <c r="F223" s="15">
        <f t="shared" si="176"/>
        <v>0</v>
      </c>
      <c r="G223" s="15">
        <f t="shared" si="176"/>
        <v>0</v>
      </c>
      <c r="H223" s="15">
        <f t="shared" si="176"/>
        <v>0</v>
      </c>
      <c r="I223" s="15">
        <f t="shared" si="176"/>
        <v>0</v>
      </c>
      <c r="J223" s="15">
        <f t="shared" si="176"/>
        <v>0</v>
      </c>
      <c r="K223" s="15">
        <f t="shared" si="176"/>
        <v>0</v>
      </c>
      <c r="L223" s="15">
        <f t="shared" si="176"/>
        <v>0</v>
      </c>
      <c r="M223" s="15">
        <f t="shared" si="176"/>
        <v>0</v>
      </c>
      <c r="N223" s="15">
        <f t="shared" si="176"/>
        <v>0</v>
      </c>
      <c r="O223" s="15">
        <f t="shared" si="176"/>
        <v>0</v>
      </c>
      <c r="P223" s="15">
        <f t="shared" si="176"/>
        <v>0</v>
      </c>
      <c r="Q223" s="15">
        <f t="shared" si="176"/>
        <v>0</v>
      </c>
      <c r="R223" s="15">
        <f t="shared" si="176"/>
        <v>0</v>
      </c>
      <c r="S223" s="15">
        <f t="shared" si="176"/>
        <v>0</v>
      </c>
      <c r="T223" s="15">
        <f t="shared" si="176"/>
        <v>0</v>
      </c>
      <c r="U223" s="15">
        <f t="shared" si="176"/>
        <v>0</v>
      </c>
      <c r="V223" s="15">
        <f t="shared" si="176"/>
        <v>0</v>
      </c>
      <c r="W223" s="15">
        <f t="shared" si="176"/>
        <v>0</v>
      </c>
      <c r="X223" s="15">
        <f t="shared" si="176"/>
        <v>0</v>
      </c>
      <c r="Y223" s="15">
        <f t="shared" si="176"/>
        <v>0</v>
      </c>
      <c r="Z223" s="15">
        <f t="shared" si="176"/>
        <v>0</v>
      </c>
      <c r="AA223" s="15">
        <f t="shared" si="176"/>
        <v>0</v>
      </c>
      <c r="AB223" s="15">
        <f t="shared" si="176"/>
        <v>0</v>
      </c>
      <c r="AC223" s="15">
        <f t="shared" si="176"/>
        <v>0</v>
      </c>
      <c r="AD223" s="15">
        <f t="shared" si="176"/>
        <v>0</v>
      </c>
      <c r="AE223" s="15">
        <f t="shared" si="176"/>
        <v>0</v>
      </c>
      <c r="AF223" s="15">
        <f t="shared" si="176"/>
        <v>0</v>
      </c>
      <c r="AG223" s="15">
        <f t="shared" si="176"/>
        <v>0</v>
      </c>
      <c r="AH223" s="15">
        <f t="shared" si="176"/>
        <v>0</v>
      </c>
      <c r="AI223" s="15">
        <f t="shared" si="176"/>
        <v>0</v>
      </c>
      <c r="AJ223" s="15">
        <f t="shared" si="176"/>
        <v>0</v>
      </c>
      <c r="AK223" s="15">
        <f t="shared" si="176"/>
        <v>0</v>
      </c>
      <c r="AL223" s="15">
        <f t="shared" si="176"/>
        <v>0</v>
      </c>
      <c r="AM223" s="15">
        <f t="shared" si="176"/>
        <v>0</v>
      </c>
      <c r="AN223" s="15">
        <f t="shared" si="176"/>
        <v>0</v>
      </c>
    </row>
    <row r="224" spans="1:40" s="14" customFormat="1" x14ac:dyDescent="0.15">
      <c r="A224" s="18" t="s">
        <v>206</v>
      </c>
      <c r="B224" s="15">
        <f t="shared" ref="B224:AN224" si="177">B$231*$Q8/$Q$15</f>
        <v>0</v>
      </c>
      <c r="C224" s="15">
        <f t="shared" si="177"/>
        <v>0</v>
      </c>
      <c r="D224" s="15">
        <f t="shared" si="177"/>
        <v>0</v>
      </c>
      <c r="E224" s="15">
        <f t="shared" si="177"/>
        <v>0</v>
      </c>
      <c r="F224" s="15">
        <f t="shared" si="177"/>
        <v>0</v>
      </c>
      <c r="G224" s="15">
        <f t="shared" si="177"/>
        <v>0</v>
      </c>
      <c r="H224" s="15">
        <f t="shared" si="177"/>
        <v>0</v>
      </c>
      <c r="I224" s="15">
        <f t="shared" si="177"/>
        <v>0</v>
      </c>
      <c r="J224" s="15">
        <f t="shared" si="177"/>
        <v>0</v>
      </c>
      <c r="K224" s="15">
        <f t="shared" si="177"/>
        <v>0</v>
      </c>
      <c r="L224" s="15">
        <f t="shared" si="177"/>
        <v>0</v>
      </c>
      <c r="M224" s="15">
        <f t="shared" si="177"/>
        <v>0</v>
      </c>
      <c r="N224" s="15">
        <f t="shared" si="177"/>
        <v>0</v>
      </c>
      <c r="O224" s="15">
        <f t="shared" si="177"/>
        <v>0</v>
      </c>
      <c r="P224" s="15">
        <f t="shared" si="177"/>
        <v>0</v>
      </c>
      <c r="Q224" s="15">
        <f t="shared" si="177"/>
        <v>0</v>
      </c>
      <c r="R224" s="15">
        <f t="shared" si="177"/>
        <v>0</v>
      </c>
      <c r="S224" s="15">
        <f t="shared" si="177"/>
        <v>0</v>
      </c>
      <c r="T224" s="15">
        <f t="shared" si="177"/>
        <v>0</v>
      </c>
      <c r="U224" s="15">
        <f t="shared" si="177"/>
        <v>0</v>
      </c>
      <c r="V224" s="15">
        <f t="shared" si="177"/>
        <v>0</v>
      </c>
      <c r="W224" s="15">
        <f t="shared" si="177"/>
        <v>0</v>
      </c>
      <c r="X224" s="15">
        <f t="shared" si="177"/>
        <v>0</v>
      </c>
      <c r="Y224" s="15">
        <f t="shared" si="177"/>
        <v>0</v>
      </c>
      <c r="Z224" s="15">
        <f t="shared" si="177"/>
        <v>0</v>
      </c>
      <c r="AA224" s="15">
        <f t="shared" si="177"/>
        <v>0</v>
      </c>
      <c r="AB224" s="15">
        <f t="shared" si="177"/>
        <v>0</v>
      </c>
      <c r="AC224" s="15">
        <f t="shared" si="177"/>
        <v>0</v>
      </c>
      <c r="AD224" s="15">
        <f t="shared" si="177"/>
        <v>0</v>
      </c>
      <c r="AE224" s="15">
        <f t="shared" si="177"/>
        <v>0</v>
      </c>
      <c r="AF224" s="15">
        <f t="shared" si="177"/>
        <v>0</v>
      </c>
      <c r="AG224" s="15">
        <f t="shared" si="177"/>
        <v>0</v>
      </c>
      <c r="AH224" s="15">
        <f t="shared" si="177"/>
        <v>0</v>
      </c>
      <c r="AI224" s="15">
        <f t="shared" si="177"/>
        <v>0</v>
      </c>
      <c r="AJ224" s="15">
        <f t="shared" si="177"/>
        <v>0</v>
      </c>
      <c r="AK224" s="15">
        <f t="shared" si="177"/>
        <v>0</v>
      </c>
      <c r="AL224" s="15">
        <f t="shared" si="177"/>
        <v>0</v>
      </c>
      <c r="AM224" s="15">
        <f t="shared" si="177"/>
        <v>0</v>
      </c>
      <c r="AN224" s="15">
        <f t="shared" si="177"/>
        <v>0</v>
      </c>
    </row>
    <row r="225" spans="1:40" s="14" customFormat="1" x14ac:dyDescent="0.15">
      <c r="A225" s="18" t="s">
        <v>207</v>
      </c>
      <c r="B225" s="15">
        <f t="shared" ref="B225:AN225" si="178">B$231*$Q9/$Q$15</f>
        <v>0</v>
      </c>
      <c r="C225" s="15">
        <f t="shared" si="178"/>
        <v>0</v>
      </c>
      <c r="D225" s="15">
        <f t="shared" si="178"/>
        <v>0</v>
      </c>
      <c r="E225" s="15">
        <f t="shared" si="178"/>
        <v>0</v>
      </c>
      <c r="F225" s="15">
        <f t="shared" si="178"/>
        <v>0</v>
      </c>
      <c r="G225" s="15">
        <f t="shared" si="178"/>
        <v>0</v>
      </c>
      <c r="H225" s="15">
        <f t="shared" si="178"/>
        <v>0</v>
      </c>
      <c r="I225" s="15">
        <f t="shared" si="178"/>
        <v>0</v>
      </c>
      <c r="J225" s="15">
        <f t="shared" si="178"/>
        <v>0</v>
      </c>
      <c r="K225" s="15">
        <f t="shared" si="178"/>
        <v>0</v>
      </c>
      <c r="L225" s="15">
        <f t="shared" si="178"/>
        <v>0</v>
      </c>
      <c r="M225" s="15">
        <f t="shared" si="178"/>
        <v>0</v>
      </c>
      <c r="N225" s="15">
        <f t="shared" si="178"/>
        <v>0</v>
      </c>
      <c r="O225" s="15">
        <f t="shared" si="178"/>
        <v>0</v>
      </c>
      <c r="P225" s="15">
        <f t="shared" si="178"/>
        <v>0</v>
      </c>
      <c r="Q225" s="15">
        <f t="shared" si="178"/>
        <v>0</v>
      </c>
      <c r="R225" s="15">
        <f t="shared" si="178"/>
        <v>0</v>
      </c>
      <c r="S225" s="15">
        <f t="shared" si="178"/>
        <v>0</v>
      </c>
      <c r="T225" s="15">
        <f t="shared" si="178"/>
        <v>0</v>
      </c>
      <c r="U225" s="15">
        <f t="shared" si="178"/>
        <v>0</v>
      </c>
      <c r="V225" s="15">
        <f t="shared" si="178"/>
        <v>0</v>
      </c>
      <c r="W225" s="15">
        <f t="shared" si="178"/>
        <v>0</v>
      </c>
      <c r="X225" s="15">
        <f t="shared" si="178"/>
        <v>0</v>
      </c>
      <c r="Y225" s="15">
        <f t="shared" si="178"/>
        <v>0</v>
      </c>
      <c r="Z225" s="15">
        <f t="shared" si="178"/>
        <v>0</v>
      </c>
      <c r="AA225" s="15">
        <f t="shared" si="178"/>
        <v>0</v>
      </c>
      <c r="AB225" s="15">
        <f t="shared" si="178"/>
        <v>0</v>
      </c>
      <c r="AC225" s="15">
        <f t="shared" si="178"/>
        <v>0</v>
      </c>
      <c r="AD225" s="15">
        <f t="shared" si="178"/>
        <v>0</v>
      </c>
      <c r="AE225" s="15">
        <f t="shared" si="178"/>
        <v>0</v>
      </c>
      <c r="AF225" s="15">
        <f t="shared" si="178"/>
        <v>0</v>
      </c>
      <c r="AG225" s="15">
        <f t="shared" si="178"/>
        <v>0</v>
      </c>
      <c r="AH225" s="15">
        <f t="shared" si="178"/>
        <v>0</v>
      </c>
      <c r="AI225" s="15">
        <f t="shared" si="178"/>
        <v>0</v>
      </c>
      <c r="AJ225" s="15">
        <f t="shared" si="178"/>
        <v>0</v>
      </c>
      <c r="AK225" s="15">
        <f t="shared" si="178"/>
        <v>0</v>
      </c>
      <c r="AL225" s="15">
        <f t="shared" si="178"/>
        <v>0</v>
      </c>
      <c r="AM225" s="15">
        <f t="shared" si="178"/>
        <v>0</v>
      </c>
      <c r="AN225" s="15">
        <f t="shared" si="178"/>
        <v>0</v>
      </c>
    </row>
    <row r="226" spans="1:40" s="14" customFormat="1" x14ac:dyDescent="0.15">
      <c r="A226" s="18" t="s">
        <v>208</v>
      </c>
      <c r="B226" s="15">
        <f t="shared" ref="B226:AN226" si="179">B$231*$Q10/$Q$15</f>
        <v>0</v>
      </c>
      <c r="C226" s="15">
        <f t="shared" si="179"/>
        <v>0</v>
      </c>
      <c r="D226" s="15">
        <f t="shared" si="179"/>
        <v>0</v>
      </c>
      <c r="E226" s="15">
        <f t="shared" si="179"/>
        <v>0</v>
      </c>
      <c r="F226" s="15">
        <f t="shared" si="179"/>
        <v>0</v>
      </c>
      <c r="G226" s="15">
        <f t="shared" si="179"/>
        <v>0</v>
      </c>
      <c r="H226" s="15">
        <f t="shared" si="179"/>
        <v>0</v>
      </c>
      <c r="I226" s="15">
        <f t="shared" si="179"/>
        <v>0</v>
      </c>
      <c r="J226" s="15">
        <f t="shared" si="179"/>
        <v>0</v>
      </c>
      <c r="K226" s="15">
        <f t="shared" si="179"/>
        <v>0</v>
      </c>
      <c r="L226" s="15">
        <f t="shared" si="179"/>
        <v>0</v>
      </c>
      <c r="M226" s="15">
        <f t="shared" si="179"/>
        <v>0</v>
      </c>
      <c r="N226" s="15">
        <f t="shared" si="179"/>
        <v>0</v>
      </c>
      <c r="O226" s="15">
        <f t="shared" si="179"/>
        <v>0</v>
      </c>
      <c r="P226" s="15">
        <f t="shared" si="179"/>
        <v>0</v>
      </c>
      <c r="Q226" s="15">
        <f t="shared" si="179"/>
        <v>0</v>
      </c>
      <c r="R226" s="15">
        <f t="shared" si="179"/>
        <v>0</v>
      </c>
      <c r="S226" s="15">
        <f t="shared" si="179"/>
        <v>0</v>
      </c>
      <c r="T226" s="15">
        <f t="shared" si="179"/>
        <v>0</v>
      </c>
      <c r="U226" s="15">
        <f t="shared" si="179"/>
        <v>0</v>
      </c>
      <c r="V226" s="15">
        <f t="shared" si="179"/>
        <v>0</v>
      </c>
      <c r="W226" s="15">
        <f t="shared" si="179"/>
        <v>0</v>
      </c>
      <c r="X226" s="15">
        <f t="shared" si="179"/>
        <v>0</v>
      </c>
      <c r="Y226" s="15">
        <f t="shared" si="179"/>
        <v>0</v>
      </c>
      <c r="Z226" s="15">
        <f t="shared" si="179"/>
        <v>0</v>
      </c>
      <c r="AA226" s="15">
        <f t="shared" si="179"/>
        <v>0</v>
      </c>
      <c r="AB226" s="15">
        <f t="shared" si="179"/>
        <v>0</v>
      </c>
      <c r="AC226" s="15">
        <f t="shared" si="179"/>
        <v>0</v>
      </c>
      <c r="AD226" s="15">
        <f t="shared" si="179"/>
        <v>0</v>
      </c>
      <c r="AE226" s="15">
        <f t="shared" si="179"/>
        <v>0</v>
      </c>
      <c r="AF226" s="15">
        <f t="shared" si="179"/>
        <v>0</v>
      </c>
      <c r="AG226" s="15">
        <f t="shared" si="179"/>
        <v>0</v>
      </c>
      <c r="AH226" s="15">
        <f t="shared" si="179"/>
        <v>0</v>
      </c>
      <c r="AI226" s="15">
        <f t="shared" si="179"/>
        <v>0</v>
      </c>
      <c r="AJ226" s="15">
        <f t="shared" si="179"/>
        <v>0</v>
      </c>
      <c r="AK226" s="15">
        <f t="shared" si="179"/>
        <v>0</v>
      </c>
      <c r="AL226" s="15">
        <f t="shared" si="179"/>
        <v>0</v>
      </c>
      <c r="AM226" s="15">
        <f t="shared" si="179"/>
        <v>0</v>
      </c>
      <c r="AN226" s="15">
        <f t="shared" si="179"/>
        <v>0</v>
      </c>
    </row>
    <row r="227" spans="1:40" s="14" customFormat="1" x14ac:dyDescent="0.15">
      <c r="A227" s="18" t="s">
        <v>209</v>
      </c>
      <c r="B227" s="15">
        <f t="shared" ref="B227:AN227" si="180">B$231*$Q11/$Q$15</f>
        <v>0</v>
      </c>
      <c r="C227" s="15">
        <f t="shared" si="180"/>
        <v>0</v>
      </c>
      <c r="D227" s="15">
        <f t="shared" si="180"/>
        <v>0</v>
      </c>
      <c r="E227" s="15">
        <f t="shared" si="180"/>
        <v>0</v>
      </c>
      <c r="F227" s="15">
        <f t="shared" si="180"/>
        <v>0</v>
      </c>
      <c r="G227" s="15">
        <f t="shared" si="180"/>
        <v>0</v>
      </c>
      <c r="H227" s="15">
        <f t="shared" si="180"/>
        <v>0</v>
      </c>
      <c r="I227" s="15">
        <f t="shared" si="180"/>
        <v>0</v>
      </c>
      <c r="J227" s="15">
        <f t="shared" si="180"/>
        <v>0</v>
      </c>
      <c r="K227" s="15">
        <f t="shared" si="180"/>
        <v>0</v>
      </c>
      <c r="L227" s="15">
        <f t="shared" si="180"/>
        <v>0</v>
      </c>
      <c r="M227" s="15">
        <f t="shared" si="180"/>
        <v>0</v>
      </c>
      <c r="N227" s="15">
        <f t="shared" si="180"/>
        <v>0</v>
      </c>
      <c r="O227" s="15">
        <f t="shared" si="180"/>
        <v>0</v>
      </c>
      <c r="P227" s="15">
        <f t="shared" si="180"/>
        <v>0</v>
      </c>
      <c r="Q227" s="15">
        <f t="shared" si="180"/>
        <v>0</v>
      </c>
      <c r="R227" s="15">
        <f t="shared" si="180"/>
        <v>0</v>
      </c>
      <c r="S227" s="15">
        <f t="shared" si="180"/>
        <v>0</v>
      </c>
      <c r="T227" s="15">
        <f t="shared" si="180"/>
        <v>0</v>
      </c>
      <c r="U227" s="15">
        <f t="shared" si="180"/>
        <v>0</v>
      </c>
      <c r="V227" s="15">
        <f t="shared" si="180"/>
        <v>0</v>
      </c>
      <c r="W227" s="15">
        <f t="shared" si="180"/>
        <v>0</v>
      </c>
      <c r="X227" s="15">
        <f t="shared" si="180"/>
        <v>0</v>
      </c>
      <c r="Y227" s="15">
        <f t="shared" si="180"/>
        <v>0</v>
      </c>
      <c r="Z227" s="15">
        <f t="shared" si="180"/>
        <v>0</v>
      </c>
      <c r="AA227" s="15">
        <f t="shared" si="180"/>
        <v>0</v>
      </c>
      <c r="AB227" s="15">
        <f t="shared" si="180"/>
        <v>0</v>
      </c>
      <c r="AC227" s="15">
        <f t="shared" si="180"/>
        <v>0</v>
      </c>
      <c r="AD227" s="15">
        <f t="shared" si="180"/>
        <v>0</v>
      </c>
      <c r="AE227" s="15">
        <f t="shared" si="180"/>
        <v>0</v>
      </c>
      <c r="AF227" s="15">
        <f t="shared" si="180"/>
        <v>0</v>
      </c>
      <c r="AG227" s="15">
        <f t="shared" si="180"/>
        <v>0</v>
      </c>
      <c r="AH227" s="15">
        <f t="shared" si="180"/>
        <v>0</v>
      </c>
      <c r="AI227" s="15">
        <f t="shared" si="180"/>
        <v>0</v>
      </c>
      <c r="AJ227" s="15">
        <f t="shared" si="180"/>
        <v>0</v>
      </c>
      <c r="AK227" s="15">
        <f t="shared" si="180"/>
        <v>0</v>
      </c>
      <c r="AL227" s="15">
        <f t="shared" si="180"/>
        <v>0</v>
      </c>
      <c r="AM227" s="15">
        <f t="shared" si="180"/>
        <v>0</v>
      </c>
      <c r="AN227" s="15">
        <f t="shared" si="180"/>
        <v>0</v>
      </c>
    </row>
    <row r="228" spans="1:40" s="14" customFormat="1" x14ac:dyDescent="0.15">
      <c r="A228" s="18" t="s">
        <v>210</v>
      </c>
      <c r="B228" s="15">
        <f t="shared" ref="B228:AN228" si="181">B$231*$Q12/$Q$15</f>
        <v>0</v>
      </c>
      <c r="C228" s="15">
        <f t="shared" si="181"/>
        <v>0</v>
      </c>
      <c r="D228" s="15">
        <f t="shared" si="181"/>
        <v>0</v>
      </c>
      <c r="E228" s="15">
        <f t="shared" si="181"/>
        <v>0</v>
      </c>
      <c r="F228" s="15">
        <f t="shared" si="181"/>
        <v>0</v>
      </c>
      <c r="G228" s="15">
        <f t="shared" si="181"/>
        <v>0</v>
      </c>
      <c r="H228" s="15">
        <f t="shared" si="181"/>
        <v>0</v>
      </c>
      <c r="I228" s="15">
        <f t="shared" si="181"/>
        <v>0</v>
      </c>
      <c r="J228" s="15">
        <f t="shared" si="181"/>
        <v>0</v>
      </c>
      <c r="K228" s="15">
        <f t="shared" si="181"/>
        <v>0</v>
      </c>
      <c r="L228" s="15">
        <f t="shared" si="181"/>
        <v>0</v>
      </c>
      <c r="M228" s="15">
        <f t="shared" si="181"/>
        <v>0</v>
      </c>
      <c r="N228" s="15">
        <f t="shared" si="181"/>
        <v>0</v>
      </c>
      <c r="O228" s="15">
        <f t="shared" si="181"/>
        <v>0</v>
      </c>
      <c r="P228" s="15">
        <f t="shared" si="181"/>
        <v>0</v>
      </c>
      <c r="Q228" s="15">
        <f t="shared" si="181"/>
        <v>0</v>
      </c>
      <c r="R228" s="15">
        <f t="shared" si="181"/>
        <v>0</v>
      </c>
      <c r="S228" s="15">
        <f t="shared" si="181"/>
        <v>0</v>
      </c>
      <c r="T228" s="15">
        <f t="shared" si="181"/>
        <v>0</v>
      </c>
      <c r="U228" s="15">
        <f t="shared" si="181"/>
        <v>0</v>
      </c>
      <c r="V228" s="15">
        <f t="shared" si="181"/>
        <v>0</v>
      </c>
      <c r="W228" s="15">
        <f t="shared" si="181"/>
        <v>0</v>
      </c>
      <c r="X228" s="15">
        <f t="shared" si="181"/>
        <v>0</v>
      </c>
      <c r="Y228" s="15">
        <f t="shared" si="181"/>
        <v>0</v>
      </c>
      <c r="Z228" s="15">
        <f t="shared" si="181"/>
        <v>0</v>
      </c>
      <c r="AA228" s="15">
        <f t="shared" si="181"/>
        <v>0</v>
      </c>
      <c r="AB228" s="15">
        <f t="shared" si="181"/>
        <v>0</v>
      </c>
      <c r="AC228" s="15">
        <f t="shared" si="181"/>
        <v>0</v>
      </c>
      <c r="AD228" s="15">
        <f t="shared" si="181"/>
        <v>0</v>
      </c>
      <c r="AE228" s="15">
        <f t="shared" si="181"/>
        <v>0</v>
      </c>
      <c r="AF228" s="15">
        <f t="shared" si="181"/>
        <v>0</v>
      </c>
      <c r="AG228" s="15">
        <f t="shared" si="181"/>
        <v>0</v>
      </c>
      <c r="AH228" s="15">
        <f t="shared" si="181"/>
        <v>0</v>
      </c>
      <c r="AI228" s="15">
        <f t="shared" si="181"/>
        <v>0</v>
      </c>
      <c r="AJ228" s="15">
        <f t="shared" si="181"/>
        <v>0</v>
      </c>
      <c r="AK228" s="15">
        <f t="shared" si="181"/>
        <v>0</v>
      </c>
      <c r="AL228" s="15">
        <f t="shared" si="181"/>
        <v>0</v>
      </c>
      <c r="AM228" s="15">
        <f t="shared" si="181"/>
        <v>0</v>
      </c>
      <c r="AN228" s="15">
        <f t="shared" si="181"/>
        <v>0</v>
      </c>
    </row>
    <row r="229" spans="1:40" s="14" customFormat="1" x14ac:dyDescent="0.15">
      <c r="A229" s="18" t="s">
        <v>211</v>
      </c>
      <c r="B229" s="15">
        <f t="shared" ref="B229:AN229" si="182">B$231*$Q13/$Q$15</f>
        <v>0</v>
      </c>
      <c r="C229" s="15">
        <f t="shared" si="182"/>
        <v>0</v>
      </c>
      <c r="D229" s="15">
        <f t="shared" si="182"/>
        <v>0</v>
      </c>
      <c r="E229" s="15">
        <f t="shared" si="182"/>
        <v>0</v>
      </c>
      <c r="F229" s="15">
        <f t="shared" si="182"/>
        <v>0</v>
      </c>
      <c r="G229" s="15">
        <f t="shared" si="182"/>
        <v>0</v>
      </c>
      <c r="H229" s="15">
        <f t="shared" si="182"/>
        <v>0</v>
      </c>
      <c r="I229" s="15">
        <f t="shared" si="182"/>
        <v>0</v>
      </c>
      <c r="J229" s="15">
        <f t="shared" si="182"/>
        <v>0</v>
      </c>
      <c r="K229" s="15">
        <f t="shared" si="182"/>
        <v>0</v>
      </c>
      <c r="L229" s="15">
        <f t="shared" si="182"/>
        <v>0</v>
      </c>
      <c r="M229" s="15">
        <f t="shared" si="182"/>
        <v>0</v>
      </c>
      <c r="N229" s="15">
        <f t="shared" si="182"/>
        <v>0</v>
      </c>
      <c r="O229" s="15">
        <f t="shared" si="182"/>
        <v>0</v>
      </c>
      <c r="P229" s="15">
        <f t="shared" si="182"/>
        <v>0</v>
      </c>
      <c r="Q229" s="15">
        <f t="shared" si="182"/>
        <v>0</v>
      </c>
      <c r="R229" s="15">
        <f t="shared" si="182"/>
        <v>0</v>
      </c>
      <c r="S229" s="15">
        <f t="shared" si="182"/>
        <v>0</v>
      </c>
      <c r="T229" s="15">
        <f t="shared" si="182"/>
        <v>0</v>
      </c>
      <c r="U229" s="15">
        <f t="shared" si="182"/>
        <v>0</v>
      </c>
      <c r="V229" s="15">
        <f t="shared" si="182"/>
        <v>0</v>
      </c>
      <c r="W229" s="15">
        <f t="shared" si="182"/>
        <v>0</v>
      </c>
      <c r="X229" s="15">
        <f t="shared" si="182"/>
        <v>0</v>
      </c>
      <c r="Y229" s="15">
        <f t="shared" si="182"/>
        <v>0</v>
      </c>
      <c r="Z229" s="15">
        <f t="shared" si="182"/>
        <v>0</v>
      </c>
      <c r="AA229" s="15">
        <f t="shared" si="182"/>
        <v>0</v>
      </c>
      <c r="AB229" s="15">
        <f t="shared" si="182"/>
        <v>0</v>
      </c>
      <c r="AC229" s="15">
        <f t="shared" si="182"/>
        <v>0</v>
      </c>
      <c r="AD229" s="15">
        <f t="shared" si="182"/>
        <v>0</v>
      </c>
      <c r="AE229" s="15">
        <f t="shared" si="182"/>
        <v>0</v>
      </c>
      <c r="AF229" s="15">
        <f t="shared" si="182"/>
        <v>0</v>
      </c>
      <c r="AG229" s="15">
        <f t="shared" si="182"/>
        <v>0</v>
      </c>
      <c r="AH229" s="15">
        <f t="shared" si="182"/>
        <v>0</v>
      </c>
      <c r="AI229" s="15">
        <f t="shared" si="182"/>
        <v>0</v>
      </c>
      <c r="AJ229" s="15">
        <f t="shared" si="182"/>
        <v>0</v>
      </c>
      <c r="AK229" s="15">
        <f t="shared" si="182"/>
        <v>0</v>
      </c>
      <c r="AL229" s="15">
        <f t="shared" si="182"/>
        <v>0</v>
      </c>
      <c r="AM229" s="15">
        <f t="shared" si="182"/>
        <v>0</v>
      </c>
      <c r="AN229" s="15">
        <f t="shared" si="182"/>
        <v>0</v>
      </c>
    </row>
    <row r="230" spans="1:40" s="14" customFormat="1" x14ac:dyDescent="0.15">
      <c r="A230" s="18" t="s">
        <v>212</v>
      </c>
      <c r="B230" s="15">
        <f t="shared" ref="B230:AN230" si="183">B$231*$Q14/$Q$15</f>
        <v>0</v>
      </c>
      <c r="C230" s="15">
        <f t="shared" si="183"/>
        <v>0</v>
      </c>
      <c r="D230" s="15">
        <f t="shared" si="183"/>
        <v>0</v>
      </c>
      <c r="E230" s="15">
        <f t="shared" si="183"/>
        <v>0</v>
      </c>
      <c r="F230" s="15">
        <f t="shared" si="183"/>
        <v>0</v>
      </c>
      <c r="G230" s="15">
        <f t="shared" si="183"/>
        <v>0</v>
      </c>
      <c r="H230" s="15">
        <f t="shared" si="183"/>
        <v>0</v>
      </c>
      <c r="I230" s="15">
        <f t="shared" si="183"/>
        <v>0</v>
      </c>
      <c r="J230" s="15">
        <f t="shared" si="183"/>
        <v>0</v>
      </c>
      <c r="K230" s="15">
        <f t="shared" si="183"/>
        <v>0</v>
      </c>
      <c r="L230" s="15">
        <f t="shared" si="183"/>
        <v>0</v>
      </c>
      <c r="M230" s="15">
        <f t="shared" si="183"/>
        <v>0</v>
      </c>
      <c r="N230" s="15">
        <f t="shared" si="183"/>
        <v>0</v>
      </c>
      <c r="O230" s="15">
        <f t="shared" si="183"/>
        <v>0</v>
      </c>
      <c r="P230" s="15">
        <f t="shared" si="183"/>
        <v>0</v>
      </c>
      <c r="Q230" s="15">
        <f t="shared" si="183"/>
        <v>0</v>
      </c>
      <c r="R230" s="15">
        <f t="shared" si="183"/>
        <v>0</v>
      </c>
      <c r="S230" s="15">
        <f t="shared" si="183"/>
        <v>0</v>
      </c>
      <c r="T230" s="15">
        <f t="shared" si="183"/>
        <v>0</v>
      </c>
      <c r="U230" s="15">
        <f t="shared" si="183"/>
        <v>0</v>
      </c>
      <c r="V230" s="15">
        <f t="shared" si="183"/>
        <v>0</v>
      </c>
      <c r="W230" s="15">
        <f t="shared" si="183"/>
        <v>0</v>
      </c>
      <c r="X230" s="15">
        <f t="shared" si="183"/>
        <v>0</v>
      </c>
      <c r="Y230" s="15">
        <f t="shared" si="183"/>
        <v>0</v>
      </c>
      <c r="Z230" s="15">
        <f t="shared" si="183"/>
        <v>0</v>
      </c>
      <c r="AA230" s="15">
        <f t="shared" si="183"/>
        <v>0</v>
      </c>
      <c r="AB230" s="15">
        <f t="shared" si="183"/>
        <v>0</v>
      </c>
      <c r="AC230" s="15">
        <f t="shared" si="183"/>
        <v>0</v>
      </c>
      <c r="AD230" s="15">
        <f t="shared" si="183"/>
        <v>0</v>
      </c>
      <c r="AE230" s="15">
        <f t="shared" si="183"/>
        <v>0</v>
      </c>
      <c r="AF230" s="15">
        <f t="shared" si="183"/>
        <v>0</v>
      </c>
      <c r="AG230" s="15">
        <f t="shared" si="183"/>
        <v>0</v>
      </c>
      <c r="AH230" s="15">
        <f t="shared" si="183"/>
        <v>0</v>
      </c>
      <c r="AI230" s="15">
        <f t="shared" si="183"/>
        <v>0</v>
      </c>
      <c r="AJ230" s="15">
        <f t="shared" si="183"/>
        <v>0</v>
      </c>
      <c r="AK230" s="15">
        <f t="shared" si="183"/>
        <v>0</v>
      </c>
      <c r="AL230" s="15">
        <f t="shared" si="183"/>
        <v>0</v>
      </c>
      <c r="AM230" s="15">
        <f t="shared" si="183"/>
        <v>0</v>
      </c>
      <c r="AN230" s="15">
        <f t="shared" si="183"/>
        <v>0</v>
      </c>
    </row>
    <row r="231" spans="1:40" s="16" customFormat="1" x14ac:dyDescent="0.15">
      <c r="A231" s="18" t="s">
        <v>527</v>
      </c>
      <c r="B231" s="16">
        <f>'BAU energy consumption'!B$3*$Q$17</f>
        <v>6467.8376038542574</v>
      </c>
      <c r="C231" s="16">
        <f>'BAU energy consumption'!C$3*$Q$17</f>
        <v>6515.9524603347281</v>
      </c>
      <c r="D231" s="16">
        <f>'BAU energy consumption'!D$3*$Q$17</f>
        <v>6643.0391068087738</v>
      </c>
      <c r="E231" s="16">
        <f>'BAU energy consumption'!E$3*$Q$17</f>
        <v>6770.9528656443845</v>
      </c>
      <c r="F231" s="16">
        <f>'BAU energy consumption'!F$3*$Q$17</f>
        <v>6883.4623748942458</v>
      </c>
      <c r="G231" s="16">
        <f>'BAU energy consumption'!G$3*$Q$17</f>
        <v>6961.6783537388428</v>
      </c>
      <c r="H231" s="16">
        <f>'BAU energy consumption'!H$3*$Q$17</f>
        <v>7039.9734371499171</v>
      </c>
      <c r="I231" s="16">
        <f>'BAU energy consumption'!I$3*$Q$17</f>
        <v>7118.3776351230608</v>
      </c>
      <c r="J231" s="16">
        <f>'BAU energy consumption'!J$3*$Q$17</f>
        <v>7196.8800229335893</v>
      </c>
      <c r="K231" s="16">
        <f>'BAU energy consumption'!K$3*$Q$17</f>
        <v>7273.3258008674729</v>
      </c>
      <c r="L231" s="16">
        <f>'BAU energy consumption'!L$3*$Q$17</f>
        <v>7345.2270190982463</v>
      </c>
      <c r="M231" s="16">
        <f>'BAU energy consumption'!M$3*$Q$17</f>
        <v>7417.0291952131656</v>
      </c>
      <c r="N231" s="16">
        <f>'BAU energy consumption'!N$3*$Q$17</f>
        <v>7488.7620415293532</v>
      </c>
      <c r="O231" s="16">
        <f>'BAU energy consumption'!O$3*$Q$17</f>
        <v>7560.4074296457529</v>
      </c>
      <c r="P231" s="16">
        <f>'BAU energy consumption'!P$3*$Q$17</f>
        <v>7615.6218327559545</v>
      </c>
      <c r="Q231" s="16">
        <f>'BAU energy consumption'!Q$3*$Q$17</f>
        <v>7635.6670744238736</v>
      </c>
      <c r="R231" s="16">
        <f>'BAU energy consumption'!R$3*$Q$17</f>
        <v>7655.4260629448154</v>
      </c>
      <c r="S231" s="16">
        <f>'BAU energy consumption'!S$3*$Q$17</f>
        <v>7674.9246956247407</v>
      </c>
      <c r="T231" s="16">
        <f>'BAU energy consumption'!T$3*$Q$17</f>
        <v>7694.1499370451302</v>
      </c>
      <c r="U231" s="16">
        <f>'BAU energy consumption'!U$3*$Q$17</f>
        <v>7705.7644819857233</v>
      </c>
      <c r="V231" s="16">
        <f>'BAU energy consumption'!V$3*$Q$17</f>
        <v>7701.3264366828189</v>
      </c>
      <c r="W231" s="16">
        <f>'BAU energy consumption'!W$3*$Q$17</f>
        <v>7696.5671678533226</v>
      </c>
      <c r="X231" s="16">
        <f>'BAU energy consumption'!X$3*$Q$17</f>
        <v>7691.5105584243993</v>
      </c>
      <c r="Y231" s="16">
        <f>'BAU energy consumption'!Y$3*$Q$17</f>
        <v>7686.1285687852314</v>
      </c>
      <c r="Z231" s="16">
        <f>'BAU energy consumption'!Z$3*$Q$17</f>
        <v>7674.9246705730366</v>
      </c>
      <c r="AA231" s="16">
        <f>'BAU energy consumption'!AA$3*$Q$17</f>
        <v>7651.6051881444073</v>
      </c>
      <c r="AB231" s="16">
        <f>'BAU energy consumption'!AB$3*$Q$17</f>
        <v>7627.8066884682821</v>
      </c>
      <c r="AC231" s="16">
        <f>'BAU energy consumption'!AC$3*$Q$17</f>
        <v>7603.5342583021175</v>
      </c>
      <c r="AD231" s="16">
        <f>'BAU energy consumption'!AD$3*$Q$17</f>
        <v>7578.7871063673028</v>
      </c>
      <c r="AE231" s="16">
        <f>'BAU energy consumption'!AE$3*$Q$17</f>
        <v>7546.8982677998465</v>
      </c>
      <c r="AF231" s="16">
        <f>'BAU energy consumption'!AF$3*$Q$17</f>
        <v>7500.1302904235272</v>
      </c>
      <c r="AG231" s="16">
        <f>'BAU energy consumption'!AG$3*$Q$17</f>
        <v>7452.695948312904</v>
      </c>
      <c r="AH231" s="16">
        <f>'BAU energy consumption'!AH$3*$Q$17</f>
        <v>7404.6510784101192</v>
      </c>
      <c r="AI231" s="16">
        <f>'BAU energy consumption'!AI$3*$Q$17</f>
        <v>7355.928020181932</v>
      </c>
      <c r="AJ231" s="16">
        <f>'BAU energy consumption'!AJ$3*$Q$17</f>
        <v>7301.3979734329541</v>
      </c>
      <c r="AK231" s="16">
        <f>'BAU energy consumption'!AK$3*$Q$17</f>
        <v>7235.1715301990998</v>
      </c>
      <c r="AL231" s="16">
        <f>'BAU energy consumption'!AL$3*$Q$17</f>
        <v>7168.1274245834711</v>
      </c>
      <c r="AM231" s="16">
        <f>'BAU energy consumption'!AM$3*$Q$17</f>
        <v>7100.2835522748201</v>
      </c>
      <c r="AN231" s="16">
        <f>'BAU energy consumption'!AN$3*$Q$17</f>
        <v>7031.6155931068834</v>
      </c>
    </row>
    <row r="232" spans="1:40" s="14" customFormat="1" x14ac:dyDescent="0.15"/>
    <row r="233" spans="1:40" s="18" customFormat="1" x14ac:dyDescent="0.15">
      <c r="A233" s="17" t="s">
        <v>24</v>
      </c>
      <c r="B233" s="18">
        <v>2022</v>
      </c>
      <c r="C233" s="18">
        <v>2023</v>
      </c>
      <c r="D233" s="18">
        <v>2024</v>
      </c>
      <c r="E233" s="18">
        <v>2025</v>
      </c>
      <c r="F233" s="18">
        <v>2026</v>
      </c>
      <c r="G233" s="18">
        <v>2027</v>
      </c>
      <c r="H233" s="18">
        <v>2028</v>
      </c>
      <c r="I233" s="18">
        <v>2029</v>
      </c>
      <c r="J233" s="18">
        <v>2030</v>
      </c>
      <c r="K233" s="18">
        <v>2031</v>
      </c>
      <c r="L233" s="18">
        <v>2032</v>
      </c>
      <c r="M233" s="18">
        <v>2033</v>
      </c>
      <c r="N233" s="18">
        <v>2034</v>
      </c>
      <c r="O233" s="18">
        <v>2035</v>
      </c>
      <c r="P233" s="18">
        <v>2036</v>
      </c>
      <c r="Q233" s="18">
        <v>2037</v>
      </c>
      <c r="R233" s="18">
        <v>2038</v>
      </c>
      <c r="S233" s="18">
        <v>2039</v>
      </c>
      <c r="T233" s="18">
        <v>2040</v>
      </c>
      <c r="U233" s="18">
        <v>2041</v>
      </c>
      <c r="V233" s="18">
        <v>2042</v>
      </c>
      <c r="W233" s="18">
        <v>2043</v>
      </c>
      <c r="X233" s="18">
        <v>2044</v>
      </c>
      <c r="Y233" s="18">
        <v>2045</v>
      </c>
      <c r="Z233" s="18">
        <v>2046</v>
      </c>
      <c r="AA233" s="18">
        <v>2047</v>
      </c>
      <c r="AB233" s="18">
        <v>2048</v>
      </c>
      <c r="AC233" s="18">
        <v>2049</v>
      </c>
      <c r="AD233" s="18">
        <v>2050</v>
      </c>
      <c r="AE233" s="18">
        <v>2051</v>
      </c>
      <c r="AF233" s="18">
        <v>2052</v>
      </c>
      <c r="AG233" s="18">
        <v>2053</v>
      </c>
      <c r="AH233" s="18">
        <v>2054</v>
      </c>
      <c r="AI233" s="18">
        <v>2055</v>
      </c>
      <c r="AJ233" s="18">
        <v>2056</v>
      </c>
      <c r="AK233" s="18">
        <v>2057</v>
      </c>
      <c r="AL233" s="18">
        <v>2058</v>
      </c>
      <c r="AM233" s="18">
        <v>2059</v>
      </c>
      <c r="AN233" s="18">
        <v>2060</v>
      </c>
    </row>
    <row r="234" spans="1:40" s="14" customFormat="1" x14ac:dyDescent="0.15">
      <c r="A234" s="18" t="s">
        <v>203</v>
      </c>
      <c r="B234" s="15">
        <f>B$244*$R5/$R$15-$R$3*'Distributed Generation'!B16</f>
        <v>2628.4342139411351</v>
      </c>
      <c r="C234" s="15">
        <f>C$244*$R5/$R$15-$R$3*'Distributed Generation'!C16</f>
        <v>2430.1517728637068</v>
      </c>
      <c r="D234" s="15">
        <f>D$244*$R5/$R$15-$R$3*'Distributed Generation'!D16</f>
        <v>2440.0704235934668</v>
      </c>
      <c r="E234" s="15">
        <f>E$244*$R5/$R$15-$R$3*'Distributed Generation'!E16</f>
        <v>2447.5285970435466</v>
      </c>
      <c r="F234" s="15">
        <f>F$244*$R5/$R$15-$R$3*'Distributed Generation'!F16</f>
        <v>2445.9301060963585</v>
      </c>
      <c r="G234" s="15">
        <f>G$244*$R5/$R$15-$R$3*'Distributed Generation'!G16</f>
        <v>2427.5986244395249</v>
      </c>
      <c r="H234" s="15">
        <f>H$244*$R5/$R$15-$R$3*'Distributed Generation'!H16</f>
        <v>2406.5026861205001</v>
      </c>
      <c r="I234" s="15">
        <f>I$244*$R5/$R$15-$R$3*'Distributed Generation'!I16</f>
        <v>2382.6544867607718</v>
      </c>
      <c r="J234" s="15">
        <f>J$244*$R5/$R$15-$R$3*'Distributed Generation'!J16</f>
        <v>2356.049586712672</v>
      </c>
      <c r="K234" s="15">
        <f>K$244*$R5/$R$15-$R$3*'Distributed Generation'!K16</f>
        <v>2335.6075738386876</v>
      </c>
      <c r="L234" s="15">
        <f>L$244*$R5/$R$15-$R$3*'Distributed Generation'!L16</f>
        <v>2337.9432956625519</v>
      </c>
      <c r="M234" s="15">
        <f>M$244*$R5/$R$15-$R$3*'Distributed Generation'!M16</f>
        <v>2339.8382797527029</v>
      </c>
      <c r="N234" s="15">
        <f>N$244*$R5/$R$15-$R$3*'Distributed Generation'!N16</f>
        <v>2341.3061891668731</v>
      </c>
      <c r="O234" s="15">
        <f>O$244*$R5/$R$15-$R$3*'Distributed Generation'!O16</f>
        <v>2345.7223580460736</v>
      </c>
      <c r="P234" s="15">
        <f>P$244*$R5/$R$15-$R$3*'Distributed Generation'!P16</f>
        <v>2351.9024484138904</v>
      </c>
      <c r="Q234" s="15">
        <f>Q$244*$R5/$R$15-$R$3*'Distributed Generation'!Q16</f>
        <v>2356.8176048213104</v>
      </c>
      <c r="R234" s="15">
        <f>R$244*$R5/$R$15-$R$3*'Distributed Generation'!R16</f>
        <v>2361.6269187705657</v>
      </c>
      <c r="S234" s="15">
        <f>S$244*$R5/$R$15-$R$3*'Distributed Generation'!S16</f>
        <v>2366.3394723843739</v>
      </c>
      <c r="T234" s="15">
        <f>T$244*$R5/$R$15-$R$3*'Distributed Generation'!T16</f>
        <v>2372.5020912237715</v>
      </c>
      <c r="U234" s="15">
        <f>U$244*$R5/$R$15-$R$3*'Distributed Generation'!U16</f>
        <v>2375.5900672965568</v>
      </c>
      <c r="V234" s="15">
        <f>V$244*$R5/$R$15-$R$3*'Distributed Generation'!V16</f>
        <v>2372.1698745979138</v>
      </c>
      <c r="W234" s="15">
        <f>W$244*$R5/$R$15-$R$3*'Distributed Generation'!W16</f>
        <v>2368.635751943626</v>
      </c>
      <c r="X234" s="15">
        <f>X$244*$R5/$R$15-$R$3*'Distributed Generation'!X16</f>
        <v>2365.000787321841</v>
      </c>
      <c r="Y234" s="15">
        <f>Y$244*$R5/$R$15-$R$3*'Distributed Generation'!Y16</f>
        <v>2362.406824071722</v>
      </c>
      <c r="Z234" s="15">
        <f>Z$244*$R5/$R$15-$R$3*'Distributed Generation'!Z16</f>
        <v>2357.478344340142</v>
      </c>
      <c r="AA234" s="15">
        <f>AA$244*$R5/$R$15-$R$3*'Distributed Generation'!AA16</f>
        <v>2347.6567779227817</v>
      </c>
      <c r="AB234" s="15">
        <f>AB$244*$R5/$R$15-$R$3*'Distributed Generation'!AB16</f>
        <v>2337.6721913605775</v>
      </c>
      <c r="AC234" s="15">
        <f>AC$244*$R5/$R$15-$R$3*'Distributed Generation'!AC16</f>
        <v>2327.5246313142229</v>
      </c>
      <c r="AD234" s="15">
        <f>AD$244*$R5/$R$15-$R$3*'Distributed Generation'!AD16</f>
        <v>2318.6257970271613</v>
      </c>
      <c r="AE234" s="15">
        <f>AE$244*$R5/$R$15-$R$3*'Distributed Generation'!AE16</f>
        <v>2306.8749955747908</v>
      </c>
      <c r="AF234" s="15">
        <f>AF$244*$R5/$R$15-$R$3*'Distributed Generation'!AF16</f>
        <v>2289.1198176730577</v>
      </c>
      <c r="AG234" s="15">
        <f>AG$244*$R5/$R$15-$R$3*'Distributed Generation'!AG16</f>
        <v>2271.1419329356231</v>
      </c>
      <c r="AH234" s="15">
        <f>AH$244*$R5/$R$15-$R$3*'Distributed Generation'!AH16</f>
        <v>2252.9662188178627</v>
      </c>
      <c r="AI234" s="15">
        <f>AI$244*$R5/$R$15-$R$3*'Distributed Generation'!AI16</f>
        <v>2235.6436056496595</v>
      </c>
      <c r="AJ234" s="15">
        <f>AJ$244*$R5/$R$15-$R$3*'Distributed Generation'!AJ16</f>
        <v>2216.0231876390976</v>
      </c>
      <c r="AK234" s="15">
        <f>AK$244*$R5/$R$15-$R$3*'Distributed Generation'!AK16</f>
        <v>2191.7092609567053</v>
      </c>
      <c r="AL234" s="15">
        <f>AL$244*$R5/$R$15-$R$3*'Distributed Generation'!AL16</f>
        <v>2167.124511060877</v>
      </c>
      <c r="AM234" s="15">
        <f>AM$244*$R5/$R$15-$R$3*'Distributed Generation'!AM16</f>
        <v>2142.278127850966</v>
      </c>
      <c r="AN234" s="15">
        <f>AN$244*$R5/$R$15-$R$3*'Distributed Generation'!AN16</f>
        <v>1939.9821619512086</v>
      </c>
    </row>
    <row r="235" spans="1:40" s="14" customFormat="1" x14ac:dyDescent="0.15">
      <c r="A235" s="18" t="s">
        <v>204</v>
      </c>
      <c r="B235" s="15">
        <f t="shared" ref="B235:AN235" si="184">B$244*$R6/$R$15</f>
        <v>722.52649269624555</v>
      </c>
      <c r="C235" s="15">
        <f t="shared" si="184"/>
        <v>727.90143570327177</v>
      </c>
      <c r="D235" s="15">
        <f t="shared" si="184"/>
        <v>742.09837053210879</v>
      </c>
      <c r="E235" s="15">
        <f t="shared" si="184"/>
        <v>756.38770263964523</v>
      </c>
      <c r="F235" s="15">
        <f t="shared" si="184"/>
        <v>768.95621565624231</v>
      </c>
      <c r="G235" s="15">
        <f t="shared" si="184"/>
        <v>777.69377530580948</v>
      </c>
      <c r="H235" s="15">
        <f t="shared" si="184"/>
        <v>786.44017177974899</v>
      </c>
      <c r="I235" s="15">
        <f t="shared" si="184"/>
        <v>795.19875751487007</v>
      </c>
      <c r="J235" s="15">
        <f t="shared" si="184"/>
        <v>803.96831210282392</v>
      </c>
      <c r="K235" s="15">
        <f t="shared" si="184"/>
        <v>812.5081214170051</v>
      </c>
      <c r="L235" s="15">
        <f t="shared" si="184"/>
        <v>820.54025490747961</v>
      </c>
      <c r="M235" s="15">
        <f t="shared" si="184"/>
        <v>828.56132433651953</v>
      </c>
      <c r="N235" s="15">
        <f t="shared" si="184"/>
        <v>836.57464888707239</v>
      </c>
      <c r="O235" s="15">
        <f t="shared" si="184"/>
        <v>844.57820342325249</v>
      </c>
      <c r="P235" s="15">
        <f t="shared" si="184"/>
        <v>850.74624156350467</v>
      </c>
      <c r="Q235" s="15">
        <f t="shared" si="184"/>
        <v>852.98550900413102</v>
      </c>
      <c r="R235" s="15">
        <f t="shared" si="184"/>
        <v>855.19279891301096</v>
      </c>
      <c r="S235" s="15">
        <f t="shared" si="184"/>
        <v>857.37100429562668</v>
      </c>
      <c r="T235" s="15">
        <f t="shared" si="184"/>
        <v>859.51866895659998</v>
      </c>
      <c r="U235" s="15">
        <f t="shared" si="184"/>
        <v>860.81613759050447</v>
      </c>
      <c r="V235" s="15">
        <f t="shared" si="184"/>
        <v>860.32036056214747</v>
      </c>
      <c r="W235" s="15">
        <f t="shared" si="184"/>
        <v>859.78869943739619</v>
      </c>
      <c r="X235" s="15">
        <f t="shared" si="184"/>
        <v>859.22382219412134</v>
      </c>
      <c r="Y235" s="15">
        <f t="shared" si="184"/>
        <v>858.62259650852297</v>
      </c>
      <c r="Z235" s="15">
        <f t="shared" si="184"/>
        <v>857.37100149708374</v>
      </c>
      <c r="AA235" s="15">
        <f t="shared" si="184"/>
        <v>854.76596641694982</v>
      </c>
      <c r="AB235" s="15">
        <f t="shared" si="184"/>
        <v>852.10741999763718</v>
      </c>
      <c r="AC235" s="15">
        <f t="shared" si="184"/>
        <v>849.39593048424513</v>
      </c>
      <c r="AD235" s="15">
        <f t="shared" si="184"/>
        <v>846.63140948250759</v>
      </c>
      <c r="AE235" s="15">
        <f t="shared" si="184"/>
        <v>843.06908585945155</v>
      </c>
      <c r="AF235" s="15">
        <f t="shared" si="184"/>
        <v>837.84460362383186</v>
      </c>
      <c r="AG235" s="15">
        <f t="shared" si="184"/>
        <v>832.54568133516477</v>
      </c>
      <c r="AH235" s="15">
        <f t="shared" si="184"/>
        <v>827.17855657584482</v>
      </c>
      <c r="AI235" s="15">
        <f t="shared" si="184"/>
        <v>821.73567094215639</v>
      </c>
      <c r="AJ235" s="15">
        <f t="shared" si="184"/>
        <v>815.64408271170646</v>
      </c>
      <c r="AK235" s="15">
        <f t="shared" si="184"/>
        <v>808.24588215623976</v>
      </c>
      <c r="AL235" s="15">
        <f t="shared" si="184"/>
        <v>800.75633998567696</v>
      </c>
      <c r="AM235" s="15">
        <f t="shared" si="184"/>
        <v>793.17745533945606</v>
      </c>
      <c r="AN235" s="15">
        <f t="shared" si="184"/>
        <v>785.50651139543186</v>
      </c>
    </row>
    <row r="236" spans="1:40" s="14" customFormat="1" x14ac:dyDescent="0.15">
      <c r="A236" s="18" t="s">
        <v>205</v>
      </c>
      <c r="B236" s="15">
        <f t="shared" ref="B236:AN236" si="185">B$244*$R7/$R$15</f>
        <v>278.04036098704751</v>
      </c>
      <c r="C236" s="15">
        <f t="shared" si="185"/>
        <v>280.10872956462248</v>
      </c>
      <c r="D236" s="15">
        <f t="shared" si="185"/>
        <v>285.57194914843211</v>
      </c>
      <c r="E236" s="15">
        <f t="shared" si="185"/>
        <v>291.07072476095976</v>
      </c>
      <c r="F236" s="15">
        <f t="shared" si="185"/>
        <v>295.90730021048341</v>
      </c>
      <c r="G236" s="15">
        <f t="shared" si="185"/>
        <v>299.26966029508839</v>
      </c>
      <c r="H236" s="15">
        <f t="shared" si="185"/>
        <v>302.63542093851487</v>
      </c>
      <c r="I236" s="15">
        <f t="shared" si="185"/>
        <v>306.00587221489849</v>
      </c>
      <c r="J236" s="15">
        <f t="shared" si="185"/>
        <v>309.38054449055642</v>
      </c>
      <c r="K236" s="15">
        <f t="shared" si="185"/>
        <v>312.6668069161941</v>
      </c>
      <c r="L236" s="15">
        <f t="shared" si="185"/>
        <v>315.75770713613457</v>
      </c>
      <c r="M236" s="15">
        <f t="shared" si="185"/>
        <v>318.84434971892779</v>
      </c>
      <c r="N236" s="15">
        <f t="shared" si="185"/>
        <v>321.92801194206339</v>
      </c>
      <c r="O236" s="15">
        <f t="shared" si="185"/>
        <v>325.00791449915147</v>
      </c>
      <c r="P236" s="15">
        <f t="shared" si="185"/>
        <v>327.38147943889214</v>
      </c>
      <c r="Q236" s="15">
        <f t="shared" si="185"/>
        <v>328.24318725698873</v>
      </c>
      <c r="R236" s="15">
        <f t="shared" si="185"/>
        <v>329.09258958240093</v>
      </c>
      <c r="S236" s="15">
        <f t="shared" si="185"/>
        <v>329.93079969235316</v>
      </c>
      <c r="T236" s="15">
        <f t="shared" si="185"/>
        <v>330.7572572183434</v>
      </c>
      <c r="U236" s="15">
        <f t="shared" si="185"/>
        <v>331.25654499669736</v>
      </c>
      <c r="V236" s="15">
        <f t="shared" si="185"/>
        <v>331.06576164781416</v>
      </c>
      <c r="W236" s="15">
        <f t="shared" si="185"/>
        <v>330.86116949438735</v>
      </c>
      <c r="X236" s="15">
        <f t="shared" si="185"/>
        <v>330.64379521922763</v>
      </c>
      <c r="Y236" s="15">
        <f t="shared" si="185"/>
        <v>330.41243345139179</v>
      </c>
      <c r="Z236" s="15">
        <f t="shared" si="185"/>
        <v>329.9307986154268</v>
      </c>
      <c r="AA236" s="15">
        <f t="shared" si="185"/>
        <v>328.92833725049962</v>
      </c>
      <c r="AB236" s="15">
        <f t="shared" si="185"/>
        <v>327.90528382118077</v>
      </c>
      <c r="AC236" s="15">
        <f t="shared" si="185"/>
        <v>326.86185699775353</v>
      </c>
      <c r="AD236" s="15">
        <f t="shared" si="185"/>
        <v>325.79802276461555</v>
      </c>
      <c r="AE236" s="15">
        <f t="shared" si="185"/>
        <v>324.42718064862464</v>
      </c>
      <c r="AF236" s="15">
        <f t="shared" si="185"/>
        <v>322.4167119094904</v>
      </c>
      <c r="AG236" s="15">
        <f t="shared" si="185"/>
        <v>320.37759738445016</v>
      </c>
      <c r="AH236" s="15">
        <f t="shared" si="185"/>
        <v>318.31223740024376</v>
      </c>
      <c r="AI236" s="15">
        <f t="shared" si="185"/>
        <v>316.21772335584575</v>
      </c>
      <c r="AJ236" s="15">
        <f t="shared" si="185"/>
        <v>313.87357762873421</v>
      </c>
      <c r="AK236" s="15">
        <f t="shared" si="185"/>
        <v>311.02662547695843</v>
      </c>
      <c r="AL236" s="15">
        <f t="shared" si="185"/>
        <v>308.14452353359565</v>
      </c>
      <c r="AM236" s="15">
        <f t="shared" si="185"/>
        <v>305.22804110116482</v>
      </c>
      <c r="AN236" s="15">
        <f t="shared" si="185"/>
        <v>302.27613270075614</v>
      </c>
    </row>
    <row r="237" spans="1:40" s="14" customFormat="1" x14ac:dyDescent="0.15">
      <c r="A237" s="18" t="s">
        <v>206</v>
      </c>
      <c r="B237" s="15">
        <f t="shared" ref="B237:AN237" si="186">B$244*$R8/$R$15</f>
        <v>117.08284493515359</v>
      </c>
      <c r="C237" s="15">
        <f t="shared" si="186"/>
        <v>117.95383530711702</v>
      </c>
      <c r="D237" s="15">
        <f t="shared" si="186"/>
        <v>120.25439803515806</v>
      </c>
      <c r="E237" s="15">
        <f t="shared" si="186"/>
        <v>122.56993341314865</v>
      </c>
      <c r="F237" s="15">
        <f t="shared" si="186"/>
        <v>124.6066161859786</v>
      </c>
      <c r="G237" s="15">
        <f t="shared" si="186"/>
        <v>126.02250660924092</v>
      </c>
      <c r="H237" s="15">
        <f t="shared" si="186"/>
        <v>127.43982900842131</v>
      </c>
      <c r="I237" s="15">
        <f t="shared" si="186"/>
        <v>128.85912663396533</v>
      </c>
      <c r="J237" s="15">
        <f t="shared" si="186"/>
        <v>130.28020172304645</v>
      </c>
      <c r="K237" s="15">
        <f t="shared" si="186"/>
        <v>131.66404740872761</v>
      </c>
      <c r="L237" s="15">
        <f t="shared" si="186"/>
        <v>132.96562603521409</v>
      </c>
      <c r="M237" s="15">
        <f t="shared" si="186"/>
        <v>134.26541176994866</v>
      </c>
      <c r="N237" s="15">
        <f t="shared" si="186"/>
        <v>135.56394247470703</v>
      </c>
      <c r="O237" s="15">
        <f t="shared" si="186"/>
        <v>136.86088998343121</v>
      </c>
      <c r="P237" s="15">
        <f t="shared" si="186"/>
        <v>137.86039859720444</v>
      </c>
      <c r="Q237" s="15">
        <f t="shared" si="186"/>
        <v>138.22326391102959</v>
      </c>
      <c r="R237" s="15">
        <f t="shared" si="186"/>
        <v>138.58094737971999</v>
      </c>
      <c r="S237" s="15">
        <f t="shared" si="186"/>
        <v>138.93391780451094</v>
      </c>
      <c r="T237" s="15">
        <f t="shared" si="186"/>
        <v>139.28193921412748</v>
      </c>
      <c r="U237" s="15">
        <f t="shared" si="186"/>
        <v>139.49218938544615</v>
      </c>
      <c r="V237" s="15">
        <f t="shared" si="186"/>
        <v>139.41185048366151</v>
      </c>
      <c r="W237" s="15">
        <f t="shared" si="186"/>
        <v>139.32569669185384</v>
      </c>
      <c r="X237" s="15">
        <f t="shared" si="186"/>
        <v>139.23416034633524</v>
      </c>
      <c r="Y237" s="15">
        <f t="shared" si="186"/>
        <v>139.13673386518957</v>
      </c>
      <c r="Z237" s="15">
        <f t="shared" si="186"/>
        <v>138.93391735101707</v>
      </c>
      <c r="AA237" s="15">
        <f t="shared" si="186"/>
        <v>138.5117806938548</v>
      </c>
      <c r="AB237" s="15">
        <f t="shared" si="186"/>
        <v>138.08097271475393</v>
      </c>
      <c r="AC237" s="15">
        <f t="shared" si="186"/>
        <v>137.64158549580912</v>
      </c>
      <c r="AD237" s="15">
        <f t="shared" si="186"/>
        <v>137.19360471304424</v>
      </c>
      <c r="AE237" s="15">
        <f t="shared" si="186"/>
        <v>136.61634285678943</v>
      </c>
      <c r="AF237" s="15">
        <f t="shared" si="186"/>
        <v>135.76973411698134</v>
      </c>
      <c r="AG237" s="15">
        <f t="shared" si="186"/>
        <v>134.9110626316878</v>
      </c>
      <c r="AH237" s="15">
        <f t="shared" si="186"/>
        <v>134.04133917892125</v>
      </c>
      <c r="AI237" s="15">
        <f t="shared" si="186"/>
        <v>133.15933894627813</v>
      </c>
      <c r="AJ237" s="15">
        <f t="shared" si="186"/>
        <v>132.17221876811956</v>
      </c>
      <c r="AK237" s="15">
        <f t="shared" si="186"/>
        <v>130.97336671606195</v>
      </c>
      <c r="AL237" s="15">
        <f t="shared" si="186"/>
        <v>129.75971308058215</v>
      </c>
      <c r="AM237" s="15">
        <f t="shared" si="186"/>
        <v>128.53158181510625</v>
      </c>
      <c r="AN237" s="15">
        <f t="shared" si="186"/>
        <v>127.28853266828136</v>
      </c>
    </row>
    <row r="238" spans="1:40" s="14" customFormat="1" x14ac:dyDescent="0.15">
      <c r="A238" s="18" t="s">
        <v>207</v>
      </c>
      <c r="B238" s="15">
        <f t="shared" ref="B238:AN238" si="187">B$244*$R9/$R$15</f>
        <v>0</v>
      </c>
      <c r="C238" s="15">
        <f t="shared" si="187"/>
        <v>0</v>
      </c>
      <c r="D238" s="15">
        <f t="shared" si="187"/>
        <v>0</v>
      </c>
      <c r="E238" s="15">
        <f t="shared" si="187"/>
        <v>0</v>
      </c>
      <c r="F238" s="15">
        <f t="shared" si="187"/>
        <v>0</v>
      </c>
      <c r="G238" s="15">
        <f t="shared" si="187"/>
        <v>0</v>
      </c>
      <c r="H238" s="15">
        <f t="shared" si="187"/>
        <v>0</v>
      </c>
      <c r="I238" s="15">
        <f t="shared" si="187"/>
        <v>0</v>
      </c>
      <c r="J238" s="15">
        <f t="shared" si="187"/>
        <v>0</v>
      </c>
      <c r="K238" s="15">
        <f t="shared" si="187"/>
        <v>0</v>
      </c>
      <c r="L238" s="15">
        <f t="shared" si="187"/>
        <v>0</v>
      </c>
      <c r="M238" s="15">
        <f t="shared" si="187"/>
        <v>0</v>
      </c>
      <c r="N238" s="15">
        <f t="shared" si="187"/>
        <v>0</v>
      </c>
      <c r="O238" s="15">
        <f t="shared" si="187"/>
        <v>0</v>
      </c>
      <c r="P238" s="15">
        <f t="shared" si="187"/>
        <v>0</v>
      </c>
      <c r="Q238" s="15">
        <f t="shared" si="187"/>
        <v>0</v>
      </c>
      <c r="R238" s="15">
        <f t="shared" si="187"/>
        <v>0</v>
      </c>
      <c r="S238" s="15">
        <f t="shared" si="187"/>
        <v>0</v>
      </c>
      <c r="T238" s="15">
        <f t="shared" si="187"/>
        <v>0</v>
      </c>
      <c r="U238" s="15">
        <f t="shared" si="187"/>
        <v>0</v>
      </c>
      <c r="V238" s="15">
        <f t="shared" si="187"/>
        <v>0</v>
      </c>
      <c r="W238" s="15">
        <f t="shared" si="187"/>
        <v>0</v>
      </c>
      <c r="X238" s="15">
        <f t="shared" si="187"/>
        <v>0</v>
      </c>
      <c r="Y238" s="15">
        <f t="shared" si="187"/>
        <v>0</v>
      </c>
      <c r="Z238" s="15">
        <f t="shared" si="187"/>
        <v>0</v>
      </c>
      <c r="AA238" s="15">
        <f t="shared" si="187"/>
        <v>0</v>
      </c>
      <c r="AB238" s="15">
        <f t="shared" si="187"/>
        <v>0</v>
      </c>
      <c r="AC238" s="15">
        <f t="shared" si="187"/>
        <v>0</v>
      </c>
      <c r="AD238" s="15">
        <f t="shared" si="187"/>
        <v>0</v>
      </c>
      <c r="AE238" s="15">
        <f t="shared" si="187"/>
        <v>0</v>
      </c>
      <c r="AF238" s="15">
        <f t="shared" si="187"/>
        <v>0</v>
      </c>
      <c r="AG238" s="15">
        <f t="shared" si="187"/>
        <v>0</v>
      </c>
      <c r="AH238" s="15">
        <f t="shared" si="187"/>
        <v>0</v>
      </c>
      <c r="AI238" s="15">
        <f t="shared" si="187"/>
        <v>0</v>
      </c>
      <c r="AJ238" s="15">
        <f t="shared" si="187"/>
        <v>0</v>
      </c>
      <c r="AK238" s="15">
        <f t="shared" si="187"/>
        <v>0</v>
      </c>
      <c r="AL238" s="15">
        <f t="shared" si="187"/>
        <v>0</v>
      </c>
      <c r="AM238" s="15">
        <f t="shared" si="187"/>
        <v>0</v>
      </c>
      <c r="AN238" s="15">
        <f t="shared" si="187"/>
        <v>0</v>
      </c>
    </row>
    <row r="239" spans="1:40" s="14" customFormat="1" x14ac:dyDescent="0.15">
      <c r="A239" s="18" t="s">
        <v>208</v>
      </c>
      <c r="B239" s="15">
        <f t="shared" ref="B239:AN239" si="188">B$244*$R10/$R$15</f>
        <v>36.775564914675762</v>
      </c>
      <c r="C239" s="15">
        <f t="shared" si="188"/>
        <v>37.049141824956159</v>
      </c>
      <c r="D239" s="15">
        <f t="shared" si="188"/>
        <v>37.771745499236673</v>
      </c>
      <c r="E239" s="15">
        <f t="shared" si="188"/>
        <v>38.499052062830032</v>
      </c>
      <c r="F239" s="15">
        <f t="shared" si="188"/>
        <v>39.138771396301081</v>
      </c>
      <c r="G239" s="15">
        <f t="shared" si="188"/>
        <v>39.583500683512966</v>
      </c>
      <c r="H239" s="15">
        <f t="shared" si="188"/>
        <v>40.028679752444468</v>
      </c>
      <c r="I239" s="15">
        <f t="shared" si="188"/>
        <v>40.47447923733354</v>
      </c>
      <c r="J239" s="15">
        <f t="shared" si="188"/>
        <v>40.920837021141026</v>
      </c>
      <c r="K239" s="15">
        <f t="shared" si="188"/>
        <v>41.355501099160733</v>
      </c>
      <c r="L239" s="15">
        <f t="shared" si="188"/>
        <v>41.76432520397659</v>
      </c>
      <c r="M239" s="15">
        <f t="shared" si="188"/>
        <v>42.172586163892412</v>
      </c>
      <c r="N239" s="15">
        <f t="shared" si="188"/>
        <v>42.580452920572171</v>
      </c>
      <c r="O239" s="15">
        <f t="shared" si="188"/>
        <v>42.987822397496217</v>
      </c>
      <c r="P239" s="15">
        <f t="shared" si="188"/>
        <v>43.301766715546862</v>
      </c>
      <c r="Q239" s="15">
        <f t="shared" si="188"/>
        <v>43.415742225035466</v>
      </c>
      <c r="R239" s="15">
        <f t="shared" si="188"/>
        <v>43.528090123901585</v>
      </c>
      <c r="S239" s="15">
        <f t="shared" si="188"/>
        <v>43.638957661985827</v>
      </c>
      <c r="T239" s="15">
        <f t="shared" si="188"/>
        <v>43.748270721026529</v>
      </c>
      <c r="U239" s="15">
        <f t="shared" si="188"/>
        <v>43.814310018482395</v>
      </c>
      <c r="V239" s="15">
        <f t="shared" si="188"/>
        <v>43.789075676940804</v>
      </c>
      <c r="W239" s="15">
        <f t="shared" si="188"/>
        <v>43.762014886224414</v>
      </c>
      <c r="X239" s="15">
        <f t="shared" si="188"/>
        <v>43.733263442590349</v>
      </c>
      <c r="Y239" s="15">
        <f t="shared" si="188"/>
        <v>43.702661915237925</v>
      </c>
      <c r="Z239" s="15">
        <f t="shared" si="188"/>
        <v>43.638957519544</v>
      </c>
      <c r="AA239" s="15">
        <f t="shared" si="188"/>
        <v>43.506364960429707</v>
      </c>
      <c r="AB239" s="15">
        <f t="shared" si="188"/>
        <v>43.371048750698392</v>
      </c>
      <c r="AC239" s="15">
        <f t="shared" si="188"/>
        <v>43.233037813212768</v>
      </c>
      <c r="AD239" s="15">
        <f t="shared" si="188"/>
        <v>43.092327648831109</v>
      </c>
      <c r="AE239" s="15">
        <f t="shared" si="188"/>
        <v>42.911010472269318</v>
      </c>
      <c r="AF239" s="15">
        <f t="shared" si="188"/>
        <v>42.645091800021582</v>
      </c>
      <c r="AG239" s="15">
        <f t="shared" si="188"/>
        <v>42.375384235559139</v>
      </c>
      <c r="AH239" s="15">
        <f t="shared" si="188"/>
        <v>42.102205262903084</v>
      </c>
      <c r="AI239" s="15">
        <f t="shared" si="188"/>
        <v>41.825170170116515</v>
      </c>
      <c r="AJ239" s="15">
        <f t="shared" si="188"/>
        <v>41.515117043114337</v>
      </c>
      <c r="AK239" s="15">
        <f t="shared" si="188"/>
        <v>41.138559217858592</v>
      </c>
      <c r="AL239" s="15">
        <f t="shared" si="188"/>
        <v>40.757352235057304</v>
      </c>
      <c r="AM239" s="15">
        <f t="shared" si="188"/>
        <v>40.371597848048118</v>
      </c>
      <c r="AN239" s="15">
        <f t="shared" si="188"/>
        <v>39.981157774470219</v>
      </c>
    </row>
    <row r="240" spans="1:40" s="14" customFormat="1" x14ac:dyDescent="0.15">
      <c r="A240" s="18" t="s">
        <v>209</v>
      </c>
      <c r="B240" s="15">
        <f t="shared" ref="B240:AN240" si="189">B$244*$R11/$R$15</f>
        <v>35.512742131209706</v>
      </c>
      <c r="C240" s="15">
        <f t="shared" si="189"/>
        <v>35.776924783206546</v>
      </c>
      <c r="D240" s="15">
        <f t="shared" si="189"/>
        <v>36.474715232036537</v>
      </c>
      <c r="E240" s="15">
        <f t="shared" si="189"/>
        <v>37.177047079369224</v>
      </c>
      <c r="F240" s="15">
        <f t="shared" si="189"/>
        <v>37.794799322702964</v>
      </c>
      <c r="G240" s="15">
        <f t="shared" si="189"/>
        <v>38.224257212244453</v>
      </c>
      <c r="H240" s="15">
        <f t="shared" si="189"/>
        <v>38.654149438614233</v>
      </c>
      <c r="I240" s="15">
        <f t="shared" si="189"/>
        <v>39.084640776703075</v>
      </c>
      <c r="J240" s="15">
        <f t="shared" si="189"/>
        <v>39.515671242486292</v>
      </c>
      <c r="K240" s="15">
        <f t="shared" si="189"/>
        <v>39.935409548402937</v>
      </c>
      <c r="L240" s="15">
        <f t="shared" si="189"/>
        <v>40.330195190582266</v>
      </c>
      <c r="M240" s="15">
        <f t="shared" si="189"/>
        <v>40.724437025490019</v>
      </c>
      <c r="N240" s="15">
        <f t="shared" si="189"/>
        <v>41.118298193563632</v>
      </c>
      <c r="O240" s="15">
        <f t="shared" si="189"/>
        <v>41.511679157790681</v>
      </c>
      <c r="P240" s="15">
        <f t="shared" si="189"/>
        <v>41.814843055785396</v>
      </c>
      <c r="Q240" s="15">
        <f t="shared" si="189"/>
        <v>41.924904801597684</v>
      </c>
      <c r="R240" s="15">
        <f t="shared" si="189"/>
        <v>42.033394826718229</v>
      </c>
      <c r="S240" s="15">
        <f t="shared" si="189"/>
        <v>42.140455324628803</v>
      </c>
      <c r="T240" s="15">
        <f t="shared" si="189"/>
        <v>42.246014722187837</v>
      </c>
      <c r="U240" s="15">
        <f t="shared" si="189"/>
        <v>42.309786320163767</v>
      </c>
      <c r="V240" s="15">
        <f t="shared" si="189"/>
        <v>42.285418491522755</v>
      </c>
      <c r="W240" s="15">
        <f t="shared" si="189"/>
        <v>42.259286931482613</v>
      </c>
      <c r="X240" s="15">
        <f t="shared" si="189"/>
        <v>42.231522773242062</v>
      </c>
      <c r="Y240" s="15">
        <f t="shared" si="189"/>
        <v>42.201972060636855</v>
      </c>
      <c r="Z240" s="15">
        <f t="shared" si="189"/>
        <v>42.140455187078238</v>
      </c>
      <c r="AA240" s="15">
        <f t="shared" si="189"/>
        <v>42.012415675754127</v>
      </c>
      <c r="AB240" s="15">
        <f t="shared" si="189"/>
        <v>41.881746040263543</v>
      </c>
      <c r="AC240" s="15">
        <f t="shared" si="189"/>
        <v>41.748474210297509</v>
      </c>
      <c r="AD240" s="15">
        <f t="shared" si="189"/>
        <v>41.612595841208702</v>
      </c>
      <c r="AE240" s="15">
        <f t="shared" si="189"/>
        <v>41.43750484940103</v>
      </c>
      <c r="AF240" s="15">
        <f t="shared" si="189"/>
        <v>41.180717461979036</v>
      </c>
      <c r="AG240" s="15">
        <f t="shared" si="189"/>
        <v>40.920271287737698</v>
      </c>
      <c r="AH240" s="15">
        <f t="shared" si="189"/>
        <v>40.656472908729477</v>
      </c>
      <c r="AI240" s="15">
        <f t="shared" si="189"/>
        <v>40.388950823501105</v>
      </c>
      <c r="AJ240" s="15">
        <f t="shared" si="189"/>
        <v>40.089544498356943</v>
      </c>
      <c r="AK240" s="15">
        <f t="shared" si="189"/>
        <v>39.725917155668327</v>
      </c>
      <c r="AL240" s="15">
        <f t="shared" si="189"/>
        <v>39.357800301168666</v>
      </c>
      <c r="AM240" s="15">
        <f t="shared" si="189"/>
        <v>38.985292194124654</v>
      </c>
      <c r="AN240" s="15">
        <f t="shared" si="189"/>
        <v>38.608259300603308</v>
      </c>
    </row>
    <row r="241" spans="1:40" s="14" customFormat="1" x14ac:dyDescent="0.15">
      <c r="A241" s="18" t="s">
        <v>210</v>
      </c>
      <c r="B241" s="15">
        <f t="shared" ref="B241:AN241" si="190">B$244*$R12/$R$15</f>
        <v>0</v>
      </c>
      <c r="C241" s="15">
        <f t="shared" si="190"/>
        <v>0</v>
      </c>
      <c r="D241" s="15">
        <f t="shared" si="190"/>
        <v>0</v>
      </c>
      <c r="E241" s="15">
        <f t="shared" si="190"/>
        <v>0</v>
      </c>
      <c r="F241" s="15">
        <f t="shared" si="190"/>
        <v>0</v>
      </c>
      <c r="G241" s="15">
        <f t="shared" si="190"/>
        <v>0</v>
      </c>
      <c r="H241" s="15">
        <f t="shared" si="190"/>
        <v>0</v>
      </c>
      <c r="I241" s="15">
        <f t="shared" si="190"/>
        <v>0</v>
      </c>
      <c r="J241" s="15">
        <f t="shared" si="190"/>
        <v>0</v>
      </c>
      <c r="K241" s="15">
        <f t="shared" si="190"/>
        <v>0</v>
      </c>
      <c r="L241" s="15">
        <f t="shared" si="190"/>
        <v>0</v>
      </c>
      <c r="M241" s="15">
        <f t="shared" si="190"/>
        <v>0</v>
      </c>
      <c r="N241" s="15">
        <f t="shared" si="190"/>
        <v>0</v>
      </c>
      <c r="O241" s="15">
        <f t="shared" si="190"/>
        <v>0</v>
      </c>
      <c r="P241" s="15">
        <f t="shared" si="190"/>
        <v>0</v>
      </c>
      <c r="Q241" s="15">
        <f t="shared" si="190"/>
        <v>0</v>
      </c>
      <c r="R241" s="15">
        <f t="shared" si="190"/>
        <v>0</v>
      </c>
      <c r="S241" s="15">
        <f t="shared" si="190"/>
        <v>0</v>
      </c>
      <c r="T241" s="15">
        <f t="shared" si="190"/>
        <v>0</v>
      </c>
      <c r="U241" s="15">
        <f t="shared" si="190"/>
        <v>0</v>
      </c>
      <c r="V241" s="15">
        <f t="shared" si="190"/>
        <v>0</v>
      </c>
      <c r="W241" s="15">
        <f t="shared" si="190"/>
        <v>0</v>
      </c>
      <c r="X241" s="15">
        <f t="shared" si="190"/>
        <v>0</v>
      </c>
      <c r="Y241" s="15">
        <f t="shared" si="190"/>
        <v>0</v>
      </c>
      <c r="Z241" s="15">
        <f t="shared" si="190"/>
        <v>0</v>
      </c>
      <c r="AA241" s="15">
        <f t="shared" si="190"/>
        <v>0</v>
      </c>
      <c r="AB241" s="15">
        <f t="shared" si="190"/>
        <v>0</v>
      </c>
      <c r="AC241" s="15">
        <f t="shared" si="190"/>
        <v>0</v>
      </c>
      <c r="AD241" s="15">
        <f t="shared" si="190"/>
        <v>0</v>
      </c>
      <c r="AE241" s="15">
        <f t="shared" si="190"/>
        <v>0</v>
      </c>
      <c r="AF241" s="15">
        <f t="shared" si="190"/>
        <v>0</v>
      </c>
      <c r="AG241" s="15">
        <f t="shared" si="190"/>
        <v>0</v>
      </c>
      <c r="AH241" s="15">
        <f t="shared" si="190"/>
        <v>0</v>
      </c>
      <c r="AI241" s="15">
        <f t="shared" si="190"/>
        <v>0</v>
      </c>
      <c r="AJ241" s="15">
        <f t="shared" si="190"/>
        <v>0</v>
      </c>
      <c r="AK241" s="15">
        <f t="shared" si="190"/>
        <v>0</v>
      </c>
      <c r="AL241" s="15">
        <f t="shared" si="190"/>
        <v>0</v>
      </c>
      <c r="AM241" s="15">
        <f t="shared" si="190"/>
        <v>0</v>
      </c>
      <c r="AN241" s="15">
        <f t="shared" si="190"/>
        <v>0</v>
      </c>
    </row>
    <row r="242" spans="1:40" s="14" customFormat="1" x14ac:dyDescent="0.15">
      <c r="A242" s="18" t="s">
        <v>211</v>
      </c>
      <c r="B242" s="15">
        <f t="shared" ref="B242:AN242" si="191">B$244*$R13/$R$15</f>
        <v>81.789201109215</v>
      </c>
      <c r="C242" s="15">
        <f t="shared" si="191"/>
        <v>82.397638722224514</v>
      </c>
      <c r="D242" s="15">
        <f t="shared" si="191"/>
        <v>84.004716067606111</v>
      </c>
      <c r="E242" s="15">
        <f t="shared" si="191"/>
        <v>85.622252682905014</v>
      </c>
      <c r="F242" s="15">
        <f t="shared" si="191"/>
        <v>87.044994477357676</v>
      </c>
      <c r="G242" s="15">
        <f t="shared" si="191"/>
        <v>88.03407658106768</v>
      </c>
      <c r="H242" s="15">
        <f t="shared" si="191"/>
        <v>89.024159003538387</v>
      </c>
      <c r="I242" s="15">
        <f t="shared" si="191"/>
        <v>90.01562123691464</v>
      </c>
      <c r="J242" s="15">
        <f t="shared" si="191"/>
        <v>91.008325132318987</v>
      </c>
      <c r="K242" s="15">
        <f t="shared" si="191"/>
        <v>91.975022116432967</v>
      </c>
      <c r="L242" s="15">
        <f t="shared" si="191"/>
        <v>92.884250757914273</v>
      </c>
      <c r="M242" s="15">
        <f t="shared" si="191"/>
        <v>93.792226959858922</v>
      </c>
      <c r="N242" s="15">
        <f t="shared" si="191"/>
        <v>94.699326450111258</v>
      </c>
      <c r="O242" s="15">
        <f t="shared" si="191"/>
        <v>95.605319985525355</v>
      </c>
      <c r="P242" s="15">
        <f t="shared" si="191"/>
        <v>96.303535091825239</v>
      </c>
      <c r="Q242" s="15">
        <f t="shared" si="191"/>
        <v>96.557017693349309</v>
      </c>
      <c r="R242" s="15">
        <f t="shared" si="191"/>
        <v>96.806880473591505</v>
      </c>
      <c r="S242" s="15">
        <f t="shared" si="191"/>
        <v>97.053450917577734</v>
      </c>
      <c r="T242" s="15">
        <f t="shared" si="191"/>
        <v>97.296564185599237</v>
      </c>
      <c r="U242" s="15">
        <f t="shared" si="191"/>
        <v>97.443436202202122</v>
      </c>
      <c r="V242" s="15">
        <f t="shared" si="191"/>
        <v>97.387314790063584</v>
      </c>
      <c r="W242" s="15">
        <f t="shared" si="191"/>
        <v>97.327131337838935</v>
      </c>
      <c r="X242" s="15">
        <f t="shared" si="191"/>
        <v>97.263187857676954</v>
      </c>
      <c r="Y242" s="15">
        <f t="shared" si="191"/>
        <v>97.19512977398243</v>
      </c>
      <c r="Z242" s="15">
        <f t="shared" si="191"/>
        <v>97.053450600785766</v>
      </c>
      <c r="AA242" s="15">
        <f t="shared" si="191"/>
        <v>96.758563506375509</v>
      </c>
      <c r="AB242" s="15">
        <f t="shared" si="191"/>
        <v>96.457618987461132</v>
      </c>
      <c r="AC242" s="15">
        <f t="shared" si="191"/>
        <v>96.150681368760459</v>
      </c>
      <c r="AD242" s="15">
        <f t="shared" si="191"/>
        <v>95.837740644140098</v>
      </c>
      <c r="AE242" s="15">
        <f t="shared" si="191"/>
        <v>95.434489543775641</v>
      </c>
      <c r="AF242" s="15">
        <f t="shared" si="191"/>
        <v>94.843083923940114</v>
      </c>
      <c r="AG242" s="15">
        <f t="shared" si="191"/>
        <v>94.243251772301491</v>
      </c>
      <c r="AH242" s="15">
        <f t="shared" si="191"/>
        <v>93.635699176298871</v>
      </c>
      <c r="AI242" s="15">
        <f t="shared" si="191"/>
        <v>93.019570532978193</v>
      </c>
      <c r="AJ242" s="15">
        <f t="shared" si="191"/>
        <v>92.330009472046598</v>
      </c>
      <c r="AK242" s="15">
        <f t="shared" si="191"/>
        <v>91.492541338775311</v>
      </c>
      <c r="AL242" s="15">
        <f t="shared" si="191"/>
        <v>90.644733435540914</v>
      </c>
      <c r="AM242" s="15">
        <f t="shared" si="191"/>
        <v>89.786812062720202</v>
      </c>
      <c r="AN242" s="15">
        <f t="shared" si="191"/>
        <v>88.918469679046424</v>
      </c>
    </row>
    <row r="243" spans="1:40" s="14" customFormat="1" x14ac:dyDescent="0.15">
      <c r="A243" s="18" t="s">
        <v>212</v>
      </c>
      <c r="B243" s="15">
        <f t="shared" ref="B243:AN243" si="192">B$244*$R14/$R$15</f>
        <v>0</v>
      </c>
      <c r="C243" s="15">
        <f t="shared" si="192"/>
        <v>0</v>
      </c>
      <c r="D243" s="15">
        <f t="shared" si="192"/>
        <v>0</v>
      </c>
      <c r="E243" s="15">
        <f t="shared" si="192"/>
        <v>0</v>
      </c>
      <c r="F243" s="15">
        <f t="shared" si="192"/>
        <v>0</v>
      </c>
      <c r="G243" s="15">
        <f t="shared" si="192"/>
        <v>0</v>
      </c>
      <c r="H243" s="15">
        <f t="shared" si="192"/>
        <v>0</v>
      </c>
      <c r="I243" s="15">
        <f t="shared" si="192"/>
        <v>0</v>
      </c>
      <c r="J243" s="15">
        <f t="shared" si="192"/>
        <v>0</v>
      </c>
      <c r="K243" s="15">
        <f t="shared" si="192"/>
        <v>0</v>
      </c>
      <c r="L243" s="15">
        <f t="shared" si="192"/>
        <v>0</v>
      </c>
      <c r="M243" s="15">
        <f t="shared" si="192"/>
        <v>0</v>
      </c>
      <c r="N243" s="15">
        <f t="shared" si="192"/>
        <v>0</v>
      </c>
      <c r="O243" s="15">
        <f t="shared" si="192"/>
        <v>0</v>
      </c>
      <c r="P243" s="15">
        <f t="shared" si="192"/>
        <v>0</v>
      </c>
      <c r="Q243" s="15">
        <f t="shared" si="192"/>
        <v>0</v>
      </c>
      <c r="R243" s="15">
        <f t="shared" si="192"/>
        <v>0</v>
      </c>
      <c r="S243" s="15">
        <f t="shared" si="192"/>
        <v>0</v>
      </c>
      <c r="T243" s="15">
        <f t="shared" si="192"/>
        <v>0</v>
      </c>
      <c r="U243" s="15">
        <f t="shared" si="192"/>
        <v>0</v>
      </c>
      <c r="V243" s="15">
        <f t="shared" si="192"/>
        <v>0</v>
      </c>
      <c r="W243" s="15">
        <f t="shared" si="192"/>
        <v>0</v>
      </c>
      <c r="X243" s="15">
        <f t="shared" si="192"/>
        <v>0</v>
      </c>
      <c r="Y243" s="15">
        <f t="shared" si="192"/>
        <v>0</v>
      </c>
      <c r="Z243" s="15">
        <f t="shared" si="192"/>
        <v>0</v>
      </c>
      <c r="AA243" s="15">
        <f t="shared" si="192"/>
        <v>0</v>
      </c>
      <c r="AB243" s="15">
        <f t="shared" si="192"/>
        <v>0</v>
      </c>
      <c r="AC243" s="15">
        <f t="shared" si="192"/>
        <v>0</v>
      </c>
      <c r="AD243" s="15">
        <f t="shared" si="192"/>
        <v>0</v>
      </c>
      <c r="AE243" s="15">
        <f t="shared" si="192"/>
        <v>0</v>
      </c>
      <c r="AF243" s="15">
        <f t="shared" si="192"/>
        <v>0</v>
      </c>
      <c r="AG243" s="15">
        <f t="shared" si="192"/>
        <v>0</v>
      </c>
      <c r="AH243" s="15">
        <f t="shared" si="192"/>
        <v>0</v>
      </c>
      <c r="AI243" s="15">
        <f t="shared" si="192"/>
        <v>0</v>
      </c>
      <c r="AJ243" s="15">
        <f t="shared" si="192"/>
        <v>0</v>
      </c>
      <c r="AK243" s="15">
        <f t="shared" si="192"/>
        <v>0</v>
      </c>
      <c r="AL243" s="15">
        <f t="shared" si="192"/>
        <v>0</v>
      </c>
      <c r="AM243" s="15">
        <f t="shared" si="192"/>
        <v>0</v>
      </c>
      <c r="AN243" s="15">
        <f t="shared" si="192"/>
        <v>0</v>
      </c>
    </row>
    <row r="244" spans="1:40" s="16" customFormat="1" x14ac:dyDescent="0.15">
      <c r="A244" s="18" t="s">
        <v>527</v>
      </c>
      <c r="B244" s="16">
        <f>'BAU energy consumption'!B$3*$R$17</f>
        <v>3900.1614207146827</v>
      </c>
      <c r="C244" s="16">
        <f>'BAU energy consumption'!C$3*$R$17</f>
        <v>3929.175090893496</v>
      </c>
      <c r="D244" s="16">
        <f>'BAU energy consumption'!D$3*$R$17</f>
        <v>4005.8094262037566</v>
      </c>
      <c r="E244" s="16">
        <f>'BAU energy consumption'!E$3*$R$17</f>
        <v>4082.9425173456798</v>
      </c>
      <c r="F244" s="16">
        <f>'BAU energy consumption'!F$3*$R$17</f>
        <v>4150.7867141725083</v>
      </c>
      <c r="G244" s="16">
        <f>'BAU energy consumption'!G$3*$R$17</f>
        <v>4197.9516187136096</v>
      </c>
      <c r="H244" s="16">
        <f>'BAU energy consumption'!H$3*$R$17</f>
        <v>4245.164223985199</v>
      </c>
      <c r="I244" s="16">
        <f>'BAU energy consumption'!I$3*$R$17</f>
        <v>4292.4426262714142</v>
      </c>
      <c r="J244" s="16">
        <f>'BAU energy consumption'!J$3*$R$17</f>
        <v>4339.780237869787</v>
      </c>
      <c r="K244" s="16">
        <f>'BAU energy consumption'!K$3*$R$17</f>
        <v>4385.8776961140366</v>
      </c>
      <c r="L244" s="16">
        <f>'BAU energy consumption'!L$3*$R$17</f>
        <v>4429.2347459692983</v>
      </c>
      <c r="M244" s="16">
        <f>'BAU energy consumption'!M$3*$R$17</f>
        <v>4472.5320725811926</v>
      </c>
      <c r="N244" s="16">
        <f>'BAU energy consumption'!N$3*$R$17</f>
        <v>4515.7875927311934</v>
      </c>
      <c r="O244" s="16">
        <f>'BAU energy consumption'!O$3*$R$17</f>
        <v>4558.9903748383385</v>
      </c>
      <c r="P244" s="16">
        <f>'BAU energy consumption'!P$3*$R$17</f>
        <v>4592.2851323860341</v>
      </c>
      <c r="Q244" s="16">
        <f>'BAU energy consumption'!Q$3*$R$17</f>
        <v>4604.3725846398647</v>
      </c>
      <c r="R244" s="16">
        <f>'BAU energy consumption'!R$3*$R$17</f>
        <v>4616.2874237965871</v>
      </c>
      <c r="S244" s="16">
        <f>'BAU energy consumption'!S$3*$R$17</f>
        <v>4628.0452661532991</v>
      </c>
      <c r="T244" s="16">
        <f>'BAU energy consumption'!T$3*$R$17</f>
        <v>4639.6382512410883</v>
      </c>
      <c r="U244" s="16">
        <f>'BAU energy consumption'!U$3*$R$17</f>
        <v>4646.6419212264727</v>
      </c>
      <c r="V244" s="16">
        <f>'BAU energy consumption'!V$3*$R$17</f>
        <v>4643.9657419322593</v>
      </c>
      <c r="W244" s="16">
        <f>'BAU energy consumption'!W$3*$R$17</f>
        <v>4641.0958621027867</v>
      </c>
      <c r="X244" s="16">
        <f>'BAU energy consumption'!X$3*$R$17</f>
        <v>4638.0466833475011</v>
      </c>
      <c r="Y244" s="16">
        <f>'BAU energy consumption'!Y$3*$R$17</f>
        <v>4634.8012975411439</v>
      </c>
      <c r="Z244" s="16">
        <f>'BAU energy consumption'!Z$3*$R$17</f>
        <v>4628.0452510469067</v>
      </c>
      <c r="AA244" s="16">
        <f>'BAU energy consumption'!AA$3*$R$17</f>
        <v>4613.983403596535</v>
      </c>
      <c r="AB244" s="16">
        <f>'BAU energy consumption'!AB$3*$R$17</f>
        <v>4599.6327046469505</v>
      </c>
      <c r="AC244" s="16">
        <f>'BAU energy consumption'!AC$3*$R$17</f>
        <v>4584.9962215564274</v>
      </c>
      <c r="AD244" s="16">
        <f>'BAU energy consumption'!AD$3*$R$17</f>
        <v>4570.0734771771904</v>
      </c>
      <c r="AE244" s="16">
        <f>'BAU energy consumption'!AE$3*$R$17</f>
        <v>4550.8442346467236</v>
      </c>
      <c r="AF244" s="16">
        <f>'BAU energy consumption'!AF$3*$R$17</f>
        <v>4522.6427440930211</v>
      </c>
      <c r="AG244" s="16">
        <f>'BAU energy consumption'!AG$3*$R$17</f>
        <v>4494.0394299024192</v>
      </c>
      <c r="AH244" s="16">
        <f>'BAU energy consumption'!AH$3*$R$17</f>
        <v>4465.067962228828</v>
      </c>
      <c r="AI244" s="16">
        <f>'BAU energy consumption'!AI$3*$R$17</f>
        <v>4435.6875411917299</v>
      </c>
      <c r="AJ244" s="16">
        <f>'BAU energy consumption'!AJ$3*$R$17</f>
        <v>4402.8054563859223</v>
      </c>
      <c r="AK244" s="16">
        <f>'BAU energy consumption'!AK$3*$R$17</f>
        <v>4362.8703444131188</v>
      </c>
      <c r="AL244" s="16">
        <f>'BAU energy consumption'!AL$3*$R$17</f>
        <v>4322.4421750273295</v>
      </c>
      <c r="AM244" s="16">
        <f>'BAU energy consumption'!AM$3*$R$17</f>
        <v>4281.5317394820067</v>
      </c>
      <c r="AN244" s="16">
        <f>'BAU energy consumption'!AN$3*$R$17</f>
        <v>4240.1243725087852</v>
      </c>
    </row>
    <row r="245" spans="1:40" s="14" customFormat="1" x14ac:dyDescent="0.15"/>
    <row r="246" spans="1:40" s="18" customFormat="1" x14ac:dyDescent="0.15">
      <c r="A246" s="17" t="s">
        <v>213</v>
      </c>
      <c r="B246" s="18">
        <v>2022</v>
      </c>
      <c r="C246" s="18">
        <v>2023</v>
      </c>
      <c r="D246" s="18">
        <v>2024</v>
      </c>
      <c r="E246" s="18">
        <v>2025</v>
      </c>
      <c r="F246" s="18">
        <v>2026</v>
      </c>
      <c r="G246" s="18">
        <v>2027</v>
      </c>
      <c r="H246" s="18">
        <v>2028</v>
      </c>
      <c r="I246" s="18">
        <v>2029</v>
      </c>
      <c r="J246" s="18">
        <v>2030</v>
      </c>
      <c r="K246" s="18">
        <v>2031</v>
      </c>
      <c r="L246" s="18">
        <v>2032</v>
      </c>
      <c r="M246" s="18">
        <v>2033</v>
      </c>
      <c r="N246" s="18">
        <v>2034</v>
      </c>
      <c r="O246" s="18">
        <v>2035</v>
      </c>
      <c r="P246" s="18">
        <v>2036</v>
      </c>
      <c r="Q246" s="18">
        <v>2037</v>
      </c>
      <c r="R246" s="18">
        <v>2038</v>
      </c>
      <c r="S246" s="18">
        <v>2039</v>
      </c>
      <c r="T246" s="18">
        <v>2040</v>
      </c>
      <c r="U246" s="18">
        <v>2041</v>
      </c>
      <c r="V246" s="18">
        <v>2042</v>
      </c>
      <c r="W246" s="18">
        <v>2043</v>
      </c>
      <c r="X246" s="18">
        <v>2044</v>
      </c>
      <c r="Y246" s="18">
        <v>2045</v>
      </c>
      <c r="Z246" s="18">
        <v>2046</v>
      </c>
      <c r="AA246" s="18">
        <v>2047</v>
      </c>
      <c r="AB246" s="18">
        <v>2048</v>
      </c>
      <c r="AC246" s="18">
        <v>2049</v>
      </c>
      <c r="AD246" s="18">
        <v>2050</v>
      </c>
      <c r="AE246" s="18">
        <v>2051</v>
      </c>
      <c r="AF246" s="18">
        <v>2052</v>
      </c>
      <c r="AG246" s="18">
        <v>2053</v>
      </c>
      <c r="AH246" s="18">
        <v>2054</v>
      </c>
      <c r="AI246" s="18">
        <v>2055</v>
      </c>
      <c r="AJ246" s="18">
        <v>2056</v>
      </c>
      <c r="AK246" s="18">
        <v>2057</v>
      </c>
      <c r="AL246" s="18">
        <v>2058</v>
      </c>
      <c r="AM246" s="18">
        <v>2059</v>
      </c>
      <c r="AN246" s="18">
        <v>2060</v>
      </c>
    </row>
    <row r="247" spans="1:40" s="14" customFormat="1" x14ac:dyDescent="0.15">
      <c r="A247" s="18" t="s">
        <v>203</v>
      </c>
      <c r="B247" s="15">
        <f>B$257*$S5/$S$15+'Electricity consumption calcula'!B9-$S$3*'Distributed Generation'!B16</f>
        <v>4176.6192419327299</v>
      </c>
      <c r="C247" s="15">
        <f>C$257*$S5/$S$15+'Electricity consumption calcula'!C9-$S$3*'Distributed Generation'!C16</f>
        <v>6170.8853118430015</v>
      </c>
      <c r="D247" s="15">
        <f>D$257*$S5/$S$15+'Electricity consumption calcula'!D9-$S$3*'Distributed Generation'!D16</f>
        <v>8770.4761830025182</v>
      </c>
      <c r="E247" s="15">
        <f>E$257*$S5/$S$15+'Electricity consumption calcula'!E9-$S$3*'Distributed Generation'!E16</f>
        <v>11414.992116836862</v>
      </c>
      <c r="F247" s="15">
        <f>F$257*$S5/$S$15+'Electricity consumption calcula'!F9-$S$3*'Distributed Generation'!F16</f>
        <v>14111.079695972485</v>
      </c>
      <c r="G247" s="15">
        <f>G$257*$S5/$S$15+'Electricity consumption calcula'!G9-$S$3*'Distributed Generation'!G16</f>
        <v>16769.60169000263</v>
      </c>
      <c r="H247" s="15">
        <f>H$257*$S5/$S$15+'Electricity consumption calcula'!H9-$S$3*'Distributed Generation'!H16</f>
        <v>19257.63559293107</v>
      </c>
      <c r="I247" s="15">
        <f>I$257*$S5/$S$15+'Electricity consumption calcula'!I9-$S$3*'Distributed Generation'!I16</f>
        <v>21529.008007575885</v>
      </c>
      <c r="J247" s="15">
        <f>J$257*$S5/$S$15+'Electricity consumption calcula'!J9-$S$3*'Distributed Generation'!J16</f>
        <v>23555.406977806429</v>
      </c>
      <c r="K247" s="15">
        <f>K$257*$S5/$S$15+'Electricity consumption calcula'!K9-$S$3*'Distributed Generation'!K16</f>
        <v>25347.309988685251</v>
      </c>
      <c r="L247" s="15">
        <f>L$257*$S5/$S$15+'Electricity consumption calcula'!L9-$S$3*'Distributed Generation'!L16</f>
        <v>26968.183298318047</v>
      </c>
      <c r="M247" s="15">
        <f>M$257*$S5/$S$15+'Electricity consumption calcula'!M9-$S$3*'Distributed Generation'!M16</f>
        <v>28341.650866592303</v>
      </c>
      <c r="N247" s="15">
        <f>N$257*$S5/$S$15+'Electricity consumption calcula'!N9-$S$3*'Distributed Generation'!N16</f>
        <v>29484.066923572565</v>
      </c>
      <c r="O247" s="15">
        <f>O$257*$S5/$S$15+'Electricity consumption calcula'!O9-$S$3*'Distributed Generation'!O16</f>
        <v>30422.626618004717</v>
      </c>
      <c r="P247" s="15">
        <f>P$257*$S5/$S$15+'Electricity consumption calcula'!P9-$S$3*'Distributed Generation'!P16</f>
        <v>31257.170768672051</v>
      </c>
      <c r="Q247" s="15">
        <f>Q$257*$S5/$S$15+'Electricity consumption calcula'!Q9-$S$3*'Distributed Generation'!Q16</f>
        <v>31966.417792838303</v>
      </c>
      <c r="R247" s="15">
        <f>R$257*$S5/$S$15+'Electricity consumption calcula'!R9-$S$3*'Distributed Generation'!R16</f>
        <v>32548.895253480117</v>
      </c>
      <c r="S247" s="15">
        <f>S$257*$S5/$S$15+'Electricity consumption calcula'!S9-$S$3*'Distributed Generation'!S16</f>
        <v>33031.971002415739</v>
      </c>
      <c r="T247" s="15">
        <f>T$257*$S5/$S$15+'Electricity consumption calcula'!T9-$S$3*'Distributed Generation'!T16</f>
        <v>33444.022208656257</v>
      </c>
      <c r="U247" s="15">
        <f>U$257*$S5/$S$15+'Electricity consumption calcula'!U9-$S$3*'Distributed Generation'!U16</f>
        <v>33835.601784313512</v>
      </c>
      <c r="V247" s="15">
        <f>V$257*$S5/$S$15+'Electricity consumption calcula'!V9-$S$3*'Distributed Generation'!V16</f>
        <v>34221.974835888948</v>
      </c>
      <c r="W247" s="15">
        <f>W$257*$S5/$S$15+'Electricity consumption calcula'!W9-$S$3*'Distributed Generation'!W16</f>
        <v>34594.619149666243</v>
      </c>
      <c r="X247" s="15">
        <f>X$257*$S5/$S$15+'Electricity consumption calcula'!X9-$S$3*'Distributed Generation'!X16</f>
        <v>34965.537053911219</v>
      </c>
      <c r="Y247" s="15">
        <f>Y$257*$S5/$S$15+'Electricity consumption calcula'!Y9-$S$3*'Distributed Generation'!Y16</f>
        <v>35344.327922779012</v>
      </c>
      <c r="Z247" s="15">
        <f>Z$257*$S5/$S$15+'Electricity consumption calcula'!Z9-$S$3*'Distributed Generation'!Z16</f>
        <v>35754.630086621299</v>
      </c>
      <c r="AA247" s="15">
        <f>AA$257*$S5/$S$15+'Electricity consumption calcula'!AA9-$S$3*'Distributed Generation'!AA16</f>
        <v>36233.082792221532</v>
      </c>
      <c r="AB247" s="15">
        <f>AB$257*$S5/$S$15+'Electricity consumption calcula'!AB9-$S$3*'Distributed Generation'!AB16</f>
        <v>36716.438854293941</v>
      </c>
      <c r="AC247" s="15">
        <f>AC$257*$S5/$S$15+'Electricity consumption calcula'!AC9-$S$3*'Distributed Generation'!AC16</f>
        <v>37197.630679530732</v>
      </c>
      <c r="AD247" s="15">
        <f>AD$257*$S5/$S$15+'Electricity consumption calcula'!AD9-$S$3*'Distributed Generation'!AD16</f>
        <v>37669.477252257071</v>
      </c>
      <c r="AE247" s="15">
        <f>AE$257*$S5/$S$15+'Electricity consumption calcula'!AE9-$S$3*'Distributed Generation'!AE16</f>
        <v>38146.218329177871</v>
      </c>
      <c r="AF247" s="15">
        <f>AF$257*$S5/$S$15+'Electricity consumption calcula'!AF9-$S$3*'Distributed Generation'!AF16</f>
        <v>38657.45175559479</v>
      </c>
      <c r="AG247" s="15">
        <f>AG$257*$S5/$S$15+'Electricity consumption calcula'!AG9-$S$3*'Distributed Generation'!AG16</f>
        <v>39177.105708575946</v>
      </c>
      <c r="AH247" s="15">
        <f>AH$257*$S5/$S$15+'Electricity consumption calcula'!AH9-$S$3*'Distributed Generation'!AH16</f>
        <v>39688.874201391001</v>
      </c>
      <c r="AI247" s="15">
        <f>AI$257*$S5/$S$15+'Electricity consumption calcula'!AI9-$S$3*'Distributed Generation'!AI16</f>
        <v>40194.900352504701</v>
      </c>
      <c r="AJ247" s="15">
        <f>AJ$257*$S5/$S$15+'Electricity consumption calcula'!AJ9-$S$3*'Distributed Generation'!AJ16</f>
        <v>40714.480363371047</v>
      </c>
      <c r="AK247" s="15">
        <f>AK$257*$S5/$S$15+'Electricity consumption calcula'!AK9-$S$3*'Distributed Generation'!AK16</f>
        <v>41279.636322101003</v>
      </c>
      <c r="AL247" s="15">
        <f>AL$257*$S5/$S$15+'Electricity consumption calcula'!AL9-$S$3*'Distributed Generation'!AL16</f>
        <v>41838.711526239014</v>
      </c>
      <c r="AM247" s="15">
        <f>AM$257*$S5/$S$15+'Electricity consumption calcula'!AM9-$S$3*'Distributed Generation'!AM16</f>
        <v>42392.199158561671</v>
      </c>
      <c r="AN247" s="15">
        <f>AN$257*$S5/$S$15+'Electricity consumption calcula'!AN9-$S$3*'Distributed Generation'!AN16</f>
        <v>42660.127267109383</v>
      </c>
    </row>
    <row r="248" spans="1:40" s="14" customFormat="1" x14ac:dyDescent="0.15">
      <c r="A248" s="18" t="s">
        <v>204</v>
      </c>
      <c r="B248" s="15">
        <f t="shared" ref="B248:AN248" si="193">B$257*$S6/$S$15</f>
        <v>0</v>
      </c>
      <c r="C248" s="15">
        <f t="shared" si="193"/>
        <v>0</v>
      </c>
      <c r="D248" s="15">
        <f t="shared" si="193"/>
        <v>0</v>
      </c>
      <c r="E248" s="15">
        <f t="shared" si="193"/>
        <v>0</v>
      </c>
      <c r="F248" s="15">
        <f t="shared" si="193"/>
        <v>0</v>
      </c>
      <c r="G248" s="15">
        <f t="shared" si="193"/>
        <v>0</v>
      </c>
      <c r="H248" s="15">
        <f t="shared" si="193"/>
        <v>0</v>
      </c>
      <c r="I248" s="15">
        <f t="shared" si="193"/>
        <v>0</v>
      </c>
      <c r="J248" s="15">
        <f t="shared" si="193"/>
        <v>0</v>
      </c>
      <c r="K248" s="15">
        <f t="shared" si="193"/>
        <v>0</v>
      </c>
      <c r="L248" s="15">
        <f t="shared" si="193"/>
        <v>0</v>
      </c>
      <c r="M248" s="15">
        <f t="shared" si="193"/>
        <v>0</v>
      </c>
      <c r="N248" s="15">
        <f t="shared" si="193"/>
        <v>0</v>
      </c>
      <c r="O248" s="15">
        <f t="shared" si="193"/>
        <v>0</v>
      </c>
      <c r="P248" s="15">
        <f t="shared" si="193"/>
        <v>0</v>
      </c>
      <c r="Q248" s="15">
        <f t="shared" si="193"/>
        <v>0</v>
      </c>
      <c r="R248" s="15">
        <f t="shared" si="193"/>
        <v>0</v>
      </c>
      <c r="S248" s="15">
        <f t="shared" si="193"/>
        <v>0</v>
      </c>
      <c r="T248" s="15">
        <f t="shared" si="193"/>
        <v>0</v>
      </c>
      <c r="U248" s="15">
        <f t="shared" si="193"/>
        <v>0</v>
      </c>
      <c r="V248" s="15">
        <f t="shared" si="193"/>
        <v>0</v>
      </c>
      <c r="W248" s="15">
        <f t="shared" si="193"/>
        <v>0</v>
      </c>
      <c r="X248" s="15">
        <f t="shared" si="193"/>
        <v>0</v>
      </c>
      <c r="Y248" s="15">
        <f t="shared" si="193"/>
        <v>0</v>
      </c>
      <c r="Z248" s="15">
        <f t="shared" si="193"/>
        <v>0</v>
      </c>
      <c r="AA248" s="15">
        <f t="shared" si="193"/>
        <v>0</v>
      </c>
      <c r="AB248" s="15">
        <f t="shared" si="193"/>
        <v>0</v>
      </c>
      <c r="AC248" s="15">
        <f t="shared" si="193"/>
        <v>0</v>
      </c>
      <c r="AD248" s="15">
        <f t="shared" si="193"/>
        <v>0</v>
      </c>
      <c r="AE248" s="15">
        <f t="shared" si="193"/>
        <v>0</v>
      </c>
      <c r="AF248" s="15">
        <f t="shared" si="193"/>
        <v>0</v>
      </c>
      <c r="AG248" s="15">
        <f t="shared" si="193"/>
        <v>0</v>
      </c>
      <c r="AH248" s="15">
        <f t="shared" si="193"/>
        <v>0</v>
      </c>
      <c r="AI248" s="15">
        <f t="shared" si="193"/>
        <v>0</v>
      </c>
      <c r="AJ248" s="15">
        <f t="shared" si="193"/>
        <v>0</v>
      </c>
      <c r="AK248" s="15">
        <f t="shared" si="193"/>
        <v>0</v>
      </c>
      <c r="AL248" s="15">
        <f t="shared" si="193"/>
        <v>0</v>
      </c>
      <c r="AM248" s="15">
        <f t="shared" si="193"/>
        <v>0</v>
      </c>
      <c r="AN248" s="15">
        <f t="shared" si="193"/>
        <v>0</v>
      </c>
    </row>
    <row r="249" spans="1:40" s="14" customFormat="1" x14ac:dyDescent="0.15">
      <c r="A249" s="18" t="s">
        <v>205</v>
      </c>
      <c r="B249" s="15">
        <f t="shared" ref="B249:AN249" si="194">B$257*$S7/$S$15</f>
        <v>0</v>
      </c>
      <c r="C249" s="15">
        <f t="shared" si="194"/>
        <v>0</v>
      </c>
      <c r="D249" s="15">
        <f t="shared" si="194"/>
        <v>0</v>
      </c>
      <c r="E249" s="15">
        <f t="shared" si="194"/>
        <v>0</v>
      </c>
      <c r="F249" s="15">
        <f t="shared" si="194"/>
        <v>0</v>
      </c>
      <c r="G249" s="15">
        <f t="shared" si="194"/>
        <v>0</v>
      </c>
      <c r="H249" s="15">
        <f t="shared" si="194"/>
        <v>0</v>
      </c>
      <c r="I249" s="15">
        <f t="shared" si="194"/>
        <v>0</v>
      </c>
      <c r="J249" s="15">
        <f t="shared" si="194"/>
        <v>0</v>
      </c>
      <c r="K249" s="15">
        <f t="shared" si="194"/>
        <v>0</v>
      </c>
      <c r="L249" s="15">
        <f t="shared" si="194"/>
        <v>0</v>
      </c>
      <c r="M249" s="15">
        <f t="shared" si="194"/>
        <v>0</v>
      </c>
      <c r="N249" s="15">
        <f t="shared" si="194"/>
        <v>0</v>
      </c>
      <c r="O249" s="15">
        <f t="shared" si="194"/>
        <v>0</v>
      </c>
      <c r="P249" s="15">
        <f t="shared" si="194"/>
        <v>0</v>
      </c>
      <c r="Q249" s="15">
        <f t="shared" si="194"/>
        <v>0</v>
      </c>
      <c r="R249" s="15">
        <f t="shared" si="194"/>
        <v>0</v>
      </c>
      <c r="S249" s="15">
        <f t="shared" si="194"/>
        <v>0</v>
      </c>
      <c r="T249" s="15">
        <f t="shared" si="194"/>
        <v>0</v>
      </c>
      <c r="U249" s="15">
        <f t="shared" si="194"/>
        <v>0</v>
      </c>
      <c r="V249" s="15">
        <f t="shared" si="194"/>
        <v>0</v>
      </c>
      <c r="W249" s="15">
        <f t="shared" si="194"/>
        <v>0</v>
      </c>
      <c r="X249" s="15">
        <f t="shared" si="194"/>
        <v>0</v>
      </c>
      <c r="Y249" s="15">
        <f t="shared" si="194"/>
        <v>0</v>
      </c>
      <c r="Z249" s="15">
        <f t="shared" si="194"/>
        <v>0</v>
      </c>
      <c r="AA249" s="15">
        <f t="shared" si="194"/>
        <v>0</v>
      </c>
      <c r="AB249" s="15">
        <f t="shared" si="194"/>
        <v>0</v>
      </c>
      <c r="AC249" s="15">
        <f t="shared" si="194"/>
        <v>0</v>
      </c>
      <c r="AD249" s="15">
        <f t="shared" si="194"/>
        <v>0</v>
      </c>
      <c r="AE249" s="15">
        <f t="shared" si="194"/>
        <v>0</v>
      </c>
      <c r="AF249" s="15">
        <f t="shared" si="194"/>
        <v>0</v>
      </c>
      <c r="AG249" s="15">
        <f t="shared" si="194"/>
        <v>0</v>
      </c>
      <c r="AH249" s="15">
        <f t="shared" si="194"/>
        <v>0</v>
      </c>
      <c r="AI249" s="15">
        <f t="shared" si="194"/>
        <v>0</v>
      </c>
      <c r="AJ249" s="15">
        <f t="shared" si="194"/>
        <v>0</v>
      </c>
      <c r="AK249" s="15">
        <f t="shared" si="194"/>
        <v>0</v>
      </c>
      <c r="AL249" s="15">
        <f t="shared" si="194"/>
        <v>0</v>
      </c>
      <c r="AM249" s="15">
        <f t="shared" si="194"/>
        <v>0</v>
      </c>
      <c r="AN249" s="15">
        <f t="shared" si="194"/>
        <v>0</v>
      </c>
    </row>
    <row r="250" spans="1:40" s="14" customFormat="1" x14ac:dyDescent="0.15">
      <c r="A250" s="18" t="s">
        <v>206</v>
      </c>
      <c r="B250" s="15">
        <f t="shared" ref="B250:AN250" si="195">B$257*$S8/$S$15</f>
        <v>0</v>
      </c>
      <c r="C250" s="15">
        <f t="shared" si="195"/>
        <v>0</v>
      </c>
      <c r="D250" s="15">
        <f t="shared" si="195"/>
        <v>0</v>
      </c>
      <c r="E250" s="15">
        <f t="shared" si="195"/>
        <v>0</v>
      </c>
      <c r="F250" s="15">
        <f t="shared" si="195"/>
        <v>0</v>
      </c>
      <c r="G250" s="15">
        <f t="shared" si="195"/>
        <v>0</v>
      </c>
      <c r="H250" s="15">
        <f t="shared" si="195"/>
        <v>0</v>
      </c>
      <c r="I250" s="15">
        <f t="shared" si="195"/>
        <v>0</v>
      </c>
      <c r="J250" s="15">
        <f t="shared" si="195"/>
        <v>0</v>
      </c>
      <c r="K250" s="15">
        <f t="shared" si="195"/>
        <v>0</v>
      </c>
      <c r="L250" s="15">
        <f t="shared" si="195"/>
        <v>0</v>
      </c>
      <c r="M250" s="15">
        <f t="shared" si="195"/>
        <v>0</v>
      </c>
      <c r="N250" s="15">
        <f t="shared" si="195"/>
        <v>0</v>
      </c>
      <c r="O250" s="15">
        <f t="shared" si="195"/>
        <v>0</v>
      </c>
      <c r="P250" s="15">
        <f t="shared" si="195"/>
        <v>0</v>
      </c>
      <c r="Q250" s="15">
        <f t="shared" si="195"/>
        <v>0</v>
      </c>
      <c r="R250" s="15">
        <f t="shared" si="195"/>
        <v>0</v>
      </c>
      <c r="S250" s="15">
        <f t="shared" si="195"/>
        <v>0</v>
      </c>
      <c r="T250" s="15">
        <f t="shared" si="195"/>
        <v>0</v>
      </c>
      <c r="U250" s="15">
        <f t="shared" si="195"/>
        <v>0</v>
      </c>
      <c r="V250" s="15">
        <f t="shared" si="195"/>
        <v>0</v>
      </c>
      <c r="W250" s="15">
        <f t="shared" si="195"/>
        <v>0</v>
      </c>
      <c r="X250" s="15">
        <f t="shared" si="195"/>
        <v>0</v>
      </c>
      <c r="Y250" s="15">
        <f t="shared" si="195"/>
        <v>0</v>
      </c>
      <c r="Z250" s="15">
        <f t="shared" si="195"/>
        <v>0</v>
      </c>
      <c r="AA250" s="15">
        <f t="shared" si="195"/>
        <v>0</v>
      </c>
      <c r="AB250" s="15">
        <f t="shared" si="195"/>
        <v>0</v>
      </c>
      <c r="AC250" s="15">
        <f t="shared" si="195"/>
        <v>0</v>
      </c>
      <c r="AD250" s="15">
        <f t="shared" si="195"/>
        <v>0</v>
      </c>
      <c r="AE250" s="15">
        <f t="shared" si="195"/>
        <v>0</v>
      </c>
      <c r="AF250" s="15">
        <f t="shared" si="195"/>
        <v>0</v>
      </c>
      <c r="AG250" s="15">
        <f t="shared" si="195"/>
        <v>0</v>
      </c>
      <c r="AH250" s="15">
        <f t="shared" si="195"/>
        <v>0</v>
      </c>
      <c r="AI250" s="15">
        <f t="shared" si="195"/>
        <v>0</v>
      </c>
      <c r="AJ250" s="15">
        <f t="shared" si="195"/>
        <v>0</v>
      </c>
      <c r="AK250" s="15">
        <f t="shared" si="195"/>
        <v>0</v>
      </c>
      <c r="AL250" s="15">
        <f t="shared" si="195"/>
        <v>0</v>
      </c>
      <c r="AM250" s="15">
        <f t="shared" si="195"/>
        <v>0</v>
      </c>
      <c r="AN250" s="15">
        <f t="shared" si="195"/>
        <v>0</v>
      </c>
    </row>
    <row r="251" spans="1:40" s="14" customFormat="1" x14ac:dyDescent="0.15">
      <c r="A251" s="18" t="s">
        <v>207</v>
      </c>
      <c r="B251" s="15">
        <f t="shared" ref="B251:AN251" si="196">B$257*$S9/$S$15</f>
        <v>0</v>
      </c>
      <c r="C251" s="15">
        <f t="shared" si="196"/>
        <v>0</v>
      </c>
      <c r="D251" s="15">
        <f t="shared" si="196"/>
        <v>0</v>
      </c>
      <c r="E251" s="15">
        <f t="shared" si="196"/>
        <v>0</v>
      </c>
      <c r="F251" s="15">
        <f t="shared" si="196"/>
        <v>0</v>
      </c>
      <c r="G251" s="15">
        <f t="shared" si="196"/>
        <v>0</v>
      </c>
      <c r="H251" s="15">
        <f t="shared" si="196"/>
        <v>0</v>
      </c>
      <c r="I251" s="15">
        <f t="shared" si="196"/>
        <v>0</v>
      </c>
      <c r="J251" s="15">
        <f t="shared" si="196"/>
        <v>0</v>
      </c>
      <c r="K251" s="15">
        <f t="shared" si="196"/>
        <v>0</v>
      </c>
      <c r="L251" s="15">
        <f t="shared" si="196"/>
        <v>0</v>
      </c>
      <c r="M251" s="15">
        <f t="shared" si="196"/>
        <v>0</v>
      </c>
      <c r="N251" s="15">
        <f t="shared" si="196"/>
        <v>0</v>
      </c>
      <c r="O251" s="15">
        <f t="shared" si="196"/>
        <v>0</v>
      </c>
      <c r="P251" s="15">
        <f t="shared" si="196"/>
        <v>0</v>
      </c>
      <c r="Q251" s="15">
        <f t="shared" si="196"/>
        <v>0</v>
      </c>
      <c r="R251" s="15">
        <f t="shared" si="196"/>
        <v>0</v>
      </c>
      <c r="S251" s="15">
        <f t="shared" si="196"/>
        <v>0</v>
      </c>
      <c r="T251" s="15">
        <f t="shared" si="196"/>
        <v>0</v>
      </c>
      <c r="U251" s="15">
        <f t="shared" si="196"/>
        <v>0</v>
      </c>
      <c r="V251" s="15">
        <f t="shared" si="196"/>
        <v>0</v>
      </c>
      <c r="W251" s="15">
        <f t="shared" si="196"/>
        <v>0</v>
      </c>
      <c r="X251" s="15">
        <f t="shared" si="196"/>
        <v>0</v>
      </c>
      <c r="Y251" s="15">
        <f t="shared" si="196"/>
        <v>0</v>
      </c>
      <c r="Z251" s="15">
        <f t="shared" si="196"/>
        <v>0</v>
      </c>
      <c r="AA251" s="15">
        <f t="shared" si="196"/>
        <v>0</v>
      </c>
      <c r="AB251" s="15">
        <f t="shared" si="196"/>
        <v>0</v>
      </c>
      <c r="AC251" s="15">
        <f t="shared" si="196"/>
        <v>0</v>
      </c>
      <c r="AD251" s="15">
        <f t="shared" si="196"/>
        <v>0</v>
      </c>
      <c r="AE251" s="15">
        <f t="shared" si="196"/>
        <v>0</v>
      </c>
      <c r="AF251" s="15">
        <f t="shared" si="196"/>
        <v>0</v>
      </c>
      <c r="AG251" s="15">
        <f t="shared" si="196"/>
        <v>0</v>
      </c>
      <c r="AH251" s="15">
        <f t="shared" si="196"/>
        <v>0</v>
      </c>
      <c r="AI251" s="15">
        <f t="shared" si="196"/>
        <v>0</v>
      </c>
      <c r="AJ251" s="15">
        <f t="shared" si="196"/>
        <v>0</v>
      </c>
      <c r="AK251" s="15">
        <f t="shared" si="196"/>
        <v>0</v>
      </c>
      <c r="AL251" s="15">
        <f t="shared" si="196"/>
        <v>0</v>
      </c>
      <c r="AM251" s="15">
        <f t="shared" si="196"/>
        <v>0</v>
      </c>
      <c r="AN251" s="15">
        <f t="shared" si="196"/>
        <v>0</v>
      </c>
    </row>
    <row r="252" spans="1:40" s="14" customFormat="1" x14ac:dyDescent="0.15">
      <c r="A252" s="18" t="s">
        <v>208</v>
      </c>
      <c r="B252" s="15">
        <f t="shared" ref="B252:AN252" si="197">B$257*$S10/$S$15</f>
        <v>0</v>
      </c>
      <c r="C252" s="15">
        <f t="shared" si="197"/>
        <v>0</v>
      </c>
      <c r="D252" s="15">
        <f t="shared" si="197"/>
        <v>0</v>
      </c>
      <c r="E252" s="15">
        <f t="shared" si="197"/>
        <v>0</v>
      </c>
      <c r="F252" s="15">
        <f t="shared" si="197"/>
        <v>0</v>
      </c>
      <c r="G252" s="15">
        <f t="shared" si="197"/>
        <v>0</v>
      </c>
      <c r="H252" s="15">
        <f t="shared" si="197"/>
        <v>0</v>
      </c>
      <c r="I252" s="15">
        <f t="shared" si="197"/>
        <v>0</v>
      </c>
      <c r="J252" s="15">
        <f t="shared" si="197"/>
        <v>0</v>
      </c>
      <c r="K252" s="15">
        <f t="shared" si="197"/>
        <v>0</v>
      </c>
      <c r="L252" s="15">
        <f t="shared" si="197"/>
        <v>0</v>
      </c>
      <c r="M252" s="15">
        <f t="shared" si="197"/>
        <v>0</v>
      </c>
      <c r="N252" s="15">
        <f t="shared" si="197"/>
        <v>0</v>
      </c>
      <c r="O252" s="15">
        <f t="shared" si="197"/>
        <v>0</v>
      </c>
      <c r="P252" s="15">
        <f t="shared" si="197"/>
        <v>0</v>
      </c>
      <c r="Q252" s="15">
        <f t="shared" si="197"/>
        <v>0</v>
      </c>
      <c r="R252" s="15">
        <f t="shared" si="197"/>
        <v>0</v>
      </c>
      <c r="S252" s="15">
        <f t="shared" si="197"/>
        <v>0</v>
      </c>
      <c r="T252" s="15">
        <f t="shared" si="197"/>
        <v>0</v>
      </c>
      <c r="U252" s="15">
        <f t="shared" si="197"/>
        <v>0</v>
      </c>
      <c r="V252" s="15">
        <f t="shared" si="197"/>
        <v>0</v>
      </c>
      <c r="W252" s="15">
        <f t="shared" si="197"/>
        <v>0</v>
      </c>
      <c r="X252" s="15">
        <f t="shared" si="197"/>
        <v>0</v>
      </c>
      <c r="Y252" s="15">
        <f t="shared" si="197"/>
        <v>0</v>
      </c>
      <c r="Z252" s="15">
        <f t="shared" si="197"/>
        <v>0</v>
      </c>
      <c r="AA252" s="15">
        <f t="shared" si="197"/>
        <v>0</v>
      </c>
      <c r="AB252" s="15">
        <f t="shared" si="197"/>
        <v>0</v>
      </c>
      <c r="AC252" s="15">
        <f t="shared" si="197"/>
        <v>0</v>
      </c>
      <c r="AD252" s="15">
        <f t="shared" si="197"/>
        <v>0</v>
      </c>
      <c r="AE252" s="15">
        <f t="shared" si="197"/>
        <v>0</v>
      </c>
      <c r="AF252" s="15">
        <f t="shared" si="197"/>
        <v>0</v>
      </c>
      <c r="AG252" s="15">
        <f t="shared" si="197"/>
        <v>0</v>
      </c>
      <c r="AH252" s="15">
        <f t="shared" si="197"/>
        <v>0</v>
      </c>
      <c r="AI252" s="15">
        <f t="shared" si="197"/>
        <v>0</v>
      </c>
      <c r="AJ252" s="15">
        <f t="shared" si="197"/>
        <v>0</v>
      </c>
      <c r="AK252" s="15">
        <f t="shared" si="197"/>
        <v>0</v>
      </c>
      <c r="AL252" s="15">
        <f t="shared" si="197"/>
        <v>0</v>
      </c>
      <c r="AM252" s="15">
        <f t="shared" si="197"/>
        <v>0</v>
      </c>
      <c r="AN252" s="15">
        <f t="shared" si="197"/>
        <v>0</v>
      </c>
    </row>
    <row r="253" spans="1:40" s="14" customFormat="1" x14ac:dyDescent="0.15">
      <c r="A253" s="18" t="s">
        <v>209</v>
      </c>
      <c r="B253" s="15">
        <f t="shared" ref="B253:AN253" si="198">B$257*$S11/$S$15</f>
        <v>0</v>
      </c>
      <c r="C253" s="15">
        <f t="shared" si="198"/>
        <v>0</v>
      </c>
      <c r="D253" s="15">
        <f t="shared" si="198"/>
        <v>0</v>
      </c>
      <c r="E253" s="15">
        <f t="shared" si="198"/>
        <v>0</v>
      </c>
      <c r="F253" s="15">
        <f t="shared" si="198"/>
        <v>0</v>
      </c>
      <c r="G253" s="15">
        <f t="shared" si="198"/>
        <v>0</v>
      </c>
      <c r="H253" s="15">
        <f t="shared" si="198"/>
        <v>0</v>
      </c>
      <c r="I253" s="15">
        <f t="shared" si="198"/>
        <v>0</v>
      </c>
      <c r="J253" s="15">
        <f t="shared" si="198"/>
        <v>0</v>
      </c>
      <c r="K253" s="15">
        <f t="shared" si="198"/>
        <v>0</v>
      </c>
      <c r="L253" s="15">
        <f t="shared" si="198"/>
        <v>0</v>
      </c>
      <c r="M253" s="15">
        <f t="shared" si="198"/>
        <v>0</v>
      </c>
      <c r="N253" s="15">
        <f t="shared" si="198"/>
        <v>0</v>
      </c>
      <c r="O253" s="15">
        <f t="shared" si="198"/>
        <v>0</v>
      </c>
      <c r="P253" s="15">
        <f t="shared" si="198"/>
        <v>0</v>
      </c>
      <c r="Q253" s="15">
        <f t="shared" si="198"/>
        <v>0</v>
      </c>
      <c r="R253" s="15">
        <f t="shared" si="198"/>
        <v>0</v>
      </c>
      <c r="S253" s="15">
        <f t="shared" si="198"/>
        <v>0</v>
      </c>
      <c r="T253" s="15">
        <f t="shared" si="198"/>
        <v>0</v>
      </c>
      <c r="U253" s="15">
        <f t="shared" si="198"/>
        <v>0</v>
      </c>
      <c r="V253" s="15">
        <f t="shared" si="198"/>
        <v>0</v>
      </c>
      <c r="W253" s="15">
        <f t="shared" si="198"/>
        <v>0</v>
      </c>
      <c r="X253" s="15">
        <f t="shared" si="198"/>
        <v>0</v>
      </c>
      <c r="Y253" s="15">
        <f t="shared" si="198"/>
        <v>0</v>
      </c>
      <c r="Z253" s="15">
        <f t="shared" si="198"/>
        <v>0</v>
      </c>
      <c r="AA253" s="15">
        <f t="shared" si="198"/>
        <v>0</v>
      </c>
      <c r="AB253" s="15">
        <f t="shared" si="198"/>
        <v>0</v>
      </c>
      <c r="AC253" s="15">
        <f t="shared" si="198"/>
        <v>0</v>
      </c>
      <c r="AD253" s="15">
        <f t="shared" si="198"/>
        <v>0</v>
      </c>
      <c r="AE253" s="15">
        <f t="shared" si="198"/>
        <v>0</v>
      </c>
      <c r="AF253" s="15">
        <f t="shared" si="198"/>
        <v>0</v>
      </c>
      <c r="AG253" s="15">
        <f t="shared" si="198"/>
        <v>0</v>
      </c>
      <c r="AH253" s="15">
        <f t="shared" si="198"/>
        <v>0</v>
      </c>
      <c r="AI253" s="15">
        <f t="shared" si="198"/>
        <v>0</v>
      </c>
      <c r="AJ253" s="15">
        <f t="shared" si="198"/>
        <v>0</v>
      </c>
      <c r="AK253" s="15">
        <f t="shared" si="198"/>
        <v>0</v>
      </c>
      <c r="AL253" s="15">
        <f t="shared" si="198"/>
        <v>0</v>
      </c>
      <c r="AM253" s="15">
        <f t="shared" si="198"/>
        <v>0</v>
      </c>
      <c r="AN253" s="15">
        <f t="shared" si="198"/>
        <v>0</v>
      </c>
    </row>
    <row r="254" spans="1:40" s="14" customFormat="1" x14ac:dyDescent="0.15">
      <c r="A254" s="18" t="s">
        <v>210</v>
      </c>
      <c r="B254" s="15">
        <f t="shared" ref="B254:AN254" si="199">B$257*$S12/$S$15</f>
        <v>0</v>
      </c>
      <c r="C254" s="15">
        <f t="shared" si="199"/>
        <v>0</v>
      </c>
      <c r="D254" s="15">
        <f t="shared" si="199"/>
        <v>0</v>
      </c>
      <c r="E254" s="15">
        <f t="shared" si="199"/>
        <v>0</v>
      </c>
      <c r="F254" s="15">
        <f t="shared" si="199"/>
        <v>0</v>
      </c>
      <c r="G254" s="15">
        <f t="shared" si="199"/>
        <v>0</v>
      </c>
      <c r="H254" s="15">
        <f t="shared" si="199"/>
        <v>0</v>
      </c>
      <c r="I254" s="15">
        <f t="shared" si="199"/>
        <v>0</v>
      </c>
      <c r="J254" s="15">
        <f t="shared" si="199"/>
        <v>0</v>
      </c>
      <c r="K254" s="15">
        <f t="shared" si="199"/>
        <v>0</v>
      </c>
      <c r="L254" s="15">
        <f t="shared" si="199"/>
        <v>0</v>
      </c>
      <c r="M254" s="15">
        <f t="shared" si="199"/>
        <v>0</v>
      </c>
      <c r="N254" s="15">
        <f t="shared" si="199"/>
        <v>0</v>
      </c>
      <c r="O254" s="15">
        <f t="shared" si="199"/>
        <v>0</v>
      </c>
      <c r="P254" s="15">
        <f t="shared" si="199"/>
        <v>0</v>
      </c>
      <c r="Q254" s="15">
        <f t="shared" si="199"/>
        <v>0</v>
      </c>
      <c r="R254" s="15">
        <f t="shared" si="199"/>
        <v>0</v>
      </c>
      <c r="S254" s="15">
        <f t="shared" si="199"/>
        <v>0</v>
      </c>
      <c r="T254" s="15">
        <f t="shared" si="199"/>
        <v>0</v>
      </c>
      <c r="U254" s="15">
        <f t="shared" si="199"/>
        <v>0</v>
      </c>
      <c r="V254" s="15">
        <f t="shared" si="199"/>
        <v>0</v>
      </c>
      <c r="W254" s="15">
        <f t="shared" si="199"/>
        <v>0</v>
      </c>
      <c r="X254" s="15">
        <f t="shared" si="199"/>
        <v>0</v>
      </c>
      <c r="Y254" s="15">
        <f t="shared" si="199"/>
        <v>0</v>
      </c>
      <c r="Z254" s="15">
        <f t="shared" si="199"/>
        <v>0</v>
      </c>
      <c r="AA254" s="15">
        <f t="shared" si="199"/>
        <v>0</v>
      </c>
      <c r="AB254" s="15">
        <f t="shared" si="199"/>
        <v>0</v>
      </c>
      <c r="AC254" s="15">
        <f t="shared" si="199"/>
        <v>0</v>
      </c>
      <c r="AD254" s="15">
        <f t="shared" si="199"/>
        <v>0</v>
      </c>
      <c r="AE254" s="15">
        <f t="shared" si="199"/>
        <v>0</v>
      </c>
      <c r="AF254" s="15">
        <f t="shared" si="199"/>
        <v>0</v>
      </c>
      <c r="AG254" s="15">
        <f t="shared" si="199"/>
        <v>0</v>
      </c>
      <c r="AH254" s="15">
        <f t="shared" si="199"/>
        <v>0</v>
      </c>
      <c r="AI254" s="15">
        <f t="shared" si="199"/>
        <v>0</v>
      </c>
      <c r="AJ254" s="15">
        <f t="shared" si="199"/>
        <v>0</v>
      </c>
      <c r="AK254" s="15">
        <f t="shared" si="199"/>
        <v>0</v>
      </c>
      <c r="AL254" s="15">
        <f t="shared" si="199"/>
        <v>0</v>
      </c>
      <c r="AM254" s="15">
        <f t="shared" si="199"/>
        <v>0</v>
      </c>
      <c r="AN254" s="15">
        <f t="shared" si="199"/>
        <v>0</v>
      </c>
    </row>
    <row r="255" spans="1:40" s="14" customFormat="1" x14ac:dyDescent="0.15">
      <c r="A255" s="18" t="s">
        <v>211</v>
      </c>
      <c r="B255" s="15">
        <f t="shared" ref="B255:AN255" si="200">B$257*$S13/$S$15</f>
        <v>0</v>
      </c>
      <c r="C255" s="15">
        <f t="shared" si="200"/>
        <v>0</v>
      </c>
      <c r="D255" s="15">
        <f t="shared" si="200"/>
        <v>0</v>
      </c>
      <c r="E255" s="15">
        <f t="shared" si="200"/>
        <v>0</v>
      </c>
      <c r="F255" s="15">
        <f t="shared" si="200"/>
        <v>0</v>
      </c>
      <c r="G255" s="15">
        <f t="shared" si="200"/>
        <v>0</v>
      </c>
      <c r="H255" s="15">
        <f t="shared" si="200"/>
        <v>0</v>
      </c>
      <c r="I255" s="15">
        <f t="shared" si="200"/>
        <v>0</v>
      </c>
      <c r="J255" s="15">
        <f t="shared" si="200"/>
        <v>0</v>
      </c>
      <c r="K255" s="15">
        <f t="shared" si="200"/>
        <v>0</v>
      </c>
      <c r="L255" s="15">
        <f t="shared" si="200"/>
        <v>0</v>
      </c>
      <c r="M255" s="15">
        <f t="shared" si="200"/>
        <v>0</v>
      </c>
      <c r="N255" s="15">
        <f t="shared" si="200"/>
        <v>0</v>
      </c>
      <c r="O255" s="15">
        <f t="shared" si="200"/>
        <v>0</v>
      </c>
      <c r="P255" s="15">
        <f t="shared" si="200"/>
        <v>0</v>
      </c>
      <c r="Q255" s="15">
        <f t="shared" si="200"/>
        <v>0</v>
      </c>
      <c r="R255" s="15">
        <f t="shared" si="200"/>
        <v>0</v>
      </c>
      <c r="S255" s="15">
        <f t="shared" si="200"/>
        <v>0</v>
      </c>
      <c r="T255" s="15">
        <f t="shared" si="200"/>
        <v>0</v>
      </c>
      <c r="U255" s="15">
        <f t="shared" si="200"/>
        <v>0</v>
      </c>
      <c r="V255" s="15">
        <f t="shared" si="200"/>
        <v>0</v>
      </c>
      <c r="W255" s="15">
        <f t="shared" si="200"/>
        <v>0</v>
      </c>
      <c r="X255" s="15">
        <f t="shared" si="200"/>
        <v>0</v>
      </c>
      <c r="Y255" s="15">
        <f t="shared" si="200"/>
        <v>0</v>
      </c>
      <c r="Z255" s="15">
        <f t="shared" si="200"/>
        <v>0</v>
      </c>
      <c r="AA255" s="15">
        <f t="shared" si="200"/>
        <v>0</v>
      </c>
      <c r="AB255" s="15">
        <f t="shared" si="200"/>
        <v>0</v>
      </c>
      <c r="AC255" s="15">
        <f t="shared" si="200"/>
        <v>0</v>
      </c>
      <c r="AD255" s="15">
        <f t="shared" si="200"/>
        <v>0</v>
      </c>
      <c r="AE255" s="15">
        <f t="shared" si="200"/>
        <v>0</v>
      </c>
      <c r="AF255" s="15">
        <f t="shared" si="200"/>
        <v>0</v>
      </c>
      <c r="AG255" s="15">
        <f t="shared" si="200"/>
        <v>0</v>
      </c>
      <c r="AH255" s="15">
        <f t="shared" si="200"/>
        <v>0</v>
      </c>
      <c r="AI255" s="15">
        <f t="shared" si="200"/>
        <v>0</v>
      </c>
      <c r="AJ255" s="15">
        <f t="shared" si="200"/>
        <v>0</v>
      </c>
      <c r="AK255" s="15">
        <f t="shared" si="200"/>
        <v>0</v>
      </c>
      <c r="AL255" s="15">
        <f t="shared" si="200"/>
        <v>0</v>
      </c>
      <c r="AM255" s="15">
        <f t="shared" si="200"/>
        <v>0</v>
      </c>
      <c r="AN255" s="15">
        <f t="shared" si="200"/>
        <v>0</v>
      </c>
    </row>
    <row r="256" spans="1:40" s="14" customFormat="1" x14ac:dyDescent="0.15">
      <c r="A256" s="18" t="s">
        <v>212</v>
      </c>
      <c r="B256" s="15">
        <f t="shared" ref="B256:AN256" si="201">B$257*$S14/$S$15</f>
        <v>0</v>
      </c>
      <c r="C256" s="15">
        <f t="shared" si="201"/>
        <v>0</v>
      </c>
      <c r="D256" s="15">
        <f t="shared" si="201"/>
        <v>0</v>
      </c>
      <c r="E256" s="15">
        <f t="shared" si="201"/>
        <v>0</v>
      </c>
      <c r="F256" s="15">
        <f t="shared" si="201"/>
        <v>0</v>
      </c>
      <c r="G256" s="15">
        <f t="shared" si="201"/>
        <v>0</v>
      </c>
      <c r="H256" s="15">
        <f t="shared" si="201"/>
        <v>0</v>
      </c>
      <c r="I256" s="15">
        <f t="shared" si="201"/>
        <v>0</v>
      </c>
      <c r="J256" s="15">
        <f t="shared" si="201"/>
        <v>0</v>
      </c>
      <c r="K256" s="15">
        <f t="shared" si="201"/>
        <v>0</v>
      </c>
      <c r="L256" s="15">
        <f t="shared" si="201"/>
        <v>0</v>
      </c>
      <c r="M256" s="15">
        <f t="shared" si="201"/>
        <v>0</v>
      </c>
      <c r="N256" s="15">
        <f t="shared" si="201"/>
        <v>0</v>
      </c>
      <c r="O256" s="15">
        <f t="shared" si="201"/>
        <v>0</v>
      </c>
      <c r="P256" s="15">
        <f t="shared" si="201"/>
        <v>0</v>
      </c>
      <c r="Q256" s="15">
        <f t="shared" si="201"/>
        <v>0</v>
      </c>
      <c r="R256" s="15">
        <f t="shared" si="201"/>
        <v>0</v>
      </c>
      <c r="S256" s="15">
        <f t="shared" si="201"/>
        <v>0</v>
      </c>
      <c r="T256" s="15">
        <f t="shared" si="201"/>
        <v>0</v>
      </c>
      <c r="U256" s="15">
        <f t="shared" si="201"/>
        <v>0</v>
      </c>
      <c r="V256" s="15">
        <f t="shared" si="201"/>
        <v>0</v>
      </c>
      <c r="W256" s="15">
        <f t="shared" si="201"/>
        <v>0</v>
      </c>
      <c r="X256" s="15">
        <f t="shared" si="201"/>
        <v>0</v>
      </c>
      <c r="Y256" s="15">
        <f t="shared" si="201"/>
        <v>0</v>
      </c>
      <c r="Z256" s="15">
        <f t="shared" si="201"/>
        <v>0</v>
      </c>
      <c r="AA256" s="15">
        <f t="shared" si="201"/>
        <v>0</v>
      </c>
      <c r="AB256" s="15">
        <f t="shared" si="201"/>
        <v>0</v>
      </c>
      <c r="AC256" s="15">
        <f t="shared" si="201"/>
        <v>0</v>
      </c>
      <c r="AD256" s="15">
        <f t="shared" si="201"/>
        <v>0</v>
      </c>
      <c r="AE256" s="15">
        <f t="shared" si="201"/>
        <v>0</v>
      </c>
      <c r="AF256" s="15">
        <f t="shared" si="201"/>
        <v>0</v>
      </c>
      <c r="AG256" s="15">
        <f t="shared" si="201"/>
        <v>0</v>
      </c>
      <c r="AH256" s="15">
        <f t="shared" si="201"/>
        <v>0</v>
      </c>
      <c r="AI256" s="15">
        <f t="shared" si="201"/>
        <v>0</v>
      </c>
      <c r="AJ256" s="15">
        <f t="shared" si="201"/>
        <v>0</v>
      </c>
      <c r="AK256" s="15">
        <f t="shared" si="201"/>
        <v>0</v>
      </c>
      <c r="AL256" s="15">
        <f t="shared" si="201"/>
        <v>0</v>
      </c>
      <c r="AM256" s="15">
        <f t="shared" si="201"/>
        <v>0</v>
      </c>
      <c r="AN256" s="15">
        <f t="shared" si="201"/>
        <v>0</v>
      </c>
    </row>
    <row r="257" spans="1:40" s="16" customFormat="1" x14ac:dyDescent="0.15">
      <c r="A257" s="18" t="s">
        <v>527</v>
      </c>
      <c r="B257" s="16">
        <f>'BAU energy consumption'!B$3*$S$17</f>
        <v>4158.9199670016287</v>
      </c>
      <c r="C257" s="16">
        <f>'BAU energy consumption'!C$3*$S$17</f>
        <v>4189.8585665123519</v>
      </c>
      <c r="D257" s="16">
        <f>'BAU energy consumption'!D$3*$S$17</f>
        <v>4271.5772527151748</v>
      </c>
      <c r="E257" s="16">
        <f>'BAU energy consumption'!E$3*$S$17</f>
        <v>4353.8277850041486</v>
      </c>
      <c r="F257" s="16">
        <f>'BAU energy consumption'!F$3*$S$17</f>
        <v>4426.1731457191372</v>
      </c>
      <c r="G257" s="16">
        <f>'BAU energy consumption'!G$3*$S$17</f>
        <v>4476.4672341114501</v>
      </c>
      <c r="H257" s="16">
        <f>'BAU energy consumption'!H$3*$S$17</f>
        <v>4526.8121879677947</v>
      </c>
      <c r="I257" s="16">
        <f>'BAU energy consumption'!I$3*$S$17</f>
        <v>4577.227304181125</v>
      </c>
      <c r="J257" s="16">
        <f>'BAU energy consumption'!J$3*$S$17</f>
        <v>4627.7055579839034</v>
      </c>
      <c r="K257" s="16">
        <f>'BAU energy consumption'!K$3*$S$17</f>
        <v>4676.8613797152257</v>
      </c>
      <c r="L257" s="16">
        <f>'BAU energy consumption'!L$3*$S$17</f>
        <v>4723.0949790210443</v>
      </c>
      <c r="M257" s="16">
        <f>'BAU energy consumption'!M$3*$S$17</f>
        <v>4769.2648927091304</v>
      </c>
      <c r="N257" s="16">
        <f>'BAU energy consumption'!N$3*$S$17</f>
        <v>4815.3902262605588</v>
      </c>
      <c r="O257" s="16">
        <f>'BAU energy consumption'!O$3*$S$17</f>
        <v>4861.45932283208</v>
      </c>
      <c r="P257" s="16">
        <f>'BAU energy consumption'!P$3*$S$17</f>
        <v>4896.9630410182399</v>
      </c>
      <c r="Q257" s="16">
        <f>'BAU energy consumption'!Q$3*$S$17</f>
        <v>4909.8524425341975</v>
      </c>
      <c r="R257" s="16">
        <f>'BAU energy consumption'!R$3*$S$17</f>
        <v>4922.5577788336941</v>
      </c>
      <c r="S257" s="16">
        <f>'BAU energy consumption'!S$3*$S$17</f>
        <v>4935.0957022864177</v>
      </c>
      <c r="T257" s="16">
        <f>'BAU energy consumption'!T$3*$S$17</f>
        <v>4947.4578309159369</v>
      </c>
      <c r="U257" s="16">
        <f>'BAU energy consumption'!U$3*$S$17</f>
        <v>4954.9261635828361</v>
      </c>
      <c r="V257" s="16">
        <f>'BAU energy consumption'!V$3*$S$17</f>
        <v>4952.0724315698826</v>
      </c>
      <c r="W257" s="16">
        <f>'BAU energy consumption'!W$3*$S$17</f>
        <v>4949.0121478435985</v>
      </c>
      <c r="X257" s="16">
        <f>'BAU energy consumption'!X$3*$S$17</f>
        <v>4945.7606694968417</v>
      </c>
      <c r="Y257" s="16">
        <f>'BAU energy consumption'!Y$3*$S$17</f>
        <v>4942.2999666246487</v>
      </c>
      <c r="Z257" s="16">
        <f>'BAU energy consumption'!Z$3*$S$17</f>
        <v>4935.0956861777831</v>
      </c>
      <c r="AA257" s="16">
        <f>'BAU energy consumption'!AA$3*$S$17</f>
        <v>4920.1008970329876</v>
      </c>
      <c r="AB257" s="16">
        <f>'BAU energy consumption'!AB$3*$S$17</f>
        <v>4904.7980923631958</v>
      </c>
      <c r="AC257" s="16">
        <f>'BAU energy consumption'!AC$3*$S$17</f>
        <v>4889.1905430324023</v>
      </c>
      <c r="AD257" s="16">
        <f>'BAU energy consumption'!AD$3*$S$17</f>
        <v>4873.2777402361799</v>
      </c>
      <c r="AE257" s="16">
        <f>'BAU energy consumption'!AE$3*$S$17</f>
        <v>4852.7727220885918</v>
      </c>
      <c r="AF257" s="16">
        <f>'BAU energy consumption'!AF$3*$S$17</f>
        <v>4822.7001867468343</v>
      </c>
      <c r="AG257" s="16">
        <f>'BAU energy consumption'!AG$3*$S$17</f>
        <v>4792.19916853823</v>
      </c>
      <c r="AH257" s="16">
        <f>'BAU energy consumption'!AH$3*$S$17</f>
        <v>4761.3055714832244</v>
      </c>
      <c r="AI257" s="16">
        <f>'BAU energy consumption'!AI$3*$S$17</f>
        <v>4729.9758888087799</v>
      </c>
      <c r="AJ257" s="16">
        <f>'BAU energy consumption'!AJ$3*$S$17</f>
        <v>4694.9122223848253</v>
      </c>
      <c r="AK257" s="16">
        <f>'BAU energy consumption'!AK$3*$S$17</f>
        <v>4652.3275914805736</v>
      </c>
      <c r="AL257" s="16">
        <f>'BAU energy consumption'!AL$3*$S$17</f>
        <v>4609.217190973849</v>
      </c>
      <c r="AM257" s="16">
        <f>'BAU energy consumption'!AM$3*$S$17</f>
        <v>4565.5925280702822</v>
      </c>
      <c r="AN257" s="16">
        <f>'BAU energy consumption'!AN$3*$S$17</f>
        <v>4521.4379645254894</v>
      </c>
    </row>
  </sheetData>
  <phoneticPr fontId="3" type="noConversion"/>
  <conditionalFormatting sqref="B17:S17">
    <cfRule type="colorScale" priority="6">
      <colorScale>
        <cfvo type="min"/>
        <cfvo type="max"/>
        <color rgb="FFFCFCFF"/>
        <color rgb="FFF8696B"/>
      </colorScale>
    </cfRule>
  </conditionalFormatting>
  <conditionalFormatting sqref="C19:S20 B18:S18 M5:R5 B5:E5 G5:K5 B6:S16 C23:S23">
    <cfRule type="colorScale" priority="7">
      <colorScale>
        <cfvo type="min"/>
        <cfvo type="max"/>
        <color rgb="FFFCFCFF"/>
        <color rgb="FFF8696B"/>
      </colorScale>
    </cfRule>
  </conditionalFormatting>
  <conditionalFormatting sqref="F5">
    <cfRule type="colorScale" priority="1">
      <colorScale>
        <cfvo type="min"/>
        <cfvo type="max"/>
        <color rgb="FFFCFCFF"/>
        <color rgb="FFF8696B"/>
      </colorScale>
    </cfRule>
  </conditionalFormatting>
  <conditionalFormatting sqref="G2">
    <cfRule type="colorScale" priority="2">
      <colorScale>
        <cfvo type="min"/>
        <cfvo type="max"/>
        <color rgb="FFFCFCFF"/>
        <color rgb="FFF8696B"/>
      </colorScale>
    </cfRule>
  </conditionalFormatting>
  <conditionalFormatting sqref="L5">
    <cfRule type="colorScale" priority="3">
      <colorScale>
        <cfvo type="min"/>
        <cfvo type="max"/>
        <color rgb="FFFCFCFF"/>
        <color rgb="FFF8696B"/>
      </colorScale>
    </cfRule>
  </conditionalFormatting>
  <conditionalFormatting sqref="M2">
    <cfRule type="colorScale" priority="4">
      <colorScale>
        <cfvo type="min"/>
        <cfvo type="max"/>
        <color rgb="FFFCFCFF"/>
        <color rgb="FFF8696B"/>
      </colorScale>
    </cfRule>
  </conditionalFormatting>
  <conditionalFormatting sqref="S5:T5">
    <cfRule type="colorScale" priority="5">
      <colorScale>
        <cfvo type="min"/>
        <cfvo type="max"/>
        <color rgb="FFFCFCFF"/>
        <color rgb="FFF8696B"/>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72B44-A982-4375-9294-A2E2860CD95F}">
  <dimension ref="A1:B4"/>
  <sheetViews>
    <sheetView workbookViewId="0"/>
  </sheetViews>
  <sheetFormatPr defaultRowHeight="13.5" x14ac:dyDescent="0.15"/>
  <cols>
    <col min="2" max="2" width="32.25" customWidth="1"/>
  </cols>
  <sheetData>
    <row r="1" spans="1:2" x14ac:dyDescent="0.15">
      <c r="B1" t="s">
        <v>284</v>
      </c>
    </row>
    <row r="2" spans="1:2" x14ac:dyDescent="0.15">
      <c r="A2" t="s">
        <v>176</v>
      </c>
      <c r="B2" s="8">
        <v>0.4</v>
      </c>
    </row>
    <row r="3" spans="1:2" x14ac:dyDescent="0.15">
      <c r="A3" t="s">
        <v>173</v>
      </c>
      <c r="B3" s="8">
        <v>0.4</v>
      </c>
    </row>
    <row r="4" spans="1:2" x14ac:dyDescent="0.15">
      <c r="A4" t="s">
        <v>283</v>
      </c>
      <c r="B4" s="8">
        <v>0.4</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6A8D-EB97-4ED4-9B74-40E962727748}">
  <dimension ref="A2:A5"/>
  <sheetViews>
    <sheetView workbookViewId="0"/>
  </sheetViews>
  <sheetFormatPr defaultRowHeight="13.5" x14ac:dyDescent="0.15"/>
  <cols>
    <col min="1" max="1" width="62.75" customWidth="1"/>
  </cols>
  <sheetData>
    <row r="2" spans="1:1" x14ac:dyDescent="0.15">
      <c r="A2" t="s">
        <v>242</v>
      </c>
    </row>
    <row r="3" spans="1:1" x14ac:dyDescent="0.15">
      <c r="A3" s="9" t="s">
        <v>243</v>
      </c>
    </row>
    <row r="4" spans="1:1" x14ac:dyDescent="0.15">
      <c r="A4" t="s">
        <v>244</v>
      </c>
    </row>
    <row r="5" spans="1:1" ht="27" x14ac:dyDescent="0.15">
      <c r="A5" s="2" t="s">
        <v>245</v>
      </c>
    </row>
  </sheetData>
  <phoneticPr fontId="3" type="noConversion"/>
  <hyperlinks>
    <hyperlink ref="A3" r:id="rId1" xr:uid="{FD57DE46-7D71-46B7-8B48-28E5D5490B6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CF5C-6F77-4D52-AF53-3FDC40B95EA7}">
  <dimension ref="A1:G39"/>
  <sheetViews>
    <sheetView workbookViewId="0"/>
  </sheetViews>
  <sheetFormatPr defaultRowHeight="13.5" x14ac:dyDescent="0.15"/>
  <cols>
    <col min="1" max="1" width="23.875" bestFit="1" customWidth="1"/>
    <col min="2" max="2" width="11" bestFit="1" customWidth="1"/>
    <col min="4" max="4" width="12.75" bestFit="1" customWidth="1"/>
    <col min="5" max="5" width="13" bestFit="1" customWidth="1"/>
    <col min="6" max="7" width="11.875" bestFit="1" customWidth="1"/>
  </cols>
  <sheetData>
    <row r="1" spans="1:7" ht="27" x14ac:dyDescent="0.15">
      <c r="A1" s="2" t="s">
        <v>126</v>
      </c>
      <c r="B1" s="2" t="s">
        <v>127</v>
      </c>
      <c r="C1" s="2" t="s">
        <v>128</v>
      </c>
      <c r="D1" s="2" t="s">
        <v>129</v>
      </c>
      <c r="E1" s="2" t="s">
        <v>130</v>
      </c>
      <c r="F1" s="2"/>
      <c r="G1" s="2" t="s">
        <v>131</v>
      </c>
    </row>
    <row r="2" spans="1:7" x14ac:dyDescent="0.15">
      <c r="C2" t="s">
        <v>132</v>
      </c>
      <c r="D2" t="s">
        <v>133</v>
      </c>
      <c r="E2" t="s">
        <v>134</v>
      </c>
    </row>
    <row r="3" spans="1:7" x14ac:dyDescent="0.15">
      <c r="A3" t="s">
        <v>135</v>
      </c>
      <c r="C3">
        <v>0</v>
      </c>
    </row>
    <row r="4" spans="1:7" x14ac:dyDescent="0.15">
      <c r="A4" t="s">
        <v>136</v>
      </c>
      <c r="B4" t="s">
        <v>137</v>
      </c>
      <c r="C4">
        <v>209.08</v>
      </c>
      <c r="D4">
        <f>C4/293</f>
        <v>0.71358361774744028</v>
      </c>
      <c r="E4">
        <f>D4*2.7771*10^11</f>
        <v>198169306484.64163</v>
      </c>
      <c r="G4">
        <f>E4/D4</f>
        <v>277710000000</v>
      </c>
    </row>
    <row r="5" spans="1:7" x14ac:dyDescent="0.15">
      <c r="A5" t="s">
        <v>138</v>
      </c>
      <c r="B5" t="s">
        <v>137</v>
      </c>
      <c r="C5">
        <v>263.44</v>
      </c>
      <c r="D5">
        <f t="shared" ref="D5:D34" si="0">C5/293</f>
        <v>0.89911262798634817</v>
      </c>
      <c r="E5">
        <f t="shared" ref="E5:E34" si="1">D5*2.7771*10^11</f>
        <v>249692567918.08875</v>
      </c>
    </row>
    <row r="6" spans="1:7" x14ac:dyDescent="0.15">
      <c r="A6" t="s">
        <v>139</v>
      </c>
      <c r="B6" t="s">
        <v>137</v>
      </c>
      <c r="C6">
        <v>83.63</v>
      </c>
      <c r="D6">
        <f t="shared" si="0"/>
        <v>0.28542662116040957</v>
      </c>
      <c r="E6">
        <f t="shared" si="1"/>
        <v>79265826962.457336</v>
      </c>
    </row>
    <row r="7" spans="1:7" x14ac:dyDescent="0.15">
      <c r="A7" t="s">
        <v>140</v>
      </c>
      <c r="B7" t="s">
        <v>137</v>
      </c>
      <c r="C7">
        <v>154.72999999999999</v>
      </c>
      <c r="D7">
        <f t="shared" si="0"/>
        <v>0.52808873720136518</v>
      </c>
      <c r="E7">
        <f t="shared" si="1"/>
        <v>146655523208.1911</v>
      </c>
    </row>
    <row r="8" spans="1:7" x14ac:dyDescent="0.15">
      <c r="A8" t="s">
        <v>141</v>
      </c>
      <c r="B8" t="s">
        <v>137</v>
      </c>
      <c r="C8">
        <v>83.74</v>
      </c>
      <c r="D8">
        <f t="shared" si="0"/>
        <v>0.28580204778156992</v>
      </c>
      <c r="E8">
        <f t="shared" si="1"/>
        <v>79370086689.419785</v>
      </c>
    </row>
    <row r="9" spans="1:7" x14ac:dyDescent="0.15">
      <c r="A9" t="s">
        <v>142</v>
      </c>
      <c r="B9" t="s">
        <v>137</v>
      </c>
      <c r="C9">
        <v>284.35000000000002</v>
      </c>
      <c r="D9">
        <f t="shared" si="0"/>
        <v>0.97047781569965874</v>
      </c>
      <c r="E9">
        <f t="shared" si="1"/>
        <v>269511394197.95221</v>
      </c>
    </row>
    <row r="10" spans="1:7" x14ac:dyDescent="0.15">
      <c r="A10" t="s">
        <v>143</v>
      </c>
      <c r="B10" t="s">
        <v>144</v>
      </c>
      <c r="C10">
        <v>1735.35</v>
      </c>
      <c r="D10">
        <f t="shared" si="0"/>
        <v>5.9226962457337882</v>
      </c>
      <c r="E10">
        <f t="shared" si="1"/>
        <v>1644791974402.7302</v>
      </c>
    </row>
    <row r="11" spans="1:7" x14ac:dyDescent="0.15">
      <c r="A11" t="s">
        <v>145</v>
      </c>
      <c r="B11" t="s">
        <v>144</v>
      </c>
      <c r="C11">
        <v>376.3</v>
      </c>
      <c r="D11">
        <f t="shared" si="0"/>
        <v>1.2843003412969283</v>
      </c>
      <c r="E11">
        <f t="shared" si="1"/>
        <v>356663047781.56995</v>
      </c>
    </row>
    <row r="12" spans="1:7" x14ac:dyDescent="0.15">
      <c r="A12" t="s">
        <v>146</v>
      </c>
      <c r="B12" t="s">
        <v>144</v>
      </c>
      <c r="C12">
        <v>794.5</v>
      </c>
      <c r="D12">
        <f t="shared" si="0"/>
        <v>2.71160409556314</v>
      </c>
      <c r="E12">
        <f t="shared" si="1"/>
        <v>753039573378.8396</v>
      </c>
    </row>
    <row r="13" spans="1:7" x14ac:dyDescent="0.15">
      <c r="A13" t="s">
        <v>147</v>
      </c>
      <c r="B13" t="s">
        <v>144</v>
      </c>
      <c r="C13">
        <v>522.70000000000005</v>
      </c>
      <c r="D13">
        <f t="shared" si="0"/>
        <v>1.7839590443686009</v>
      </c>
      <c r="E13">
        <f t="shared" si="1"/>
        <v>495423266211.60413</v>
      </c>
    </row>
    <row r="14" spans="1:7" x14ac:dyDescent="0.15">
      <c r="A14" t="s">
        <v>148</v>
      </c>
      <c r="B14" t="s">
        <v>137</v>
      </c>
      <c r="C14">
        <v>334.53</v>
      </c>
      <c r="D14">
        <f t="shared" si="0"/>
        <v>1.1417406143344708</v>
      </c>
      <c r="E14">
        <f t="shared" si="1"/>
        <v>317072786006.82587</v>
      </c>
    </row>
    <row r="15" spans="1:7" x14ac:dyDescent="0.15">
      <c r="A15" t="s">
        <v>149</v>
      </c>
      <c r="C15">
        <v>0</v>
      </c>
      <c r="D15">
        <f t="shared" si="0"/>
        <v>0</v>
      </c>
      <c r="E15">
        <f t="shared" si="1"/>
        <v>0</v>
      </c>
    </row>
    <row r="16" spans="1:7" x14ac:dyDescent="0.15">
      <c r="A16" t="s">
        <v>150</v>
      </c>
      <c r="B16" t="s">
        <v>137</v>
      </c>
      <c r="C16">
        <v>418.16</v>
      </c>
      <c r="D16">
        <f t="shared" si="0"/>
        <v>1.4271672354948806</v>
      </c>
      <c r="E16">
        <f t="shared" si="1"/>
        <v>396338612969.28326</v>
      </c>
    </row>
    <row r="17" spans="1:5" x14ac:dyDescent="0.15">
      <c r="A17" t="s">
        <v>151</v>
      </c>
      <c r="B17" t="s">
        <v>137</v>
      </c>
      <c r="C17">
        <v>430.7</v>
      </c>
      <c r="D17">
        <f t="shared" si="0"/>
        <v>1.4699658703071672</v>
      </c>
      <c r="E17">
        <f t="shared" si="1"/>
        <v>408224221843.00342</v>
      </c>
    </row>
    <row r="18" spans="1:5" x14ac:dyDescent="0.15">
      <c r="A18" t="s">
        <v>152</v>
      </c>
      <c r="B18" t="s">
        <v>137</v>
      </c>
      <c r="C18">
        <v>430.7</v>
      </c>
      <c r="D18">
        <f t="shared" si="0"/>
        <v>1.4699658703071672</v>
      </c>
      <c r="E18">
        <f t="shared" si="1"/>
        <v>408224221843.00342</v>
      </c>
    </row>
    <row r="19" spans="1:5" x14ac:dyDescent="0.15">
      <c r="A19" t="s">
        <v>153</v>
      </c>
      <c r="B19" t="s">
        <v>137</v>
      </c>
      <c r="C19">
        <v>426.52</v>
      </c>
      <c r="D19">
        <f t="shared" si="0"/>
        <v>1.4556996587030717</v>
      </c>
      <c r="E19">
        <f t="shared" si="1"/>
        <v>404262352218.42999</v>
      </c>
    </row>
    <row r="20" spans="1:5" x14ac:dyDescent="0.15">
      <c r="A20" t="s">
        <v>154</v>
      </c>
      <c r="B20" t="s">
        <v>137</v>
      </c>
      <c r="C20">
        <v>418.16</v>
      </c>
      <c r="D20">
        <f t="shared" si="0"/>
        <v>1.4271672354948806</v>
      </c>
      <c r="E20">
        <f t="shared" si="1"/>
        <v>396338612969.28326</v>
      </c>
    </row>
    <row r="21" spans="1:5" x14ac:dyDescent="0.15">
      <c r="A21" t="s">
        <v>155</v>
      </c>
      <c r="B21" t="s">
        <v>137</v>
      </c>
      <c r="C21">
        <v>439.07</v>
      </c>
      <c r="D21">
        <f t="shared" si="0"/>
        <v>1.4985324232081911</v>
      </c>
      <c r="E21">
        <f t="shared" si="1"/>
        <v>416157439249.14679</v>
      </c>
    </row>
    <row r="22" spans="1:5" x14ac:dyDescent="0.15">
      <c r="A22" t="s">
        <v>156</v>
      </c>
      <c r="B22" t="s">
        <v>137</v>
      </c>
      <c r="C22">
        <v>413.98</v>
      </c>
      <c r="D22">
        <f t="shared" si="0"/>
        <v>1.4129010238907851</v>
      </c>
      <c r="E22">
        <f t="shared" si="1"/>
        <v>392376743344.70996</v>
      </c>
    </row>
    <row r="23" spans="1:5" x14ac:dyDescent="0.15">
      <c r="A23" t="s">
        <v>157</v>
      </c>
      <c r="B23" t="s">
        <v>137</v>
      </c>
      <c r="C23">
        <v>399.25</v>
      </c>
      <c r="D23">
        <f t="shared" si="0"/>
        <v>1.3626279863481228</v>
      </c>
      <c r="E23">
        <f t="shared" si="1"/>
        <v>378415418088.73718</v>
      </c>
    </row>
    <row r="24" spans="1:5" x14ac:dyDescent="0.15">
      <c r="A24" t="s">
        <v>158</v>
      </c>
      <c r="B24" t="s">
        <v>137</v>
      </c>
      <c r="C24">
        <v>429.45</v>
      </c>
      <c r="D24">
        <f t="shared" si="0"/>
        <v>1.4656996587030717</v>
      </c>
      <c r="E24">
        <f t="shared" si="1"/>
        <v>407039452218.43005</v>
      </c>
    </row>
    <row r="25" spans="1:5" x14ac:dyDescent="0.15">
      <c r="A25" t="s">
        <v>159</v>
      </c>
      <c r="B25" t="s">
        <v>137</v>
      </c>
      <c r="C25">
        <v>389.31</v>
      </c>
      <c r="D25">
        <f t="shared" si="0"/>
        <v>1.3287030716723549</v>
      </c>
      <c r="E25">
        <f t="shared" si="1"/>
        <v>368994130034.1297</v>
      </c>
    </row>
    <row r="26" spans="1:5" x14ac:dyDescent="0.15">
      <c r="A26" t="s">
        <v>160</v>
      </c>
      <c r="B26" t="s">
        <v>137</v>
      </c>
      <c r="C26">
        <v>319.47000000000003</v>
      </c>
      <c r="D26">
        <f t="shared" si="0"/>
        <v>1.0903412969283277</v>
      </c>
      <c r="E26">
        <f t="shared" si="1"/>
        <v>302798681569.96588</v>
      </c>
    </row>
    <row r="27" spans="1:5" x14ac:dyDescent="0.15">
      <c r="A27" t="s">
        <v>161</v>
      </c>
      <c r="B27" t="s">
        <v>137</v>
      </c>
      <c r="C27">
        <v>501.79</v>
      </c>
      <c r="D27">
        <f t="shared" si="0"/>
        <v>1.7125938566552901</v>
      </c>
      <c r="E27">
        <f t="shared" si="1"/>
        <v>475604439931.7406</v>
      </c>
    </row>
    <row r="28" spans="1:5" x14ac:dyDescent="0.15">
      <c r="A28" t="s">
        <v>162</v>
      </c>
      <c r="B28" t="s">
        <v>137</v>
      </c>
      <c r="C28">
        <v>459.98</v>
      </c>
      <c r="D28">
        <f t="shared" si="0"/>
        <v>1.5698976109215017</v>
      </c>
      <c r="E28">
        <f t="shared" si="1"/>
        <v>435976265529.01019</v>
      </c>
    </row>
    <row r="29" spans="1:5" x14ac:dyDescent="0.15">
      <c r="A29" t="s">
        <v>163</v>
      </c>
      <c r="B29" t="s">
        <v>137</v>
      </c>
      <c r="C29">
        <v>409.8</v>
      </c>
      <c r="D29">
        <f t="shared" si="0"/>
        <v>1.3986348122866894</v>
      </c>
      <c r="E29">
        <f t="shared" si="1"/>
        <v>388414873720.13647</v>
      </c>
    </row>
    <row r="30" spans="1:5" x14ac:dyDescent="0.15">
      <c r="A30" t="s">
        <v>164</v>
      </c>
      <c r="B30" t="s">
        <v>144</v>
      </c>
      <c r="C30">
        <v>3558.45</v>
      </c>
      <c r="D30">
        <f t="shared" si="0"/>
        <v>12.144880546075084</v>
      </c>
      <c r="E30">
        <f t="shared" si="1"/>
        <v>3372754776450.5117</v>
      </c>
    </row>
    <row r="31" spans="1:5" x14ac:dyDescent="0.15">
      <c r="A31" t="s">
        <v>165</v>
      </c>
      <c r="B31" t="s">
        <v>137</v>
      </c>
      <c r="C31">
        <v>514.34</v>
      </c>
      <c r="D31">
        <f t="shared" si="0"/>
        <v>1.7554266211604097</v>
      </c>
      <c r="E31">
        <f t="shared" si="1"/>
        <v>487499526962.45734</v>
      </c>
    </row>
    <row r="32" spans="1:5" x14ac:dyDescent="0.15">
      <c r="A32" t="s">
        <v>166</v>
      </c>
      <c r="B32" t="s">
        <v>167</v>
      </c>
      <c r="C32">
        <v>10</v>
      </c>
      <c r="D32">
        <f t="shared" si="0"/>
        <v>3.4129692832764506E-2</v>
      </c>
      <c r="E32">
        <f t="shared" si="1"/>
        <v>9478156996.5870304</v>
      </c>
    </row>
    <row r="33" spans="1:5" x14ac:dyDescent="0.15">
      <c r="A33" t="s">
        <v>168</v>
      </c>
      <c r="B33" t="s">
        <v>169</v>
      </c>
      <c r="C33">
        <v>360</v>
      </c>
      <c r="D33">
        <f t="shared" si="0"/>
        <v>1.2286689419795223</v>
      </c>
      <c r="E33">
        <f t="shared" si="1"/>
        <v>341213651877.13312</v>
      </c>
    </row>
    <row r="34" spans="1:5" x14ac:dyDescent="0.15">
      <c r="A34" t="s">
        <v>170</v>
      </c>
      <c r="B34" t="s">
        <v>171</v>
      </c>
      <c r="C34">
        <v>292.70999999999998</v>
      </c>
      <c r="D34">
        <f t="shared" si="0"/>
        <v>0.99901023890784979</v>
      </c>
      <c r="E34">
        <f t="shared" si="1"/>
        <v>277435133447.09894</v>
      </c>
    </row>
    <row r="39" spans="1:5" x14ac:dyDescent="0.15">
      <c r="A39" t="s">
        <v>172</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4351-80D1-4706-970F-4FEA69F21D4B}">
  <dimension ref="A1:AN9"/>
  <sheetViews>
    <sheetView workbookViewId="0"/>
  </sheetViews>
  <sheetFormatPr defaultRowHeight="13.5" x14ac:dyDescent="0.15"/>
  <cols>
    <col min="1" max="1" width="16.5" customWidth="1"/>
  </cols>
  <sheetData>
    <row r="1" spans="1:40" x14ac:dyDescent="0.15">
      <c r="A1" t="s">
        <v>248</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176</v>
      </c>
      <c r="B2">
        <f>'BAU Building Area Calculation'!B13/'BAU Building Area Calculation'!B10</f>
        <v>0</v>
      </c>
      <c r="C2">
        <f>'BAU Building Area Calculation'!C13/'BAU Building Area Calculation'!C10</f>
        <v>1.5686909401989631E-2</v>
      </c>
      <c r="D2">
        <f>'BAU Building Area Calculation'!D13/'BAU Building Area Calculation'!D10</f>
        <v>2.2444745566186534E-2</v>
      </c>
      <c r="E2">
        <f>'BAU Building Area Calculation'!E13/'BAU Building Area Calculation'!E10</f>
        <v>2.2332916195185511E-2</v>
      </c>
      <c r="F2">
        <f>'BAU Building Area Calculation'!F13/'BAU Building Area Calculation'!F10</f>
        <v>1.7246209896823989E-2</v>
      </c>
      <c r="G2">
        <f>'BAU Building Area Calculation'!G13/'BAU Building Area Calculation'!G10</f>
        <v>1.7209662136498216E-2</v>
      </c>
      <c r="H2">
        <f>'BAU Building Area Calculation'!H13/'BAU Building Area Calculation'!H10</f>
        <v>1.7142812097203097E-2</v>
      </c>
      <c r="I2">
        <f>'BAU Building Area Calculation'!I13/'BAU Building Area Calculation'!I10</f>
        <v>1.7077553990762814E-2</v>
      </c>
      <c r="J2">
        <f>'BAU Building Area Calculation'!J13/'BAU Building Area Calculation'!J10</f>
        <v>1.7008953703679292E-2</v>
      </c>
      <c r="K2">
        <f>'BAU Building Area Calculation'!K13/'BAU Building Area Calculation'!K10</f>
        <v>1.6320804645353664E-2</v>
      </c>
      <c r="L2">
        <f>'BAU Building Area Calculation'!L13/'BAU Building Area Calculation'!L10</f>
        <v>1.62525534915922E-2</v>
      </c>
      <c r="M2">
        <f>'BAU Building Area Calculation'!M13/'BAU Building Area Calculation'!M10</f>
        <v>1.6185477643871803E-2</v>
      </c>
      <c r="N2">
        <f>'BAU Building Area Calculation'!N13/'BAU Building Area Calculation'!N10</f>
        <v>1.6118850934582561E-2</v>
      </c>
      <c r="O2">
        <f>'BAU Building Area Calculation'!O13/'BAU Building Area Calculation'!O10</f>
        <v>1.6049562152605359E-2</v>
      </c>
      <c r="P2">
        <f>'BAU Building Area Calculation'!P13/'BAU Building Area Calculation'!P10</f>
        <v>1.1399929991352529E-2</v>
      </c>
      <c r="Q2">
        <f>'BAU Building Area Calculation'!Q13/'BAU Building Area Calculation'!Q10</f>
        <v>1.1398058488633364E-2</v>
      </c>
      <c r="R2">
        <f>'BAU Building Area Calculation'!R13/'BAU Building Area Calculation'!R10</f>
        <v>1.1368256433920179E-2</v>
      </c>
      <c r="S2">
        <f>'BAU Building Area Calculation'!S13/'BAU Building Area Calculation'!S10</f>
        <v>1.1336101768215465E-2</v>
      </c>
      <c r="T2">
        <f>'BAU Building Area Calculation'!T13/'BAU Building Area Calculation'!T10</f>
        <v>1.1306194105573051E-2</v>
      </c>
      <c r="U2">
        <f>'BAU Building Area Calculation'!U13/'BAU Building Area Calculation'!U10</f>
        <v>9.2420471530660249E-3</v>
      </c>
      <c r="V2">
        <f>'BAU Building Area Calculation'!V13/'BAU Building Area Calculation'!V10</f>
        <v>9.2281374684631545E-3</v>
      </c>
      <c r="W2">
        <f>'BAU Building Area Calculation'!W13/'BAU Building Area Calculation'!W10</f>
        <v>9.2036237705997812E-3</v>
      </c>
      <c r="X2">
        <f>'BAU Building Area Calculation'!X13/'BAU Building Area Calculation'!X10</f>
        <v>9.177608184089291E-3</v>
      </c>
      <c r="Y2">
        <f>'BAU Building Area Calculation'!Y13/'BAU Building Area Calculation'!Y10</f>
        <v>9.1473528910300736E-3</v>
      </c>
      <c r="Z2">
        <f>'BAU Building Area Calculation'!Z13/'BAU Building Area Calculation'!Z10</f>
        <v>7.6159418449533072E-3</v>
      </c>
      <c r="AA2">
        <f>'BAU Building Area Calculation'!AA13/'BAU Building Area Calculation'!AA10</f>
        <v>7.5856564202385918E-3</v>
      </c>
      <c r="AB2">
        <f>'BAU Building Area Calculation'!AB13/'BAU Building Area Calculation'!AB10</f>
        <v>7.5459676889772466E-3</v>
      </c>
      <c r="AC2">
        <f>'BAU Building Area Calculation'!AC13/'BAU Building Area Calculation'!AC10</f>
        <v>7.5048425050472239E-3</v>
      </c>
      <c r="AD2">
        <f>'BAU Building Area Calculation'!AD13/'BAU Building Area Calculation'!AD10</f>
        <v>7.4664070870038299E-3</v>
      </c>
      <c r="AE2">
        <f>'BAU Building Area Calculation'!AE13/'BAU Building Area Calculation'!AE10</f>
        <v>5.5869781548612153E-3</v>
      </c>
      <c r="AF2">
        <f>'BAU Building Area Calculation'!AF13/'BAU Building Area Calculation'!AF10</f>
        <v>5.5323192622395165E-3</v>
      </c>
      <c r="AG2">
        <f>'BAU Building Area Calculation'!AG13/'BAU Building Area Calculation'!AG10</f>
        <v>5.4748747511210736E-3</v>
      </c>
      <c r="AH2">
        <f>'BAU Building Area Calculation'!AH13/'BAU Building Area Calculation'!AH10</f>
        <v>5.4094472640844838E-3</v>
      </c>
      <c r="AI2">
        <f>'BAU Building Area Calculation'!AI13/'BAU Building Area Calculation'!AI10</f>
        <v>5.3408622708287848E-3</v>
      </c>
      <c r="AJ2">
        <f>'BAU Building Area Calculation'!AJ13/'BAU Building Area Calculation'!AJ10</f>
        <v>3.8486262522913458E-3</v>
      </c>
      <c r="AK2">
        <f>'BAU Building Area Calculation'!AK13/'BAU Building Area Calculation'!AK10</f>
        <v>3.7662556571734854E-3</v>
      </c>
      <c r="AL2">
        <f>'BAU Building Area Calculation'!AL13/'BAU Building Area Calculation'!AL10</f>
        <v>3.6760336446962283E-3</v>
      </c>
      <c r="AM2">
        <f>'BAU Building Area Calculation'!AM13/'BAU Building Area Calculation'!AM10</f>
        <v>3.58257116023202E-3</v>
      </c>
      <c r="AN2">
        <f>'BAU Building Area Calculation'!AN13/'BAU Building Area Calculation'!AN10</f>
        <v>3.4855862936551546E-3</v>
      </c>
    </row>
    <row r="3" spans="1:40" x14ac:dyDescent="0.15">
      <c r="A3" t="s">
        <v>173</v>
      </c>
      <c r="B3">
        <f>'BAU Building Area Calculation'!B21/'BAU Building Area Calculation'!B18</f>
        <v>0</v>
      </c>
      <c r="C3">
        <f>'BAU Building Area Calculation'!C21/'BAU Building Area Calculation'!C18</f>
        <v>0</v>
      </c>
      <c r="D3">
        <f>'BAU Building Area Calculation'!D21/'BAU Building Area Calculation'!D18</f>
        <v>0</v>
      </c>
      <c r="E3">
        <f>'BAU Building Area Calculation'!E21/'BAU Building Area Calculation'!E18</f>
        <v>0</v>
      </c>
      <c r="F3">
        <f>'BAU Building Area Calculation'!F21/'BAU Building Area Calculation'!F18</f>
        <v>0</v>
      </c>
      <c r="G3">
        <f>'BAU Building Area Calculation'!G21/'BAU Building Area Calculation'!G18</f>
        <v>0</v>
      </c>
      <c r="H3">
        <f>'BAU Building Area Calculation'!H21/'BAU Building Area Calculation'!H18</f>
        <v>0</v>
      </c>
      <c r="I3">
        <f>'BAU Building Area Calculation'!I21/'BAU Building Area Calculation'!I18</f>
        <v>0</v>
      </c>
      <c r="J3">
        <f>'BAU Building Area Calculation'!J21/'BAU Building Area Calculation'!J18</f>
        <v>0</v>
      </c>
      <c r="K3">
        <f>'BAU Building Area Calculation'!K21/'BAU Building Area Calculation'!K18</f>
        <v>0</v>
      </c>
      <c r="L3">
        <f>'BAU Building Area Calculation'!L21/'BAU Building Area Calculation'!L18</f>
        <v>0</v>
      </c>
      <c r="M3">
        <f>'BAU Building Area Calculation'!M21/'BAU Building Area Calculation'!M18</f>
        <v>0</v>
      </c>
      <c r="N3">
        <f>'BAU Building Area Calculation'!N21/'BAU Building Area Calculation'!N18</f>
        <v>0</v>
      </c>
      <c r="O3">
        <f>'BAU Building Area Calculation'!O21/'BAU Building Area Calculation'!O18</f>
        <v>0</v>
      </c>
      <c r="P3">
        <f>'BAU Building Area Calculation'!P21/'BAU Building Area Calculation'!P18</f>
        <v>0</v>
      </c>
      <c r="Q3">
        <f>'BAU Building Area Calculation'!Q21/'BAU Building Area Calculation'!Q18</f>
        <v>0</v>
      </c>
      <c r="R3">
        <f>'BAU Building Area Calculation'!R21/'BAU Building Area Calculation'!R18</f>
        <v>0</v>
      </c>
      <c r="S3">
        <f>'BAU Building Area Calculation'!S21/'BAU Building Area Calculation'!S18</f>
        <v>0</v>
      </c>
      <c r="T3">
        <f>'BAU Building Area Calculation'!T21/'BAU Building Area Calculation'!T18</f>
        <v>0</v>
      </c>
      <c r="U3">
        <f>'BAU Building Area Calculation'!U21/'BAU Building Area Calculation'!U18</f>
        <v>0</v>
      </c>
      <c r="V3">
        <f>'BAU Building Area Calculation'!V21/'BAU Building Area Calculation'!V18</f>
        <v>0</v>
      </c>
      <c r="W3">
        <f>'BAU Building Area Calculation'!W21/'BAU Building Area Calculation'!W18</f>
        <v>0</v>
      </c>
      <c r="X3">
        <f>'BAU Building Area Calculation'!X21/'BAU Building Area Calculation'!X18</f>
        <v>0</v>
      </c>
      <c r="Y3">
        <f>'BAU Building Area Calculation'!Y21/'BAU Building Area Calculation'!Y18</f>
        <v>0</v>
      </c>
      <c r="Z3">
        <f>'BAU Building Area Calculation'!Z21/'BAU Building Area Calculation'!Z18</f>
        <v>0</v>
      </c>
      <c r="AA3">
        <f>'BAU Building Area Calculation'!AA21/'BAU Building Area Calculation'!AA18</f>
        <v>0</v>
      </c>
      <c r="AB3">
        <f>'BAU Building Area Calculation'!AB21/'BAU Building Area Calculation'!AB18</f>
        <v>0</v>
      </c>
      <c r="AC3">
        <f>'BAU Building Area Calculation'!AC21/'BAU Building Area Calculation'!AC18</f>
        <v>0</v>
      </c>
      <c r="AD3">
        <f>'BAU Building Area Calculation'!AD21/'BAU Building Area Calculation'!AD18</f>
        <v>0</v>
      </c>
      <c r="AE3">
        <f>'BAU Building Area Calculation'!AE21/'BAU Building Area Calculation'!AE18</f>
        <v>0</v>
      </c>
      <c r="AF3">
        <f>'BAU Building Area Calculation'!AF21/'BAU Building Area Calculation'!AF18</f>
        <v>0</v>
      </c>
      <c r="AG3">
        <f>'BAU Building Area Calculation'!AG21/'BAU Building Area Calculation'!AG18</f>
        <v>0</v>
      </c>
      <c r="AH3">
        <f>'BAU Building Area Calculation'!AH21/'BAU Building Area Calculation'!AH18</f>
        <v>0</v>
      </c>
      <c r="AI3">
        <f>'BAU Building Area Calculation'!AI21/'BAU Building Area Calculation'!AI18</f>
        <v>0</v>
      </c>
      <c r="AJ3">
        <f>'BAU Building Area Calculation'!AJ21/'BAU Building Area Calculation'!AJ18</f>
        <v>0</v>
      </c>
      <c r="AK3">
        <f>'BAU Building Area Calculation'!AK21/'BAU Building Area Calculation'!AK18</f>
        <v>0</v>
      </c>
      <c r="AL3">
        <f>'BAU Building Area Calculation'!AL21/'BAU Building Area Calculation'!AL18</f>
        <v>0</v>
      </c>
      <c r="AM3">
        <f>'BAU Building Area Calculation'!AM21/'BAU Building Area Calculation'!AM18</f>
        <v>0</v>
      </c>
      <c r="AN3">
        <f>'BAU Building Area Calculation'!AN21/'BAU Building Area Calculation'!AN18</f>
        <v>0</v>
      </c>
    </row>
    <row r="4" spans="1:40" x14ac:dyDescent="0.15">
      <c r="A4" t="s">
        <v>174</v>
      </c>
      <c r="B4">
        <f>'BAU Building Area Calculation'!B29/'BAU Building Area Calculation'!B26</f>
        <v>0</v>
      </c>
      <c r="C4">
        <f>'BAU Building Area Calculation'!C29/'BAU Building Area Calculation'!C26</f>
        <v>1.5686909401989642E-2</v>
      </c>
      <c r="D4">
        <f>'BAU Building Area Calculation'!D29/'BAU Building Area Calculation'!D26</f>
        <v>2.2444745566186367E-2</v>
      </c>
      <c r="E4">
        <f>'BAU Building Area Calculation'!E29/'BAU Building Area Calculation'!E26</f>
        <v>2.2332916195185619E-2</v>
      </c>
      <c r="F4">
        <f>'BAU Building Area Calculation'!F29/'BAU Building Area Calculation'!F26</f>
        <v>1.7246209896824141E-2</v>
      </c>
      <c r="G4">
        <f>'BAU Building Area Calculation'!G29/'BAU Building Area Calculation'!G26</f>
        <v>1.7209662136498195E-2</v>
      </c>
      <c r="H4">
        <f>'BAU Building Area Calculation'!H29/'BAU Building Area Calculation'!H26</f>
        <v>1.7142812097202968E-2</v>
      </c>
      <c r="I4">
        <f>'BAU Building Area Calculation'!I29/'BAU Building Area Calculation'!I26</f>
        <v>1.7077553990762724E-2</v>
      </c>
      <c r="J4">
        <f>'BAU Building Area Calculation'!J29/'BAU Building Area Calculation'!J26</f>
        <v>1.7008953703679466E-2</v>
      </c>
      <c r="K4">
        <f>'BAU Building Area Calculation'!K29/'BAU Building Area Calculation'!K26</f>
        <v>1.6320804645353491E-2</v>
      </c>
      <c r="L4">
        <f>'BAU Building Area Calculation'!L29/'BAU Building Area Calculation'!L26</f>
        <v>1.625255349159227E-2</v>
      </c>
      <c r="M4">
        <f>'BAU Building Area Calculation'!M29/'BAU Building Area Calculation'!M26</f>
        <v>1.6185477643871755E-2</v>
      </c>
      <c r="N4">
        <f>'BAU Building Area Calculation'!N29/'BAU Building Area Calculation'!N26</f>
        <v>1.6118850934582606E-2</v>
      </c>
      <c r="O4">
        <f>'BAU Building Area Calculation'!O29/'BAU Building Area Calculation'!O26</f>
        <v>1.6049562152605158E-2</v>
      </c>
      <c r="P4">
        <f>'BAU Building Area Calculation'!P29/'BAU Building Area Calculation'!P26</f>
        <v>1.1399929991352888E-2</v>
      </c>
      <c r="Q4">
        <f>'BAU Building Area Calculation'!Q29/'BAU Building Area Calculation'!Q26</f>
        <v>1.1398058488633235E-2</v>
      </c>
      <c r="R4">
        <f>'BAU Building Area Calculation'!R29/'BAU Building Area Calculation'!R26</f>
        <v>1.136825643392011E-2</v>
      </c>
      <c r="S4">
        <f>'BAU Building Area Calculation'!S29/'BAU Building Area Calculation'!S26</f>
        <v>1.133610176821576E-2</v>
      </c>
      <c r="T4">
        <f>'BAU Building Area Calculation'!T29/'BAU Building Area Calculation'!T26</f>
        <v>1.1306194105572745E-2</v>
      </c>
      <c r="U4">
        <f>'BAU Building Area Calculation'!U29/'BAU Building Area Calculation'!U26</f>
        <v>9.2420471530660665E-3</v>
      </c>
      <c r="V4">
        <f>'BAU Building Area Calculation'!V29/'BAU Building Area Calculation'!V26</f>
        <v>9.228137468463184E-3</v>
      </c>
      <c r="W4">
        <f>'BAU Building Area Calculation'!W29/'BAU Building Area Calculation'!W26</f>
        <v>9.2036237705997552E-3</v>
      </c>
      <c r="X4">
        <f>'BAU Building Area Calculation'!X29/'BAU Building Area Calculation'!X26</f>
        <v>9.17760818408935E-3</v>
      </c>
      <c r="Y4">
        <f>'BAU Building Area Calculation'!Y29/'BAU Building Area Calculation'!Y26</f>
        <v>9.1473528910301603E-3</v>
      </c>
      <c r="Z4">
        <f>'BAU Building Area Calculation'!Z29/'BAU Building Area Calculation'!Z26</f>
        <v>7.6159418449531823E-3</v>
      </c>
      <c r="AA4">
        <f>'BAU Building Area Calculation'!AA29/'BAU Building Area Calculation'!AA26</f>
        <v>7.5856564202385901E-3</v>
      </c>
      <c r="AB4">
        <f>'BAU Building Area Calculation'!AB29/'BAU Building Area Calculation'!AB26</f>
        <v>7.5459676889772856E-3</v>
      </c>
      <c r="AC4">
        <f>'BAU Building Area Calculation'!AC29/'BAU Building Area Calculation'!AC26</f>
        <v>7.5048425050472448E-3</v>
      </c>
      <c r="AD4">
        <f>'BAU Building Area Calculation'!AD29/'BAU Building Area Calculation'!AD26</f>
        <v>7.4664070870037154E-3</v>
      </c>
      <c r="AE4">
        <f>'BAU Building Area Calculation'!AE29/'BAU Building Area Calculation'!AE26</f>
        <v>5.5869781548613098E-3</v>
      </c>
      <c r="AF4">
        <f>'BAU Building Area Calculation'!AF29/'BAU Building Area Calculation'!AF26</f>
        <v>5.5323192622394419E-3</v>
      </c>
      <c r="AG4">
        <f>'BAU Building Area Calculation'!AG29/'BAU Building Area Calculation'!AG26</f>
        <v>5.4748747511211482E-3</v>
      </c>
      <c r="AH4">
        <f>'BAU Building Area Calculation'!AH29/'BAU Building Area Calculation'!AH26</f>
        <v>5.4094472640844986E-3</v>
      </c>
      <c r="AI4">
        <f>'BAU Building Area Calculation'!AI29/'BAU Building Area Calculation'!AI26</f>
        <v>5.3408622708287961E-3</v>
      </c>
      <c r="AJ4">
        <f>'BAU Building Area Calculation'!AJ29/'BAU Building Area Calculation'!AJ26</f>
        <v>3.8486262522914468E-3</v>
      </c>
      <c r="AK4">
        <f>'BAU Building Area Calculation'!AK29/'BAU Building Area Calculation'!AK26</f>
        <v>3.7662556571733709E-3</v>
      </c>
      <c r="AL4">
        <f>'BAU Building Area Calculation'!AL29/'BAU Building Area Calculation'!AL26</f>
        <v>3.6760336446961914E-3</v>
      </c>
      <c r="AM4">
        <f>'BAU Building Area Calculation'!AM29/'BAU Building Area Calculation'!AM26</f>
        <v>3.5825711602321575E-3</v>
      </c>
      <c r="AN4">
        <f>'BAU Building Area Calculation'!AN29/'BAU Building Area Calculation'!AN26</f>
        <v>3.4855862936550592E-3</v>
      </c>
    </row>
    <row r="6" spans="1:40" x14ac:dyDescent="0.15">
      <c r="A6" t="s">
        <v>249</v>
      </c>
    </row>
    <row r="7" spans="1:40" x14ac:dyDescent="0.15">
      <c r="A7" t="s">
        <v>176</v>
      </c>
      <c r="B7">
        <f>AVERAGE(B2:AN2)</f>
        <v>1.059760749663285E-2</v>
      </c>
    </row>
    <row r="8" spans="1:40" x14ac:dyDescent="0.15">
      <c r="A8" t="s">
        <v>173</v>
      </c>
      <c r="B8">
        <f>AVERAGE(B3:AN3)</f>
        <v>0</v>
      </c>
    </row>
    <row r="9" spans="1:40" x14ac:dyDescent="0.15">
      <c r="A9" t="s">
        <v>174</v>
      </c>
      <c r="B9">
        <f>AVERAGE(B4:AN4)</f>
        <v>1.059760749663285E-2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45CF-F0D1-47F5-B43B-0973E14D096A}">
  <dimension ref="A1:J130"/>
  <sheetViews>
    <sheetView workbookViewId="0"/>
  </sheetViews>
  <sheetFormatPr defaultColWidth="8.75" defaultRowHeight="13.5" x14ac:dyDescent="0.15"/>
  <cols>
    <col min="1" max="1" width="29.5" customWidth="1"/>
    <col min="2" max="2" width="22.5" customWidth="1"/>
    <col min="3" max="3" width="19.75" customWidth="1"/>
    <col min="4" max="4" width="20.625" customWidth="1"/>
    <col min="5" max="5" width="21.625" customWidth="1"/>
    <col min="6" max="6" width="13.125" customWidth="1"/>
    <col min="7" max="7" width="23.375" customWidth="1"/>
    <col min="8" max="8" width="20.625" customWidth="1"/>
    <col min="9" max="10" width="18.5" customWidth="1"/>
  </cols>
  <sheetData>
    <row r="1" spans="1:7" x14ac:dyDescent="0.15">
      <c r="A1" s="63" t="s">
        <v>361</v>
      </c>
      <c r="C1" t="s">
        <v>377</v>
      </c>
      <c r="D1" t="s">
        <v>381</v>
      </c>
    </row>
    <row r="2" spans="1:7" x14ac:dyDescent="0.15">
      <c r="A2" t="s">
        <v>359</v>
      </c>
      <c r="B2" t="s">
        <v>360</v>
      </c>
    </row>
    <row r="3" spans="1:7" x14ac:dyDescent="0.15">
      <c r="A3" t="s">
        <v>362</v>
      </c>
      <c r="B3" t="s">
        <v>363</v>
      </c>
      <c r="E3" s="74" t="s">
        <v>464</v>
      </c>
    </row>
    <row r="4" spans="1:7" x14ac:dyDescent="0.15">
      <c r="A4" t="s">
        <v>364</v>
      </c>
      <c r="B4" t="s">
        <v>365</v>
      </c>
      <c r="C4" t="s">
        <v>63</v>
      </c>
      <c r="D4" t="s">
        <v>380</v>
      </c>
    </row>
    <row r="5" spans="1:7" x14ac:dyDescent="0.15">
      <c r="A5" t="s">
        <v>366</v>
      </c>
      <c r="B5" t="s">
        <v>367</v>
      </c>
      <c r="C5" t="s">
        <v>63</v>
      </c>
      <c r="D5" t="s">
        <v>379</v>
      </c>
    </row>
    <row r="6" spans="1:7" s="77" customFormat="1" x14ac:dyDescent="0.15">
      <c r="A6" s="75" t="s">
        <v>465</v>
      </c>
      <c r="B6" s="76" t="s">
        <v>466</v>
      </c>
      <c r="E6" s="78"/>
    </row>
    <row r="7" spans="1:7" x14ac:dyDescent="0.15">
      <c r="A7" t="s">
        <v>369</v>
      </c>
      <c r="B7" t="s">
        <v>368</v>
      </c>
      <c r="C7" t="s">
        <v>63</v>
      </c>
      <c r="D7" s="48">
        <v>0.4</v>
      </c>
    </row>
    <row r="8" spans="1:7" s="79" customFormat="1" x14ac:dyDescent="0.15">
      <c r="A8" s="75" t="s">
        <v>369</v>
      </c>
      <c r="B8" s="75" t="s">
        <v>467</v>
      </c>
      <c r="D8" s="80"/>
    </row>
    <row r="9" spans="1:7" x14ac:dyDescent="0.15">
      <c r="A9" t="s">
        <v>370</v>
      </c>
      <c r="B9" t="s">
        <v>382</v>
      </c>
      <c r="C9" t="s">
        <v>383</v>
      </c>
      <c r="D9" t="s">
        <v>384</v>
      </c>
    </row>
    <row r="10" spans="1:7" x14ac:dyDescent="0.15">
      <c r="A10" t="s">
        <v>371</v>
      </c>
      <c r="B10" t="s">
        <v>372</v>
      </c>
      <c r="C10" t="s">
        <v>63</v>
      </c>
      <c r="D10" t="s">
        <v>387</v>
      </c>
    </row>
    <row r="11" spans="1:7" x14ac:dyDescent="0.15">
      <c r="A11" t="s">
        <v>373</v>
      </c>
      <c r="B11" t="s">
        <v>374</v>
      </c>
      <c r="C11" t="s">
        <v>63</v>
      </c>
      <c r="D11" t="s">
        <v>385</v>
      </c>
    </row>
    <row r="12" spans="1:7" x14ac:dyDescent="0.15">
      <c r="A12" t="s">
        <v>375</v>
      </c>
      <c r="B12" t="s">
        <v>376</v>
      </c>
      <c r="C12" t="s">
        <v>63</v>
      </c>
      <c r="D12" t="s">
        <v>386</v>
      </c>
    </row>
    <row r="14" spans="1:7" x14ac:dyDescent="0.15">
      <c r="A14" s="63" t="s">
        <v>433</v>
      </c>
      <c r="D14" s="81" t="s">
        <v>468</v>
      </c>
      <c r="E14" s="81"/>
      <c r="F14" s="81"/>
    </row>
    <row r="15" spans="1:7" x14ac:dyDescent="0.15">
      <c r="A15" s="60"/>
      <c r="B15" s="55" t="s">
        <v>268</v>
      </c>
      <c r="C15" s="55" t="s">
        <v>269</v>
      </c>
      <c r="D15" s="82"/>
      <c r="E15" s="83" t="s">
        <v>268</v>
      </c>
      <c r="F15" s="83" t="s">
        <v>269</v>
      </c>
      <c r="G15" t="s">
        <v>489</v>
      </c>
    </row>
    <row r="16" spans="1:7" x14ac:dyDescent="0.15">
      <c r="A16" s="60" t="s">
        <v>388</v>
      </c>
      <c r="B16" s="14">
        <v>0.65</v>
      </c>
      <c r="C16" s="14">
        <v>0.65</v>
      </c>
      <c r="D16" s="82" t="s">
        <v>388</v>
      </c>
      <c r="E16" s="83">
        <v>0.65</v>
      </c>
      <c r="F16" s="83">
        <v>0.65</v>
      </c>
      <c r="G16" t="s">
        <v>490</v>
      </c>
    </row>
    <row r="17" spans="1:7" x14ac:dyDescent="0.15">
      <c r="A17" s="55" t="s">
        <v>389</v>
      </c>
      <c r="B17" s="14" t="s">
        <v>349</v>
      </c>
      <c r="C17" s="14">
        <v>0.72</v>
      </c>
      <c r="D17" s="83" t="s">
        <v>389</v>
      </c>
      <c r="E17" s="83" t="s">
        <v>349</v>
      </c>
      <c r="F17" s="83">
        <v>0.72</v>
      </c>
      <c r="G17" s="102" t="s">
        <v>491</v>
      </c>
    </row>
    <row r="18" spans="1:7" x14ac:dyDescent="0.15">
      <c r="A18" s="55" t="s">
        <v>258</v>
      </c>
      <c r="B18" s="14" t="s">
        <v>351</v>
      </c>
      <c r="C18" s="14">
        <v>0.75</v>
      </c>
      <c r="D18" s="83" t="s">
        <v>258</v>
      </c>
      <c r="E18" s="83" t="s">
        <v>351</v>
      </c>
      <c r="F18" s="83">
        <v>0.75</v>
      </c>
      <c r="G18" s="102" t="s">
        <v>492</v>
      </c>
    </row>
    <row r="19" spans="1:7" x14ac:dyDescent="0.15">
      <c r="A19" s="55" t="s">
        <v>260</v>
      </c>
      <c r="B19" s="14">
        <v>0.82</v>
      </c>
      <c r="C19" s="14">
        <v>0.82</v>
      </c>
      <c r="D19" s="84" t="s">
        <v>260</v>
      </c>
      <c r="E19" s="84">
        <v>0.82</v>
      </c>
      <c r="F19" s="84">
        <v>0.82</v>
      </c>
      <c r="G19" t="s">
        <v>493</v>
      </c>
    </row>
    <row r="20" spans="1:7" x14ac:dyDescent="0.15">
      <c r="A20" s="55" t="s">
        <v>270</v>
      </c>
      <c r="B20" s="14">
        <v>0.82</v>
      </c>
      <c r="C20" s="14">
        <v>0.82</v>
      </c>
      <c r="D20" s="84" t="s">
        <v>270</v>
      </c>
      <c r="E20" s="84">
        <v>0.82</v>
      </c>
      <c r="F20" s="84">
        <v>0.82</v>
      </c>
    </row>
    <row r="22" spans="1:7" x14ac:dyDescent="0.15">
      <c r="A22" s="56" t="s">
        <v>390</v>
      </c>
      <c r="B22" s="55" t="s">
        <v>268</v>
      </c>
      <c r="C22" s="55" t="s">
        <v>269</v>
      </c>
    </row>
    <row r="23" spans="1:7" x14ac:dyDescent="0.15">
      <c r="A23" s="60" t="s">
        <v>388</v>
      </c>
      <c r="B23" s="14">
        <v>0.65</v>
      </c>
      <c r="C23" s="14">
        <v>0.65</v>
      </c>
    </row>
    <row r="24" spans="1:7" x14ac:dyDescent="0.15">
      <c r="A24" s="55" t="s">
        <v>389</v>
      </c>
      <c r="B24" s="16">
        <f>0.75*[1]人口变化预测!F8+0.65*(1-[1]人口变化预测!F8)</f>
        <v>0.69090799911556022</v>
      </c>
      <c r="C24" s="14">
        <v>0.72</v>
      </c>
    </row>
    <row r="25" spans="1:7" x14ac:dyDescent="0.15">
      <c r="A25" s="55" t="s">
        <v>258</v>
      </c>
      <c r="B25" s="16">
        <f>0.83*[1]人口变化预测!F8+0.75*(1-[1]人口变化预测!F8)</f>
        <v>0.78272639929244825</v>
      </c>
      <c r="C25" s="14">
        <v>0.75</v>
      </c>
    </row>
    <row r="26" spans="1:7" x14ac:dyDescent="0.15">
      <c r="A26" s="55" t="s">
        <v>260</v>
      </c>
      <c r="B26" s="14">
        <v>0.82</v>
      </c>
      <c r="C26" s="14">
        <v>0.82</v>
      </c>
    </row>
    <row r="27" spans="1:7" x14ac:dyDescent="0.15">
      <c r="A27" s="55" t="s">
        <v>270</v>
      </c>
      <c r="B27" s="14">
        <v>0.82</v>
      </c>
      <c r="C27" s="14">
        <v>0.82</v>
      </c>
    </row>
    <row r="28" spans="1:7" x14ac:dyDescent="0.15">
      <c r="A28" s="12" t="s">
        <v>391</v>
      </c>
    </row>
    <row r="30" spans="1:7" x14ac:dyDescent="0.15">
      <c r="A30" s="63" t="s">
        <v>434</v>
      </c>
    </row>
    <row r="31" spans="1:7" x14ac:dyDescent="0.15">
      <c r="A31" s="56" t="s">
        <v>290</v>
      </c>
      <c r="B31" s="55" t="s">
        <v>292</v>
      </c>
      <c r="C31" s="55" t="s">
        <v>293</v>
      </c>
      <c r="D31" s="55" t="s">
        <v>294</v>
      </c>
      <c r="E31" s="55" t="s">
        <v>295</v>
      </c>
    </row>
    <row r="32" spans="1:7" x14ac:dyDescent="0.15">
      <c r="A32" s="55">
        <v>2020</v>
      </c>
      <c r="B32" s="58">
        <v>1</v>
      </c>
      <c r="C32" s="58">
        <v>0</v>
      </c>
      <c r="D32" s="58">
        <v>0</v>
      </c>
      <c r="E32" s="58">
        <v>0</v>
      </c>
    </row>
    <row r="33" spans="1:10" x14ac:dyDescent="0.15">
      <c r="A33" s="55">
        <v>2022</v>
      </c>
      <c r="B33" s="58">
        <v>1</v>
      </c>
      <c r="C33" s="58">
        <v>0</v>
      </c>
      <c r="D33" s="58">
        <v>0</v>
      </c>
      <c r="E33" s="58">
        <v>0</v>
      </c>
    </row>
    <row r="34" spans="1:10" x14ac:dyDescent="0.15">
      <c r="A34" s="55">
        <v>2025</v>
      </c>
      <c r="B34" s="58">
        <v>1</v>
      </c>
      <c r="C34" s="58">
        <v>0</v>
      </c>
      <c r="D34" s="58">
        <v>0</v>
      </c>
      <c r="E34" s="58">
        <v>0</v>
      </c>
    </row>
    <row r="35" spans="1:10" x14ac:dyDescent="0.15">
      <c r="A35" s="55">
        <v>2030</v>
      </c>
      <c r="B35" s="58">
        <v>1</v>
      </c>
      <c r="C35" s="58">
        <v>0</v>
      </c>
      <c r="D35" s="58">
        <v>0</v>
      </c>
      <c r="E35" s="58">
        <v>0</v>
      </c>
      <c r="G35" s="85">
        <v>1</v>
      </c>
    </row>
    <row r="36" spans="1:10" x14ac:dyDescent="0.15">
      <c r="A36" s="55">
        <v>2035</v>
      </c>
      <c r="B36" s="58">
        <v>1</v>
      </c>
      <c r="C36" s="58">
        <v>0</v>
      </c>
      <c r="D36" s="58">
        <v>0</v>
      </c>
      <c r="E36" s="58">
        <v>0</v>
      </c>
      <c r="G36" s="85">
        <v>0.75</v>
      </c>
    </row>
    <row r="37" spans="1:10" x14ac:dyDescent="0.15">
      <c r="A37" s="55" t="s">
        <v>350</v>
      </c>
      <c r="B37" s="58">
        <v>1</v>
      </c>
      <c r="C37" s="58">
        <v>0</v>
      </c>
      <c r="D37" s="58">
        <v>0</v>
      </c>
      <c r="E37" s="58">
        <v>0</v>
      </c>
    </row>
    <row r="38" spans="1:10" x14ac:dyDescent="0.15">
      <c r="F38" s="86" t="s">
        <v>469</v>
      </c>
    </row>
    <row r="39" spans="1:10" x14ac:dyDescent="0.15">
      <c r="A39" s="56" t="s">
        <v>470</v>
      </c>
      <c r="B39" s="55" t="s">
        <v>292</v>
      </c>
      <c r="C39" s="55" t="s">
        <v>293</v>
      </c>
      <c r="D39" s="55" t="s">
        <v>294</v>
      </c>
      <c r="E39" s="55" t="s">
        <v>295</v>
      </c>
      <c r="F39" s="87" t="s">
        <v>470</v>
      </c>
      <c r="G39" s="88" t="s">
        <v>292</v>
      </c>
      <c r="H39" s="88" t="s">
        <v>293</v>
      </c>
      <c r="I39" s="88" t="s">
        <v>294</v>
      </c>
      <c r="J39" s="55" t="s">
        <v>295</v>
      </c>
    </row>
    <row r="40" spans="1:10" x14ac:dyDescent="0.15">
      <c r="A40" s="55">
        <v>2020</v>
      </c>
      <c r="B40" s="58">
        <v>1</v>
      </c>
      <c r="C40" s="58">
        <v>0</v>
      </c>
      <c r="D40" s="58">
        <v>0</v>
      </c>
      <c r="E40" s="58">
        <v>0</v>
      </c>
      <c r="F40" s="88">
        <v>2020</v>
      </c>
      <c r="G40" s="89">
        <v>1</v>
      </c>
      <c r="H40" s="89">
        <v>0</v>
      </c>
      <c r="I40" s="89">
        <v>0</v>
      </c>
      <c r="J40" s="58"/>
    </row>
    <row r="41" spans="1:10" x14ac:dyDescent="0.15">
      <c r="A41" s="55">
        <v>2022</v>
      </c>
      <c r="B41" s="58">
        <v>0</v>
      </c>
      <c r="C41" s="58">
        <v>1</v>
      </c>
      <c r="D41" s="58">
        <v>0</v>
      </c>
      <c r="E41" s="58">
        <v>0</v>
      </c>
      <c r="F41" s="88">
        <v>2022</v>
      </c>
      <c r="G41" s="89">
        <v>0</v>
      </c>
      <c r="H41" s="89">
        <v>1</v>
      </c>
      <c r="I41" s="89">
        <v>0</v>
      </c>
      <c r="J41" s="58"/>
    </row>
    <row r="42" spans="1:10" x14ac:dyDescent="0.15">
      <c r="A42" s="55">
        <v>2025</v>
      </c>
      <c r="B42" s="58">
        <v>0</v>
      </c>
      <c r="C42" s="58">
        <v>0.6</v>
      </c>
      <c r="D42" s="58">
        <v>0.4</v>
      </c>
      <c r="E42" s="58">
        <v>0</v>
      </c>
      <c r="F42" s="88">
        <v>2025</v>
      </c>
      <c r="G42" s="89">
        <v>0</v>
      </c>
      <c r="H42" s="89">
        <v>0.6</v>
      </c>
      <c r="I42" s="89">
        <v>0.4</v>
      </c>
      <c r="J42" s="58"/>
    </row>
    <row r="43" spans="1:10" x14ac:dyDescent="0.15">
      <c r="A43" s="55">
        <v>2030</v>
      </c>
      <c r="B43" s="58">
        <v>0</v>
      </c>
      <c r="C43" s="58">
        <v>0</v>
      </c>
      <c r="D43" s="58">
        <v>1</v>
      </c>
      <c r="E43" s="58">
        <v>0</v>
      </c>
      <c r="F43" s="88">
        <v>2030</v>
      </c>
      <c r="G43" s="89">
        <v>0</v>
      </c>
      <c r="H43" s="89">
        <v>0</v>
      </c>
      <c r="I43" s="89">
        <v>1</v>
      </c>
      <c r="J43" s="58"/>
    </row>
    <row r="44" spans="1:10" x14ac:dyDescent="0.15">
      <c r="A44" s="55">
        <v>2035</v>
      </c>
      <c r="B44" s="58">
        <v>0</v>
      </c>
      <c r="C44" s="58">
        <v>0</v>
      </c>
      <c r="D44" s="58">
        <v>0.6</v>
      </c>
      <c r="E44" s="58">
        <v>0.4</v>
      </c>
      <c r="F44" s="88">
        <v>2035</v>
      </c>
      <c r="G44" s="89">
        <v>0</v>
      </c>
      <c r="H44" s="89">
        <v>0</v>
      </c>
      <c r="I44" s="89">
        <v>1</v>
      </c>
      <c r="J44" s="58"/>
    </row>
    <row r="45" spans="1:10" x14ac:dyDescent="0.15">
      <c r="A45" s="55" t="s">
        <v>350</v>
      </c>
      <c r="B45" s="58">
        <v>0</v>
      </c>
      <c r="C45" s="58">
        <v>0</v>
      </c>
      <c r="D45" s="58">
        <v>0</v>
      </c>
      <c r="E45" s="58">
        <v>1</v>
      </c>
      <c r="F45" s="88" t="s">
        <v>350</v>
      </c>
      <c r="G45" s="89">
        <v>0</v>
      </c>
      <c r="H45" s="89">
        <v>0</v>
      </c>
      <c r="I45" s="89">
        <v>1</v>
      </c>
      <c r="J45" s="58"/>
    </row>
    <row r="46" spans="1:10" x14ac:dyDescent="0.15">
      <c r="A46" s="12" t="s">
        <v>393</v>
      </c>
    </row>
    <row r="47" spans="1:10" x14ac:dyDescent="0.15">
      <c r="A47" s="66" t="s">
        <v>445</v>
      </c>
    </row>
    <row r="49" spans="1:10" x14ac:dyDescent="0.15">
      <c r="A49" s="63" t="s">
        <v>435</v>
      </c>
    </row>
    <row r="50" spans="1:10" x14ac:dyDescent="0.15">
      <c r="A50" s="56" t="s">
        <v>290</v>
      </c>
      <c r="B50" s="55" t="s">
        <v>395</v>
      </c>
    </row>
    <row r="51" spans="1:10" x14ac:dyDescent="0.15">
      <c r="A51" s="55" t="s">
        <v>394</v>
      </c>
      <c r="B51" s="58">
        <v>0</v>
      </c>
    </row>
    <row r="52" spans="1:10" x14ac:dyDescent="0.15">
      <c r="C52" s="74" t="s">
        <v>471</v>
      </c>
      <c r="E52" s="90" t="s">
        <v>472</v>
      </c>
      <c r="F52" t="s">
        <v>473</v>
      </c>
    </row>
    <row r="53" spans="1:10" x14ac:dyDescent="0.15">
      <c r="A53" s="56" t="s">
        <v>392</v>
      </c>
      <c r="B53" s="55" t="s">
        <v>395</v>
      </c>
      <c r="C53" s="55" t="s">
        <v>396</v>
      </c>
      <c r="D53" s="73" t="s">
        <v>253</v>
      </c>
      <c r="E53" s="91"/>
      <c r="F53" s="92" t="s">
        <v>474</v>
      </c>
      <c r="G53" s="93" t="s">
        <v>475</v>
      </c>
      <c r="H53" s="94" t="s">
        <v>476</v>
      </c>
      <c r="I53" s="90" t="s">
        <v>477</v>
      </c>
      <c r="J53" s="95" t="s">
        <v>478</v>
      </c>
    </row>
    <row r="54" spans="1:10" x14ac:dyDescent="0.15">
      <c r="A54" s="55" t="s">
        <v>394</v>
      </c>
      <c r="B54" s="58">
        <v>0.01</v>
      </c>
      <c r="C54" s="96" t="s">
        <v>397</v>
      </c>
      <c r="D54" s="97" t="s">
        <v>436</v>
      </c>
      <c r="E54" s="98" t="s">
        <v>479</v>
      </c>
      <c r="G54" s="48">
        <v>0.1</v>
      </c>
      <c r="H54" s="99" t="s">
        <v>480</v>
      </c>
      <c r="I54" s="48">
        <v>0.2</v>
      </c>
      <c r="J54" t="s">
        <v>481</v>
      </c>
    </row>
    <row r="55" spans="1:10" x14ac:dyDescent="0.15">
      <c r="A55" s="12" t="s">
        <v>482</v>
      </c>
      <c r="E55" s="100" t="s">
        <v>483</v>
      </c>
      <c r="G55" s="103">
        <v>0.9</v>
      </c>
      <c r="H55" s="101" t="s">
        <v>484</v>
      </c>
      <c r="I55" s="48">
        <v>0.8</v>
      </c>
      <c r="J55" t="s">
        <v>485</v>
      </c>
    </row>
    <row r="56" spans="1:10" x14ac:dyDescent="0.15">
      <c r="A56" s="66" t="s">
        <v>445</v>
      </c>
    </row>
    <row r="57" spans="1:10" x14ac:dyDescent="0.15">
      <c r="F57" s="81" t="s">
        <v>486</v>
      </c>
      <c r="H57" t="s">
        <v>494</v>
      </c>
    </row>
    <row r="58" spans="1:10" x14ac:dyDescent="0.15">
      <c r="A58" s="63" t="s">
        <v>287</v>
      </c>
      <c r="H58" t="s">
        <v>495</v>
      </c>
    </row>
    <row r="59" spans="1:10" x14ac:dyDescent="0.15">
      <c r="A59" s="56" t="s">
        <v>290</v>
      </c>
      <c r="B59" s="55" t="s">
        <v>426</v>
      </c>
      <c r="C59" s="55" t="s">
        <v>428</v>
      </c>
      <c r="D59" s="55" t="s">
        <v>427</v>
      </c>
    </row>
    <row r="60" spans="1:10" x14ac:dyDescent="0.15">
      <c r="A60" s="55" t="s">
        <v>394</v>
      </c>
      <c r="B60" s="58" t="s">
        <v>429</v>
      </c>
      <c r="C60" s="58" t="s">
        <v>430</v>
      </c>
      <c r="D60" s="58" t="s">
        <v>400</v>
      </c>
      <c r="G60" s="104" t="s">
        <v>496</v>
      </c>
      <c r="H60" s="51" t="s">
        <v>498</v>
      </c>
    </row>
    <row r="61" spans="1:10" x14ac:dyDescent="0.15">
      <c r="G61" t="s">
        <v>497</v>
      </c>
    </row>
    <row r="62" spans="1:10" x14ac:dyDescent="0.15">
      <c r="A62" s="56" t="s">
        <v>392</v>
      </c>
      <c r="B62" s="55" t="s">
        <v>426</v>
      </c>
      <c r="C62" s="55" t="s">
        <v>428</v>
      </c>
      <c r="D62" s="55" t="s">
        <v>427</v>
      </c>
    </row>
    <row r="63" spans="1:10" x14ac:dyDescent="0.15">
      <c r="A63" s="55">
        <v>2020</v>
      </c>
      <c r="B63" s="58" t="s">
        <v>429</v>
      </c>
      <c r="C63" s="58" t="s">
        <v>430</v>
      </c>
      <c r="D63" s="58" t="s">
        <v>400</v>
      </c>
    </row>
    <row r="64" spans="1:10" x14ac:dyDescent="0.15">
      <c r="A64" s="55">
        <v>2030</v>
      </c>
      <c r="B64" s="68" t="s">
        <v>447</v>
      </c>
      <c r="C64" s="69" t="s">
        <v>400</v>
      </c>
      <c r="D64" s="69" t="s">
        <v>448</v>
      </c>
    </row>
    <row r="65" spans="1:4" x14ac:dyDescent="0.15">
      <c r="A65" s="55">
        <v>2060</v>
      </c>
      <c r="B65" s="58" t="s">
        <v>431</v>
      </c>
      <c r="C65" s="58" t="s">
        <v>432</v>
      </c>
      <c r="D65" s="58" t="s">
        <v>399</v>
      </c>
    </row>
    <row r="66" spans="1:4" x14ac:dyDescent="0.15">
      <c r="A66" s="67" t="s">
        <v>449</v>
      </c>
      <c r="B66" s="64"/>
      <c r="C66" s="64"/>
    </row>
    <row r="67" spans="1:4" x14ac:dyDescent="0.15">
      <c r="A67" s="64" t="s">
        <v>401</v>
      </c>
      <c r="B67" s="70" t="s">
        <v>446</v>
      </c>
    </row>
    <row r="68" spans="1:4" x14ac:dyDescent="0.15">
      <c r="A68" s="64"/>
    </row>
    <row r="69" spans="1:4" x14ac:dyDescent="0.15">
      <c r="A69" s="64"/>
    </row>
    <row r="70" spans="1:4" x14ac:dyDescent="0.15">
      <c r="A70" s="64"/>
    </row>
    <row r="72" spans="1:4" x14ac:dyDescent="0.15">
      <c r="A72" s="63" t="s">
        <v>288</v>
      </c>
    </row>
    <row r="73" spans="1:4" ht="27" x14ac:dyDescent="0.15">
      <c r="A73" s="56" t="s">
        <v>290</v>
      </c>
      <c r="B73" s="55" t="s">
        <v>402</v>
      </c>
      <c r="C73" s="60" t="s">
        <v>403</v>
      </c>
      <c r="D73" s="55" t="s">
        <v>404</v>
      </c>
    </row>
    <row r="74" spans="1:4" x14ac:dyDescent="0.15">
      <c r="A74" s="55" t="s">
        <v>394</v>
      </c>
      <c r="B74" s="58">
        <v>0.02</v>
      </c>
      <c r="C74" s="58">
        <v>0</v>
      </c>
      <c r="D74" s="58">
        <v>0.98</v>
      </c>
    </row>
    <row r="76" spans="1:4" ht="27" x14ac:dyDescent="0.15">
      <c r="A76" s="56" t="s">
        <v>392</v>
      </c>
      <c r="B76" s="55" t="s">
        <v>402</v>
      </c>
      <c r="C76" s="60" t="s">
        <v>403</v>
      </c>
      <c r="D76" s="55" t="s">
        <v>404</v>
      </c>
    </row>
    <row r="77" spans="1:4" x14ac:dyDescent="0.15">
      <c r="A77" s="55">
        <v>2020</v>
      </c>
      <c r="B77" s="58">
        <v>0.02</v>
      </c>
      <c r="C77" s="58">
        <v>0</v>
      </c>
      <c r="D77" s="58">
        <v>0.98</v>
      </c>
    </row>
    <row r="78" spans="1:4" x14ac:dyDescent="0.15">
      <c r="A78" s="55" t="s">
        <v>405</v>
      </c>
      <c r="B78" s="58">
        <v>0.08</v>
      </c>
      <c r="C78" s="68">
        <v>0.2</v>
      </c>
      <c r="D78" s="58">
        <v>0.72</v>
      </c>
    </row>
    <row r="79" spans="1:4" x14ac:dyDescent="0.15">
      <c r="A79" s="55" t="s">
        <v>406</v>
      </c>
      <c r="B79" s="58">
        <v>0.2</v>
      </c>
      <c r="C79" s="58">
        <v>0.8</v>
      </c>
      <c r="D79" s="58">
        <v>0</v>
      </c>
    </row>
    <row r="81" spans="1:5" x14ac:dyDescent="0.15">
      <c r="A81" s="63" t="s">
        <v>289</v>
      </c>
      <c r="B81" s="74" t="s">
        <v>487</v>
      </c>
      <c r="C81" s="74" t="s">
        <v>488</v>
      </c>
    </row>
    <row r="82" spans="1:5" x14ac:dyDescent="0.15">
      <c r="A82" s="56" t="s">
        <v>290</v>
      </c>
      <c r="B82" s="118" t="s">
        <v>283</v>
      </c>
      <c r="C82" s="119"/>
      <c r="D82" s="118" t="s">
        <v>407</v>
      </c>
      <c r="E82" s="119"/>
    </row>
    <row r="83" spans="1:5" x14ac:dyDescent="0.15">
      <c r="A83" s="56"/>
      <c r="B83" s="55" t="s">
        <v>408</v>
      </c>
      <c r="C83" s="60" t="s">
        <v>409</v>
      </c>
      <c r="D83" s="55" t="s">
        <v>408</v>
      </c>
      <c r="E83" s="60" t="s">
        <v>409</v>
      </c>
    </row>
    <row r="84" spans="1:5" x14ac:dyDescent="0.15">
      <c r="A84" s="55" t="s">
        <v>394</v>
      </c>
      <c r="B84" s="58">
        <v>0.02</v>
      </c>
      <c r="C84" s="58">
        <v>0.02</v>
      </c>
      <c r="D84" s="58">
        <v>0.02</v>
      </c>
      <c r="E84" s="58">
        <v>0.02</v>
      </c>
    </row>
    <row r="86" spans="1:5" x14ac:dyDescent="0.15">
      <c r="A86" s="56" t="s">
        <v>392</v>
      </c>
      <c r="B86" s="118" t="s">
        <v>283</v>
      </c>
      <c r="C86" s="119"/>
      <c r="D86" s="118" t="s">
        <v>407</v>
      </c>
      <c r="E86" s="119"/>
    </row>
    <row r="87" spans="1:5" x14ac:dyDescent="0.15">
      <c r="A87" s="56"/>
      <c r="B87" s="55" t="s">
        <v>408</v>
      </c>
      <c r="C87" s="60" t="s">
        <v>409</v>
      </c>
      <c r="D87" s="55" t="s">
        <v>408</v>
      </c>
      <c r="E87" s="60" t="s">
        <v>409</v>
      </c>
    </row>
    <row r="88" spans="1:5" x14ac:dyDescent="0.15">
      <c r="A88" s="55">
        <v>2020</v>
      </c>
      <c r="B88" s="58">
        <v>0.02</v>
      </c>
      <c r="C88" s="58">
        <v>0.02</v>
      </c>
      <c r="D88" s="58">
        <v>0.02</v>
      </c>
      <c r="E88" s="58">
        <v>0.02</v>
      </c>
    </row>
    <row r="89" spans="1:5" x14ac:dyDescent="0.15">
      <c r="A89" s="55" t="s">
        <v>405</v>
      </c>
      <c r="B89" s="58">
        <v>0.4</v>
      </c>
      <c r="C89" s="58">
        <v>0.2</v>
      </c>
      <c r="D89" s="58">
        <v>0.3</v>
      </c>
      <c r="E89" s="58">
        <v>0.1</v>
      </c>
    </row>
    <row r="90" spans="1:5" x14ac:dyDescent="0.15">
      <c r="A90" s="55" t="s">
        <v>410</v>
      </c>
      <c r="B90" s="58">
        <v>0.8</v>
      </c>
      <c r="C90" s="58">
        <v>0.6</v>
      </c>
      <c r="D90" s="58">
        <v>0.8</v>
      </c>
      <c r="E90" s="58">
        <v>0.5</v>
      </c>
    </row>
    <row r="91" spans="1:5" x14ac:dyDescent="0.15">
      <c r="A91" s="55" t="s">
        <v>411</v>
      </c>
      <c r="B91" s="58">
        <v>1</v>
      </c>
      <c r="C91" s="58">
        <v>1</v>
      </c>
      <c r="D91" s="58">
        <v>1</v>
      </c>
      <c r="E91" s="58">
        <v>0.8</v>
      </c>
    </row>
    <row r="92" spans="1:5" x14ac:dyDescent="0.15">
      <c r="A92" s="55" t="s">
        <v>412</v>
      </c>
      <c r="B92" s="58">
        <v>1</v>
      </c>
      <c r="C92" s="58">
        <v>1</v>
      </c>
      <c r="D92" s="58">
        <v>1</v>
      </c>
      <c r="E92" s="58">
        <v>1</v>
      </c>
    </row>
    <row r="93" spans="1:5" x14ac:dyDescent="0.15">
      <c r="A93" s="71" t="s">
        <v>450</v>
      </c>
      <c r="B93" s="64"/>
      <c r="C93" s="64"/>
      <c r="D93" s="64"/>
      <c r="E93" s="64"/>
    </row>
    <row r="95" spans="1:5" x14ac:dyDescent="0.15">
      <c r="A95" s="63" t="s">
        <v>413</v>
      </c>
    </row>
    <row r="96" spans="1:5" x14ac:dyDescent="0.15">
      <c r="A96" s="60" t="s">
        <v>414</v>
      </c>
      <c r="B96" s="60" t="s">
        <v>290</v>
      </c>
      <c r="C96" s="60" t="s">
        <v>392</v>
      </c>
    </row>
    <row r="97" spans="1:3" x14ac:dyDescent="0.15">
      <c r="A97" s="55">
        <v>2020</v>
      </c>
      <c r="B97" s="14">
        <v>60.9</v>
      </c>
      <c r="C97" s="14">
        <v>50.43</v>
      </c>
    </row>
    <row r="98" spans="1:3" x14ac:dyDescent="0.15">
      <c r="A98" s="55">
        <v>2030</v>
      </c>
      <c r="B98" s="14">
        <v>54.8</v>
      </c>
      <c r="C98" s="14">
        <v>35.97</v>
      </c>
    </row>
    <row r="99" spans="1:3" x14ac:dyDescent="0.15">
      <c r="A99" s="55">
        <v>2040</v>
      </c>
      <c r="B99" s="14">
        <v>39.6</v>
      </c>
      <c r="C99" s="14">
        <v>14.96</v>
      </c>
    </row>
    <row r="100" spans="1:3" x14ac:dyDescent="0.15">
      <c r="A100" s="55">
        <v>2050</v>
      </c>
      <c r="B100" s="14">
        <v>16.8</v>
      </c>
      <c r="C100" s="14">
        <v>0.33</v>
      </c>
    </row>
    <row r="101" spans="1:3" x14ac:dyDescent="0.15">
      <c r="A101" s="55">
        <v>2060</v>
      </c>
      <c r="B101" s="14">
        <v>5.7</v>
      </c>
      <c r="C101" s="14">
        <v>0</v>
      </c>
    </row>
    <row r="104" spans="1:3" x14ac:dyDescent="0.15">
      <c r="A104" s="63" t="s">
        <v>415</v>
      </c>
    </row>
    <row r="105" spans="1:3" x14ac:dyDescent="0.15">
      <c r="A105" t="s">
        <v>416</v>
      </c>
    </row>
    <row r="106" spans="1:3" x14ac:dyDescent="0.15">
      <c r="A106" t="s">
        <v>417</v>
      </c>
    </row>
    <row r="107" spans="1:3" x14ac:dyDescent="0.15">
      <c r="A107" t="s">
        <v>418</v>
      </c>
    </row>
    <row r="108" spans="1:3" x14ac:dyDescent="0.15">
      <c r="A108" t="s">
        <v>12</v>
      </c>
    </row>
    <row r="109" spans="1:3" x14ac:dyDescent="0.15">
      <c r="A109" t="s">
        <v>419</v>
      </c>
    </row>
    <row r="110" spans="1:3" x14ac:dyDescent="0.15">
      <c r="A110" t="s">
        <v>420</v>
      </c>
    </row>
    <row r="111" spans="1:3" x14ac:dyDescent="0.15">
      <c r="A111" t="s">
        <v>13</v>
      </c>
    </row>
    <row r="112" spans="1:3" x14ac:dyDescent="0.15">
      <c r="A112" t="s">
        <v>14</v>
      </c>
    </row>
    <row r="113" spans="1:1" x14ac:dyDescent="0.15">
      <c r="A113" t="s">
        <v>15</v>
      </c>
    </row>
    <row r="114" spans="1:1" x14ac:dyDescent="0.15">
      <c r="A114" t="s">
        <v>16</v>
      </c>
    </row>
    <row r="115" spans="1:1" x14ac:dyDescent="0.15">
      <c r="A115" t="s">
        <v>17</v>
      </c>
    </row>
    <row r="116" spans="1:1" x14ac:dyDescent="0.15">
      <c r="A116" t="s">
        <v>421</v>
      </c>
    </row>
    <row r="117" spans="1:1" x14ac:dyDescent="0.15">
      <c r="A117" t="s">
        <v>18</v>
      </c>
    </row>
    <row r="118" spans="1:1" x14ac:dyDescent="0.15">
      <c r="A118" t="s">
        <v>19</v>
      </c>
    </row>
    <row r="119" spans="1:1" x14ac:dyDescent="0.15">
      <c r="A119" t="s">
        <v>20</v>
      </c>
    </row>
    <row r="120" spans="1:1" x14ac:dyDescent="0.15">
      <c r="A120" t="s">
        <v>21</v>
      </c>
    </row>
    <row r="121" spans="1:1" x14ac:dyDescent="0.15">
      <c r="A121" t="s">
        <v>22</v>
      </c>
    </row>
    <row r="122" spans="1:1" x14ac:dyDescent="0.15">
      <c r="A122" t="s">
        <v>422</v>
      </c>
    </row>
    <row r="123" spans="1:1" x14ac:dyDescent="0.15">
      <c r="A123" t="s">
        <v>23</v>
      </c>
    </row>
    <row r="124" spans="1:1" x14ac:dyDescent="0.15">
      <c r="A124" t="s">
        <v>24</v>
      </c>
    </row>
    <row r="125" spans="1:1" x14ac:dyDescent="0.15">
      <c r="A125" t="s">
        <v>25</v>
      </c>
    </row>
    <row r="126" spans="1:1" x14ac:dyDescent="0.15">
      <c r="A126" t="s">
        <v>423</v>
      </c>
    </row>
    <row r="127" spans="1:1" x14ac:dyDescent="0.15">
      <c r="A127" t="s">
        <v>424</v>
      </c>
    </row>
    <row r="128" spans="1:1" x14ac:dyDescent="0.15">
      <c r="A128" t="s">
        <v>425</v>
      </c>
    </row>
    <row r="130" spans="1:1" x14ac:dyDescent="0.15">
      <c r="A130" s="65" t="s">
        <v>444</v>
      </c>
    </row>
  </sheetData>
  <mergeCells count="4">
    <mergeCell ref="B82:C82"/>
    <mergeCell ref="D82:E82"/>
    <mergeCell ref="B86:C86"/>
    <mergeCell ref="D86:E86"/>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C2DF8-A71A-4A2F-A0C3-87AC7B88ECDE}">
  <dimension ref="A1:AQ38"/>
  <sheetViews>
    <sheetView workbookViewId="0"/>
  </sheetViews>
  <sheetFormatPr defaultColWidth="8.75" defaultRowHeight="13.5" x14ac:dyDescent="0.15"/>
  <cols>
    <col min="1" max="1" width="23.625" customWidth="1"/>
  </cols>
  <sheetData>
    <row r="1" spans="1:43" x14ac:dyDescent="0.15">
      <c r="A1" s="49" t="s">
        <v>461</v>
      </c>
      <c r="B1" s="50"/>
      <c r="C1" s="50"/>
      <c r="D1" s="50"/>
      <c r="E1" s="50"/>
    </row>
    <row r="2" spans="1:43" x14ac:dyDescent="0.1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c r="AG2">
        <v>2051</v>
      </c>
      <c r="AH2">
        <v>2052</v>
      </c>
      <c r="AI2">
        <v>2053</v>
      </c>
      <c r="AJ2">
        <v>2054</v>
      </c>
      <c r="AK2">
        <v>2055</v>
      </c>
      <c r="AL2">
        <v>2056</v>
      </c>
      <c r="AM2">
        <v>2057</v>
      </c>
      <c r="AN2">
        <v>2058</v>
      </c>
      <c r="AO2">
        <v>2059</v>
      </c>
      <c r="AP2">
        <v>2060</v>
      </c>
    </row>
    <row r="3" spans="1:43" x14ac:dyDescent="0.15">
      <c r="A3" t="s">
        <v>263</v>
      </c>
      <c r="B3">
        <f>'[1]改造情景建筑面积计算 '!D7/'[1]改造情景建筑面积计算 '!D4</f>
        <v>9.6944301098586521E-3</v>
      </c>
      <c r="C3">
        <f>'[1]改造情景建筑面积计算 '!E7/'[1]改造情景建筑面积计算 '!E4</f>
        <v>9.5484266602734198E-3</v>
      </c>
      <c r="D3">
        <f>'[1]改造情景建筑面积计算 '!F7/'[1]改造情景建筑面积计算 '!F4</f>
        <v>9.4108456391111348E-3</v>
      </c>
      <c r="E3">
        <f>'[1]改造情景建筑面积计算 '!G7/'[1]改造情景建筑面积计算 '!G4</f>
        <v>9.2812045812834879E-3</v>
      </c>
      <c r="F3">
        <f>'[1]改造情景建筑面积计算 '!H7/'[1]改造情景建筑面积计算 '!H4</f>
        <v>9.159057592155356E-3</v>
      </c>
      <c r="G3">
        <f>'[1]改造情景建筑面积计算 '!I7/'[1]改造情景建筑面积计算 '!I4</f>
        <v>9.0439909282543172E-3</v>
      </c>
      <c r="H3">
        <f>'[1]改造情景建筑面积计算 '!J7/'[1]改造情景建筑面积计算 '!J4</f>
        <v>8.9356205591550799E-3</v>
      </c>
      <c r="I3">
        <f>'[1]改造情景建筑面积计算 '!K7/'[1]改造情景建筑面积计算 '!K4</f>
        <v>8.8335880813789139E-3</v>
      </c>
      <c r="J3">
        <f>'[1]改造情景建筑面积计算 '!L7/'[1]改造情景建筑面积计算 '!L4</f>
        <v>8.7375588706290457E-3</v>
      </c>
      <c r="K3">
        <f>'[1]改造情景建筑面积计算 '!M7/'[1]改造情景建筑面积计算 '!M4</f>
        <v>8.647219052986448E-3</v>
      </c>
      <c r="L3">
        <f>'[1]改造情景建筑面积计算 '!N7/'[1]改造情景建筑面积计算 '!N4</f>
        <v>8.5622733461802169E-3</v>
      </c>
      <c r="M3">
        <f>'[1]改造情景建筑面积计算 '!O7/'[1]改造情景建筑面积计算 '!O4</f>
        <v>8.482443159618153E-3</v>
      </c>
      <c r="N3">
        <f>'[1]改造情景建筑面积计算 '!P7/'[1]改造情景建筑面积计算 '!P4</f>
        <v>8.4074641462383165E-3</v>
      </c>
      <c r="O3">
        <f>'[1]改造情景建筑面积计算 '!Q7/'[1]改造情景建筑面积计算 '!Q4</f>
        <v>8.3370850981252242E-3</v>
      </c>
      <c r="P3">
        <f>'[1]改造情景建筑面积计算 '!R7/'[1]改造情景建筑面积计算 '!R4</f>
        <v>8.2710656814335703E-3</v>
      </c>
      <c r="Q3">
        <f>'[1]改造情景建筑面积计算 '!S7/'[1]改造情景建筑面积计算 '!S4</f>
        <v>8.2091752273248629E-3</v>
      </c>
      <c r="R3">
        <f>'[1]改造情景建筑面积计算 '!T7/'[1]改造情景建筑面积计算 '!T4</f>
        <v>8.1511910956613316E-3</v>
      </c>
      <c r="S3">
        <f>'[1]改造情景建筑面积计算 '!U7/'[1]改造情景建筑面积计算 '!U4</f>
        <v>8.0968971493587481E-3</v>
      </c>
      <c r="T3">
        <f>'[1]改造情景建筑面积计算 '!V7/'[1]改造情景建筑面积计算 '!V4</f>
        <v>8.0460828503613729E-3</v>
      </c>
      <c r="U3">
        <f>'[1]改造情景建筑面积计算 '!W7/'[1]改造情景建筑面积计算 '!W4</f>
        <v>7.9985415272536362E-3</v>
      </c>
      <c r="V3">
        <f>'[1]改造情景建筑面积计算 '!X7/'[1]改造情景建筑面积计算 '!X4</f>
        <v>7.9540692911345915E-3</v>
      </c>
      <c r="W3">
        <f>'[1]改造情景建筑面积计算 '!Y7/'[1]改造情景建筑面积计算 '!Y4</f>
        <v>7.9124638175095824E-3</v>
      </c>
      <c r="X3">
        <f>'[1]改造情景建筑面积计算 '!Z7/'[1]改造情景建筑面积计算 '!Z4</f>
        <v>7.8735234321999498E-3</v>
      </c>
      <c r="Y3">
        <f>'[1]改造情景建筑面积计算 '!AA7/'[1]改造情景建筑面积计算 '!AA4</f>
        <v>7.8370458187034531E-3</v>
      </c>
      <c r="Z3">
        <f>'[1]改造情景建筑面积计算 '!AB7/'[1]改造情景建筑面积计算 '!AB4</f>
        <v>7.8028267108557941E-3</v>
      </c>
      <c r="AA3">
        <f>'[1]改造情景建筑面积计算 '!AC7/'[1]改造情景建筑面积计算 '!AC4</f>
        <v>7.770659347294164E-3</v>
      </c>
      <c r="AB3">
        <f>'[1]改造情景建筑面积计算 '!AD7/'[1]改造情景建筑面积计算 '!AD4</f>
        <v>7.7403333558338479E-3</v>
      </c>
      <c r="AC3">
        <f>'[1]改造情景建筑面积计算 '!AE7/'[1]改造情景建筑面积计算 '!AE4</f>
        <v>7.7116333137983674E-3</v>
      </c>
      <c r="AD3">
        <f>'[1]改造情景建筑面积计算 '!AF7/'[1]改造情景建筑面积计算 '!AF4</f>
        <v>7.6843386292887207E-3</v>
      </c>
      <c r="AE3">
        <f>'[1]改造情景建筑面积计算 '!AG7/'[1]改造情景建筑面积计算 '!AG4</f>
        <v>7.6582223166754924E-3</v>
      </c>
      <c r="AF3">
        <f>'[1]改造情景建筑面积计算 '!AH7/'[1]改造情景建筑面积计算 '!AH4</f>
        <v>7.6330500947388849E-3</v>
      </c>
      <c r="AG3">
        <f>'[1]改造情景建筑面积计算 '!AI7/'[1]改造情景建筑面积计算 '!AI4</f>
        <v>7.6085803323434195E-3</v>
      </c>
      <c r="AH3">
        <f>'[1]改造情景建筑面积计算 '!AJ7/'[1]改造情景建筑面积计算 '!AJ4</f>
        <v>7.5845626990854393E-3</v>
      </c>
      <c r="AI3">
        <f>'[1]改造情景建筑面积计算 '!AK7/'[1]改造情景建筑面积计算 '!AK4</f>
        <v>7.5607387061126883E-3</v>
      </c>
      <c r="AJ3">
        <f>'[1]改造情景建筑面积计算 '!AL7/'[1]改造情景建筑面积计算 '!AL4</f>
        <v>7.5368405306812476E-3</v>
      </c>
      <c r="AK3">
        <f>'[1]改造情景建筑面积计算 '!AM7/'[1]改造情景建筑面积计算 '!AM4</f>
        <v>7.5125915216982496E-3</v>
      </c>
      <c r="AL3">
        <f>'[1]改造情景建筑面积计算 '!AN7/'[1]改造情景建筑面积计算 '!AN4</f>
        <v>7.487706211508946E-3</v>
      </c>
      <c r="AM3">
        <f>'[1]改造情景建筑面积计算 '!AO7/'[1]改造情景建筑面积计算 '!AO4</f>
        <v>7.4618906460076377E-3</v>
      </c>
      <c r="AN3">
        <f>'[1]改造情景建筑面积计算 '!AP7/'[1]改造情景建筑面积计算 '!AP4</f>
        <v>7.4348429729492217E-3</v>
      </c>
      <c r="AO3">
        <f>'[1]改造情景建筑面积计算 '!AQ7/'[1]改造情景建筑面积计算 '!AQ4</f>
        <v>7.4062541539419956E-3</v>
      </c>
      <c r="AP3">
        <f>'[1]改造情景建筑面积计算 '!AR7/'[1]改造情景建筑面积计算 '!AR4</f>
        <v>7.3758096798559672E-3</v>
      </c>
    </row>
    <row r="4" spans="1:43" x14ac:dyDescent="0.15">
      <c r="A4" t="s">
        <v>264</v>
      </c>
      <c r="B4" s="48">
        <v>0.75</v>
      </c>
      <c r="C4" s="48">
        <v>0.75</v>
      </c>
      <c r="D4" s="48">
        <v>0.75</v>
      </c>
      <c r="E4" s="48">
        <v>0.75</v>
      </c>
      <c r="F4" s="48">
        <v>0.75</v>
      </c>
      <c r="G4" s="48">
        <v>0.75</v>
      </c>
      <c r="H4" s="48">
        <v>0.75</v>
      </c>
      <c r="I4" s="48">
        <v>0.75</v>
      </c>
      <c r="J4" s="48">
        <v>0.75</v>
      </c>
      <c r="K4" s="48">
        <v>0.75</v>
      </c>
      <c r="L4" s="48">
        <v>0.75</v>
      </c>
      <c r="M4" s="48">
        <v>0.78</v>
      </c>
      <c r="N4" s="48">
        <v>0.78</v>
      </c>
      <c r="O4" s="48">
        <v>0.78</v>
      </c>
      <c r="P4" s="48">
        <v>0.78</v>
      </c>
      <c r="Q4" s="48">
        <v>0.78</v>
      </c>
      <c r="R4" s="48">
        <v>0.78</v>
      </c>
      <c r="S4" s="48">
        <v>0.78</v>
      </c>
      <c r="T4" s="48">
        <v>0.78</v>
      </c>
      <c r="U4" s="48">
        <v>0.78</v>
      </c>
      <c r="V4" s="48">
        <v>0.78</v>
      </c>
      <c r="W4" s="48">
        <v>0.78</v>
      </c>
      <c r="X4" s="48">
        <v>0.78</v>
      </c>
      <c r="Y4" s="48">
        <v>0.78</v>
      </c>
      <c r="Z4" s="48">
        <v>0.78</v>
      </c>
      <c r="AA4" s="48">
        <v>0.78</v>
      </c>
      <c r="AB4" s="48">
        <v>0.78</v>
      </c>
      <c r="AC4" s="48">
        <v>0.78</v>
      </c>
      <c r="AD4" s="48">
        <v>0.78</v>
      </c>
      <c r="AE4" s="48">
        <v>0.78</v>
      </c>
      <c r="AF4" s="48">
        <v>0.78</v>
      </c>
      <c r="AG4" s="48">
        <v>0.78</v>
      </c>
      <c r="AH4" s="48">
        <v>0.78</v>
      </c>
      <c r="AI4" s="48">
        <v>0.78</v>
      </c>
      <c r="AJ4" s="48">
        <v>0.78</v>
      </c>
      <c r="AK4" s="48">
        <v>0.78</v>
      </c>
      <c r="AL4" s="48">
        <v>0.78</v>
      </c>
      <c r="AM4" s="48">
        <v>0.78</v>
      </c>
      <c r="AN4" s="48">
        <v>0.78</v>
      </c>
      <c r="AO4" s="48">
        <v>0.78</v>
      </c>
      <c r="AP4" s="48">
        <v>0.78</v>
      </c>
    </row>
    <row r="5" spans="1:43" x14ac:dyDescent="0.15">
      <c r="A5" t="s">
        <v>272</v>
      </c>
      <c r="B5" s="51">
        <f>AVERAGE(B3:AP3)</f>
        <v>8.1561498765575346E-3</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row>
    <row r="6" spans="1:43" x14ac:dyDescent="0.15">
      <c r="A6" t="s">
        <v>271</v>
      </c>
      <c r="B6" s="51">
        <f>SUMPRODUCT(B3:AP3,B4:AP4)/SUM(B3:AP3)</f>
        <v>0.77104184435424117</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row>
    <row r="8" spans="1:43" x14ac:dyDescent="0.15">
      <c r="B8">
        <v>2020</v>
      </c>
      <c r="C8">
        <v>2021</v>
      </c>
      <c r="D8">
        <v>2022</v>
      </c>
      <c r="E8">
        <v>2023</v>
      </c>
      <c r="F8">
        <v>2024</v>
      </c>
      <c r="G8">
        <v>2025</v>
      </c>
      <c r="H8">
        <v>2026</v>
      </c>
      <c r="I8">
        <v>2027</v>
      </c>
      <c r="J8">
        <v>2028</v>
      </c>
      <c r="K8">
        <v>2029</v>
      </c>
      <c r="L8">
        <v>2030</v>
      </c>
      <c r="M8">
        <v>2031</v>
      </c>
      <c r="N8">
        <v>2032</v>
      </c>
      <c r="O8">
        <v>2033</v>
      </c>
      <c r="P8">
        <v>2034</v>
      </c>
      <c r="Q8">
        <v>2035</v>
      </c>
      <c r="R8">
        <v>2036</v>
      </c>
      <c r="S8">
        <v>2037</v>
      </c>
      <c r="T8">
        <v>2038</v>
      </c>
      <c r="U8">
        <v>2039</v>
      </c>
      <c r="V8">
        <v>2040</v>
      </c>
      <c r="W8">
        <v>2041</v>
      </c>
      <c r="X8">
        <v>2042</v>
      </c>
      <c r="Y8">
        <v>2043</v>
      </c>
      <c r="Z8">
        <v>2044</v>
      </c>
      <c r="AA8">
        <v>2045</v>
      </c>
      <c r="AB8">
        <v>2046</v>
      </c>
      <c r="AC8">
        <v>2047</v>
      </c>
      <c r="AD8">
        <v>2048</v>
      </c>
      <c r="AE8">
        <v>2049</v>
      </c>
      <c r="AF8">
        <v>2050</v>
      </c>
      <c r="AG8">
        <v>2051</v>
      </c>
      <c r="AH8">
        <v>2052</v>
      </c>
      <c r="AI8">
        <v>2053</v>
      </c>
      <c r="AJ8">
        <v>2054</v>
      </c>
      <c r="AK8">
        <v>2055</v>
      </c>
      <c r="AL8">
        <v>2056</v>
      </c>
      <c r="AM8">
        <v>2057</v>
      </c>
      <c r="AN8">
        <v>2058</v>
      </c>
      <c r="AO8">
        <v>2059</v>
      </c>
      <c r="AP8">
        <v>2060</v>
      </c>
    </row>
    <row r="9" spans="1:43" x14ac:dyDescent="0.15">
      <c r="A9" t="s">
        <v>265</v>
      </c>
      <c r="B9">
        <f>'[1]改造情景建筑面积计算 '!D16/'[1]改造情景建筑面积计算 '!D13</f>
        <v>1.0258696592156362E-2</v>
      </c>
      <c r="C9">
        <f>'[1]改造情景建筑面积计算 '!E16/'[1]改造情景建筑面积计算 '!E13</f>
        <v>1.0263461502822018E-2</v>
      </c>
      <c r="D9">
        <f>'[1]改造情景建筑面积计算 '!F16/'[1]改造情景建筑面积计算 '!F13</f>
        <v>1.027665519879767E-2</v>
      </c>
      <c r="E9">
        <f>'[1]改造情景建筑面积计算 '!G16/'[1]改造情景建筑面积计算 '!G13</f>
        <v>1.0298153132452229E-2</v>
      </c>
      <c r="F9">
        <f>'[1]改造情景建筑面积计算 '!H16/'[1]改造情景建筑面积计算 '!H13</f>
        <v>1.0327859240938226E-2</v>
      </c>
      <c r="G9">
        <f>'[1]改造情景建筑面积计算 '!I16/'[1]改造情景建筑面积计算 '!I13</f>
        <v>1.0365703381000886E-2</v>
      </c>
      <c r="H9">
        <f>'[1]改造情景建筑面积计算 '!J16/'[1]改造情景建筑面积计算 '!J13</f>
        <v>1.0411640774843819E-2</v>
      </c>
      <c r="I9">
        <f>'[1]改造情景建筑面积计算 '!K16/'[1]改造情景建筑面积计算 '!K13</f>
        <v>1.0465649409495341E-2</v>
      </c>
      <c r="J9">
        <f>'[1]改造情景建筑面积计算 '!L16/'[1]改造情景建筑面积计算 '!L13</f>
        <v>1.0527729830497287E-2</v>
      </c>
      <c r="K9">
        <f>'[1]改造情景建筑面积计算 '!M16/'[1]改造情景建筑面积计算 '!M13</f>
        <v>1.0597903432944675E-2</v>
      </c>
      <c r="L9">
        <f>'[1]改造情景建筑面积计算 '!N16/'[1]改造情景建筑面积计算 '!N13</f>
        <v>1.0676211625414577E-2</v>
      </c>
      <c r="M9">
        <f>'[1]改造情景建筑面积计算 '!O16/'[1]改造情景建筑面积计算 '!O13</f>
        <v>1.0762715202615838E-2</v>
      </c>
      <c r="N9">
        <f>'[1]改造情景建筑面积计算 '!P16/'[1]改造情景建筑面积计算 '!P13</f>
        <v>1.0857492912855957E-2</v>
      </c>
      <c r="O9">
        <f>'[1]改造情景建筑面积计算 '!Q16/'[1]改造情景建筑面积计算 '!Q13</f>
        <v>1.0960641607796645E-2</v>
      </c>
      <c r="P9">
        <f>'[1]改造情景建筑面积计算 '!R16/'[1]改造情景建筑面积计算 '!R13</f>
        <v>1.1072274827442987E-2</v>
      </c>
      <c r="Q9">
        <f>'[1]改造情景建筑面积计算 '!S16/'[1]改造情景建筑面积计算 '!S13</f>
        <v>1.1192522640263197E-2</v>
      </c>
      <c r="R9">
        <f>'[1]改造情景建筑面积计算 '!T16/'[1]改造情景建筑面积计算 '!T13</f>
        <v>1.1321530846275933E-2</v>
      </c>
      <c r="S9">
        <f>'[1]改造情景建筑面积计算 '!U16/'[1]改造情景建筑面积计算 '!U13</f>
        <v>1.1459460220502324E-2</v>
      </c>
      <c r="T9">
        <f>'[1]改造情景建筑面积计算 '!V16/'[1]改造情景建筑面积计算 '!V13</f>
        <v>1.1606486541435581E-2</v>
      </c>
      <c r="U9">
        <f>'[1]改造情景建筑面积计算 '!W16/'[1]改造情景建筑面积计算 '!W13</f>
        <v>1.1762799381334737E-2</v>
      </c>
      <c r="V9">
        <f>'[1]改造情景建筑面积计算 '!X16/'[1]改造情景建筑面积计算 '!X13</f>
        <v>1.1928601701752927E-2</v>
      </c>
      <c r="W9">
        <f>'[1]改造情景建筑面积计算 '!Y16/'[1]改造情景建筑面积计算 '!Y13</f>
        <v>1.2104109173853047E-2</v>
      </c>
      <c r="X9">
        <f>'[1]改造情景建筑面积计算 '!Z16/'[1]改造情景建筑面积计算 '!Z13</f>
        <v>1.2289549869250899E-2</v>
      </c>
      <c r="Y9">
        <f>'[1]改造情景建筑面积计算 '!AA16/'[1]改造情景建筑面积计算 '!AA13</f>
        <v>1.2485163289485974E-2</v>
      </c>
      <c r="Z9">
        <f>'[1]改造情景建筑面积计算 '!AB16/'[1]改造情景建筑面积计算 '!AB13</f>
        <v>1.269119922991975E-2</v>
      </c>
      <c r="AA9">
        <f>'[1]改造情景建筑面积计算 '!AC16/'[1]改造情景建筑面积计算 '!AC13</f>
        <v>1.2907917745956128E-2</v>
      </c>
      <c r="AB9">
        <f>'[1]改造情景建筑面积计算 '!AD16/'[1]改造情景建筑面积计算 '!AD13</f>
        <v>1.313558813134579E-2</v>
      </c>
      <c r="AC9">
        <f>'[1]改造情景建筑面积计算 '!AE16/'[1]改造情景建筑面积计算 '!AE13</f>
        <v>1.3374487183622897E-2</v>
      </c>
      <c r="AD9">
        <f>'[1]改造情景建筑面积计算 '!AF16/'[1]改造情景建筑面积计算 '!AF13</f>
        <v>1.3624899564793354E-2</v>
      </c>
      <c r="AE9">
        <f>'[1]改造情景建筑面积计算 '!AG16/'[1]改造情景建筑面积计算 '!AG13</f>
        <v>1.3887116194874701E-2</v>
      </c>
      <c r="AF9">
        <f>'[1]改造情景建筑面积计算 '!AH16/'[1]改造情景建筑面积计算 '!AH13</f>
        <v>1.4161433009274201E-2</v>
      </c>
      <c r="AG9">
        <f>'[1]改造情景建筑面积计算 '!AI16/'[1]改造情景建筑面积计算 '!AI13</f>
        <v>1.4448151141290748E-2</v>
      </c>
      <c r="AH9">
        <f>'[1]改造情景建筑面积计算 '!AJ16/'[1]改造情景建筑面积计算 '!AJ13</f>
        <v>1.4747574606336303E-2</v>
      </c>
      <c r="AI9">
        <f>'[1]改造情景建筑面积计算 '!AK16/'[1]改造情景建筑面积计算 '!AK13</f>
        <v>1.5060011405185404E-2</v>
      </c>
      <c r="AJ9">
        <f>'[1]改造情景建筑面积计算 '!AL16/'[1]改造情景建筑面积计算 '!AL13</f>
        <v>1.5385771286186557E-2</v>
      </c>
      <c r="AK9">
        <f>'[1]改造情景建筑面积计算 '!AM16/'[1]改造情景建筑面积计算 '!AM13</f>
        <v>1.5725166681145285E-2</v>
      </c>
      <c r="AL9">
        <f>'[1]改造情景建筑面积计算 '!AN16/'[1]改造情景建筑面积计算 '!AN13</f>
        <v>1.6078512726611444E-2</v>
      </c>
      <c r="AM9">
        <f>'[1]改造情景建筑面积计算 '!AO16/'[1]改造情景建筑面积计算 '!AO13</f>
        <v>1.6446127988457879E-2</v>
      </c>
      <c r="AN9">
        <f>'[1]改造情景建筑面积计算 '!AP16/'[1]改造情景建筑面积计算 '!AP13</f>
        <v>1.6828335886369374E-2</v>
      </c>
      <c r="AO9">
        <f>'[1]改造情景建筑面积计算 '!AQ16/'[1]改造情景建筑面积计算 '!AQ13</f>
        <v>1.7225466638030297E-2</v>
      </c>
      <c r="AP9">
        <f>'[1]改造情景建筑面积计算 '!AR16/'[1]改造情景建筑面积计算 '!AR13</f>
        <v>1.7637861924512277E-2</v>
      </c>
    </row>
    <row r="10" spans="1:43" x14ac:dyDescent="0.15">
      <c r="A10" t="s">
        <v>264</v>
      </c>
      <c r="B10" s="48">
        <f>B4</f>
        <v>0.75</v>
      </c>
      <c r="C10" s="48">
        <f t="shared" ref="C10:AP10" si="0">C4</f>
        <v>0.75</v>
      </c>
      <c r="D10" s="48">
        <f t="shared" si="0"/>
        <v>0.75</v>
      </c>
      <c r="E10" s="48">
        <f t="shared" si="0"/>
        <v>0.75</v>
      </c>
      <c r="F10" s="48">
        <f t="shared" si="0"/>
        <v>0.75</v>
      </c>
      <c r="G10" s="48">
        <f t="shared" si="0"/>
        <v>0.75</v>
      </c>
      <c r="H10" s="48">
        <f t="shared" si="0"/>
        <v>0.75</v>
      </c>
      <c r="I10" s="48">
        <f t="shared" si="0"/>
        <v>0.75</v>
      </c>
      <c r="J10" s="48">
        <f t="shared" si="0"/>
        <v>0.75</v>
      </c>
      <c r="K10" s="48">
        <f t="shared" si="0"/>
        <v>0.75</v>
      </c>
      <c r="L10" s="48">
        <f t="shared" si="0"/>
        <v>0.75</v>
      </c>
      <c r="M10" s="48">
        <f t="shared" si="0"/>
        <v>0.78</v>
      </c>
      <c r="N10" s="48">
        <f t="shared" si="0"/>
        <v>0.78</v>
      </c>
      <c r="O10" s="48">
        <f t="shared" si="0"/>
        <v>0.78</v>
      </c>
      <c r="P10" s="48">
        <f t="shared" si="0"/>
        <v>0.78</v>
      </c>
      <c r="Q10" s="48">
        <f t="shared" si="0"/>
        <v>0.78</v>
      </c>
      <c r="R10" s="48">
        <f t="shared" si="0"/>
        <v>0.78</v>
      </c>
      <c r="S10" s="48">
        <f t="shared" si="0"/>
        <v>0.78</v>
      </c>
      <c r="T10" s="48">
        <f t="shared" si="0"/>
        <v>0.78</v>
      </c>
      <c r="U10" s="48">
        <f t="shared" si="0"/>
        <v>0.78</v>
      </c>
      <c r="V10" s="48">
        <f t="shared" si="0"/>
        <v>0.78</v>
      </c>
      <c r="W10" s="48">
        <f t="shared" si="0"/>
        <v>0.78</v>
      </c>
      <c r="X10" s="48">
        <f t="shared" si="0"/>
        <v>0.78</v>
      </c>
      <c r="Y10" s="48">
        <f t="shared" si="0"/>
        <v>0.78</v>
      </c>
      <c r="Z10" s="48">
        <f t="shared" si="0"/>
        <v>0.78</v>
      </c>
      <c r="AA10" s="48">
        <f t="shared" si="0"/>
        <v>0.78</v>
      </c>
      <c r="AB10" s="48">
        <f t="shared" si="0"/>
        <v>0.78</v>
      </c>
      <c r="AC10" s="48">
        <f t="shared" si="0"/>
        <v>0.78</v>
      </c>
      <c r="AD10" s="48">
        <f t="shared" si="0"/>
        <v>0.78</v>
      </c>
      <c r="AE10" s="48">
        <f t="shared" si="0"/>
        <v>0.78</v>
      </c>
      <c r="AF10" s="48">
        <f t="shared" si="0"/>
        <v>0.78</v>
      </c>
      <c r="AG10" s="48">
        <f t="shared" si="0"/>
        <v>0.78</v>
      </c>
      <c r="AH10" s="48">
        <f t="shared" si="0"/>
        <v>0.78</v>
      </c>
      <c r="AI10" s="48">
        <f t="shared" si="0"/>
        <v>0.78</v>
      </c>
      <c r="AJ10" s="48">
        <f t="shared" si="0"/>
        <v>0.78</v>
      </c>
      <c r="AK10" s="48">
        <f t="shared" si="0"/>
        <v>0.78</v>
      </c>
      <c r="AL10" s="48">
        <f t="shared" si="0"/>
        <v>0.78</v>
      </c>
      <c r="AM10" s="48">
        <f t="shared" si="0"/>
        <v>0.78</v>
      </c>
      <c r="AN10" s="48">
        <f t="shared" si="0"/>
        <v>0.78</v>
      </c>
      <c r="AO10" s="48">
        <f t="shared" si="0"/>
        <v>0.78</v>
      </c>
      <c r="AP10" s="48">
        <f t="shared" si="0"/>
        <v>0.78</v>
      </c>
    </row>
    <row r="11" spans="1:43" x14ac:dyDescent="0.15">
      <c r="A11" t="s">
        <v>272</v>
      </c>
      <c r="B11" s="51">
        <f>AVERAGE(B9:AP9)</f>
        <v>1.262533252878394E-2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row>
    <row r="12" spans="1:43" x14ac:dyDescent="0.15">
      <c r="A12" t="s">
        <v>271</v>
      </c>
      <c r="B12" s="51">
        <f>SUMPRODUCT(B9:AP9,B10:AP10)/SUM(B9:AP9)</f>
        <v>0.77336585467118968</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row>
    <row r="14" spans="1:43" x14ac:dyDescent="0.15">
      <c r="B14">
        <v>2020</v>
      </c>
      <c r="C14">
        <v>2021</v>
      </c>
      <c r="D14">
        <v>2022</v>
      </c>
      <c r="E14">
        <v>2023</v>
      </c>
      <c r="F14">
        <v>2024</v>
      </c>
      <c r="G14">
        <v>2025</v>
      </c>
      <c r="H14">
        <v>2026</v>
      </c>
      <c r="I14">
        <v>2027</v>
      </c>
      <c r="J14">
        <v>2028</v>
      </c>
      <c r="K14">
        <v>2029</v>
      </c>
      <c r="L14">
        <v>2030</v>
      </c>
      <c r="M14">
        <v>2031</v>
      </c>
      <c r="N14">
        <v>2032</v>
      </c>
      <c r="O14">
        <v>2033</v>
      </c>
      <c r="P14">
        <v>2034</v>
      </c>
      <c r="Q14">
        <v>2035</v>
      </c>
      <c r="R14">
        <v>2036</v>
      </c>
      <c r="S14">
        <v>2037</v>
      </c>
      <c r="T14">
        <v>2038</v>
      </c>
      <c r="U14">
        <v>2039</v>
      </c>
      <c r="V14">
        <v>2040</v>
      </c>
      <c r="W14">
        <v>2041</v>
      </c>
      <c r="X14">
        <v>2042</v>
      </c>
      <c r="Y14">
        <v>2043</v>
      </c>
      <c r="Z14">
        <v>2044</v>
      </c>
      <c r="AA14">
        <v>2045</v>
      </c>
      <c r="AB14">
        <v>2046</v>
      </c>
      <c r="AC14">
        <v>2047</v>
      </c>
      <c r="AD14">
        <v>2048</v>
      </c>
      <c r="AE14">
        <v>2049</v>
      </c>
      <c r="AF14">
        <v>2050</v>
      </c>
      <c r="AG14">
        <v>2051</v>
      </c>
      <c r="AH14">
        <v>2052</v>
      </c>
      <c r="AI14">
        <v>2053</v>
      </c>
      <c r="AJ14">
        <v>2054</v>
      </c>
      <c r="AK14">
        <v>2055</v>
      </c>
      <c r="AL14">
        <v>2056</v>
      </c>
      <c r="AM14">
        <v>2057</v>
      </c>
      <c r="AN14">
        <v>2058</v>
      </c>
      <c r="AO14">
        <v>2059</v>
      </c>
      <c r="AP14">
        <v>2060</v>
      </c>
    </row>
    <row r="15" spans="1:43" x14ac:dyDescent="0.15">
      <c r="A15" t="s">
        <v>266</v>
      </c>
      <c r="B15">
        <f>'[1]改造情景建筑面积计算 '!D25/'[1]改造情景建筑面积计算 '!D22</f>
        <v>9.6944301098586521E-3</v>
      </c>
      <c r="C15">
        <f>'[1]改造情景建筑面积计算 '!E25/'[1]改造情景建筑面积计算 '!E22</f>
        <v>9.548426660273418E-3</v>
      </c>
      <c r="D15">
        <f>'[1]改造情景建筑面积计算 '!F25/'[1]改造情景建筑面积计算 '!F22</f>
        <v>9.4108456391111348E-3</v>
      </c>
      <c r="E15">
        <f>'[1]改造情景建筑面积计算 '!G25/'[1]改造情景建筑面积计算 '!G22</f>
        <v>9.2812045812834879E-3</v>
      </c>
      <c r="F15">
        <f>'[1]改造情景建筑面积计算 '!H25/'[1]改造情景建筑面积计算 '!H22</f>
        <v>9.159057592155356E-3</v>
      </c>
      <c r="G15">
        <f>'[1]改造情景建筑面积计算 '!I25/'[1]改造情景建筑面积计算 '!I22</f>
        <v>9.0439909282543172E-3</v>
      </c>
      <c r="H15">
        <f>'[1]改造情景建筑面积计算 '!J25/'[1]改造情景建筑面积计算 '!J22</f>
        <v>8.9356205591550799E-3</v>
      </c>
      <c r="I15">
        <f>'[1]改造情景建筑面积计算 '!K25/'[1]改造情景建筑面积计算 '!K22</f>
        <v>8.8335880813789156E-3</v>
      </c>
      <c r="J15">
        <f>'[1]改造情景建筑面积计算 '!L25/'[1]改造情景建筑面积计算 '!L22</f>
        <v>8.737558870629044E-3</v>
      </c>
      <c r="K15">
        <f>'[1]改造情景建筑面积计算 '!M25/'[1]改造情景建筑面积计算 '!M22</f>
        <v>8.6472190529864462E-3</v>
      </c>
      <c r="L15">
        <f>'[1]改造情景建筑面积计算 '!N25/'[1]改造情景建筑面积计算 '!N22</f>
        <v>8.5622733461802169E-3</v>
      </c>
      <c r="M15">
        <f>'[1]改造情景建筑面积计算 '!O25/'[1]改造情景建筑面积计算 '!O22</f>
        <v>8.4824431596181547E-3</v>
      </c>
      <c r="N15">
        <f>'[1]改造情景建筑面积计算 '!P25/'[1]改造情景建筑面积计算 '!P22</f>
        <v>8.4074641462383165E-3</v>
      </c>
      <c r="O15">
        <f>'[1]改造情景建筑面积计算 '!Q25/'[1]改造情景建筑面积计算 '!Q22</f>
        <v>8.3370850981252242E-3</v>
      </c>
      <c r="P15">
        <f>'[1]改造情景建筑面积计算 '!R25/'[1]改造情景建筑面积计算 '!R22</f>
        <v>8.2710656814335703E-3</v>
      </c>
      <c r="Q15">
        <f>'[1]改造情景建筑面积计算 '!S25/'[1]改造情景建筑面积计算 '!S22</f>
        <v>8.2091752273248646E-3</v>
      </c>
      <c r="R15">
        <f>'[1]改造情景建筑面积计算 '!T25/'[1]改造情景建筑面积计算 '!T22</f>
        <v>8.1511910956613334E-3</v>
      </c>
      <c r="S15">
        <f>'[1]改造情景建筑面积计算 '!U25/'[1]改造情景建筑面积计算 '!U22</f>
        <v>8.0968971493587481E-3</v>
      </c>
      <c r="T15">
        <f>'[1]改造情景建筑面积计算 '!V25/'[1]改造情景建筑面积计算 '!V22</f>
        <v>8.0460828503613729E-3</v>
      </c>
      <c r="U15">
        <f>'[1]改造情景建筑面积计算 '!W25/'[1]改造情景建筑面积计算 '!W22</f>
        <v>7.998541527253638E-3</v>
      </c>
      <c r="V15">
        <f>'[1]改造情景建筑面积计算 '!X25/'[1]改造情景建筑面积计算 '!X22</f>
        <v>7.9540692911345915E-3</v>
      </c>
      <c r="W15">
        <f>'[1]改造情景建筑面积计算 '!Y25/'[1]改造情景建筑面积计算 '!Y22</f>
        <v>7.9124638175095824E-3</v>
      </c>
      <c r="X15">
        <f>'[1]改造情景建筑面积计算 '!Z25/'[1]改造情景建筑面积计算 '!Z22</f>
        <v>7.8735234321999498E-3</v>
      </c>
      <c r="Y15">
        <f>'[1]改造情景建筑面积计算 '!AA25/'[1]改造情景建筑面积计算 '!AA22</f>
        <v>7.8370458187034531E-3</v>
      </c>
      <c r="Z15">
        <f>'[1]改造情景建筑面积计算 '!AB25/'[1]改造情景建筑面积计算 '!AB22</f>
        <v>7.8028267108557941E-3</v>
      </c>
      <c r="AA15">
        <f>'[1]改造情景建筑面积计算 '!AC25/'[1]改造情景建筑面积计算 '!AC22</f>
        <v>7.7706593472941657E-3</v>
      </c>
      <c r="AB15">
        <f>'[1]改造情景建筑面积计算 '!AD25/'[1]改造情景建筑面积计算 '!AD22</f>
        <v>7.7403333558338496E-3</v>
      </c>
      <c r="AC15">
        <f>'[1]改造情景建筑面积计算 '!AE25/'[1]改造情景建筑面积计算 '!AE22</f>
        <v>7.7116333137983674E-3</v>
      </c>
      <c r="AD15">
        <f>'[1]改造情景建筑面积计算 '!AF25/'[1]改造情景建筑面积计算 '!AF22</f>
        <v>7.6843386292887216E-3</v>
      </c>
      <c r="AE15">
        <f>'[1]改造情景建筑面积计算 '!AG25/'[1]改造情景建筑面积计算 '!AG22</f>
        <v>7.6582223166754924E-3</v>
      </c>
      <c r="AF15">
        <f>'[1]改造情景建筑面积计算 '!AH25/'[1]改造情景建筑面积计算 '!AH22</f>
        <v>7.633050094738884E-3</v>
      </c>
      <c r="AG15">
        <f>'[1]改造情景建筑面积计算 '!AI25/'[1]改造情景建筑面积计算 '!AI22</f>
        <v>7.6085803323434195E-3</v>
      </c>
      <c r="AH15">
        <f>'[1]改造情景建筑面积计算 '!AJ25/'[1]改造情景建筑面积计算 '!AJ22</f>
        <v>7.5845626990854384E-3</v>
      </c>
      <c r="AI15">
        <f>'[1]改造情景建筑面积计算 '!AK25/'[1]改造情景建筑面积计算 '!AK22</f>
        <v>7.5607387061126883E-3</v>
      </c>
      <c r="AJ15">
        <f>'[1]改造情景建筑面积计算 '!AL25/'[1]改造情景建筑面积计算 '!AL22</f>
        <v>7.5368405306812467E-3</v>
      </c>
      <c r="AK15">
        <f>'[1]改造情景建筑面积计算 '!AM25/'[1]改造情景建筑面积计算 '!AM22</f>
        <v>7.5125915216982496E-3</v>
      </c>
      <c r="AL15">
        <f>'[1]改造情景建筑面积计算 '!AN25/'[1]改造情景建筑面积计算 '!AN22</f>
        <v>7.4877062115089451E-3</v>
      </c>
      <c r="AM15">
        <f>'[1]改造情景建筑面积计算 '!AO25/'[1]改造情景建筑面积计算 '!AO22</f>
        <v>7.4618906460076368E-3</v>
      </c>
      <c r="AN15">
        <f>'[1]改造情景建筑面积计算 '!AP25/'[1]改造情景建筑面积计算 '!AP22</f>
        <v>7.4348429729492235E-3</v>
      </c>
      <c r="AO15">
        <f>'[1]改造情景建筑面积计算 '!AQ25/'[1]改造情景建筑面积计算 '!AQ22</f>
        <v>7.4062541539419964E-3</v>
      </c>
      <c r="AP15">
        <f>'[1]改造情景建筑面积计算 '!AR25/'[1]改造情景建筑面积计算 '!AR22</f>
        <v>7.3758096798559681E-3</v>
      </c>
    </row>
    <row r="16" spans="1:43" x14ac:dyDescent="0.15">
      <c r="A16" t="s">
        <v>267</v>
      </c>
      <c r="B16" s="48">
        <f>75%</f>
        <v>0.75</v>
      </c>
      <c r="C16" s="48">
        <f>75%</f>
        <v>0.75</v>
      </c>
      <c r="D16" s="48">
        <f>75%</f>
        <v>0.75</v>
      </c>
      <c r="E16" s="48">
        <f>75%</f>
        <v>0.75</v>
      </c>
      <c r="F16" s="48">
        <f>75%</f>
        <v>0.75</v>
      </c>
      <c r="G16" s="48">
        <f>75%</f>
        <v>0.75</v>
      </c>
      <c r="H16" s="48">
        <f>75%</f>
        <v>0.75</v>
      </c>
      <c r="I16" s="48">
        <f>75%</f>
        <v>0.75</v>
      </c>
      <c r="J16" s="48">
        <f>75%</f>
        <v>0.75</v>
      </c>
      <c r="K16" s="48">
        <f>75%</f>
        <v>0.75</v>
      </c>
      <c r="L16" s="48">
        <f>75%</f>
        <v>0.75</v>
      </c>
      <c r="M16" s="48">
        <f>75%</f>
        <v>0.75</v>
      </c>
      <c r="N16" s="48">
        <f>75%</f>
        <v>0.75</v>
      </c>
      <c r="O16" s="48">
        <f>75%</f>
        <v>0.75</v>
      </c>
      <c r="P16" s="48">
        <f>75%</f>
        <v>0.75</v>
      </c>
      <c r="Q16" s="48">
        <f>75%</f>
        <v>0.75</v>
      </c>
      <c r="R16" s="48">
        <f>75%</f>
        <v>0.75</v>
      </c>
      <c r="S16" s="48">
        <f>75%</f>
        <v>0.75</v>
      </c>
      <c r="T16" s="48">
        <f>75%</f>
        <v>0.75</v>
      </c>
      <c r="U16" s="48">
        <f>75%</f>
        <v>0.75</v>
      </c>
      <c r="V16" s="48">
        <f>75%</f>
        <v>0.75</v>
      </c>
      <c r="W16" s="48">
        <f>75%</f>
        <v>0.75</v>
      </c>
      <c r="X16" s="48">
        <f>75%</f>
        <v>0.75</v>
      </c>
      <c r="Y16" s="48">
        <f>75%</f>
        <v>0.75</v>
      </c>
      <c r="Z16" s="48">
        <f>75%</f>
        <v>0.75</v>
      </c>
      <c r="AA16" s="48">
        <f>75%</f>
        <v>0.75</v>
      </c>
      <c r="AB16" s="48">
        <f>75%</f>
        <v>0.75</v>
      </c>
      <c r="AC16" s="48">
        <f>75%</f>
        <v>0.75</v>
      </c>
      <c r="AD16" s="48">
        <f>75%</f>
        <v>0.75</v>
      </c>
      <c r="AE16" s="48">
        <f>75%</f>
        <v>0.75</v>
      </c>
      <c r="AF16" s="48">
        <f>75%</f>
        <v>0.75</v>
      </c>
      <c r="AG16" s="48">
        <f>75%</f>
        <v>0.75</v>
      </c>
      <c r="AH16" s="48">
        <f>75%</f>
        <v>0.75</v>
      </c>
      <c r="AI16" s="48">
        <f>75%</f>
        <v>0.75</v>
      </c>
      <c r="AJ16" s="48">
        <f>75%</f>
        <v>0.75</v>
      </c>
      <c r="AK16" s="48">
        <f>75%</f>
        <v>0.75</v>
      </c>
      <c r="AL16" s="48">
        <f>75%</f>
        <v>0.75</v>
      </c>
      <c r="AM16" s="48">
        <f>75%</f>
        <v>0.75</v>
      </c>
      <c r="AN16" s="48">
        <f>75%</f>
        <v>0.75</v>
      </c>
      <c r="AO16" s="48">
        <f>75%</f>
        <v>0.75</v>
      </c>
      <c r="AP16" s="48">
        <f>75%</f>
        <v>0.75</v>
      </c>
      <c r="AQ16" s="48"/>
    </row>
    <row r="17" spans="1:42" x14ac:dyDescent="0.15">
      <c r="A17" t="s">
        <v>272</v>
      </c>
      <c r="B17" s="51">
        <f>AVERAGE(B15:AP15)</f>
        <v>8.1561498765575346E-3</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row>
    <row r="18" spans="1:42" x14ac:dyDescent="0.15">
      <c r="A18" t="s">
        <v>271</v>
      </c>
      <c r="B18" s="51">
        <f>SUMPRODUCT(B15:AP15,B16:AP16)/SUM(B15:AP15)</f>
        <v>0.75</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row>
    <row r="21" spans="1:42" x14ac:dyDescent="0.15">
      <c r="A21" s="49" t="s">
        <v>462</v>
      </c>
    </row>
    <row r="22" spans="1:42" x14ac:dyDescent="0.15">
      <c r="B22">
        <v>2020</v>
      </c>
      <c r="C22">
        <v>2021</v>
      </c>
      <c r="D22">
        <v>2022</v>
      </c>
      <c r="E22">
        <v>2023</v>
      </c>
      <c r="F22">
        <v>2024</v>
      </c>
      <c r="G22">
        <v>2025</v>
      </c>
      <c r="H22">
        <v>2026</v>
      </c>
      <c r="I22">
        <v>2027</v>
      </c>
      <c r="J22">
        <v>2028</v>
      </c>
      <c r="K22">
        <v>2029</v>
      </c>
      <c r="L22">
        <v>2030</v>
      </c>
      <c r="M22">
        <v>2031</v>
      </c>
      <c r="N22">
        <v>2032</v>
      </c>
      <c r="O22">
        <v>2033</v>
      </c>
      <c r="P22">
        <v>2034</v>
      </c>
      <c r="Q22">
        <v>2035</v>
      </c>
      <c r="R22">
        <v>2036</v>
      </c>
      <c r="S22">
        <v>2037</v>
      </c>
      <c r="T22">
        <v>2038</v>
      </c>
      <c r="U22">
        <v>2039</v>
      </c>
      <c r="V22">
        <v>2040</v>
      </c>
      <c r="W22">
        <v>2041</v>
      </c>
      <c r="X22">
        <v>2042</v>
      </c>
      <c r="Y22">
        <v>2043</v>
      </c>
      <c r="Z22">
        <v>2044</v>
      </c>
      <c r="AA22">
        <v>2045</v>
      </c>
      <c r="AB22">
        <v>2046</v>
      </c>
      <c r="AC22">
        <v>2047</v>
      </c>
      <c r="AD22">
        <v>2048</v>
      </c>
      <c r="AE22">
        <v>2049</v>
      </c>
      <c r="AF22">
        <v>2050</v>
      </c>
      <c r="AG22">
        <v>2051</v>
      </c>
      <c r="AH22">
        <v>2052</v>
      </c>
      <c r="AI22">
        <v>2053</v>
      </c>
      <c r="AJ22">
        <v>2054</v>
      </c>
      <c r="AK22">
        <v>2055</v>
      </c>
      <c r="AL22">
        <v>2056</v>
      </c>
      <c r="AM22">
        <v>2057</v>
      </c>
      <c r="AN22">
        <v>2058</v>
      </c>
      <c r="AO22">
        <v>2059</v>
      </c>
      <c r="AP22">
        <v>2060</v>
      </c>
    </row>
    <row r="23" spans="1:42" x14ac:dyDescent="0.15">
      <c r="A23" t="s">
        <v>263</v>
      </c>
      <c r="B23">
        <f>'[1]改造情景建筑面积计算 '!D7/'[1]改造情景建筑面积计算 '!D4</f>
        <v>9.6944301098586521E-3</v>
      </c>
      <c r="C23">
        <f>'[1]改造情景建筑面积计算 '!E7/'[1]改造情景建筑面积计算 '!E4</f>
        <v>9.5484266602734198E-3</v>
      </c>
      <c r="D23">
        <f>'[1]改造情景建筑面积计算 '!F7/'[1]改造情景建筑面积计算 '!F4</f>
        <v>9.4108456391111348E-3</v>
      </c>
      <c r="E23">
        <f>'[1]改造情景建筑面积计算 '!G7/'[1]改造情景建筑面积计算 '!G4</f>
        <v>9.2812045812834879E-3</v>
      </c>
      <c r="F23">
        <f>'[1]改造情景建筑面积计算 '!H7/'[1]改造情景建筑面积计算 '!H4</f>
        <v>9.159057592155356E-3</v>
      </c>
      <c r="G23">
        <f>'[1]改造情景建筑面积计算 '!I7/'[1]改造情景建筑面积计算 '!I4</f>
        <v>9.0439909282543172E-3</v>
      </c>
      <c r="H23">
        <f>'[1]改造情景建筑面积计算 '!J7/'[1]改造情景建筑面积计算 '!J4</f>
        <v>8.9356205591550799E-3</v>
      </c>
      <c r="I23">
        <f>'[1]改造情景建筑面积计算 '!K7/'[1]改造情景建筑面积计算 '!K4</f>
        <v>8.8335880813789139E-3</v>
      </c>
      <c r="J23">
        <f>'[1]改造情景建筑面积计算 '!L7/'[1]改造情景建筑面积计算 '!L4</f>
        <v>8.7375588706290457E-3</v>
      </c>
      <c r="K23">
        <f>'[1]改造情景建筑面积计算 '!M7/'[1]改造情景建筑面积计算 '!M4</f>
        <v>8.647219052986448E-3</v>
      </c>
      <c r="L23">
        <f>'[1]改造情景建筑面积计算 '!N7/'[1]改造情景建筑面积计算 '!N4</f>
        <v>8.5622733461802169E-3</v>
      </c>
      <c r="M23">
        <f>'[1]改造情景建筑面积计算 '!O7/'[1]改造情景建筑面积计算 '!O4</f>
        <v>8.482443159618153E-3</v>
      </c>
      <c r="N23">
        <f>'[1]改造情景建筑面积计算 '!P7/'[1]改造情景建筑面积计算 '!P4</f>
        <v>8.4074641462383165E-3</v>
      </c>
      <c r="O23">
        <f>'[1]改造情景建筑面积计算 '!Q7/'[1]改造情景建筑面积计算 '!Q4</f>
        <v>8.3370850981252242E-3</v>
      </c>
      <c r="P23">
        <f>'[1]改造情景建筑面积计算 '!R7/'[1]改造情景建筑面积计算 '!R4</f>
        <v>8.2710656814335703E-3</v>
      </c>
      <c r="Q23">
        <f>'[1]改造情景建筑面积计算 '!S7/'[1]改造情景建筑面积计算 '!S4</f>
        <v>8.2091752273248629E-3</v>
      </c>
      <c r="R23">
        <f>'[1]改造情景建筑面积计算 '!T7/'[1]改造情景建筑面积计算 '!T4</f>
        <v>8.1511910956613316E-3</v>
      </c>
      <c r="S23">
        <f>'[1]改造情景建筑面积计算 '!U7/'[1]改造情景建筑面积计算 '!U4</f>
        <v>8.0968971493587481E-3</v>
      </c>
      <c r="T23">
        <f>'[1]改造情景建筑面积计算 '!V7/'[1]改造情景建筑面积计算 '!V4</f>
        <v>8.0460828503613729E-3</v>
      </c>
      <c r="U23">
        <f>'[1]改造情景建筑面积计算 '!W7/'[1]改造情景建筑面积计算 '!W4</f>
        <v>7.9985415272536362E-3</v>
      </c>
      <c r="V23">
        <f>'[1]改造情景建筑面积计算 '!X7/'[1]改造情景建筑面积计算 '!X4</f>
        <v>7.9540692911345915E-3</v>
      </c>
      <c r="W23">
        <f>'[1]改造情景建筑面积计算 '!Y7/'[1]改造情景建筑面积计算 '!Y4</f>
        <v>7.9124638175095824E-3</v>
      </c>
      <c r="X23">
        <f>'[1]改造情景建筑面积计算 '!Z7/'[1]改造情景建筑面积计算 '!Z4</f>
        <v>7.8735234321999498E-3</v>
      </c>
      <c r="Y23">
        <f>'[1]改造情景建筑面积计算 '!AA7/'[1]改造情景建筑面积计算 '!AA4</f>
        <v>7.8370458187034531E-3</v>
      </c>
      <c r="Z23">
        <f>'[1]改造情景建筑面积计算 '!AB7/'[1]改造情景建筑面积计算 '!AB4</f>
        <v>7.8028267108557941E-3</v>
      </c>
      <c r="AA23">
        <f>'[1]改造情景建筑面积计算 '!AC7/'[1]改造情景建筑面积计算 '!AC4</f>
        <v>7.770659347294164E-3</v>
      </c>
      <c r="AB23">
        <f>'[1]改造情景建筑面积计算 '!AD7/'[1]改造情景建筑面积计算 '!AD4</f>
        <v>7.7403333558338479E-3</v>
      </c>
      <c r="AC23">
        <f>'[1]改造情景建筑面积计算 '!AE7/'[1]改造情景建筑面积计算 '!AE4</f>
        <v>7.7116333137983674E-3</v>
      </c>
      <c r="AD23">
        <f>'[1]改造情景建筑面积计算 '!AF7/'[1]改造情景建筑面积计算 '!AF4</f>
        <v>7.6843386292887207E-3</v>
      </c>
      <c r="AE23">
        <f>'[1]改造情景建筑面积计算 '!AG7/'[1]改造情景建筑面积计算 '!AG4</f>
        <v>7.6582223166754924E-3</v>
      </c>
      <c r="AF23">
        <f>'[1]改造情景建筑面积计算 '!AH7/'[1]改造情景建筑面积计算 '!AH4</f>
        <v>7.6330500947388849E-3</v>
      </c>
      <c r="AG23">
        <f>'[1]改造情景建筑面积计算 '!AI7/'[1]改造情景建筑面积计算 '!AI4</f>
        <v>7.6085803323434195E-3</v>
      </c>
      <c r="AH23">
        <f>'[1]改造情景建筑面积计算 '!AJ7/'[1]改造情景建筑面积计算 '!AJ4</f>
        <v>7.5845626990854393E-3</v>
      </c>
      <c r="AI23">
        <f>'[1]改造情景建筑面积计算 '!AK7/'[1]改造情景建筑面积计算 '!AK4</f>
        <v>7.5607387061126883E-3</v>
      </c>
      <c r="AJ23">
        <f>'[1]改造情景建筑面积计算 '!AL7/'[1]改造情景建筑面积计算 '!AL4</f>
        <v>7.5368405306812476E-3</v>
      </c>
      <c r="AK23">
        <f>'[1]改造情景建筑面积计算 '!AM7/'[1]改造情景建筑面积计算 '!AM4</f>
        <v>7.5125915216982496E-3</v>
      </c>
      <c r="AL23">
        <f>'[1]改造情景建筑面积计算 '!AN7/'[1]改造情景建筑面积计算 '!AN4</f>
        <v>7.487706211508946E-3</v>
      </c>
      <c r="AM23">
        <f>'[1]改造情景建筑面积计算 '!AO7/'[1]改造情景建筑面积计算 '!AO4</f>
        <v>7.4618906460076377E-3</v>
      </c>
      <c r="AN23">
        <f>'[1]改造情景建筑面积计算 '!AP7/'[1]改造情景建筑面积计算 '!AP4</f>
        <v>7.4348429729492217E-3</v>
      </c>
      <c r="AO23">
        <f>'[1]改造情景建筑面积计算 '!AQ7/'[1]改造情景建筑面积计算 '!AQ4</f>
        <v>7.4062541539419956E-3</v>
      </c>
      <c r="AP23">
        <f>'[1]改造情景建筑面积计算 '!AR7/'[1]改造情景建筑面积计算 '!AR4</f>
        <v>7.3758096798559672E-3</v>
      </c>
    </row>
    <row r="24" spans="1:42" x14ac:dyDescent="0.15">
      <c r="A24" t="s">
        <v>463</v>
      </c>
      <c r="B24" s="48">
        <f>0.75*0.15+0.15*0.85</f>
        <v>0.24</v>
      </c>
      <c r="C24" s="48">
        <f t="shared" ref="C24:L24" si="1">0.75*0.15+0.15*0.85</f>
        <v>0.24</v>
      </c>
      <c r="D24" s="48">
        <f t="shared" si="1"/>
        <v>0.24</v>
      </c>
      <c r="E24" s="48">
        <f t="shared" si="1"/>
        <v>0.24</v>
      </c>
      <c r="F24" s="48">
        <f t="shared" si="1"/>
        <v>0.24</v>
      </c>
      <c r="G24" s="48">
        <f t="shared" si="1"/>
        <v>0.24</v>
      </c>
      <c r="H24" s="48">
        <f t="shared" si="1"/>
        <v>0.24</v>
      </c>
      <c r="I24" s="48">
        <f t="shared" si="1"/>
        <v>0.24</v>
      </c>
      <c r="J24" s="48">
        <f t="shared" si="1"/>
        <v>0.24</v>
      </c>
      <c r="K24" s="48">
        <f t="shared" si="1"/>
        <v>0.24</v>
      </c>
      <c r="L24" s="48">
        <f t="shared" si="1"/>
        <v>0.24</v>
      </c>
      <c r="M24" s="48">
        <f>0.78*0.25+0.2*0.75</f>
        <v>0.34500000000000003</v>
      </c>
      <c r="N24" s="48">
        <f t="shared" ref="N24:AP24" si="2">0.78*0.25+0.2*0.75</f>
        <v>0.34500000000000003</v>
      </c>
      <c r="O24" s="48">
        <f t="shared" si="2"/>
        <v>0.34500000000000003</v>
      </c>
      <c r="P24" s="48">
        <f t="shared" si="2"/>
        <v>0.34500000000000003</v>
      </c>
      <c r="Q24" s="48">
        <f t="shared" si="2"/>
        <v>0.34500000000000003</v>
      </c>
      <c r="R24" s="48">
        <f t="shared" si="2"/>
        <v>0.34500000000000003</v>
      </c>
      <c r="S24" s="48">
        <f t="shared" si="2"/>
        <v>0.34500000000000003</v>
      </c>
      <c r="T24" s="48">
        <f t="shared" si="2"/>
        <v>0.34500000000000003</v>
      </c>
      <c r="U24" s="48">
        <f t="shared" si="2"/>
        <v>0.34500000000000003</v>
      </c>
      <c r="V24" s="48">
        <f t="shared" si="2"/>
        <v>0.34500000000000003</v>
      </c>
      <c r="W24" s="48">
        <f t="shared" si="2"/>
        <v>0.34500000000000003</v>
      </c>
      <c r="X24" s="48">
        <f t="shared" si="2"/>
        <v>0.34500000000000003</v>
      </c>
      <c r="Y24" s="48">
        <f t="shared" si="2"/>
        <v>0.34500000000000003</v>
      </c>
      <c r="Z24" s="48">
        <f t="shared" si="2"/>
        <v>0.34500000000000003</v>
      </c>
      <c r="AA24" s="48">
        <f t="shared" si="2"/>
        <v>0.34500000000000003</v>
      </c>
      <c r="AB24" s="48">
        <f t="shared" si="2"/>
        <v>0.34500000000000003</v>
      </c>
      <c r="AC24" s="48">
        <f t="shared" si="2"/>
        <v>0.34500000000000003</v>
      </c>
      <c r="AD24" s="48">
        <f t="shared" si="2"/>
        <v>0.34500000000000003</v>
      </c>
      <c r="AE24" s="48">
        <f t="shared" si="2"/>
        <v>0.34500000000000003</v>
      </c>
      <c r="AF24" s="48">
        <f t="shared" si="2"/>
        <v>0.34500000000000003</v>
      </c>
      <c r="AG24" s="48">
        <f t="shared" si="2"/>
        <v>0.34500000000000003</v>
      </c>
      <c r="AH24" s="48">
        <f t="shared" si="2"/>
        <v>0.34500000000000003</v>
      </c>
      <c r="AI24" s="48">
        <f t="shared" si="2"/>
        <v>0.34500000000000003</v>
      </c>
      <c r="AJ24" s="48">
        <f t="shared" si="2"/>
        <v>0.34500000000000003</v>
      </c>
      <c r="AK24" s="48">
        <f t="shared" si="2"/>
        <v>0.34500000000000003</v>
      </c>
      <c r="AL24" s="48">
        <f t="shared" si="2"/>
        <v>0.34500000000000003</v>
      </c>
      <c r="AM24" s="48">
        <f t="shared" si="2"/>
        <v>0.34500000000000003</v>
      </c>
      <c r="AN24" s="48">
        <f t="shared" si="2"/>
        <v>0.34500000000000003</v>
      </c>
      <c r="AO24" s="48">
        <f t="shared" si="2"/>
        <v>0.34500000000000003</v>
      </c>
      <c r="AP24" s="48">
        <f t="shared" si="2"/>
        <v>0.34500000000000003</v>
      </c>
    </row>
    <row r="25" spans="1:42" x14ac:dyDescent="0.15">
      <c r="A25" t="s">
        <v>272</v>
      </c>
      <c r="B25" s="51">
        <f>AVERAGE(B23:AP23)</f>
        <v>8.1561498765575346E-3</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row>
    <row r="26" spans="1:42" x14ac:dyDescent="0.15">
      <c r="A26" t="s">
        <v>271</v>
      </c>
      <c r="B26" s="51">
        <f>SUMPRODUCT(B23:AP23,B24:AP24)/SUM(B23:AP23)</f>
        <v>0.3136464552398433</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row>
    <row r="28" spans="1:42" x14ac:dyDescent="0.15">
      <c r="B28">
        <v>2020</v>
      </c>
      <c r="C28">
        <v>2021</v>
      </c>
      <c r="D28">
        <v>2022</v>
      </c>
      <c r="E28">
        <v>2023</v>
      </c>
      <c r="F28">
        <v>2024</v>
      </c>
      <c r="G28">
        <v>2025</v>
      </c>
      <c r="H28">
        <v>2026</v>
      </c>
      <c r="I28">
        <v>2027</v>
      </c>
      <c r="J28">
        <v>2028</v>
      </c>
      <c r="K28">
        <v>2029</v>
      </c>
      <c r="L28">
        <v>2030</v>
      </c>
      <c r="M28">
        <v>2031</v>
      </c>
      <c r="N28">
        <v>2032</v>
      </c>
      <c r="O28">
        <v>2033</v>
      </c>
      <c r="P28">
        <v>2034</v>
      </c>
      <c r="Q28">
        <v>2035</v>
      </c>
      <c r="R28">
        <v>2036</v>
      </c>
      <c r="S28">
        <v>2037</v>
      </c>
      <c r="T28">
        <v>2038</v>
      </c>
      <c r="U28">
        <v>2039</v>
      </c>
      <c r="V28">
        <v>2040</v>
      </c>
      <c r="W28">
        <v>2041</v>
      </c>
      <c r="X28">
        <v>2042</v>
      </c>
      <c r="Y28">
        <v>2043</v>
      </c>
      <c r="Z28">
        <v>2044</v>
      </c>
      <c r="AA28">
        <v>2045</v>
      </c>
      <c r="AB28">
        <v>2046</v>
      </c>
      <c r="AC28">
        <v>2047</v>
      </c>
      <c r="AD28">
        <v>2048</v>
      </c>
      <c r="AE28">
        <v>2049</v>
      </c>
      <c r="AF28">
        <v>2050</v>
      </c>
      <c r="AG28">
        <v>2051</v>
      </c>
      <c r="AH28">
        <v>2052</v>
      </c>
      <c r="AI28">
        <v>2053</v>
      </c>
      <c r="AJ28">
        <v>2054</v>
      </c>
      <c r="AK28">
        <v>2055</v>
      </c>
      <c r="AL28">
        <v>2056</v>
      </c>
      <c r="AM28">
        <v>2057</v>
      </c>
      <c r="AN28">
        <v>2058</v>
      </c>
      <c r="AO28">
        <v>2059</v>
      </c>
      <c r="AP28">
        <v>2060</v>
      </c>
    </row>
    <row r="29" spans="1:42" x14ac:dyDescent="0.15">
      <c r="A29" t="s">
        <v>265</v>
      </c>
      <c r="B29">
        <f>'[1]改造情景建筑面积计算 '!D16/'[1]改造情景建筑面积计算 '!D13</f>
        <v>1.0258696592156362E-2</v>
      </c>
      <c r="C29">
        <f>'[1]改造情景建筑面积计算 '!E16/'[1]改造情景建筑面积计算 '!E13</f>
        <v>1.0263461502822018E-2</v>
      </c>
      <c r="D29">
        <f>'[1]改造情景建筑面积计算 '!F16/'[1]改造情景建筑面积计算 '!F13</f>
        <v>1.027665519879767E-2</v>
      </c>
      <c r="E29">
        <f>'[1]改造情景建筑面积计算 '!G16/'[1]改造情景建筑面积计算 '!G13</f>
        <v>1.0298153132452229E-2</v>
      </c>
      <c r="F29">
        <f>'[1]改造情景建筑面积计算 '!H16/'[1]改造情景建筑面积计算 '!H13</f>
        <v>1.0327859240938226E-2</v>
      </c>
      <c r="G29">
        <f>'[1]改造情景建筑面积计算 '!I16/'[1]改造情景建筑面积计算 '!I13</f>
        <v>1.0365703381000886E-2</v>
      </c>
      <c r="H29">
        <f>'[1]改造情景建筑面积计算 '!J16/'[1]改造情景建筑面积计算 '!J13</f>
        <v>1.0411640774843819E-2</v>
      </c>
      <c r="I29">
        <f>'[1]改造情景建筑面积计算 '!K16/'[1]改造情景建筑面积计算 '!K13</f>
        <v>1.0465649409495341E-2</v>
      </c>
      <c r="J29">
        <f>'[1]改造情景建筑面积计算 '!L16/'[1]改造情景建筑面积计算 '!L13</f>
        <v>1.0527729830497287E-2</v>
      </c>
      <c r="K29">
        <f>'[1]改造情景建筑面积计算 '!M16/'[1]改造情景建筑面积计算 '!M13</f>
        <v>1.0597903432944675E-2</v>
      </c>
      <c r="L29">
        <f>'[1]改造情景建筑面积计算 '!N16/'[1]改造情景建筑面积计算 '!N13</f>
        <v>1.0676211625414577E-2</v>
      </c>
      <c r="M29">
        <f>'[1]改造情景建筑面积计算 '!O16/'[1]改造情景建筑面积计算 '!O13</f>
        <v>1.0762715202615838E-2</v>
      </c>
      <c r="N29">
        <f>'[1]改造情景建筑面积计算 '!P16/'[1]改造情景建筑面积计算 '!P13</f>
        <v>1.0857492912855957E-2</v>
      </c>
      <c r="O29">
        <f>'[1]改造情景建筑面积计算 '!Q16/'[1]改造情景建筑面积计算 '!Q13</f>
        <v>1.0960641607796645E-2</v>
      </c>
      <c r="P29">
        <f>'[1]改造情景建筑面积计算 '!R16/'[1]改造情景建筑面积计算 '!R13</f>
        <v>1.1072274827442987E-2</v>
      </c>
      <c r="Q29">
        <f>'[1]改造情景建筑面积计算 '!S16/'[1]改造情景建筑面积计算 '!S13</f>
        <v>1.1192522640263197E-2</v>
      </c>
      <c r="R29">
        <f>'[1]改造情景建筑面积计算 '!T16/'[1]改造情景建筑面积计算 '!T13</f>
        <v>1.1321530846275933E-2</v>
      </c>
      <c r="S29">
        <f>'[1]改造情景建筑面积计算 '!U16/'[1]改造情景建筑面积计算 '!U13</f>
        <v>1.1459460220502324E-2</v>
      </c>
      <c r="T29">
        <f>'[1]改造情景建筑面积计算 '!V16/'[1]改造情景建筑面积计算 '!V13</f>
        <v>1.1606486541435581E-2</v>
      </c>
      <c r="U29">
        <f>'[1]改造情景建筑面积计算 '!W16/'[1]改造情景建筑面积计算 '!W13</f>
        <v>1.1762799381334737E-2</v>
      </c>
      <c r="V29">
        <f>'[1]改造情景建筑面积计算 '!X16/'[1]改造情景建筑面积计算 '!X13</f>
        <v>1.1928601701752927E-2</v>
      </c>
      <c r="W29">
        <f>'[1]改造情景建筑面积计算 '!Y16/'[1]改造情景建筑面积计算 '!Y13</f>
        <v>1.2104109173853047E-2</v>
      </c>
      <c r="X29">
        <f>'[1]改造情景建筑面积计算 '!Z16/'[1]改造情景建筑面积计算 '!Z13</f>
        <v>1.2289549869250899E-2</v>
      </c>
      <c r="Y29">
        <f>'[1]改造情景建筑面积计算 '!AA16/'[1]改造情景建筑面积计算 '!AA13</f>
        <v>1.2485163289485974E-2</v>
      </c>
      <c r="Z29">
        <f>'[1]改造情景建筑面积计算 '!AB16/'[1]改造情景建筑面积计算 '!AB13</f>
        <v>1.269119922991975E-2</v>
      </c>
      <c r="AA29">
        <f>'[1]改造情景建筑面积计算 '!AC16/'[1]改造情景建筑面积计算 '!AC13</f>
        <v>1.2907917745956128E-2</v>
      </c>
      <c r="AB29">
        <f>'[1]改造情景建筑面积计算 '!AD16/'[1]改造情景建筑面积计算 '!AD13</f>
        <v>1.313558813134579E-2</v>
      </c>
      <c r="AC29">
        <f>'[1]改造情景建筑面积计算 '!AE16/'[1]改造情景建筑面积计算 '!AE13</f>
        <v>1.3374487183622897E-2</v>
      </c>
      <c r="AD29">
        <f>'[1]改造情景建筑面积计算 '!AF16/'[1]改造情景建筑面积计算 '!AF13</f>
        <v>1.3624899564793354E-2</v>
      </c>
      <c r="AE29">
        <f>'[1]改造情景建筑面积计算 '!AG16/'[1]改造情景建筑面积计算 '!AG13</f>
        <v>1.3887116194874701E-2</v>
      </c>
      <c r="AF29">
        <f>'[1]改造情景建筑面积计算 '!AH16/'[1]改造情景建筑面积计算 '!AH13</f>
        <v>1.4161433009274201E-2</v>
      </c>
      <c r="AG29">
        <f>'[1]改造情景建筑面积计算 '!AI16/'[1]改造情景建筑面积计算 '!AI13</f>
        <v>1.4448151141290748E-2</v>
      </c>
      <c r="AH29">
        <f>'[1]改造情景建筑面积计算 '!AJ16/'[1]改造情景建筑面积计算 '!AJ13</f>
        <v>1.4747574606336303E-2</v>
      </c>
      <c r="AI29">
        <f>'[1]改造情景建筑面积计算 '!AK16/'[1]改造情景建筑面积计算 '!AK13</f>
        <v>1.5060011405185404E-2</v>
      </c>
      <c r="AJ29">
        <f>'[1]改造情景建筑面积计算 '!AL16/'[1]改造情景建筑面积计算 '!AL13</f>
        <v>1.5385771286186557E-2</v>
      </c>
      <c r="AK29">
        <f>'[1]改造情景建筑面积计算 '!AM16/'[1]改造情景建筑面积计算 '!AM13</f>
        <v>1.5725166681145285E-2</v>
      </c>
      <c r="AL29">
        <f>'[1]改造情景建筑面积计算 '!AN16/'[1]改造情景建筑面积计算 '!AN13</f>
        <v>1.6078512726611444E-2</v>
      </c>
      <c r="AM29">
        <f>'[1]改造情景建筑面积计算 '!AO16/'[1]改造情景建筑面积计算 '!AO13</f>
        <v>1.6446127988457879E-2</v>
      </c>
      <c r="AN29">
        <f>'[1]改造情景建筑面积计算 '!AP16/'[1]改造情景建筑面积计算 '!AP13</f>
        <v>1.6828335886369374E-2</v>
      </c>
      <c r="AO29">
        <f>'[1]改造情景建筑面积计算 '!AQ16/'[1]改造情景建筑面积计算 '!AQ13</f>
        <v>1.7225466638030297E-2</v>
      </c>
      <c r="AP29">
        <f>'[1]改造情景建筑面积计算 '!AR16/'[1]改造情景建筑面积计算 '!AR13</f>
        <v>1.7637861924512277E-2</v>
      </c>
    </row>
    <row r="30" spans="1:42" x14ac:dyDescent="0.15">
      <c r="A30" t="s">
        <v>463</v>
      </c>
      <c r="B30" s="48">
        <f>0.75*0.15+0.15*0.85</f>
        <v>0.24</v>
      </c>
      <c r="C30" s="48">
        <f t="shared" ref="C30:L30" si="3">0.75*0.15+0.15*0.85</f>
        <v>0.24</v>
      </c>
      <c r="D30" s="48">
        <f t="shared" si="3"/>
        <v>0.24</v>
      </c>
      <c r="E30" s="48">
        <f t="shared" si="3"/>
        <v>0.24</v>
      </c>
      <c r="F30" s="48">
        <f t="shared" si="3"/>
        <v>0.24</v>
      </c>
      <c r="G30" s="48">
        <f t="shared" si="3"/>
        <v>0.24</v>
      </c>
      <c r="H30" s="48">
        <f t="shared" si="3"/>
        <v>0.24</v>
      </c>
      <c r="I30" s="48">
        <f t="shared" si="3"/>
        <v>0.24</v>
      </c>
      <c r="J30" s="48">
        <f t="shared" si="3"/>
        <v>0.24</v>
      </c>
      <c r="K30" s="48">
        <f t="shared" si="3"/>
        <v>0.24</v>
      </c>
      <c r="L30" s="48">
        <f t="shared" si="3"/>
        <v>0.24</v>
      </c>
      <c r="M30" s="48">
        <f>0.78*0.25+0.2*0.75</f>
        <v>0.34500000000000003</v>
      </c>
      <c r="N30" s="48">
        <f t="shared" ref="N30:AP30" si="4">0.78*0.25+0.2*0.75</f>
        <v>0.34500000000000003</v>
      </c>
      <c r="O30" s="48">
        <f t="shared" si="4"/>
        <v>0.34500000000000003</v>
      </c>
      <c r="P30" s="48">
        <f t="shared" si="4"/>
        <v>0.34500000000000003</v>
      </c>
      <c r="Q30" s="48">
        <f t="shared" si="4"/>
        <v>0.34500000000000003</v>
      </c>
      <c r="R30" s="48">
        <f t="shared" si="4"/>
        <v>0.34500000000000003</v>
      </c>
      <c r="S30" s="48">
        <f t="shared" si="4"/>
        <v>0.34500000000000003</v>
      </c>
      <c r="T30" s="48">
        <f t="shared" si="4"/>
        <v>0.34500000000000003</v>
      </c>
      <c r="U30" s="48">
        <f t="shared" si="4"/>
        <v>0.34500000000000003</v>
      </c>
      <c r="V30" s="48">
        <f t="shared" si="4"/>
        <v>0.34500000000000003</v>
      </c>
      <c r="W30" s="48">
        <f t="shared" si="4"/>
        <v>0.34500000000000003</v>
      </c>
      <c r="X30" s="48">
        <f t="shared" si="4"/>
        <v>0.34500000000000003</v>
      </c>
      <c r="Y30" s="48">
        <f t="shared" si="4"/>
        <v>0.34500000000000003</v>
      </c>
      <c r="Z30" s="48">
        <f t="shared" si="4"/>
        <v>0.34500000000000003</v>
      </c>
      <c r="AA30" s="48">
        <f t="shared" si="4"/>
        <v>0.34500000000000003</v>
      </c>
      <c r="AB30" s="48">
        <f t="shared" si="4"/>
        <v>0.34500000000000003</v>
      </c>
      <c r="AC30" s="48">
        <f t="shared" si="4"/>
        <v>0.34500000000000003</v>
      </c>
      <c r="AD30" s="48">
        <f t="shared" si="4"/>
        <v>0.34500000000000003</v>
      </c>
      <c r="AE30" s="48">
        <f t="shared" si="4"/>
        <v>0.34500000000000003</v>
      </c>
      <c r="AF30" s="48">
        <f t="shared" si="4"/>
        <v>0.34500000000000003</v>
      </c>
      <c r="AG30" s="48">
        <f t="shared" si="4"/>
        <v>0.34500000000000003</v>
      </c>
      <c r="AH30" s="48">
        <f t="shared" si="4"/>
        <v>0.34500000000000003</v>
      </c>
      <c r="AI30" s="48">
        <f t="shared" si="4"/>
        <v>0.34500000000000003</v>
      </c>
      <c r="AJ30" s="48">
        <f t="shared" si="4"/>
        <v>0.34500000000000003</v>
      </c>
      <c r="AK30" s="48">
        <f t="shared" si="4"/>
        <v>0.34500000000000003</v>
      </c>
      <c r="AL30" s="48">
        <f t="shared" si="4"/>
        <v>0.34500000000000003</v>
      </c>
      <c r="AM30" s="48">
        <f t="shared" si="4"/>
        <v>0.34500000000000003</v>
      </c>
      <c r="AN30" s="48">
        <f t="shared" si="4"/>
        <v>0.34500000000000003</v>
      </c>
      <c r="AO30" s="48">
        <f t="shared" si="4"/>
        <v>0.34500000000000003</v>
      </c>
      <c r="AP30" s="48">
        <f t="shared" si="4"/>
        <v>0.34500000000000003</v>
      </c>
    </row>
    <row r="31" spans="1:42" x14ac:dyDescent="0.15">
      <c r="A31" t="s">
        <v>272</v>
      </c>
      <c r="B31" s="51">
        <f>AVERAGE(B29:AP29)</f>
        <v>1.262533252878394E-2</v>
      </c>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row>
    <row r="32" spans="1:42" x14ac:dyDescent="0.15">
      <c r="A32" t="s">
        <v>271</v>
      </c>
      <c r="B32" s="51">
        <f>SUMPRODUCT(B29:AP29,B30:AP30)/SUM(B29:AP29)</f>
        <v>0.3217804913491637</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row>
    <row r="34" spans="1:42" x14ac:dyDescent="0.15">
      <c r="B34">
        <v>2020</v>
      </c>
      <c r="C34">
        <v>2021</v>
      </c>
      <c r="D34">
        <v>2022</v>
      </c>
      <c r="E34">
        <v>2023</v>
      </c>
      <c r="F34">
        <v>2024</v>
      </c>
      <c r="G34">
        <v>2025</v>
      </c>
      <c r="H34">
        <v>2026</v>
      </c>
      <c r="I34">
        <v>2027</v>
      </c>
      <c r="J34">
        <v>2028</v>
      </c>
      <c r="K34">
        <v>2029</v>
      </c>
      <c r="L34">
        <v>2030</v>
      </c>
      <c r="M34">
        <v>2031</v>
      </c>
      <c r="N34">
        <v>2032</v>
      </c>
      <c r="O34">
        <v>2033</v>
      </c>
      <c r="P34">
        <v>2034</v>
      </c>
      <c r="Q34">
        <v>2035</v>
      </c>
      <c r="R34">
        <v>2036</v>
      </c>
      <c r="S34">
        <v>2037</v>
      </c>
      <c r="T34">
        <v>2038</v>
      </c>
      <c r="U34">
        <v>2039</v>
      </c>
      <c r="V34">
        <v>2040</v>
      </c>
      <c r="W34">
        <v>2041</v>
      </c>
      <c r="X34">
        <v>2042</v>
      </c>
      <c r="Y34">
        <v>2043</v>
      </c>
      <c r="Z34">
        <v>2044</v>
      </c>
      <c r="AA34">
        <v>2045</v>
      </c>
      <c r="AB34">
        <v>2046</v>
      </c>
      <c r="AC34">
        <v>2047</v>
      </c>
      <c r="AD34">
        <v>2048</v>
      </c>
      <c r="AE34">
        <v>2049</v>
      </c>
      <c r="AF34">
        <v>2050</v>
      </c>
      <c r="AG34">
        <v>2051</v>
      </c>
      <c r="AH34">
        <v>2052</v>
      </c>
      <c r="AI34">
        <v>2053</v>
      </c>
      <c r="AJ34">
        <v>2054</v>
      </c>
      <c r="AK34">
        <v>2055</v>
      </c>
      <c r="AL34">
        <v>2056</v>
      </c>
      <c r="AM34">
        <v>2057</v>
      </c>
      <c r="AN34">
        <v>2058</v>
      </c>
      <c r="AO34">
        <v>2059</v>
      </c>
      <c r="AP34">
        <v>2060</v>
      </c>
    </row>
    <row r="35" spans="1:42" x14ac:dyDescent="0.15">
      <c r="A35" t="s">
        <v>266</v>
      </c>
      <c r="B35">
        <f>'[1]改造情景建筑面积计算 '!D25/'[1]改造情景建筑面积计算 '!D22</f>
        <v>9.6944301098586521E-3</v>
      </c>
      <c r="C35">
        <f>'[1]改造情景建筑面积计算 '!E25/'[1]改造情景建筑面积计算 '!E22</f>
        <v>9.548426660273418E-3</v>
      </c>
      <c r="D35">
        <f>'[1]改造情景建筑面积计算 '!F25/'[1]改造情景建筑面积计算 '!F22</f>
        <v>9.4108456391111348E-3</v>
      </c>
      <c r="E35">
        <f>'[1]改造情景建筑面积计算 '!G25/'[1]改造情景建筑面积计算 '!G22</f>
        <v>9.2812045812834879E-3</v>
      </c>
      <c r="F35">
        <f>'[1]改造情景建筑面积计算 '!H25/'[1]改造情景建筑面积计算 '!H22</f>
        <v>9.159057592155356E-3</v>
      </c>
      <c r="G35">
        <f>'[1]改造情景建筑面积计算 '!I25/'[1]改造情景建筑面积计算 '!I22</f>
        <v>9.0439909282543172E-3</v>
      </c>
      <c r="H35">
        <f>'[1]改造情景建筑面积计算 '!J25/'[1]改造情景建筑面积计算 '!J22</f>
        <v>8.9356205591550799E-3</v>
      </c>
      <c r="I35">
        <f>'[1]改造情景建筑面积计算 '!K25/'[1]改造情景建筑面积计算 '!K22</f>
        <v>8.8335880813789156E-3</v>
      </c>
      <c r="J35">
        <f>'[1]改造情景建筑面积计算 '!L25/'[1]改造情景建筑面积计算 '!L22</f>
        <v>8.737558870629044E-3</v>
      </c>
      <c r="K35">
        <f>'[1]改造情景建筑面积计算 '!M25/'[1]改造情景建筑面积计算 '!M22</f>
        <v>8.6472190529864462E-3</v>
      </c>
      <c r="L35">
        <f>'[1]改造情景建筑面积计算 '!N25/'[1]改造情景建筑面积计算 '!N22</f>
        <v>8.5622733461802169E-3</v>
      </c>
      <c r="M35">
        <f>'[1]改造情景建筑面积计算 '!O25/'[1]改造情景建筑面积计算 '!O22</f>
        <v>8.4824431596181547E-3</v>
      </c>
      <c r="N35">
        <f>'[1]改造情景建筑面积计算 '!P25/'[1]改造情景建筑面积计算 '!P22</f>
        <v>8.4074641462383165E-3</v>
      </c>
      <c r="O35">
        <f>'[1]改造情景建筑面积计算 '!Q25/'[1]改造情景建筑面积计算 '!Q22</f>
        <v>8.3370850981252242E-3</v>
      </c>
      <c r="P35">
        <f>'[1]改造情景建筑面积计算 '!R25/'[1]改造情景建筑面积计算 '!R22</f>
        <v>8.2710656814335703E-3</v>
      </c>
      <c r="Q35">
        <f>'[1]改造情景建筑面积计算 '!S25/'[1]改造情景建筑面积计算 '!S22</f>
        <v>8.2091752273248646E-3</v>
      </c>
      <c r="R35">
        <f>'[1]改造情景建筑面积计算 '!T25/'[1]改造情景建筑面积计算 '!T22</f>
        <v>8.1511910956613334E-3</v>
      </c>
      <c r="S35">
        <f>'[1]改造情景建筑面积计算 '!U25/'[1]改造情景建筑面积计算 '!U22</f>
        <v>8.0968971493587481E-3</v>
      </c>
      <c r="T35">
        <f>'[1]改造情景建筑面积计算 '!V25/'[1]改造情景建筑面积计算 '!V22</f>
        <v>8.0460828503613729E-3</v>
      </c>
      <c r="U35">
        <f>'[1]改造情景建筑面积计算 '!W25/'[1]改造情景建筑面积计算 '!W22</f>
        <v>7.998541527253638E-3</v>
      </c>
      <c r="V35">
        <f>'[1]改造情景建筑面积计算 '!X25/'[1]改造情景建筑面积计算 '!X22</f>
        <v>7.9540692911345915E-3</v>
      </c>
      <c r="W35">
        <f>'[1]改造情景建筑面积计算 '!Y25/'[1]改造情景建筑面积计算 '!Y22</f>
        <v>7.9124638175095824E-3</v>
      </c>
      <c r="X35">
        <f>'[1]改造情景建筑面积计算 '!Z25/'[1]改造情景建筑面积计算 '!Z22</f>
        <v>7.8735234321999498E-3</v>
      </c>
      <c r="Y35">
        <f>'[1]改造情景建筑面积计算 '!AA25/'[1]改造情景建筑面积计算 '!AA22</f>
        <v>7.8370458187034531E-3</v>
      </c>
      <c r="Z35">
        <f>'[1]改造情景建筑面积计算 '!AB25/'[1]改造情景建筑面积计算 '!AB22</f>
        <v>7.8028267108557941E-3</v>
      </c>
      <c r="AA35">
        <f>'[1]改造情景建筑面积计算 '!AC25/'[1]改造情景建筑面积计算 '!AC22</f>
        <v>7.7706593472941657E-3</v>
      </c>
      <c r="AB35">
        <f>'[1]改造情景建筑面积计算 '!AD25/'[1]改造情景建筑面积计算 '!AD22</f>
        <v>7.7403333558338496E-3</v>
      </c>
      <c r="AC35">
        <f>'[1]改造情景建筑面积计算 '!AE25/'[1]改造情景建筑面积计算 '!AE22</f>
        <v>7.7116333137983674E-3</v>
      </c>
      <c r="AD35">
        <f>'[1]改造情景建筑面积计算 '!AF25/'[1]改造情景建筑面积计算 '!AF22</f>
        <v>7.6843386292887216E-3</v>
      </c>
      <c r="AE35">
        <f>'[1]改造情景建筑面积计算 '!AG25/'[1]改造情景建筑面积计算 '!AG22</f>
        <v>7.6582223166754924E-3</v>
      </c>
      <c r="AF35">
        <f>'[1]改造情景建筑面积计算 '!AH25/'[1]改造情景建筑面积计算 '!AH22</f>
        <v>7.633050094738884E-3</v>
      </c>
      <c r="AG35">
        <f>'[1]改造情景建筑面积计算 '!AI25/'[1]改造情景建筑面积计算 '!AI22</f>
        <v>7.6085803323434195E-3</v>
      </c>
      <c r="AH35">
        <f>'[1]改造情景建筑面积计算 '!AJ25/'[1]改造情景建筑面积计算 '!AJ22</f>
        <v>7.5845626990854384E-3</v>
      </c>
      <c r="AI35">
        <f>'[1]改造情景建筑面积计算 '!AK25/'[1]改造情景建筑面积计算 '!AK22</f>
        <v>7.5607387061126883E-3</v>
      </c>
      <c r="AJ35">
        <f>'[1]改造情景建筑面积计算 '!AL25/'[1]改造情景建筑面积计算 '!AL22</f>
        <v>7.5368405306812467E-3</v>
      </c>
      <c r="AK35">
        <f>'[1]改造情景建筑面积计算 '!AM25/'[1]改造情景建筑面积计算 '!AM22</f>
        <v>7.5125915216982496E-3</v>
      </c>
      <c r="AL35">
        <f>'[1]改造情景建筑面积计算 '!AN25/'[1]改造情景建筑面积计算 '!AN22</f>
        <v>7.4877062115089451E-3</v>
      </c>
      <c r="AM35">
        <f>'[1]改造情景建筑面积计算 '!AO25/'[1]改造情景建筑面积计算 '!AO22</f>
        <v>7.4618906460076368E-3</v>
      </c>
      <c r="AN35">
        <f>'[1]改造情景建筑面积计算 '!AP25/'[1]改造情景建筑面积计算 '!AP22</f>
        <v>7.4348429729492235E-3</v>
      </c>
      <c r="AO35">
        <f>'[1]改造情景建筑面积计算 '!AQ25/'[1]改造情景建筑面积计算 '!AQ22</f>
        <v>7.4062541539419964E-3</v>
      </c>
      <c r="AP35">
        <f>'[1]改造情景建筑面积计算 '!AR25/'[1]改造情景建筑面积计算 '!AR22</f>
        <v>7.3758096798559681E-3</v>
      </c>
    </row>
    <row r="36" spans="1:42" x14ac:dyDescent="0.15">
      <c r="A36" t="s">
        <v>463</v>
      </c>
      <c r="B36" s="48">
        <f>0.75*0.15+0.15*0.85</f>
        <v>0.24</v>
      </c>
      <c r="C36" s="48">
        <f t="shared" ref="C36:L36" si="5">0.75*0.15+0.15*0.85</f>
        <v>0.24</v>
      </c>
      <c r="D36" s="48">
        <f t="shared" si="5"/>
        <v>0.24</v>
      </c>
      <c r="E36" s="48">
        <f t="shared" si="5"/>
        <v>0.24</v>
      </c>
      <c r="F36" s="48">
        <f t="shared" si="5"/>
        <v>0.24</v>
      </c>
      <c r="G36" s="48">
        <f t="shared" si="5"/>
        <v>0.24</v>
      </c>
      <c r="H36" s="48">
        <f t="shared" si="5"/>
        <v>0.24</v>
      </c>
      <c r="I36" s="48">
        <f t="shared" si="5"/>
        <v>0.24</v>
      </c>
      <c r="J36" s="48">
        <f t="shared" si="5"/>
        <v>0.24</v>
      </c>
      <c r="K36" s="48">
        <f t="shared" si="5"/>
        <v>0.24</v>
      </c>
      <c r="L36" s="48">
        <f t="shared" si="5"/>
        <v>0.24</v>
      </c>
      <c r="M36" s="48">
        <f>0.75*0.25+0.2*0.75</f>
        <v>0.33750000000000002</v>
      </c>
      <c r="N36" s="48">
        <f t="shared" ref="N36:AP36" si="6">0.75*0.25+0.2*0.75</f>
        <v>0.33750000000000002</v>
      </c>
      <c r="O36" s="48">
        <f t="shared" si="6"/>
        <v>0.33750000000000002</v>
      </c>
      <c r="P36" s="48">
        <f t="shared" si="6"/>
        <v>0.33750000000000002</v>
      </c>
      <c r="Q36" s="48">
        <f t="shared" si="6"/>
        <v>0.33750000000000002</v>
      </c>
      <c r="R36" s="48">
        <f t="shared" si="6"/>
        <v>0.33750000000000002</v>
      </c>
      <c r="S36" s="48">
        <f t="shared" si="6"/>
        <v>0.33750000000000002</v>
      </c>
      <c r="T36" s="48">
        <f t="shared" si="6"/>
        <v>0.33750000000000002</v>
      </c>
      <c r="U36" s="48">
        <f t="shared" si="6"/>
        <v>0.33750000000000002</v>
      </c>
      <c r="V36" s="48">
        <f t="shared" si="6"/>
        <v>0.33750000000000002</v>
      </c>
      <c r="W36" s="48">
        <f t="shared" si="6"/>
        <v>0.33750000000000002</v>
      </c>
      <c r="X36" s="48">
        <f t="shared" si="6"/>
        <v>0.33750000000000002</v>
      </c>
      <c r="Y36" s="48">
        <f t="shared" si="6"/>
        <v>0.33750000000000002</v>
      </c>
      <c r="Z36" s="48">
        <f t="shared" si="6"/>
        <v>0.33750000000000002</v>
      </c>
      <c r="AA36" s="48">
        <f t="shared" si="6"/>
        <v>0.33750000000000002</v>
      </c>
      <c r="AB36" s="48">
        <f t="shared" si="6"/>
        <v>0.33750000000000002</v>
      </c>
      <c r="AC36" s="48">
        <f t="shared" si="6"/>
        <v>0.33750000000000002</v>
      </c>
      <c r="AD36" s="48">
        <f t="shared" si="6"/>
        <v>0.33750000000000002</v>
      </c>
      <c r="AE36" s="48">
        <f t="shared" si="6"/>
        <v>0.33750000000000002</v>
      </c>
      <c r="AF36" s="48">
        <f t="shared" si="6"/>
        <v>0.33750000000000002</v>
      </c>
      <c r="AG36" s="48">
        <f t="shared" si="6"/>
        <v>0.33750000000000002</v>
      </c>
      <c r="AH36" s="48">
        <f t="shared" si="6"/>
        <v>0.33750000000000002</v>
      </c>
      <c r="AI36" s="48">
        <f t="shared" si="6"/>
        <v>0.33750000000000002</v>
      </c>
      <c r="AJ36" s="48">
        <f t="shared" si="6"/>
        <v>0.33750000000000002</v>
      </c>
      <c r="AK36" s="48">
        <f t="shared" si="6"/>
        <v>0.33750000000000002</v>
      </c>
      <c r="AL36" s="48">
        <f t="shared" si="6"/>
        <v>0.33750000000000002</v>
      </c>
      <c r="AM36" s="48">
        <f t="shared" si="6"/>
        <v>0.33750000000000002</v>
      </c>
      <c r="AN36" s="48">
        <f t="shared" si="6"/>
        <v>0.33750000000000002</v>
      </c>
      <c r="AO36" s="48">
        <f t="shared" si="6"/>
        <v>0.33750000000000002</v>
      </c>
      <c r="AP36" s="48">
        <f t="shared" si="6"/>
        <v>0.33750000000000002</v>
      </c>
    </row>
    <row r="37" spans="1:42" x14ac:dyDescent="0.15">
      <c r="A37" t="s">
        <v>272</v>
      </c>
      <c r="B37" s="51">
        <f>AVERAGE(B35:AP35)</f>
        <v>8.1561498765575346E-3</v>
      </c>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row>
    <row r="38" spans="1:42" x14ac:dyDescent="0.15">
      <c r="A38" t="s">
        <v>271</v>
      </c>
      <c r="B38" s="51">
        <f>SUMPRODUCT(B35:AP35,B36:AP36)/SUM(B35:AP35)</f>
        <v>0.30838599415128298</v>
      </c>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row>
  </sheetData>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95B5-DF38-40ED-9CBA-57A8084A73D1}">
  <dimension ref="A1:D7"/>
  <sheetViews>
    <sheetView workbookViewId="0"/>
  </sheetViews>
  <sheetFormatPr defaultRowHeight="13.5" x14ac:dyDescent="0.15"/>
  <cols>
    <col min="1" max="1" width="22.5" customWidth="1"/>
    <col min="2" max="2" width="27.125" customWidth="1"/>
    <col min="3" max="3" width="25.5" customWidth="1"/>
    <col min="4" max="4" width="28.75" customWidth="1"/>
  </cols>
  <sheetData>
    <row r="1" spans="1:4" ht="42.6" customHeight="1" x14ac:dyDescent="0.15">
      <c r="A1" s="52" t="s">
        <v>273</v>
      </c>
      <c r="B1" s="53" t="s">
        <v>274</v>
      </c>
      <c r="C1" s="53" t="s">
        <v>275</v>
      </c>
      <c r="D1" s="53" t="s">
        <v>276</v>
      </c>
    </row>
    <row r="2" spans="1:4" x14ac:dyDescent="0.15">
      <c r="A2" s="41" t="s">
        <v>277</v>
      </c>
      <c r="B2" s="54">
        <f>'Building renovation parameters'!$B$26</f>
        <v>0.3136464552398433</v>
      </c>
      <c r="C2" s="54">
        <f>'Building renovation parameters'!$B$32</f>
        <v>0.3217804913491637</v>
      </c>
      <c r="D2" s="54">
        <f>'Building renovation parameters'!$B$38</f>
        <v>0.30838599415128298</v>
      </c>
    </row>
    <row r="3" spans="1:4" x14ac:dyDescent="0.15">
      <c r="A3" s="41" t="s">
        <v>278</v>
      </c>
      <c r="B3" s="54">
        <f>'Building renovation parameters'!$B$26</f>
        <v>0.3136464552398433</v>
      </c>
      <c r="C3" s="54">
        <f>'Building renovation parameters'!$B$32</f>
        <v>0.3217804913491637</v>
      </c>
      <c r="D3" s="54">
        <f>'Building renovation parameters'!$B$38</f>
        <v>0.30838599415128298</v>
      </c>
    </row>
    <row r="4" spans="1:4" x14ac:dyDescent="0.15">
      <c r="A4" s="41" t="s">
        <v>279</v>
      </c>
      <c r="B4" s="54">
        <v>0</v>
      </c>
      <c r="C4" s="54">
        <v>0</v>
      </c>
      <c r="D4" s="54">
        <v>0</v>
      </c>
    </row>
    <row r="5" spans="1:4" x14ac:dyDescent="0.15">
      <c r="A5" s="41" t="s">
        <v>280</v>
      </c>
      <c r="B5" s="54">
        <f>'Building renovation parameters'!$B$26</f>
        <v>0.3136464552398433</v>
      </c>
      <c r="C5" s="54">
        <f>'Building renovation parameters'!$B$32</f>
        <v>0.3217804913491637</v>
      </c>
      <c r="D5" s="54">
        <f>'Building renovation parameters'!$B$38</f>
        <v>0.30838599415128298</v>
      </c>
    </row>
    <row r="6" spans="1:4" x14ac:dyDescent="0.15">
      <c r="A6" s="41" t="s">
        <v>281</v>
      </c>
      <c r="B6" s="54">
        <v>0</v>
      </c>
      <c r="C6" s="54">
        <v>0</v>
      </c>
      <c r="D6" s="54">
        <v>0</v>
      </c>
    </row>
    <row r="7" spans="1:4" x14ac:dyDescent="0.15">
      <c r="A7" s="41" t="s">
        <v>282</v>
      </c>
      <c r="B7" s="54">
        <v>0</v>
      </c>
      <c r="C7" s="54">
        <v>0</v>
      </c>
      <c r="D7" s="54">
        <v>0</v>
      </c>
    </row>
  </sheetData>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EEB7-0BEC-4FA6-8A30-AF14AD0691E8}">
  <sheetPr>
    <tabColor theme="3" tint="0.39997558519241921"/>
  </sheetPr>
  <dimension ref="A1:D7"/>
  <sheetViews>
    <sheetView workbookViewId="0">
      <selection activeCell="C11" sqref="C11"/>
    </sheetView>
  </sheetViews>
  <sheetFormatPr defaultRowHeight="13.5" x14ac:dyDescent="0.15"/>
  <cols>
    <col min="1" max="2" width="29.375" customWidth="1"/>
    <col min="3" max="3" width="21.75" customWidth="1"/>
    <col min="4" max="4" width="19" customWidth="1"/>
  </cols>
  <sheetData>
    <row r="1" spans="1:4" ht="14.25" x14ac:dyDescent="0.15">
      <c r="A1" s="11" t="s">
        <v>214</v>
      </c>
      <c r="B1" s="11" t="s">
        <v>250</v>
      </c>
      <c r="C1" s="11" t="s">
        <v>251</v>
      </c>
      <c r="D1" s="11" t="s">
        <v>215</v>
      </c>
    </row>
    <row r="2" spans="1:4" ht="14.25" x14ac:dyDescent="0.15">
      <c r="A2" s="11" t="s">
        <v>216</v>
      </c>
      <c r="B2" s="11">
        <f>1/70</f>
        <v>1.4285714285714285E-2</v>
      </c>
      <c r="C2" s="11">
        <f t="shared" ref="C2:C4" si="0">1/70</f>
        <v>1.4285714285714285E-2</v>
      </c>
      <c r="D2" s="11">
        <f>1/50</f>
        <v>0.02</v>
      </c>
    </row>
    <row r="3" spans="1:4" ht="14.25" x14ac:dyDescent="0.15">
      <c r="A3" s="11" t="s">
        <v>217</v>
      </c>
      <c r="B3" s="11">
        <f>1/11</f>
        <v>9.0909090909090912E-2</v>
      </c>
      <c r="C3" s="11">
        <f t="shared" ref="C3:D3" si="1">1/11</f>
        <v>9.0909090909090912E-2</v>
      </c>
      <c r="D3" s="11">
        <f t="shared" si="1"/>
        <v>9.0909090909090912E-2</v>
      </c>
    </row>
    <row r="4" spans="1:4" ht="14.25" x14ac:dyDescent="0.15">
      <c r="A4" s="11" t="s">
        <v>218</v>
      </c>
      <c r="B4" s="11">
        <f>1/70</f>
        <v>1.4285714285714285E-2</v>
      </c>
      <c r="C4" s="11">
        <f t="shared" si="0"/>
        <v>1.4285714285714285E-2</v>
      </c>
      <c r="D4" s="11">
        <f>1/50</f>
        <v>0.02</v>
      </c>
    </row>
    <row r="5" spans="1:4" ht="14.25" x14ac:dyDescent="0.15">
      <c r="A5" s="11" t="s">
        <v>219</v>
      </c>
      <c r="B5" s="11">
        <f>1/5</f>
        <v>0.2</v>
      </c>
      <c r="C5" s="11">
        <f t="shared" ref="C5:D5" si="2">1/5</f>
        <v>0.2</v>
      </c>
      <c r="D5" s="11">
        <f t="shared" si="2"/>
        <v>0.2</v>
      </c>
    </row>
    <row r="6" spans="1:4" ht="14.25" x14ac:dyDescent="0.15">
      <c r="A6" s="11" t="s">
        <v>220</v>
      </c>
      <c r="B6" s="11">
        <f>1/11</f>
        <v>9.0909090909090912E-2</v>
      </c>
      <c r="C6" s="11">
        <f t="shared" ref="C6:D6" si="3">1/11</f>
        <v>9.0909090909090912E-2</v>
      </c>
      <c r="D6" s="11">
        <f t="shared" si="3"/>
        <v>9.0909090909090912E-2</v>
      </c>
    </row>
    <row r="7" spans="1:4" ht="14.25" x14ac:dyDescent="0.15">
      <c r="A7" s="11" t="s">
        <v>221</v>
      </c>
      <c r="B7" s="11">
        <f>1/5</f>
        <v>0.2</v>
      </c>
      <c r="C7" s="11">
        <f t="shared" ref="C7:D7" si="4">1/5</f>
        <v>0.2</v>
      </c>
      <c r="D7" s="11">
        <f t="shared" si="4"/>
        <v>0.2</v>
      </c>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6341-9219-4AA0-9538-52EEDAD97B40}">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consumption'!B104</f>
        <v>614905723374323.25</v>
      </c>
      <c r="C2" s="1">
        <f>'Building energy consumption'!$B$19*'Building energy consumption'!C104</f>
        <v>574977077522284.38</v>
      </c>
      <c r="D2" s="1">
        <f>'Building energy consumption'!$B$19*'Building energy consumption'!D104</f>
        <v>535539189298702.13</v>
      </c>
      <c r="E2" s="1">
        <f>'Building energy consumption'!$B$19*'Building energy consumption'!E104</f>
        <v>499365345627360.69</v>
      </c>
      <c r="F2" s="1">
        <f>'Building energy consumption'!$B$19*'Building energy consumption'!F104</f>
        <v>461993935967091.31</v>
      </c>
      <c r="G2" s="1">
        <f>'Building energy consumption'!$B$19*'Building energy consumption'!G104</f>
        <v>427585156139376.69</v>
      </c>
      <c r="H2" s="1">
        <f>'Building energy consumption'!$B$19*'Building energy consumption'!H104</f>
        <v>392158266773364.19</v>
      </c>
      <c r="I2" s="1">
        <f>'Building energy consumption'!$B$19*'Building energy consumption'!I104</f>
        <v>355717231782444.13</v>
      </c>
      <c r="J2" s="1">
        <f>'Building energy consumption'!$B$19*'Building energy consumption'!J104</f>
        <v>318260158089587.25</v>
      </c>
      <c r="K2" s="1">
        <f>'Building energy consumption'!$B$19*'Building energy consumption'!K104</f>
        <v>279798412070167.56</v>
      </c>
      <c r="L2" s="1">
        <f>'Building energy consumption'!$B$19*'Building energy consumption'!L104</f>
        <v>238087888901211.91</v>
      </c>
      <c r="M2" s="1">
        <f>'Building energy consumption'!$B$19*'Building energy consumption'!M104</f>
        <v>195413078993994.88</v>
      </c>
      <c r="N2" s="1">
        <f>'Building energy consumption'!$B$19*'Building energy consumption'!N104</f>
        <v>151754277468274.66</v>
      </c>
      <c r="O2" s="1">
        <f>'Building energy consumption'!$B$19*'Building energy consumption'!O104</f>
        <v>107113008778886.27</v>
      </c>
      <c r="P2" s="1">
        <f>'Building energy consumption'!$B$19*'Building energy consumption'!P104</f>
        <v>64640761703252.398</v>
      </c>
      <c r="Q2" s="1">
        <f>'Building energy consumption'!$B$19*'Building energy consumption'!Q104</f>
        <v>35075164376327.273</v>
      </c>
      <c r="R2" s="1">
        <f>'Building energy consumption'!$B$19*'Building energy consumption'!R104</f>
        <v>5501195365290.0723</v>
      </c>
      <c r="S2" s="1">
        <f>'Building energy consumption'!$B$19*'Building energy consumption'!S104</f>
        <v>0</v>
      </c>
      <c r="T2" s="1">
        <f>'Building energy consumption'!$B$19*'Building energy consumption'!T104</f>
        <v>0</v>
      </c>
      <c r="U2" s="1">
        <f>'Building energy consumption'!$B$19*'Building energy consumption'!U104</f>
        <v>0</v>
      </c>
      <c r="V2" s="1">
        <f>'Building energy consumption'!$B$19*'Building energy consumption'!V104</f>
        <v>0</v>
      </c>
      <c r="W2" s="1">
        <f>'Building energy consumption'!$B$19*'Building energy consumption'!W104</f>
        <v>0</v>
      </c>
      <c r="X2" s="1">
        <f>'Building energy consumption'!$B$19*'Building energy consumption'!X104</f>
        <v>0</v>
      </c>
      <c r="Y2" s="1">
        <f>'Building energy consumption'!$B$19*'Building energy consumption'!Y104</f>
        <v>0</v>
      </c>
      <c r="Z2" s="1">
        <f>'Building energy consumption'!$B$19*'Building energy consumption'!Z104</f>
        <v>0</v>
      </c>
      <c r="AA2" s="1">
        <f>'Building energy consumption'!$B$19*'Building energy consumption'!AA104</f>
        <v>0</v>
      </c>
      <c r="AB2" s="1">
        <f>'Building energy consumption'!$B$19*'Building energy consumption'!AB104</f>
        <v>0</v>
      </c>
      <c r="AC2" s="1">
        <f>'Building energy consumption'!$B$19*'Building energy consumption'!AC104</f>
        <v>0</v>
      </c>
      <c r="AD2" s="1">
        <f>'Building energy consumption'!$B$19*'Building energy consumption'!AD104</f>
        <v>0</v>
      </c>
      <c r="AE2" s="1">
        <f>'Building energy consumption'!$B$19*'Building energy consumption'!AE104</f>
        <v>0</v>
      </c>
      <c r="AF2" s="1">
        <f>'Building energy consumption'!$B$19*'Building energy consumption'!AF104</f>
        <v>0</v>
      </c>
      <c r="AG2" s="1">
        <f>'Building energy consumption'!$B$19*'Building energy consumption'!AG104</f>
        <v>0</v>
      </c>
      <c r="AH2" s="1">
        <f>'Building energy consumption'!$B$19*'Building energy consumption'!AH104</f>
        <v>0</v>
      </c>
      <c r="AI2" s="1">
        <f>'Building energy consumption'!$B$19*'Building energy consumption'!AI104</f>
        <v>0</v>
      </c>
      <c r="AJ2" s="1">
        <f>'Building energy consumption'!$B$19*'Building energy consumption'!AJ104</f>
        <v>0</v>
      </c>
      <c r="AK2" s="1">
        <f>'Building energy consumption'!$B$19*'Building energy consumption'!AK104</f>
        <v>0</v>
      </c>
      <c r="AL2" s="1">
        <f>'Building energy consumption'!$B$19*'Building energy consumption'!AL104</f>
        <v>0</v>
      </c>
      <c r="AM2" s="1">
        <f>'Building energy consumption'!$B$19*'Building energy consumption'!AM104</f>
        <v>0</v>
      </c>
      <c r="AN2" s="1">
        <f>'Building energy consumption'!$B$19*'Building energy consumption'!AN104</f>
        <v>0</v>
      </c>
    </row>
    <row r="3" spans="1:40" x14ac:dyDescent="0.15">
      <c r="A3" t="s">
        <v>1</v>
      </c>
      <c r="B3" s="1">
        <f>'Building energy consumption'!$B$19*'Building energy consumption'!B105</f>
        <v>907605992822137.75</v>
      </c>
      <c r="C3" s="1">
        <f>'Building energy consumption'!$B$19*'Building energy consumption'!C105</f>
        <v>907605992822137.75</v>
      </c>
      <c r="D3" s="1">
        <f>'Building energy consumption'!$B$19*'Building energy consumption'!D105</f>
        <v>867704565205328.75</v>
      </c>
      <c r="E3" s="1">
        <f>'Building energy consumption'!$B$19*'Building energy consumption'!E105</f>
        <v>833997539922579.5</v>
      </c>
      <c r="F3" s="1">
        <f>'Building energy consumption'!$B$19*'Building energy consumption'!F105</f>
        <v>799899542483333.13</v>
      </c>
      <c r="G3" s="1">
        <f>'Building energy consumption'!$B$19*'Building energy consumption'!G105</f>
        <v>771551056729847.38</v>
      </c>
      <c r="H3" s="1">
        <f>'Building energy consumption'!$B$19*'Building energy consumption'!H105</f>
        <v>743076478042560.88</v>
      </c>
      <c r="I3" s="1">
        <f>'Building energy consumption'!$B$19*'Building energy consumption'!I105</f>
        <v>714481657190817</v>
      </c>
      <c r="J3" s="1">
        <f>'Building energy consumption'!$B$19*'Building energy consumption'!J105</f>
        <v>685763799977074.75</v>
      </c>
      <c r="K3" s="1">
        <f>'Building energy consumption'!$B$19*'Building energy consumption'!K105</f>
        <v>656939683266492.5</v>
      </c>
      <c r="L3" s="1">
        <f>'Building energy consumption'!$B$19*'Building energy consumption'!L105</f>
        <v>624696989563180</v>
      </c>
      <c r="M3" s="1">
        <f>'Building energy consumption'!$B$19*'Building energy consumption'!M105</f>
        <v>592407645829286.88</v>
      </c>
      <c r="N3" s="1">
        <f>'Building energy consumption'!$B$19*'Building energy consumption'!N105</f>
        <v>560042567496692</v>
      </c>
      <c r="O3" s="1">
        <f>'Building energy consumption'!$B$19*'Building energy consumption'!O105</f>
        <v>527604004673480.19</v>
      </c>
      <c r="P3" s="1">
        <f>'Building energy consumption'!$B$19*'Building energy consumption'!P105</f>
        <v>495106812187943.63</v>
      </c>
      <c r="Q3" s="1">
        <f>'Building energy consumption'!$B$19*'Building energy consumption'!Q105</f>
        <v>475040436017960.44</v>
      </c>
      <c r="R3" s="1">
        <f>'Building energy consumption'!$B$19*'Building energy consumption'!R105</f>
        <v>454961703172179.19</v>
      </c>
      <c r="S3" s="1">
        <f>'Building energy consumption'!$B$19*'Building energy consumption'!S105</f>
        <v>434896098839513.06</v>
      </c>
      <c r="T3" s="1">
        <f>'Building energy consumption'!$B$19*'Building energy consumption'!T105</f>
        <v>414854335789315.19</v>
      </c>
      <c r="U3" s="1">
        <f>'Building energy consumption'!$B$19*'Building energy consumption'!U105</f>
        <v>394828562136431.5</v>
      </c>
      <c r="V3" s="1">
        <f>'Building energy consumption'!$B$19*'Building energy consumption'!V105</f>
        <v>378141677817616.94</v>
      </c>
      <c r="W3" s="1">
        <f>'Building energy consumption'!$B$19*'Building energy consumption'!W105</f>
        <v>361488028233610.69</v>
      </c>
      <c r="X3" s="1">
        <f>'Building energy consumption'!$B$19*'Building energy consumption'!X105</f>
        <v>344863605092381.69</v>
      </c>
      <c r="Y3" s="1">
        <f>'Building energy consumption'!$B$19*'Building energy consumption'!Y105</f>
        <v>328275139305222.88</v>
      </c>
      <c r="Z3" s="1">
        <f>'Building energy consumption'!$B$19*'Building energy consumption'!Z105</f>
        <v>311740485178955.19</v>
      </c>
      <c r="AA3" s="1">
        <f>'Building energy consumption'!$B$19*'Building energy consumption'!AA105</f>
        <v>293163818091068.63</v>
      </c>
      <c r="AB3" s="1">
        <f>'Building energy consumption'!$B$19*'Building energy consumption'!AB105</f>
        <v>274676380092891.91</v>
      </c>
      <c r="AC3" s="1">
        <f>'Building energy consumption'!$B$19*'Building energy consumption'!AC105</f>
        <v>256265135291312.28</v>
      </c>
      <c r="AD3" s="1">
        <f>'Building energy consumption'!$B$19*'Building energy consumption'!AD105</f>
        <v>237936318950759.84</v>
      </c>
      <c r="AE3" s="1">
        <f>'Building energy consumption'!$B$19*'Building energy consumption'!AE105</f>
        <v>219678455732789.94</v>
      </c>
      <c r="AF3" s="1">
        <f>'Building energy consumption'!$B$19*'Building energy consumption'!AF105</f>
        <v>199543475244980.84</v>
      </c>
      <c r="AG3" s="1">
        <f>'Building energy consumption'!$B$19*'Building energy consumption'!AG105</f>
        <v>179558771653344.06</v>
      </c>
      <c r="AH3" s="1">
        <f>'Building energy consumption'!$B$19*'Building energy consumption'!AH105</f>
        <v>159674139054390.19</v>
      </c>
      <c r="AI3" s="1">
        <f>'Building energy consumption'!$B$19*'Building energy consumption'!AI105</f>
        <v>139919987701250.11</v>
      </c>
      <c r="AJ3" s="1">
        <f>'Building energy consumption'!$B$19*'Building energy consumption'!AJ105</f>
        <v>120308054883796.98</v>
      </c>
      <c r="AK3" s="1">
        <f>'Building energy consumption'!$B$19*'Building energy consumption'!AK105</f>
        <v>99233508972406.891</v>
      </c>
      <c r="AL3" s="1">
        <f>'Building energy consumption'!$B$19*'Building energy consumption'!AL105</f>
        <v>78339552829931.359</v>
      </c>
      <c r="AM3" s="1">
        <f>'Building energy consumption'!$B$19*'Building energy consumption'!AM105</f>
        <v>57607417282393.578</v>
      </c>
      <c r="AN3" s="1">
        <f>'Building energy consumption'!$B$19*'Building energy consumption'!AN105</f>
        <v>37045820536464.117</v>
      </c>
    </row>
    <row r="4" spans="1:40" x14ac:dyDescent="0.15">
      <c r="A4" t="s">
        <v>2</v>
      </c>
      <c r="B4" s="1">
        <f>'Building energy consumption'!$B$19*'Building energy consumption'!B106</f>
        <v>27975527337016.801</v>
      </c>
      <c r="C4" s="1">
        <f>'Building energy consumption'!$B$19*'Building energy consumption'!C106</f>
        <v>27975527337016.801</v>
      </c>
      <c r="D4" s="1">
        <f>'Building energy consumption'!$B$19*'Building energy consumption'!D106</f>
        <v>26745628583694.234</v>
      </c>
      <c r="E4" s="1">
        <f>'Building energy consumption'!$B$19*'Building energy consumption'!E106</f>
        <v>25706662540384.008</v>
      </c>
      <c r="F4" s="1">
        <f>'Building energy consumption'!$B$19*'Building energy consumption'!F106</f>
        <v>24655645395231.57</v>
      </c>
      <c r="G4" s="1">
        <f>'Building energy consumption'!$B$19*'Building energy consumption'!G106</f>
        <v>23781847905537.066</v>
      </c>
      <c r="H4" s="1">
        <f>'Building energy consumption'!$B$19*'Building energy consumption'!H106</f>
        <v>22904163799464.477</v>
      </c>
      <c r="I4" s="1">
        <f>'Building energy consumption'!$B$19*'Building energy consumption'!I106</f>
        <v>22022773417777.32</v>
      </c>
      <c r="J4" s="1">
        <f>'Building energy consumption'!$B$19*'Building energy consumption'!J106</f>
        <v>21137590633730.813</v>
      </c>
      <c r="K4" s="1">
        <f>'Building energy consumption'!$B$19*'Building energy consumption'!K106</f>
        <v>20249132567808.504</v>
      </c>
      <c r="L4" s="1">
        <f>'Building energy consumption'!$B$19*'Building energy consumption'!L106</f>
        <v>19255302242480.492</v>
      </c>
      <c r="M4" s="1">
        <f>'Building energy consumption'!$B$19*'Building energy consumption'!M106</f>
        <v>18260034003326.324</v>
      </c>
      <c r="N4" s="1">
        <f>'Building energy consumption'!$B$19*'Building energy consumption'!N106</f>
        <v>17262431364274.959</v>
      </c>
      <c r="O4" s="1">
        <f>'Building energy consumption'!$B$19*'Building energy consumption'!O106</f>
        <v>16262563681369.367</v>
      </c>
      <c r="P4" s="1">
        <f>'Building energy consumption'!$B$19*'Building energy consumption'!P106</f>
        <v>15260888831329.473</v>
      </c>
      <c r="Q4" s="1">
        <f>'Building energy consumption'!$B$19*'Building energy consumption'!Q106</f>
        <v>14642374344274.695</v>
      </c>
      <c r="R4" s="1">
        <f>'Building energy consumption'!$B$19*'Building energy consumption'!R106</f>
        <v>14023478982121.783</v>
      </c>
      <c r="S4" s="1">
        <f>'Building energy consumption'!$B$19*'Building energy consumption'!S106</f>
        <v>13404988285738.436</v>
      </c>
      <c r="T4" s="1">
        <f>'Building energy consumption'!$B$19*'Building energy consumption'!T106</f>
        <v>12787232459391.992</v>
      </c>
      <c r="U4" s="1">
        <f>'Building energy consumption'!$B$19*'Building energy consumption'!U106</f>
        <v>12169969481071.238</v>
      </c>
      <c r="V4" s="1">
        <f>'Building energy consumption'!$B$19*'Building energy consumption'!V106</f>
        <v>11655622515402.715</v>
      </c>
      <c r="W4" s="1">
        <f>'Building energy consumption'!$B$19*'Building energy consumption'!W106</f>
        <v>11142299958166.398</v>
      </c>
      <c r="X4" s="1">
        <f>'Building energy consumption'!$B$19*'Building energy consumption'!X106</f>
        <v>10629878260064.27</v>
      </c>
      <c r="Y4" s="1">
        <f>'Building energy consumption'!$B$19*'Building energy consumption'!Y106</f>
        <v>10118564890851.234</v>
      </c>
      <c r="Z4" s="1">
        <f>'Building energy consumption'!$B$19*'Building energy consumption'!Z106</f>
        <v>9608910181455.582</v>
      </c>
      <c r="AA4" s="1">
        <f>'Building energy consumption'!$B$19*'Building energy consumption'!AA106</f>
        <v>9036313633991.3203</v>
      </c>
      <c r="AB4" s="1">
        <f>'Building energy consumption'!$B$19*'Building energy consumption'!AB106</f>
        <v>8466467432886.793</v>
      </c>
      <c r="AC4" s="1">
        <f>'Building energy consumption'!$B$19*'Building energy consumption'!AC106</f>
        <v>7898969767238.3525</v>
      </c>
      <c r="AD4" s="1">
        <f>'Building energy consumption'!$B$19*'Building energy consumption'!AD106</f>
        <v>7334012829265.8535</v>
      </c>
      <c r="AE4" s="1">
        <f>'Building energy consumption'!$B$19*'Building energy consumption'!AE106</f>
        <v>6771242909709.0029</v>
      </c>
      <c r="AF4" s="1">
        <f>'Building energy consumption'!$B$19*'Building energy consumption'!AF106</f>
        <v>6150613802451.2344</v>
      </c>
      <c r="AG4" s="1">
        <f>'Building energy consumption'!$B$19*'Building energy consumption'!AG106</f>
        <v>5534616744177.542</v>
      </c>
      <c r="AH4" s="1">
        <f>'Building energy consumption'!$B$19*'Building energy consumption'!AH106</f>
        <v>4921704216871.6699</v>
      </c>
      <c r="AI4" s="1">
        <f>'Building energy consumption'!$B$19*'Building energy consumption'!AI106</f>
        <v>4312813568760.1875</v>
      </c>
      <c r="AJ4" s="1">
        <f>'Building energy consumption'!$B$19*'Building energy consumption'!AJ106</f>
        <v>3708306583344.1978</v>
      </c>
      <c r="AK4" s="1">
        <f>'Building energy consumption'!$B$19*'Building energy consumption'!AK106</f>
        <v>3058716849558.8604</v>
      </c>
      <c r="AL4" s="1">
        <f>'Building energy consumption'!$B$19*'Building energy consumption'!AL106</f>
        <v>2414693511386.8286</v>
      </c>
      <c r="AM4" s="1">
        <f>'Building energy consumption'!$B$19*'Building energy consumption'!AM106</f>
        <v>1775658038558.5427</v>
      </c>
      <c r="AN4" s="1">
        <f>'Building energy consumption'!$B$19*'Building energy consumption'!AN106</f>
        <v>1141879156083.5005</v>
      </c>
    </row>
    <row r="5" spans="1:40" x14ac:dyDescent="0.15">
      <c r="A5" t="s">
        <v>3</v>
      </c>
      <c r="B5" s="1">
        <f>'Building energy consumption'!$B$19*'Building energy consumption'!B107</f>
        <v>0</v>
      </c>
      <c r="C5" s="1">
        <f>'Building energy consumption'!$B$19*'Building energy consumption'!C107</f>
        <v>0</v>
      </c>
      <c r="D5" s="1">
        <f>'Building energy consumption'!$B$19*'Building energy consumption'!D107</f>
        <v>0</v>
      </c>
      <c r="E5" s="1">
        <f>'Building energy consumption'!$B$19*'Building energy consumption'!E107</f>
        <v>0</v>
      </c>
      <c r="F5" s="1">
        <f>'Building energy consumption'!$B$19*'Building energy consumption'!F107</f>
        <v>0</v>
      </c>
      <c r="G5" s="1">
        <f>'Building energy consumption'!$B$19*'Building energy consumption'!G107</f>
        <v>0</v>
      </c>
      <c r="H5" s="1">
        <f>'Building energy consumption'!$B$19*'Building energy consumption'!H107</f>
        <v>0</v>
      </c>
      <c r="I5" s="1">
        <f>'Building energy consumption'!$B$19*'Building energy consumption'!I107</f>
        <v>0</v>
      </c>
      <c r="J5" s="1">
        <f>'Building energy consumption'!$B$19*'Building energy consumption'!J107</f>
        <v>0</v>
      </c>
      <c r="K5" s="1">
        <f>'Building energy consumption'!$B$19*'Building energy consumption'!K107</f>
        <v>0</v>
      </c>
      <c r="L5" s="1">
        <f>'Building energy consumption'!$B$19*'Building energy consumption'!L107</f>
        <v>0</v>
      </c>
      <c r="M5" s="1">
        <f>'Building energy consumption'!$B$19*'Building energy consumption'!M107</f>
        <v>0</v>
      </c>
      <c r="N5" s="1">
        <f>'Building energy consumption'!$B$19*'Building energy consumption'!N107</f>
        <v>0</v>
      </c>
      <c r="O5" s="1">
        <f>'Building energy consumption'!$B$19*'Building energy consumption'!O107</f>
        <v>0</v>
      </c>
      <c r="P5" s="1">
        <f>'Building energy consumption'!$B$19*'Building energy consumption'!P107</f>
        <v>0</v>
      </c>
      <c r="Q5" s="1">
        <f>'Building energy consumption'!$B$19*'Building energy consumption'!Q107</f>
        <v>0</v>
      </c>
      <c r="R5" s="1">
        <f>'Building energy consumption'!$B$19*'Building energy consumption'!R107</f>
        <v>0</v>
      </c>
      <c r="S5" s="1">
        <f>'Building energy consumption'!$B$19*'Building energy consumption'!S107</f>
        <v>0</v>
      </c>
      <c r="T5" s="1">
        <f>'Building energy consumption'!$B$19*'Building energy consumption'!T107</f>
        <v>0</v>
      </c>
      <c r="U5" s="1">
        <f>'Building energy consumption'!$B$19*'Building energy consumption'!U107</f>
        <v>0</v>
      </c>
      <c r="V5" s="1">
        <f>'Building energy consumption'!$B$19*'Building energy consumption'!V107</f>
        <v>0</v>
      </c>
      <c r="W5" s="1">
        <f>'Building energy consumption'!$B$19*'Building energy consumption'!W107</f>
        <v>0</v>
      </c>
      <c r="X5" s="1">
        <f>'Building energy consumption'!$B$19*'Building energy consumption'!X107</f>
        <v>0</v>
      </c>
      <c r="Y5" s="1">
        <f>'Building energy consumption'!$B$19*'Building energy consumption'!Y107</f>
        <v>0</v>
      </c>
      <c r="Z5" s="1">
        <f>'Building energy consumption'!$B$19*'Building energy consumption'!Z107</f>
        <v>0</v>
      </c>
      <c r="AA5" s="1">
        <f>'Building energy consumption'!$B$19*'Building energy consumption'!AA107</f>
        <v>0</v>
      </c>
      <c r="AB5" s="1">
        <f>'Building energy consumption'!$B$19*'Building energy consumption'!AB107</f>
        <v>0</v>
      </c>
      <c r="AC5" s="1">
        <f>'Building energy consumption'!$B$19*'Building energy consumption'!AC107</f>
        <v>0</v>
      </c>
      <c r="AD5" s="1">
        <f>'Building energy consumption'!$B$19*'Building energy consumption'!AD107</f>
        <v>0</v>
      </c>
      <c r="AE5" s="1">
        <f>'Building energy consumption'!$B$19*'Building energy consumption'!AE107</f>
        <v>0</v>
      </c>
      <c r="AF5" s="1">
        <f>'Building energy consumption'!$B$19*'Building energy consumption'!AF107</f>
        <v>0</v>
      </c>
      <c r="AG5" s="1">
        <f>'Building energy consumption'!$B$19*'Building energy consumption'!AG107</f>
        <v>0</v>
      </c>
      <c r="AH5" s="1">
        <f>'Building energy consumption'!$B$19*'Building energy consumption'!AH107</f>
        <v>0</v>
      </c>
      <c r="AI5" s="1">
        <f>'Building energy consumption'!$B$19*'Building energy consumption'!AI107</f>
        <v>0</v>
      </c>
      <c r="AJ5" s="1">
        <f>'Building energy consumption'!$B$19*'Building energy consumption'!AJ107</f>
        <v>0</v>
      </c>
      <c r="AK5" s="1">
        <f>'Building energy consumption'!$B$19*'Building energy consumption'!AK107</f>
        <v>0</v>
      </c>
      <c r="AL5" s="1">
        <f>'Building energy consumption'!$B$19*'Building energy consumption'!AL107</f>
        <v>0</v>
      </c>
      <c r="AM5" s="1">
        <f>'Building energy consumption'!$B$19*'Building energy consumption'!AM107</f>
        <v>0</v>
      </c>
      <c r="AN5" s="1">
        <f>'Building energy consumption'!$B$19*'Building energy consumption'!AN107</f>
        <v>0</v>
      </c>
    </row>
    <row r="6" spans="1:40" x14ac:dyDescent="0.15">
      <c r="A6" t="s">
        <v>4</v>
      </c>
      <c r="B6" s="1">
        <f>'Building energy consumption'!$B$19*'Building energy consumption'!B108</f>
        <v>0</v>
      </c>
      <c r="C6" s="1">
        <f>'Building energy consumption'!$B$19*'Building energy consumption'!C108</f>
        <v>0</v>
      </c>
      <c r="D6" s="1">
        <f>'Building energy consumption'!$B$19*'Building energy consumption'!D108</f>
        <v>0</v>
      </c>
      <c r="E6" s="1">
        <f>'Building energy consumption'!$B$19*'Building energy consumption'!E108</f>
        <v>0</v>
      </c>
      <c r="F6" s="1">
        <f>'Building energy consumption'!$B$19*'Building energy consumption'!F108</f>
        <v>0</v>
      </c>
      <c r="G6" s="1">
        <f>'Building energy consumption'!$B$19*'Building energy consumption'!G108</f>
        <v>0</v>
      </c>
      <c r="H6" s="1">
        <f>'Building energy consumption'!$B$19*'Building energy consumption'!H108</f>
        <v>0</v>
      </c>
      <c r="I6" s="1">
        <f>'Building energy consumption'!$B$19*'Building energy consumption'!I108</f>
        <v>0</v>
      </c>
      <c r="J6" s="1">
        <f>'Building energy consumption'!$B$19*'Building energy consumption'!J108</f>
        <v>0</v>
      </c>
      <c r="K6" s="1">
        <f>'Building energy consumption'!$B$19*'Building energy consumption'!K108</f>
        <v>0</v>
      </c>
      <c r="L6" s="1">
        <f>'Building energy consumption'!$B$19*'Building energy consumption'!L108</f>
        <v>0</v>
      </c>
      <c r="M6" s="1">
        <f>'Building energy consumption'!$B$19*'Building energy consumption'!M108</f>
        <v>0</v>
      </c>
      <c r="N6" s="1">
        <f>'Building energy consumption'!$B$19*'Building energy consumption'!N108</f>
        <v>0</v>
      </c>
      <c r="O6" s="1">
        <f>'Building energy consumption'!$B$19*'Building energy consumption'!O108</f>
        <v>0</v>
      </c>
      <c r="P6" s="1">
        <f>'Building energy consumption'!$B$19*'Building energy consumption'!P108</f>
        <v>0</v>
      </c>
      <c r="Q6" s="1">
        <f>'Building energy consumption'!$B$19*'Building energy consumption'!Q108</f>
        <v>0</v>
      </c>
      <c r="R6" s="1">
        <f>'Building energy consumption'!$B$19*'Building energy consumption'!R108</f>
        <v>0</v>
      </c>
      <c r="S6" s="1">
        <f>'Building energy consumption'!$B$19*'Building energy consumption'!S108</f>
        <v>0</v>
      </c>
      <c r="T6" s="1">
        <f>'Building energy consumption'!$B$19*'Building energy consumption'!T108</f>
        <v>0</v>
      </c>
      <c r="U6" s="1">
        <f>'Building energy consumption'!$B$19*'Building energy consumption'!U108</f>
        <v>0</v>
      </c>
      <c r="V6" s="1">
        <f>'Building energy consumption'!$B$19*'Building energy consumption'!V108</f>
        <v>0</v>
      </c>
      <c r="W6" s="1">
        <f>'Building energy consumption'!$B$19*'Building energy consumption'!W108</f>
        <v>0</v>
      </c>
      <c r="X6" s="1">
        <f>'Building energy consumption'!$B$19*'Building energy consumption'!X108</f>
        <v>0</v>
      </c>
      <c r="Y6" s="1">
        <f>'Building energy consumption'!$B$19*'Building energy consumption'!Y108</f>
        <v>0</v>
      </c>
      <c r="Z6" s="1">
        <f>'Building energy consumption'!$B$19*'Building energy consumption'!Z108</f>
        <v>0</v>
      </c>
      <c r="AA6" s="1">
        <f>'Building energy consumption'!$B$19*'Building energy consumption'!AA108</f>
        <v>0</v>
      </c>
      <c r="AB6" s="1">
        <f>'Building energy consumption'!$B$19*'Building energy consumption'!AB108</f>
        <v>0</v>
      </c>
      <c r="AC6" s="1">
        <f>'Building energy consumption'!$B$19*'Building energy consumption'!AC108</f>
        <v>0</v>
      </c>
      <c r="AD6" s="1">
        <f>'Building energy consumption'!$B$19*'Building energy consumption'!AD108</f>
        <v>0</v>
      </c>
      <c r="AE6" s="1">
        <f>'Building energy consumption'!$B$19*'Building energy consumption'!AE108</f>
        <v>0</v>
      </c>
      <c r="AF6" s="1">
        <f>'Building energy consumption'!$B$19*'Building energy consumption'!AF108</f>
        <v>0</v>
      </c>
      <c r="AG6" s="1">
        <f>'Building energy consumption'!$B$19*'Building energy consumption'!AG108</f>
        <v>0</v>
      </c>
      <c r="AH6" s="1">
        <f>'Building energy consumption'!$B$19*'Building energy consumption'!AH108</f>
        <v>0</v>
      </c>
      <c r="AI6" s="1">
        <f>'Building energy consumption'!$B$19*'Building energy consumption'!AI108</f>
        <v>0</v>
      </c>
      <c r="AJ6" s="1">
        <f>'Building energy consumption'!$B$19*'Building energy consumption'!AJ108</f>
        <v>0</v>
      </c>
      <c r="AK6" s="1">
        <f>'Building energy consumption'!$B$19*'Building energy consumption'!AK108</f>
        <v>0</v>
      </c>
      <c r="AL6" s="1">
        <f>'Building energy consumption'!$B$19*'Building energy consumption'!AL108</f>
        <v>0</v>
      </c>
      <c r="AM6" s="1">
        <f>'Building energy consumption'!$B$19*'Building energy consumption'!AM108</f>
        <v>0</v>
      </c>
      <c r="AN6" s="1">
        <f>'Building energy consumption'!$B$19*'Building energy consumption'!AN108</f>
        <v>0</v>
      </c>
    </row>
    <row r="7" spans="1:40" x14ac:dyDescent="0.15">
      <c r="A7" t="s">
        <v>5</v>
      </c>
      <c r="B7" s="1">
        <f>'Building energy consumption'!$B$19*'Building energy consumption'!B109</f>
        <v>133141021052862.17</v>
      </c>
      <c r="C7" s="1">
        <f>'Building energy consumption'!$B$19*'Building energy consumption'!C109</f>
        <v>133141021052862.17</v>
      </c>
      <c r="D7" s="1">
        <f>'Building energy consumption'!$B$19*'Building energy consumption'!D109</f>
        <v>127287691682647.33</v>
      </c>
      <c r="E7" s="1">
        <f>'Building energy consumption'!$B$19*'Building energy consumption'!E109</f>
        <v>122343048524391.61</v>
      </c>
      <c r="F7" s="1">
        <f>'Building energy consumption'!$B$19*'Building energy consumption'!F109</f>
        <v>117341051809051.72</v>
      </c>
      <c r="G7" s="1">
        <f>'Building energy consumption'!$B$19*'Building energy consumption'!G109</f>
        <v>113182478189693.45</v>
      </c>
      <c r="H7" s="1">
        <f>'Building energy consumption'!$B$19*'Building energy consumption'!H109</f>
        <v>109005407400763.17</v>
      </c>
      <c r="I7" s="1">
        <f>'Building energy consumption'!$B$19*'Building energy consumption'!I109</f>
        <v>104810697719322.22</v>
      </c>
      <c r="J7" s="1">
        <f>'Building energy consumption'!$B$19*'Building energy consumption'!J109</f>
        <v>100597939251301.34</v>
      </c>
      <c r="K7" s="1">
        <f>'Building energy consumption'!$B$19*'Building energy consumption'!K109</f>
        <v>96369593074497.484</v>
      </c>
      <c r="L7" s="1">
        <f>'Building energy consumption'!$B$19*'Building energy consumption'!L109</f>
        <v>91639759649967.656</v>
      </c>
      <c r="M7" s="1">
        <f>'Building energy consumption'!$B$19*'Building energy consumption'!M109</f>
        <v>86903082911540.859</v>
      </c>
      <c r="N7" s="1">
        <f>'Building energy consumption'!$B$19*'Building energy consumption'!N109</f>
        <v>82155296306189.531</v>
      </c>
      <c r="O7" s="1">
        <f>'Building energy consumption'!$B$19*'Building energy consumption'!O109</f>
        <v>77396729912923.969</v>
      </c>
      <c r="P7" s="1">
        <f>'Building energy consumption'!$B$19*'Building energy consumption'!P109</f>
        <v>72629562856851.406</v>
      </c>
      <c r="Q7" s="1">
        <f>'Building energy consumption'!$B$19*'Building energy consumption'!Q109</f>
        <v>69685931112205.188</v>
      </c>
      <c r="R7" s="1">
        <f>'Building energy consumption'!$B$19*'Building energy consumption'!R109</f>
        <v>66740486708271.172</v>
      </c>
      <c r="S7" s="1">
        <f>'Building energy consumption'!$B$19*'Building energy consumption'!S109</f>
        <v>63796968188096.031</v>
      </c>
      <c r="T7" s="1">
        <f>'Building energy consumption'!$B$19*'Building energy consumption'!T109</f>
        <v>60856947058546.492</v>
      </c>
      <c r="U7" s="1">
        <f>'Building energy consumption'!$B$19*'Building energy consumption'!U109</f>
        <v>57919271489406.719</v>
      </c>
      <c r="V7" s="1">
        <f>'Building energy consumption'!$B$19*'Building energy consumption'!V109</f>
        <v>55471393407983.188</v>
      </c>
      <c r="W7" s="1">
        <f>'Building energy consumption'!$B$19*'Building energy consumption'!W109</f>
        <v>53028390687191.664</v>
      </c>
      <c r="X7" s="1">
        <f>'Building energy consumption'!$B$19*'Building energy consumption'!X109</f>
        <v>50589675331692.883</v>
      </c>
      <c r="Y7" s="1">
        <f>'Building energy consumption'!$B$19*'Building energy consumption'!Y109</f>
        <v>48156234730738.633</v>
      </c>
      <c r="Z7" s="1">
        <f>'Building energy consumption'!$B$19*'Building energy consumption'!Z109</f>
        <v>45730688017145.461</v>
      </c>
      <c r="AA7" s="1">
        <f>'Building energy consumption'!$B$19*'Building energy consumption'!AA109</f>
        <v>43005588752265.43</v>
      </c>
      <c r="AB7" s="1">
        <f>'Building energy consumption'!$B$19*'Building energy consumption'!AB109</f>
        <v>40293578925099.047</v>
      </c>
      <c r="AC7" s="1">
        <f>'Building energy consumption'!$B$19*'Building energy consumption'!AC109</f>
        <v>37592746238754.188</v>
      </c>
      <c r="AD7" s="1">
        <f>'Building energy consumption'!$B$19*'Building energy consumption'!AD109</f>
        <v>34904005373697.164</v>
      </c>
      <c r="AE7" s="1">
        <f>'Building energy consumption'!$B$19*'Building energy consumption'!AE109</f>
        <v>32225672958190.09</v>
      </c>
      <c r="AF7" s="1">
        <f>'Building energy consumption'!$B$19*'Building energy consumption'!AF109</f>
        <v>29271977321286.434</v>
      </c>
      <c r="AG7" s="1">
        <f>'Building energy consumption'!$B$19*'Building energy consumption'!AG109</f>
        <v>26340326513918.148</v>
      </c>
      <c r="AH7" s="1">
        <f>'Building energy consumption'!$B$19*'Building energy consumption'!AH109</f>
        <v>23423355594352.422</v>
      </c>
      <c r="AI7" s="1">
        <f>'Building energy consumption'!$B$19*'Building energy consumption'!AI109</f>
        <v>20525525586628.727</v>
      </c>
      <c r="AJ7" s="1">
        <f>'Building energy consumption'!$B$19*'Building energy consumption'!AJ109</f>
        <v>17648558289380.445</v>
      </c>
      <c r="AK7" s="1">
        <f>'Building energy consumption'!$B$19*'Building energy consumption'!AK109</f>
        <v>14557033351182.111</v>
      </c>
      <c r="AL7" s="1">
        <f>'Building energy consumption'!$B$19*'Building energy consumption'!AL109</f>
        <v>11491999981368.227</v>
      </c>
      <c r="AM7" s="1">
        <f>'Building energy consumption'!$B$19*'Building energy consumption'!AM109</f>
        <v>8450704840926.7627</v>
      </c>
      <c r="AN7" s="1">
        <f>'Building energy consumption'!$B$19*'Building energy consumption'!AN109</f>
        <v>5434426844879.2646</v>
      </c>
    </row>
    <row r="8" spans="1:40" x14ac:dyDescent="0.15">
      <c r="A8" t="s">
        <v>6</v>
      </c>
      <c r="B8" s="1">
        <f>'Building energy consumption'!$B$19*'Building energy consumption'!B110</f>
        <v>0</v>
      </c>
      <c r="C8" s="1">
        <f>'Building energy consumption'!$B$19*'Building energy consumption'!C110</f>
        <v>0</v>
      </c>
      <c r="D8" s="1">
        <f>'Building energy consumption'!$B$19*'Building energy consumption'!D110</f>
        <v>0</v>
      </c>
      <c r="E8" s="1">
        <f>'Building energy consumption'!$B$19*'Building energy consumption'!E110</f>
        <v>0</v>
      </c>
      <c r="F8" s="1">
        <f>'Building energy consumption'!$B$19*'Building energy consumption'!F110</f>
        <v>0</v>
      </c>
      <c r="G8" s="1">
        <f>'Building energy consumption'!$B$19*'Building energy consumption'!G110</f>
        <v>0</v>
      </c>
      <c r="H8" s="1">
        <f>'Building energy consumption'!$B$19*'Building energy consumption'!H110</f>
        <v>0</v>
      </c>
      <c r="I8" s="1">
        <f>'Building energy consumption'!$B$19*'Building energy consumption'!I110</f>
        <v>0</v>
      </c>
      <c r="J8" s="1">
        <f>'Building energy consumption'!$B$19*'Building energy consumption'!J110</f>
        <v>0</v>
      </c>
      <c r="K8" s="1">
        <f>'Building energy consumption'!$B$19*'Building energy consumption'!K110</f>
        <v>0</v>
      </c>
      <c r="L8" s="1">
        <f>'Building energy consumption'!$B$19*'Building energy consumption'!L110</f>
        <v>0</v>
      </c>
      <c r="M8" s="1">
        <f>'Building energy consumption'!$B$19*'Building energy consumption'!M110</f>
        <v>0</v>
      </c>
      <c r="N8" s="1">
        <f>'Building energy consumption'!$B$19*'Building energy consumption'!N110</f>
        <v>0</v>
      </c>
      <c r="O8" s="1">
        <f>'Building energy consumption'!$B$19*'Building energy consumption'!O110</f>
        <v>0</v>
      </c>
      <c r="P8" s="1">
        <f>'Building energy consumption'!$B$19*'Building energy consumption'!P110</f>
        <v>0</v>
      </c>
      <c r="Q8" s="1">
        <f>'Building energy consumption'!$B$19*'Building energy consumption'!Q110</f>
        <v>0</v>
      </c>
      <c r="R8" s="1">
        <f>'Building energy consumption'!$B$19*'Building energy consumption'!R110</f>
        <v>0</v>
      </c>
      <c r="S8" s="1">
        <f>'Building energy consumption'!$B$19*'Building energy consumption'!S110</f>
        <v>0</v>
      </c>
      <c r="T8" s="1">
        <f>'Building energy consumption'!$B$19*'Building energy consumption'!T110</f>
        <v>0</v>
      </c>
      <c r="U8" s="1">
        <f>'Building energy consumption'!$B$19*'Building energy consumption'!U110</f>
        <v>0</v>
      </c>
      <c r="V8" s="1">
        <f>'Building energy consumption'!$B$19*'Building energy consumption'!V110</f>
        <v>0</v>
      </c>
      <c r="W8" s="1">
        <f>'Building energy consumption'!$B$19*'Building energy consumption'!W110</f>
        <v>0</v>
      </c>
      <c r="X8" s="1">
        <f>'Building energy consumption'!$B$19*'Building energy consumption'!X110</f>
        <v>0</v>
      </c>
      <c r="Y8" s="1">
        <f>'Building energy consumption'!$B$19*'Building energy consumption'!Y110</f>
        <v>0</v>
      </c>
      <c r="Z8" s="1">
        <f>'Building energy consumption'!$B$19*'Building energy consumption'!Z110</f>
        <v>0</v>
      </c>
      <c r="AA8" s="1">
        <f>'Building energy consumption'!$B$19*'Building energy consumption'!AA110</f>
        <v>0</v>
      </c>
      <c r="AB8" s="1">
        <f>'Building energy consumption'!$B$19*'Building energy consumption'!AB110</f>
        <v>0</v>
      </c>
      <c r="AC8" s="1">
        <f>'Building energy consumption'!$B$19*'Building energy consumption'!AC110</f>
        <v>0</v>
      </c>
      <c r="AD8" s="1">
        <f>'Building energy consumption'!$B$19*'Building energy consumption'!AD110</f>
        <v>0</v>
      </c>
      <c r="AE8" s="1">
        <f>'Building energy consumption'!$B$19*'Building energy consumption'!AE110</f>
        <v>0</v>
      </c>
      <c r="AF8" s="1">
        <f>'Building energy consumption'!$B$19*'Building energy consumption'!AF110</f>
        <v>0</v>
      </c>
      <c r="AG8" s="1">
        <f>'Building energy consumption'!$B$19*'Building energy consumption'!AG110</f>
        <v>0</v>
      </c>
      <c r="AH8" s="1">
        <f>'Building energy consumption'!$B$19*'Building energy consumption'!AH110</f>
        <v>0</v>
      </c>
      <c r="AI8" s="1">
        <f>'Building energy consumption'!$B$19*'Building energy consumption'!AI110</f>
        <v>0</v>
      </c>
      <c r="AJ8" s="1">
        <f>'Building energy consumption'!$B$19*'Building energy consumption'!AJ110</f>
        <v>0</v>
      </c>
      <c r="AK8" s="1">
        <f>'Building energy consumption'!$B$19*'Building energy consumption'!AK110</f>
        <v>0</v>
      </c>
      <c r="AL8" s="1">
        <f>'Building energy consumption'!$B$19*'Building energy consumption'!AL110</f>
        <v>0</v>
      </c>
      <c r="AM8" s="1">
        <f>'Building energy consumption'!$B$19*'Building energy consumption'!AM110</f>
        <v>0</v>
      </c>
      <c r="AN8" s="1">
        <f>'Building energy consumption'!$B$19*'Building energy consumption'!AN110</f>
        <v>0</v>
      </c>
    </row>
    <row r="9" spans="1:40" x14ac:dyDescent="0.15">
      <c r="A9" t="s">
        <v>7</v>
      </c>
      <c r="B9" s="1">
        <f>'Building energy consumption'!$B$19*'Building energy consumption'!B111</f>
        <v>0</v>
      </c>
      <c r="C9" s="1">
        <f>'Building energy consumption'!$B$19*'Building energy consumption'!C111</f>
        <v>0</v>
      </c>
      <c r="D9" s="1">
        <f>'Building energy consumption'!$B$19*'Building energy consumption'!D111</f>
        <v>0</v>
      </c>
      <c r="E9" s="1">
        <f>'Building energy consumption'!$B$19*'Building energy consumption'!E111</f>
        <v>0</v>
      </c>
      <c r="F9" s="1">
        <f>'Building energy consumption'!$B$19*'Building energy consumption'!F111</f>
        <v>0</v>
      </c>
      <c r="G9" s="1">
        <f>'Building energy consumption'!$B$19*'Building energy consumption'!G111</f>
        <v>0</v>
      </c>
      <c r="H9" s="1">
        <f>'Building energy consumption'!$B$19*'Building energy consumption'!H111</f>
        <v>0</v>
      </c>
      <c r="I9" s="1">
        <f>'Building energy consumption'!$B$19*'Building energy consumption'!I111</f>
        <v>0</v>
      </c>
      <c r="J9" s="1">
        <f>'Building energy consumption'!$B$19*'Building energy consumption'!J111</f>
        <v>0</v>
      </c>
      <c r="K9" s="1">
        <f>'Building energy consumption'!$B$19*'Building energy consumption'!K111</f>
        <v>0</v>
      </c>
      <c r="L9" s="1">
        <f>'Building energy consumption'!$B$19*'Building energy consumption'!L111</f>
        <v>0</v>
      </c>
      <c r="M9" s="1">
        <f>'Building energy consumption'!$B$19*'Building energy consumption'!M111</f>
        <v>0</v>
      </c>
      <c r="N9" s="1">
        <f>'Building energy consumption'!$B$19*'Building energy consumption'!N111</f>
        <v>0</v>
      </c>
      <c r="O9" s="1">
        <f>'Building energy consumption'!$B$19*'Building energy consumption'!O111</f>
        <v>0</v>
      </c>
      <c r="P9" s="1">
        <f>'Building energy consumption'!$B$19*'Building energy consumption'!P111</f>
        <v>0</v>
      </c>
      <c r="Q9" s="1">
        <f>'Building energy consumption'!$B$19*'Building energy consumption'!Q111</f>
        <v>0</v>
      </c>
      <c r="R9" s="1">
        <f>'Building energy consumption'!$B$19*'Building energy consumption'!R111</f>
        <v>0</v>
      </c>
      <c r="S9" s="1">
        <f>'Building energy consumption'!$B$19*'Building energy consumption'!S111</f>
        <v>0</v>
      </c>
      <c r="T9" s="1">
        <f>'Building energy consumption'!$B$19*'Building energy consumption'!T111</f>
        <v>0</v>
      </c>
      <c r="U9" s="1">
        <f>'Building energy consumption'!$B$19*'Building energy consumption'!U111</f>
        <v>0</v>
      </c>
      <c r="V9" s="1">
        <f>'Building energy consumption'!$B$19*'Building energy consumption'!V111</f>
        <v>0</v>
      </c>
      <c r="W9" s="1">
        <f>'Building energy consumption'!$B$19*'Building energy consumption'!W111</f>
        <v>0</v>
      </c>
      <c r="X9" s="1">
        <f>'Building energy consumption'!$B$19*'Building energy consumption'!X111</f>
        <v>0</v>
      </c>
      <c r="Y9" s="1">
        <f>'Building energy consumption'!$B$19*'Building energy consumption'!Y111</f>
        <v>0</v>
      </c>
      <c r="Z9" s="1">
        <f>'Building energy consumption'!$B$19*'Building energy consumption'!Z111</f>
        <v>0</v>
      </c>
      <c r="AA9" s="1">
        <f>'Building energy consumption'!$B$19*'Building energy consumption'!AA111</f>
        <v>0</v>
      </c>
      <c r="AB9" s="1">
        <f>'Building energy consumption'!$B$19*'Building energy consumption'!AB111</f>
        <v>0</v>
      </c>
      <c r="AC9" s="1">
        <f>'Building energy consumption'!$B$19*'Building energy consumption'!AC111</f>
        <v>0</v>
      </c>
      <c r="AD9" s="1">
        <f>'Building energy consumption'!$B$19*'Building energy consumption'!AD111</f>
        <v>0</v>
      </c>
      <c r="AE9" s="1">
        <f>'Building energy consumption'!$B$19*'Building energy consumption'!AE111</f>
        <v>0</v>
      </c>
      <c r="AF9" s="1">
        <f>'Building energy consumption'!$B$19*'Building energy consumption'!AF111</f>
        <v>0</v>
      </c>
      <c r="AG9" s="1">
        <f>'Building energy consumption'!$B$19*'Building energy consumption'!AG111</f>
        <v>0</v>
      </c>
      <c r="AH9" s="1">
        <f>'Building energy consumption'!$B$19*'Building energy consumption'!AH111</f>
        <v>0</v>
      </c>
      <c r="AI9" s="1">
        <f>'Building energy consumption'!$B$19*'Building energy consumption'!AI111</f>
        <v>0</v>
      </c>
      <c r="AJ9" s="1">
        <f>'Building energy consumption'!$B$19*'Building energy consumption'!AJ111</f>
        <v>0</v>
      </c>
      <c r="AK9" s="1">
        <f>'Building energy consumption'!$B$19*'Building energy consumption'!AK111</f>
        <v>0</v>
      </c>
      <c r="AL9" s="1">
        <f>'Building energy consumption'!$B$19*'Building energy consumption'!AL111</f>
        <v>0</v>
      </c>
      <c r="AM9" s="1">
        <f>'Building energy consumption'!$B$19*'Building energy consumption'!AM111</f>
        <v>0</v>
      </c>
      <c r="AN9" s="1">
        <f>'Building energy consumption'!$B$19*'Building energy consumption'!AN111</f>
        <v>0</v>
      </c>
    </row>
    <row r="10" spans="1:40" x14ac:dyDescent="0.15">
      <c r="A10" t="s">
        <v>8</v>
      </c>
      <c r="B10" s="1">
        <f>'Building energy consumption'!$B$19*'Building energy consumption'!B112</f>
        <v>127159770371522.02</v>
      </c>
      <c r="C10" s="1">
        <f>'Building energy consumption'!$B$19*'Building energy consumption'!C112</f>
        <v>127159770371522.02</v>
      </c>
      <c r="D10" s="1">
        <f>'Building energy consumption'!$B$19*'Building energy consumption'!D112</f>
        <v>121569397000944.61</v>
      </c>
      <c r="E10" s="1">
        <f>'Building energy consumption'!$B$19*'Building energy consumption'!E112</f>
        <v>116846887862883.59</v>
      </c>
      <c r="F10" s="1">
        <f>'Building energy consumption'!$B$19*'Building energy consumption'!F112</f>
        <v>112069601729039.19</v>
      </c>
      <c r="G10" s="1">
        <f>'Building energy consumption'!$B$19*'Building energy consumption'!G112</f>
        <v>108097848603451.31</v>
      </c>
      <c r="H10" s="1">
        <f>'Building energy consumption'!$B$19*'Building energy consumption'!H112</f>
        <v>104108429278395.38</v>
      </c>
      <c r="I10" s="1">
        <f>'Building energy consumption'!$B$19*'Building energy consumption'!I112</f>
        <v>100102163473542.88</v>
      </c>
      <c r="J10" s="1">
        <f>'Building energy consumption'!$B$19*'Building energy consumption'!J112</f>
        <v>96078659708977.859</v>
      </c>
      <c r="K10" s="1">
        <f>'Building energy consumption'!$B$19*'Building energy consumption'!K112</f>
        <v>92040268500604.844</v>
      </c>
      <c r="L10" s="1">
        <f>'Building energy consumption'!$B$19*'Building energy consumption'!L112</f>
        <v>87522918945955.078</v>
      </c>
      <c r="M10" s="1">
        <f>'Building energy consumption'!$B$19*'Building energy consumption'!M112</f>
        <v>82999033507647.25</v>
      </c>
      <c r="N10" s="1">
        <f>'Building energy consumption'!$B$19*'Building energy consumption'!N112</f>
        <v>78464537304033.484</v>
      </c>
      <c r="O10" s="1">
        <f>'Building energy consumption'!$B$19*'Building energy consumption'!O112</f>
        <v>73919745585596.516</v>
      </c>
      <c r="P10" s="1">
        <f>'Building energy consumption'!$B$19*'Building energy consumption'!P112</f>
        <v>69366739582043.414</v>
      </c>
      <c r="Q10" s="1">
        <f>'Building energy consumption'!$B$19*'Building energy consumption'!Q112</f>
        <v>66555348068387.227</v>
      </c>
      <c r="R10" s="1">
        <f>'Building energy consumption'!$B$19*'Building energy consumption'!R112</f>
        <v>63742225327668.367</v>
      </c>
      <c r="S10" s="1">
        <f>'Building energy consumption'!$B$19*'Building energy consumption'!S112</f>
        <v>60930941951967.18</v>
      </c>
      <c r="T10" s="1">
        <f>'Building energy consumption'!$B$19*'Building energy consumption'!T112</f>
        <v>58122998849499.109</v>
      </c>
      <c r="U10" s="1">
        <f>'Building energy consumption'!$B$19*'Building energy consumption'!U112</f>
        <v>55317295935071.789</v>
      </c>
      <c r="V10" s="1">
        <f>'Building energy consumption'!$B$19*'Building energy consumption'!V112</f>
        <v>52979386759749.242</v>
      </c>
      <c r="W10" s="1">
        <f>'Building energy consumption'!$B$19*'Building energy consumption'!W112</f>
        <v>50646133923498.93</v>
      </c>
      <c r="X10" s="1">
        <f>'Building energy consumption'!$B$19*'Building energy consumption'!X112</f>
        <v>48316975846187.773</v>
      </c>
      <c r="Y10" s="1">
        <f>'Building energy consumption'!$B$19*'Building energy consumption'!Y112</f>
        <v>45992855559418.875</v>
      </c>
      <c r="Z10" s="1">
        <f>'Building energy consumption'!$B$19*'Building energy consumption'!Z112</f>
        <v>43676274533624.82</v>
      </c>
      <c r="AA10" s="1">
        <f>'Building energy consumption'!$B$19*'Building energy consumption'!AA112</f>
        <v>41073598108121.328</v>
      </c>
      <c r="AB10" s="1">
        <f>'Building energy consumption'!$B$19*'Building energy consumption'!AB112</f>
        <v>38483423088126.07</v>
      </c>
      <c r="AC10" s="1">
        <f>'Building energy consumption'!$B$19*'Building energy consumption'!AC112</f>
        <v>35903923085109.297</v>
      </c>
      <c r="AD10" s="1">
        <f>'Building energy consumption'!$B$19*'Building energy consumption'!AD112</f>
        <v>33335971688270.965</v>
      </c>
      <c r="AE10" s="1">
        <f>'Building energy consumption'!$B$19*'Building energy consumption'!AE112</f>
        <v>30777961149961.652</v>
      </c>
      <c r="AF10" s="1">
        <f>'Building energy consumption'!$B$19*'Building energy consumption'!AF112</f>
        <v>27956957856116.469</v>
      </c>
      <c r="AG10" s="1">
        <f>'Building energy consumption'!$B$19*'Building energy consumption'!AG112</f>
        <v>25157009046001.609</v>
      </c>
      <c r="AH10" s="1">
        <f>'Building energy consumption'!$B$19*'Building energy consumption'!AH112</f>
        <v>22371080641823.945</v>
      </c>
      <c r="AI10" s="1">
        <f>'Building energy consumption'!$B$19*'Building energy consumption'!AI112</f>
        <v>19603433259793.227</v>
      </c>
      <c r="AJ10" s="1">
        <f>'Building energy consumption'!$B$19*'Building energy consumption'!AJ112</f>
        <v>16855711348157.752</v>
      </c>
      <c r="AK10" s="1">
        <f>'Building energy consumption'!$B$19*'Building energy consumption'!AK112</f>
        <v>13903070620826.609</v>
      </c>
      <c r="AL10" s="1">
        <f>'Building energy consumption'!$B$19*'Building energy consumption'!AL112</f>
        <v>10975731349995.566</v>
      </c>
      <c r="AM10" s="1">
        <f>'Building energy consumption'!$B$19*'Building energy consumption'!AM112</f>
        <v>8071063888139.3477</v>
      </c>
      <c r="AN10" s="1">
        <f>'Building energy consumption'!$B$19*'Building energy consumption'!AN112</f>
        <v>5190289696075.8037</v>
      </c>
    </row>
    <row r="11" spans="1:40" x14ac:dyDescent="0.15">
      <c r="A11" t="s">
        <v>9</v>
      </c>
      <c r="B11" s="1">
        <f>'Building energy consumption'!$B$19*'Building energy consumption'!B113</f>
        <v>0</v>
      </c>
      <c r="C11" s="1">
        <f>'Building energy consumption'!$B$19*'Building energy consumption'!C113</f>
        <v>0</v>
      </c>
      <c r="D11" s="1">
        <f>'Building energy consumption'!$B$19*'Building energy consumption'!D113</f>
        <v>0</v>
      </c>
      <c r="E11" s="1">
        <f>'Building energy consumption'!$B$19*'Building energy consumption'!E113</f>
        <v>0</v>
      </c>
      <c r="F11" s="1">
        <f>'Building energy consumption'!$B$19*'Building energy consumption'!F113</f>
        <v>0</v>
      </c>
      <c r="G11" s="1">
        <f>'Building energy consumption'!$B$19*'Building energy consumption'!G113</f>
        <v>0</v>
      </c>
      <c r="H11" s="1">
        <f>'Building energy consumption'!$B$19*'Building energy consumption'!H113</f>
        <v>0</v>
      </c>
      <c r="I11" s="1">
        <f>'Building energy consumption'!$B$19*'Building energy consumption'!I113</f>
        <v>0</v>
      </c>
      <c r="J11" s="1">
        <f>'Building energy consumption'!$B$19*'Building energy consumption'!J113</f>
        <v>0</v>
      </c>
      <c r="K11" s="1">
        <f>'Building energy consumption'!$B$19*'Building energy consumption'!K113</f>
        <v>0</v>
      </c>
      <c r="L11" s="1">
        <f>'Building energy consumption'!$B$19*'Building energy consumption'!L113</f>
        <v>0</v>
      </c>
      <c r="M11" s="1">
        <f>'Building energy consumption'!$B$19*'Building energy consumption'!M113</f>
        <v>0</v>
      </c>
      <c r="N11" s="1">
        <f>'Building energy consumption'!$B$19*'Building energy consumption'!N113</f>
        <v>0</v>
      </c>
      <c r="O11" s="1">
        <f>'Building energy consumption'!$B$19*'Building energy consumption'!O113</f>
        <v>0</v>
      </c>
      <c r="P11" s="1">
        <f>'Building energy consumption'!$B$19*'Building energy consumption'!P113</f>
        <v>0</v>
      </c>
      <c r="Q11" s="1">
        <f>'Building energy consumption'!$B$19*'Building energy consumption'!Q113</f>
        <v>0</v>
      </c>
      <c r="R11" s="1">
        <f>'Building energy consumption'!$B$19*'Building energy consumption'!R113</f>
        <v>0</v>
      </c>
      <c r="S11" s="1">
        <f>'Building energy consumption'!$B$19*'Building energy consumption'!S113</f>
        <v>0</v>
      </c>
      <c r="T11" s="1">
        <f>'Building energy consumption'!$B$19*'Building energy consumption'!T113</f>
        <v>0</v>
      </c>
      <c r="U11" s="1">
        <f>'Building energy consumption'!$B$19*'Building energy consumption'!U113</f>
        <v>0</v>
      </c>
      <c r="V11" s="1">
        <f>'Building energy consumption'!$B$19*'Building energy consumption'!V113</f>
        <v>0</v>
      </c>
      <c r="W11" s="1">
        <f>'Building energy consumption'!$B$19*'Building energy consumption'!W113</f>
        <v>0</v>
      </c>
      <c r="X11" s="1">
        <f>'Building energy consumption'!$B$19*'Building energy consumption'!X113</f>
        <v>0</v>
      </c>
      <c r="Y11" s="1">
        <f>'Building energy consumption'!$B$19*'Building energy consumption'!Y113</f>
        <v>0</v>
      </c>
      <c r="Z11" s="1">
        <f>'Building energy consumption'!$B$19*'Building energy consumption'!Z113</f>
        <v>0</v>
      </c>
      <c r="AA11" s="1">
        <f>'Building energy consumption'!$B$19*'Building energy consumption'!AA113</f>
        <v>0</v>
      </c>
      <c r="AB11" s="1">
        <f>'Building energy consumption'!$B$19*'Building energy consumption'!AB113</f>
        <v>0</v>
      </c>
      <c r="AC11" s="1">
        <f>'Building energy consumption'!$B$19*'Building energy consumption'!AC113</f>
        <v>0</v>
      </c>
      <c r="AD11" s="1">
        <f>'Building energy consumption'!$B$19*'Building energy consumption'!AD113</f>
        <v>0</v>
      </c>
      <c r="AE11" s="1">
        <f>'Building energy consumption'!$B$19*'Building energy consumption'!AE113</f>
        <v>0</v>
      </c>
      <c r="AF11" s="1">
        <f>'Building energy consumption'!$B$19*'Building energy consumption'!AF113</f>
        <v>0</v>
      </c>
      <c r="AG11" s="1">
        <f>'Building energy consumption'!$B$19*'Building energy consumption'!AG113</f>
        <v>0</v>
      </c>
      <c r="AH11" s="1">
        <f>'Building energy consumption'!$B$19*'Building energy consumption'!AH113</f>
        <v>0</v>
      </c>
      <c r="AI11" s="1">
        <f>'Building energy consumption'!$B$19*'Building energy consumption'!AI113</f>
        <v>0</v>
      </c>
      <c r="AJ11" s="1">
        <f>'Building energy consumption'!$B$19*'Building energy consumption'!AJ113</f>
        <v>0</v>
      </c>
      <c r="AK11" s="1">
        <f>'Building energy consumption'!$B$19*'Building energy consumption'!AK113</f>
        <v>0</v>
      </c>
      <c r="AL11" s="1">
        <f>'Building energy consumption'!$B$19*'Building energy consumption'!AL113</f>
        <v>0</v>
      </c>
      <c r="AM11" s="1">
        <f>'Building energy consumption'!$B$19*'Building energy consumption'!AM113</f>
        <v>0</v>
      </c>
      <c r="AN11" s="1">
        <f>'Building energy consumption'!$B$19*'Building energy consumption'!AN113</f>
        <v>0</v>
      </c>
    </row>
    <row r="12" spans="1:40" x14ac:dyDescent="0.15">
      <c r="A12" t="s">
        <v>437</v>
      </c>
      <c r="B12" s="1">
        <f t="shared" ref="B12:AN12" si="0">SUM(B2:B11)</f>
        <v>1810788034957862</v>
      </c>
      <c r="C12" s="1">
        <f t="shared" si="0"/>
        <v>1770859389105823</v>
      </c>
      <c r="D12" s="1">
        <f t="shared" si="0"/>
        <v>1678846471771317</v>
      </c>
      <c r="E12" s="1">
        <f t="shared" si="0"/>
        <v>1598259484477599.3</v>
      </c>
      <c r="F12" s="1">
        <f t="shared" si="0"/>
        <v>1515959777383747</v>
      </c>
      <c r="G12" s="1">
        <f t="shared" si="0"/>
        <v>1444198387567905.8</v>
      </c>
      <c r="H12" s="1">
        <f t="shared" si="0"/>
        <v>1371252745294548</v>
      </c>
      <c r="I12" s="1">
        <f t="shared" si="0"/>
        <v>1297134523583903.5</v>
      </c>
      <c r="J12" s="1">
        <f t="shared" si="0"/>
        <v>1221838147660672</v>
      </c>
      <c r="K12" s="1">
        <f t="shared" si="0"/>
        <v>1145397089479570.8</v>
      </c>
      <c r="L12" s="1">
        <f t="shared" si="0"/>
        <v>1061202859302795.1</v>
      </c>
      <c r="M12" s="1">
        <f t="shared" si="0"/>
        <v>975982875245796.25</v>
      </c>
      <c r="N12" s="1">
        <f t="shared" si="0"/>
        <v>889679109939464.63</v>
      </c>
      <c r="O12" s="1">
        <f t="shared" si="0"/>
        <v>802296052632256.38</v>
      </c>
      <c r="P12" s="1">
        <f t="shared" si="0"/>
        <v>717004765161420.25</v>
      </c>
      <c r="Q12" s="1">
        <f t="shared" si="0"/>
        <v>660999253919154.75</v>
      </c>
      <c r="R12" s="1">
        <f t="shared" si="0"/>
        <v>604969089555530.63</v>
      </c>
      <c r="S12" s="1">
        <f t="shared" si="0"/>
        <v>573028997265314.63</v>
      </c>
      <c r="T12" s="1">
        <f t="shared" si="0"/>
        <v>546621514156752.81</v>
      </c>
      <c r="U12" s="1">
        <f t="shared" si="0"/>
        <v>520235099041981.31</v>
      </c>
      <c r="V12" s="1">
        <f t="shared" si="0"/>
        <v>498248080500752.06</v>
      </c>
      <c r="W12" s="1">
        <f t="shared" si="0"/>
        <v>476304852802467.69</v>
      </c>
      <c r="X12" s="1">
        <f t="shared" si="0"/>
        <v>454400134530326.56</v>
      </c>
      <c r="Y12" s="1">
        <f t="shared" si="0"/>
        <v>432542794486231.63</v>
      </c>
      <c r="Z12" s="1">
        <f t="shared" si="0"/>
        <v>410756357911181</v>
      </c>
      <c r="AA12" s="1">
        <f t="shared" si="0"/>
        <v>386279318585446.69</v>
      </c>
      <c r="AB12" s="1">
        <f t="shared" si="0"/>
        <v>361919849539003.81</v>
      </c>
      <c r="AC12" s="1">
        <f t="shared" si="0"/>
        <v>337660774382414.13</v>
      </c>
      <c r="AD12" s="1">
        <f t="shared" si="0"/>
        <v>313510308841993.81</v>
      </c>
      <c r="AE12" s="1">
        <f t="shared" si="0"/>
        <v>289453332750650.69</v>
      </c>
      <c r="AF12" s="1">
        <f t="shared" si="0"/>
        <v>262923024224834.97</v>
      </c>
      <c r="AG12" s="1">
        <f t="shared" si="0"/>
        <v>236590723957441.38</v>
      </c>
      <c r="AH12" s="1">
        <f t="shared" si="0"/>
        <v>210390279507438.19</v>
      </c>
      <c r="AI12" s="1">
        <f t="shared" si="0"/>
        <v>184361760116432.25</v>
      </c>
      <c r="AJ12" s="1">
        <f t="shared" si="0"/>
        <v>158520631104679.38</v>
      </c>
      <c r="AK12" s="1">
        <f t="shared" si="0"/>
        <v>130752329793974.47</v>
      </c>
      <c r="AL12" s="1">
        <f t="shared" si="0"/>
        <v>103221977672681.97</v>
      </c>
      <c r="AM12" s="1">
        <f t="shared" si="0"/>
        <v>75904844050018.234</v>
      </c>
      <c r="AN12" s="1">
        <f t="shared" si="0"/>
        <v>48812416233502.688</v>
      </c>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294B-FE80-499D-8CB1-585BA740443F}">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consumption'!B117</f>
        <v>53540603882197.023</v>
      </c>
      <c r="C2" s="1">
        <f>'Building energy consumption'!$B$19*'Building energy consumption'!C117</f>
        <v>50063967172125.039</v>
      </c>
      <c r="D2" s="1">
        <f>'Building energy consumption'!$B$19*'Building energy consumption'!D117</f>
        <v>46630061337354.016</v>
      </c>
      <c r="E2" s="1">
        <f>'Building energy consumption'!$B$19*'Building energy consumption'!E117</f>
        <v>43480359909506.344</v>
      </c>
      <c r="F2" s="1">
        <f>'Building energy consumption'!$B$19*'Building energy consumption'!F117</f>
        <v>40226384925894.5</v>
      </c>
      <c r="G2" s="1">
        <f>'Building energy consumption'!$B$19*'Building energy consumption'!G117</f>
        <v>37230369795776.867</v>
      </c>
      <c r="H2" s="1">
        <f>'Building energy consumption'!$B$19*'Building energy consumption'!H117</f>
        <v>34145706605596.355</v>
      </c>
      <c r="I2" s="1">
        <f>'Building energy consumption'!$B$19*'Building energy consumption'!I117</f>
        <v>30972740498207.551</v>
      </c>
      <c r="J2" s="1">
        <f>'Building energy consumption'!$B$19*'Building energy consumption'!J117</f>
        <v>27711306641045.855</v>
      </c>
      <c r="K2" s="1">
        <f>'Building energy consumption'!$B$19*'Building energy consumption'!K117</f>
        <v>24362394718510.637</v>
      </c>
      <c r="L2" s="1">
        <f>'Building energy consumption'!$B$19*'Building energy consumption'!L117</f>
        <v>20730607740738.762</v>
      </c>
      <c r="M2" s="1">
        <f>'Building energy consumption'!$B$19*'Building energy consumption'!M117</f>
        <v>17014859120849.16</v>
      </c>
      <c r="N2" s="1">
        <f>'Building energy consumption'!$B$19*'Building energy consumption'!N117</f>
        <v>13213433130483.016</v>
      </c>
      <c r="O2" s="1">
        <f>'Building energy consumption'!$B$19*'Building energy consumption'!O117</f>
        <v>9326462505813.3184</v>
      </c>
      <c r="P2" s="1">
        <f>'Building energy consumption'!$B$19*'Building energy consumption'!P117</f>
        <v>5628351282868.9424</v>
      </c>
      <c r="Q2" s="1">
        <f>'Building energy consumption'!$B$19*'Building energy consumption'!Q117</f>
        <v>3054038059152.5098</v>
      </c>
      <c r="R2" s="1">
        <f>'Building energy consumption'!$B$19*'Building energy consumption'!R117</f>
        <v>478995902518.65137</v>
      </c>
      <c r="S2" s="1">
        <f>'Building energy consumption'!$B$19*'Building energy consumption'!S117</f>
        <v>0</v>
      </c>
      <c r="T2" s="1">
        <f>'Building energy consumption'!$B$19*'Building energy consumption'!T117</f>
        <v>0</v>
      </c>
      <c r="U2" s="1">
        <f>'Building energy consumption'!$B$19*'Building energy consumption'!U117</f>
        <v>0</v>
      </c>
      <c r="V2" s="1">
        <f>'Building energy consumption'!$B$19*'Building energy consumption'!V117</f>
        <v>0</v>
      </c>
      <c r="W2" s="1">
        <f>'Building energy consumption'!$B$19*'Building energy consumption'!W117</f>
        <v>0</v>
      </c>
      <c r="X2" s="1">
        <f>'Building energy consumption'!$B$19*'Building energy consumption'!X117</f>
        <v>0</v>
      </c>
      <c r="Y2" s="1">
        <f>'Building energy consumption'!$B$19*'Building energy consumption'!Y117</f>
        <v>0</v>
      </c>
      <c r="Z2" s="1">
        <f>'Building energy consumption'!$B$19*'Building energy consumption'!Z117</f>
        <v>0</v>
      </c>
      <c r="AA2" s="1">
        <f>'Building energy consumption'!$B$19*'Building energy consumption'!AA117</f>
        <v>0</v>
      </c>
      <c r="AB2" s="1">
        <f>'Building energy consumption'!$B$19*'Building energy consumption'!AB117</f>
        <v>0</v>
      </c>
      <c r="AC2" s="1">
        <f>'Building energy consumption'!$B$19*'Building energy consumption'!AC117</f>
        <v>0</v>
      </c>
      <c r="AD2" s="1">
        <f>'Building energy consumption'!$B$19*'Building energy consumption'!AD117</f>
        <v>0</v>
      </c>
      <c r="AE2" s="1">
        <f>'Building energy consumption'!$B$19*'Building energy consumption'!AE117</f>
        <v>0</v>
      </c>
      <c r="AF2" s="1">
        <f>'Building energy consumption'!$B$19*'Building energy consumption'!AF117</f>
        <v>0</v>
      </c>
      <c r="AG2" s="1">
        <f>'Building energy consumption'!$B$19*'Building energy consumption'!AG117</f>
        <v>0</v>
      </c>
      <c r="AH2" s="1">
        <f>'Building energy consumption'!$B$19*'Building energy consumption'!AH117</f>
        <v>0</v>
      </c>
      <c r="AI2" s="1">
        <f>'Building energy consumption'!$B$19*'Building energy consumption'!AI117</f>
        <v>0</v>
      </c>
      <c r="AJ2" s="1">
        <f>'Building energy consumption'!$B$19*'Building energy consumption'!AJ117</f>
        <v>0</v>
      </c>
      <c r="AK2" s="1">
        <f>'Building energy consumption'!$B$19*'Building energy consumption'!AK117</f>
        <v>0</v>
      </c>
      <c r="AL2" s="1">
        <f>'Building energy consumption'!$B$19*'Building energy consumption'!AL117</f>
        <v>0</v>
      </c>
      <c r="AM2" s="1">
        <f>'Building energy consumption'!$B$19*'Building energy consumption'!AM117</f>
        <v>0</v>
      </c>
      <c r="AN2" s="1">
        <f>'Building energy consumption'!$B$19*'Building energy consumption'!AN117</f>
        <v>0</v>
      </c>
    </row>
    <row r="3" spans="1:40" x14ac:dyDescent="0.15">
      <c r="A3" t="s">
        <v>1</v>
      </c>
      <c r="B3" s="1">
        <f>'Building energy consumption'!$B$19*'Building energy consumption'!B118</f>
        <v>0</v>
      </c>
      <c r="C3" s="1">
        <f>'Building energy consumption'!$B$19*'Building energy consumption'!C118</f>
        <v>0</v>
      </c>
      <c r="D3" s="1">
        <f>'Building energy consumption'!$B$19*'Building energy consumption'!D118</f>
        <v>0</v>
      </c>
      <c r="E3" s="1">
        <f>'Building energy consumption'!$B$19*'Building energy consumption'!E118</f>
        <v>0</v>
      </c>
      <c r="F3" s="1">
        <f>'Building energy consumption'!$B$19*'Building energy consumption'!F118</f>
        <v>0</v>
      </c>
      <c r="G3" s="1">
        <f>'Building energy consumption'!$B$19*'Building energy consumption'!G118</f>
        <v>0</v>
      </c>
      <c r="H3" s="1">
        <f>'Building energy consumption'!$B$19*'Building energy consumption'!H118</f>
        <v>0</v>
      </c>
      <c r="I3" s="1">
        <f>'Building energy consumption'!$B$19*'Building energy consumption'!I118</f>
        <v>0</v>
      </c>
      <c r="J3" s="1">
        <f>'Building energy consumption'!$B$19*'Building energy consumption'!J118</f>
        <v>0</v>
      </c>
      <c r="K3" s="1">
        <f>'Building energy consumption'!$B$19*'Building energy consumption'!K118</f>
        <v>0</v>
      </c>
      <c r="L3" s="1">
        <f>'Building energy consumption'!$B$19*'Building energy consumption'!L118</f>
        <v>0</v>
      </c>
      <c r="M3" s="1">
        <f>'Building energy consumption'!$B$19*'Building energy consumption'!M118</f>
        <v>0</v>
      </c>
      <c r="N3" s="1">
        <f>'Building energy consumption'!$B$19*'Building energy consumption'!N118</f>
        <v>0</v>
      </c>
      <c r="O3" s="1">
        <f>'Building energy consumption'!$B$19*'Building energy consumption'!O118</f>
        <v>0</v>
      </c>
      <c r="P3" s="1">
        <f>'Building energy consumption'!$B$19*'Building energy consumption'!P118</f>
        <v>0</v>
      </c>
      <c r="Q3" s="1">
        <f>'Building energy consumption'!$B$19*'Building energy consumption'!Q118</f>
        <v>0</v>
      </c>
      <c r="R3" s="1">
        <f>'Building energy consumption'!$B$19*'Building energy consumption'!R118</f>
        <v>0</v>
      </c>
      <c r="S3" s="1">
        <f>'Building energy consumption'!$B$19*'Building energy consumption'!S118</f>
        <v>0</v>
      </c>
      <c r="T3" s="1">
        <f>'Building energy consumption'!$B$19*'Building energy consumption'!T118</f>
        <v>0</v>
      </c>
      <c r="U3" s="1">
        <f>'Building energy consumption'!$B$19*'Building energy consumption'!U118</f>
        <v>0</v>
      </c>
      <c r="V3" s="1">
        <f>'Building energy consumption'!$B$19*'Building energy consumption'!V118</f>
        <v>0</v>
      </c>
      <c r="W3" s="1">
        <f>'Building energy consumption'!$B$19*'Building energy consumption'!W118</f>
        <v>0</v>
      </c>
      <c r="X3" s="1">
        <f>'Building energy consumption'!$B$19*'Building energy consumption'!X118</f>
        <v>0</v>
      </c>
      <c r="Y3" s="1">
        <f>'Building energy consumption'!$B$19*'Building energy consumption'!Y118</f>
        <v>0</v>
      </c>
      <c r="Z3" s="1">
        <f>'Building energy consumption'!$B$19*'Building energy consumption'!Z118</f>
        <v>0</v>
      </c>
      <c r="AA3" s="1">
        <f>'Building energy consumption'!$B$19*'Building energy consumption'!AA118</f>
        <v>0</v>
      </c>
      <c r="AB3" s="1">
        <f>'Building energy consumption'!$B$19*'Building energy consumption'!AB118</f>
        <v>0</v>
      </c>
      <c r="AC3" s="1">
        <f>'Building energy consumption'!$B$19*'Building energy consumption'!AC118</f>
        <v>0</v>
      </c>
      <c r="AD3" s="1">
        <f>'Building energy consumption'!$B$19*'Building energy consumption'!AD118</f>
        <v>0</v>
      </c>
      <c r="AE3" s="1">
        <f>'Building energy consumption'!$B$19*'Building energy consumption'!AE118</f>
        <v>0</v>
      </c>
      <c r="AF3" s="1">
        <f>'Building energy consumption'!$B$19*'Building energy consumption'!AF118</f>
        <v>0</v>
      </c>
      <c r="AG3" s="1">
        <f>'Building energy consumption'!$B$19*'Building energy consumption'!AG118</f>
        <v>0</v>
      </c>
      <c r="AH3" s="1">
        <f>'Building energy consumption'!$B$19*'Building energy consumption'!AH118</f>
        <v>0</v>
      </c>
      <c r="AI3" s="1">
        <f>'Building energy consumption'!$B$19*'Building energy consumption'!AI118</f>
        <v>0</v>
      </c>
      <c r="AJ3" s="1">
        <f>'Building energy consumption'!$B$19*'Building energy consumption'!AJ118</f>
        <v>0</v>
      </c>
      <c r="AK3" s="1">
        <f>'Building energy consumption'!$B$19*'Building energy consumption'!AK118</f>
        <v>0</v>
      </c>
      <c r="AL3" s="1">
        <f>'Building energy consumption'!$B$19*'Building energy consumption'!AL118</f>
        <v>0</v>
      </c>
      <c r="AM3" s="1">
        <f>'Building energy consumption'!$B$19*'Building energy consumption'!AM118</f>
        <v>0</v>
      </c>
      <c r="AN3" s="1">
        <f>'Building energy consumption'!$B$19*'Building energy consumption'!AN118</f>
        <v>0</v>
      </c>
    </row>
    <row r="4" spans="1:40" x14ac:dyDescent="0.15">
      <c r="A4" t="s">
        <v>2</v>
      </c>
      <c r="B4" s="1">
        <f>'Building energy consumption'!$B$19*'Building energy consumption'!B119</f>
        <v>0</v>
      </c>
      <c r="C4" s="1">
        <f>'Building energy consumption'!$B$19*'Building energy consumption'!C119</f>
        <v>0</v>
      </c>
      <c r="D4" s="1">
        <f>'Building energy consumption'!$B$19*'Building energy consumption'!D119</f>
        <v>0</v>
      </c>
      <c r="E4" s="1">
        <f>'Building energy consumption'!$B$19*'Building energy consumption'!E119</f>
        <v>0</v>
      </c>
      <c r="F4" s="1">
        <f>'Building energy consumption'!$B$19*'Building energy consumption'!F119</f>
        <v>0</v>
      </c>
      <c r="G4" s="1">
        <f>'Building energy consumption'!$B$19*'Building energy consumption'!G119</f>
        <v>0</v>
      </c>
      <c r="H4" s="1">
        <f>'Building energy consumption'!$B$19*'Building energy consumption'!H119</f>
        <v>0</v>
      </c>
      <c r="I4" s="1">
        <f>'Building energy consumption'!$B$19*'Building energy consumption'!I119</f>
        <v>0</v>
      </c>
      <c r="J4" s="1">
        <f>'Building energy consumption'!$B$19*'Building energy consumption'!J119</f>
        <v>0</v>
      </c>
      <c r="K4" s="1">
        <f>'Building energy consumption'!$B$19*'Building energy consumption'!K119</f>
        <v>0</v>
      </c>
      <c r="L4" s="1">
        <f>'Building energy consumption'!$B$19*'Building energy consumption'!L119</f>
        <v>0</v>
      </c>
      <c r="M4" s="1">
        <f>'Building energy consumption'!$B$19*'Building energy consumption'!M119</f>
        <v>0</v>
      </c>
      <c r="N4" s="1">
        <f>'Building energy consumption'!$B$19*'Building energy consumption'!N119</f>
        <v>0</v>
      </c>
      <c r="O4" s="1">
        <f>'Building energy consumption'!$B$19*'Building energy consumption'!O119</f>
        <v>0</v>
      </c>
      <c r="P4" s="1">
        <f>'Building energy consumption'!$B$19*'Building energy consumption'!P119</f>
        <v>0</v>
      </c>
      <c r="Q4" s="1">
        <f>'Building energy consumption'!$B$19*'Building energy consumption'!Q119</f>
        <v>0</v>
      </c>
      <c r="R4" s="1">
        <f>'Building energy consumption'!$B$19*'Building energy consumption'!R119</f>
        <v>0</v>
      </c>
      <c r="S4" s="1">
        <f>'Building energy consumption'!$B$19*'Building energy consumption'!S119</f>
        <v>0</v>
      </c>
      <c r="T4" s="1">
        <f>'Building energy consumption'!$B$19*'Building energy consumption'!T119</f>
        <v>0</v>
      </c>
      <c r="U4" s="1">
        <f>'Building energy consumption'!$B$19*'Building energy consumption'!U119</f>
        <v>0</v>
      </c>
      <c r="V4" s="1">
        <f>'Building energy consumption'!$B$19*'Building energy consumption'!V119</f>
        <v>0</v>
      </c>
      <c r="W4" s="1">
        <f>'Building energy consumption'!$B$19*'Building energy consumption'!W119</f>
        <v>0</v>
      </c>
      <c r="X4" s="1">
        <f>'Building energy consumption'!$B$19*'Building energy consumption'!X119</f>
        <v>0</v>
      </c>
      <c r="Y4" s="1">
        <f>'Building energy consumption'!$B$19*'Building energy consumption'!Y119</f>
        <v>0</v>
      </c>
      <c r="Z4" s="1">
        <f>'Building energy consumption'!$B$19*'Building energy consumption'!Z119</f>
        <v>0</v>
      </c>
      <c r="AA4" s="1">
        <f>'Building energy consumption'!$B$19*'Building energy consumption'!AA119</f>
        <v>0</v>
      </c>
      <c r="AB4" s="1">
        <f>'Building energy consumption'!$B$19*'Building energy consumption'!AB119</f>
        <v>0</v>
      </c>
      <c r="AC4" s="1">
        <f>'Building energy consumption'!$B$19*'Building energy consumption'!AC119</f>
        <v>0</v>
      </c>
      <c r="AD4" s="1">
        <f>'Building energy consumption'!$B$19*'Building energy consumption'!AD119</f>
        <v>0</v>
      </c>
      <c r="AE4" s="1">
        <f>'Building energy consumption'!$B$19*'Building energy consumption'!AE119</f>
        <v>0</v>
      </c>
      <c r="AF4" s="1">
        <f>'Building energy consumption'!$B$19*'Building energy consumption'!AF119</f>
        <v>0</v>
      </c>
      <c r="AG4" s="1">
        <f>'Building energy consumption'!$B$19*'Building energy consumption'!AG119</f>
        <v>0</v>
      </c>
      <c r="AH4" s="1">
        <f>'Building energy consumption'!$B$19*'Building energy consumption'!AH119</f>
        <v>0</v>
      </c>
      <c r="AI4" s="1">
        <f>'Building energy consumption'!$B$19*'Building energy consumption'!AI119</f>
        <v>0</v>
      </c>
      <c r="AJ4" s="1">
        <f>'Building energy consumption'!$B$19*'Building energy consumption'!AJ119</f>
        <v>0</v>
      </c>
      <c r="AK4" s="1">
        <f>'Building energy consumption'!$B$19*'Building energy consumption'!AK119</f>
        <v>0</v>
      </c>
      <c r="AL4" s="1">
        <f>'Building energy consumption'!$B$19*'Building energy consumption'!AL119</f>
        <v>0</v>
      </c>
      <c r="AM4" s="1">
        <f>'Building energy consumption'!$B$19*'Building energy consumption'!AM119</f>
        <v>0</v>
      </c>
      <c r="AN4" s="1">
        <f>'Building energy consumption'!$B$19*'Building energy consumption'!AN119</f>
        <v>0</v>
      </c>
    </row>
    <row r="5" spans="1:40" x14ac:dyDescent="0.15">
      <c r="A5" t="s">
        <v>3</v>
      </c>
      <c r="B5" s="1">
        <f>'Building energy consumption'!$B$19*'Building energy consumption'!B120</f>
        <v>0</v>
      </c>
      <c r="C5" s="1">
        <f>'Building energy consumption'!$B$19*'Building energy consumption'!C120</f>
        <v>0</v>
      </c>
      <c r="D5" s="1">
        <f>'Building energy consumption'!$B$19*'Building energy consumption'!D120</f>
        <v>0</v>
      </c>
      <c r="E5" s="1">
        <f>'Building energy consumption'!$B$19*'Building energy consumption'!E120</f>
        <v>0</v>
      </c>
      <c r="F5" s="1">
        <f>'Building energy consumption'!$B$19*'Building energy consumption'!F120</f>
        <v>0</v>
      </c>
      <c r="G5" s="1">
        <f>'Building energy consumption'!$B$19*'Building energy consumption'!G120</f>
        <v>0</v>
      </c>
      <c r="H5" s="1">
        <f>'Building energy consumption'!$B$19*'Building energy consumption'!H120</f>
        <v>0</v>
      </c>
      <c r="I5" s="1">
        <f>'Building energy consumption'!$B$19*'Building energy consumption'!I120</f>
        <v>0</v>
      </c>
      <c r="J5" s="1">
        <f>'Building energy consumption'!$B$19*'Building energy consumption'!J120</f>
        <v>0</v>
      </c>
      <c r="K5" s="1">
        <f>'Building energy consumption'!$B$19*'Building energy consumption'!K120</f>
        <v>0</v>
      </c>
      <c r="L5" s="1">
        <f>'Building energy consumption'!$B$19*'Building energy consumption'!L120</f>
        <v>0</v>
      </c>
      <c r="M5" s="1">
        <f>'Building energy consumption'!$B$19*'Building energy consumption'!M120</f>
        <v>0</v>
      </c>
      <c r="N5" s="1">
        <f>'Building energy consumption'!$B$19*'Building energy consumption'!N120</f>
        <v>0</v>
      </c>
      <c r="O5" s="1">
        <f>'Building energy consumption'!$B$19*'Building energy consumption'!O120</f>
        <v>0</v>
      </c>
      <c r="P5" s="1">
        <f>'Building energy consumption'!$B$19*'Building energy consumption'!P120</f>
        <v>0</v>
      </c>
      <c r="Q5" s="1">
        <f>'Building energy consumption'!$B$19*'Building energy consumption'!Q120</f>
        <v>0</v>
      </c>
      <c r="R5" s="1">
        <f>'Building energy consumption'!$B$19*'Building energy consumption'!R120</f>
        <v>0</v>
      </c>
      <c r="S5" s="1">
        <f>'Building energy consumption'!$B$19*'Building energy consumption'!S120</f>
        <v>0</v>
      </c>
      <c r="T5" s="1">
        <f>'Building energy consumption'!$B$19*'Building energy consumption'!T120</f>
        <v>0</v>
      </c>
      <c r="U5" s="1">
        <f>'Building energy consumption'!$B$19*'Building energy consumption'!U120</f>
        <v>0</v>
      </c>
      <c r="V5" s="1">
        <f>'Building energy consumption'!$B$19*'Building energy consumption'!V120</f>
        <v>0</v>
      </c>
      <c r="W5" s="1">
        <f>'Building energy consumption'!$B$19*'Building energy consumption'!W120</f>
        <v>0</v>
      </c>
      <c r="X5" s="1">
        <f>'Building energy consumption'!$B$19*'Building energy consumption'!X120</f>
        <v>0</v>
      </c>
      <c r="Y5" s="1">
        <f>'Building energy consumption'!$B$19*'Building energy consumption'!Y120</f>
        <v>0</v>
      </c>
      <c r="Z5" s="1">
        <f>'Building energy consumption'!$B$19*'Building energy consumption'!Z120</f>
        <v>0</v>
      </c>
      <c r="AA5" s="1">
        <f>'Building energy consumption'!$B$19*'Building energy consumption'!AA120</f>
        <v>0</v>
      </c>
      <c r="AB5" s="1">
        <f>'Building energy consumption'!$B$19*'Building energy consumption'!AB120</f>
        <v>0</v>
      </c>
      <c r="AC5" s="1">
        <f>'Building energy consumption'!$B$19*'Building energy consumption'!AC120</f>
        <v>0</v>
      </c>
      <c r="AD5" s="1">
        <f>'Building energy consumption'!$B$19*'Building energy consumption'!AD120</f>
        <v>0</v>
      </c>
      <c r="AE5" s="1">
        <f>'Building energy consumption'!$B$19*'Building energy consumption'!AE120</f>
        <v>0</v>
      </c>
      <c r="AF5" s="1">
        <f>'Building energy consumption'!$B$19*'Building energy consumption'!AF120</f>
        <v>0</v>
      </c>
      <c r="AG5" s="1">
        <f>'Building energy consumption'!$B$19*'Building energy consumption'!AG120</f>
        <v>0</v>
      </c>
      <c r="AH5" s="1">
        <f>'Building energy consumption'!$B$19*'Building energy consumption'!AH120</f>
        <v>0</v>
      </c>
      <c r="AI5" s="1">
        <f>'Building energy consumption'!$B$19*'Building energy consumption'!AI120</f>
        <v>0</v>
      </c>
      <c r="AJ5" s="1">
        <f>'Building energy consumption'!$B$19*'Building energy consumption'!AJ120</f>
        <v>0</v>
      </c>
      <c r="AK5" s="1">
        <f>'Building energy consumption'!$B$19*'Building energy consumption'!AK120</f>
        <v>0</v>
      </c>
      <c r="AL5" s="1">
        <f>'Building energy consumption'!$B$19*'Building energy consumption'!AL120</f>
        <v>0</v>
      </c>
      <c r="AM5" s="1">
        <f>'Building energy consumption'!$B$19*'Building energy consumption'!AM120</f>
        <v>0</v>
      </c>
      <c r="AN5" s="1">
        <f>'Building energy consumption'!$B$19*'Building energy consumption'!AN120</f>
        <v>0</v>
      </c>
    </row>
    <row r="6" spans="1:40" x14ac:dyDescent="0.15">
      <c r="A6" t="s">
        <v>4</v>
      </c>
      <c r="B6" s="1">
        <f>'Building energy consumption'!$B$19*'Building energy consumption'!B121</f>
        <v>0</v>
      </c>
      <c r="C6" s="1">
        <f>'Building energy consumption'!$B$19*'Building energy consumption'!C121</f>
        <v>0</v>
      </c>
      <c r="D6" s="1">
        <f>'Building energy consumption'!$B$19*'Building energy consumption'!D121</f>
        <v>0</v>
      </c>
      <c r="E6" s="1">
        <f>'Building energy consumption'!$B$19*'Building energy consumption'!E121</f>
        <v>0</v>
      </c>
      <c r="F6" s="1">
        <f>'Building energy consumption'!$B$19*'Building energy consumption'!F121</f>
        <v>0</v>
      </c>
      <c r="G6" s="1">
        <f>'Building energy consumption'!$B$19*'Building energy consumption'!G121</f>
        <v>0</v>
      </c>
      <c r="H6" s="1">
        <f>'Building energy consumption'!$B$19*'Building energy consumption'!H121</f>
        <v>0</v>
      </c>
      <c r="I6" s="1">
        <f>'Building energy consumption'!$B$19*'Building energy consumption'!I121</f>
        <v>0</v>
      </c>
      <c r="J6" s="1">
        <f>'Building energy consumption'!$B$19*'Building energy consumption'!J121</f>
        <v>0</v>
      </c>
      <c r="K6" s="1">
        <f>'Building energy consumption'!$B$19*'Building energy consumption'!K121</f>
        <v>0</v>
      </c>
      <c r="L6" s="1">
        <f>'Building energy consumption'!$B$19*'Building energy consumption'!L121</f>
        <v>0</v>
      </c>
      <c r="M6" s="1">
        <f>'Building energy consumption'!$B$19*'Building energy consumption'!M121</f>
        <v>0</v>
      </c>
      <c r="N6" s="1">
        <f>'Building energy consumption'!$B$19*'Building energy consumption'!N121</f>
        <v>0</v>
      </c>
      <c r="O6" s="1">
        <f>'Building energy consumption'!$B$19*'Building energy consumption'!O121</f>
        <v>0</v>
      </c>
      <c r="P6" s="1">
        <f>'Building energy consumption'!$B$19*'Building energy consumption'!P121</f>
        <v>0</v>
      </c>
      <c r="Q6" s="1">
        <f>'Building energy consumption'!$B$19*'Building energy consumption'!Q121</f>
        <v>0</v>
      </c>
      <c r="R6" s="1">
        <f>'Building energy consumption'!$B$19*'Building energy consumption'!R121</f>
        <v>0</v>
      </c>
      <c r="S6" s="1">
        <f>'Building energy consumption'!$B$19*'Building energy consumption'!S121</f>
        <v>0</v>
      </c>
      <c r="T6" s="1">
        <f>'Building energy consumption'!$B$19*'Building energy consumption'!T121</f>
        <v>0</v>
      </c>
      <c r="U6" s="1">
        <f>'Building energy consumption'!$B$19*'Building energy consumption'!U121</f>
        <v>0</v>
      </c>
      <c r="V6" s="1">
        <f>'Building energy consumption'!$B$19*'Building energy consumption'!V121</f>
        <v>0</v>
      </c>
      <c r="W6" s="1">
        <f>'Building energy consumption'!$B$19*'Building energy consumption'!W121</f>
        <v>0</v>
      </c>
      <c r="X6" s="1">
        <f>'Building energy consumption'!$B$19*'Building energy consumption'!X121</f>
        <v>0</v>
      </c>
      <c r="Y6" s="1">
        <f>'Building energy consumption'!$B$19*'Building energy consumption'!Y121</f>
        <v>0</v>
      </c>
      <c r="Z6" s="1">
        <f>'Building energy consumption'!$B$19*'Building energy consumption'!Z121</f>
        <v>0</v>
      </c>
      <c r="AA6" s="1">
        <f>'Building energy consumption'!$B$19*'Building energy consumption'!AA121</f>
        <v>0</v>
      </c>
      <c r="AB6" s="1">
        <f>'Building energy consumption'!$B$19*'Building energy consumption'!AB121</f>
        <v>0</v>
      </c>
      <c r="AC6" s="1">
        <f>'Building energy consumption'!$B$19*'Building energy consumption'!AC121</f>
        <v>0</v>
      </c>
      <c r="AD6" s="1">
        <f>'Building energy consumption'!$B$19*'Building energy consumption'!AD121</f>
        <v>0</v>
      </c>
      <c r="AE6" s="1">
        <f>'Building energy consumption'!$B$19*'Building energy consumption'!AE121</f>
        <v>0</v>
      </c>
      <c r="AF6" s="1">
        <f>'Building energy consumption'!$B$19*'Building energy consumption'!AF121</f>
        <v>0</v>
      </c>
      <c r="AG6" s="1">
        <f>'Building energy consumption'!$B$19*'Building energy consumption'!AG121</f>
        <v>0</v>
      </c>
      <c r="AH6" s="1">
        <f>'Building energy consumption'!$B$19*'Building energy consumption'!AH121</f>
        <v>0</v>
      </c>
      <c r="AI6" s="1">
        <f>'Building energy consumption'!$B$19*'Building energy consumption'!AI121</f>
        <v>0</v>
      </c>
      <c r="AJ6" s="1">
        <f>'Building energy consumption'!$B$19*'Building energy consumption'!AJ121</f>
        <v>0</v>
      </c>
      <c r="AK6" s="1">
        <f>'Building energy consumption'!$B$19*'Building energy consumption'!AK121</f>
        <v>0</v>
      </c>
      <c r="AL6" s="1">
        <f>'Building energy consumption'!$B$19*'Building energy consumption'!AL121</f>
        <v>0</v>
      </c>
      <c r="AM6" s="1">
        <f>'Building energy consumption'!$B$19*'Building energy consumption'!AM121</f>
        <v>0</v>
      </c>
      <c r="AN6" s="1">
        <f>'Building energy consumption'!$B$19*'Building energy consumption'!AN121</f>
        <v>0</v>
      </c>
    </row>
    <row r="7" spans="1:40" x14ac:dyDescent="0.15">
      <c r="A7" t="s">
        <v>5</v>
      </c>
      <c r="B7" s="1">
        <f>'Building energy consumption'!$B$19*'Building energy consumption'!B122</f>
        <v>0</v>
      </c>
      <c r="C7" s="1">
        <f>'Building energy consumption'!$B$19*'Building energy consumption'!C122</f>
        <v>0</v>
      </c>
      <c r="D7" s="1">
        <f>'Building energy consumption'!$B$19*'Building energy consumption'!D122</f>
        <v>0</v>
      </c>
      <c r="E7" s="1">
        <f>'Building energy consumption'!$B$19*'Building energy consumption'!E122</f>
        <v>0</v>
      </c>
      <c r="F7" s="1">
        <f>'Building energy consumption'!$B$19*'Building energy consumption'!F122</f>
        <v>0</v>
      </c>
      <c r="G7" s="1">
        <f>'Building energy consumption'!$B$19*'Building energy consumption'!G122</f>
        <v>0</v>
      </c>
      <c r="H7" s="1">
        <f>'Building energy consumption'!$B$19*'Building energy consumption'!H122</f>
        <v>0</v>
      </c>
      <c r="I7" s="1">
        <f>'Building energy consumption'!$B$19*'Building energy consumption'!I122</f>
        <v>0</v>
      </c>
      <c r="J7" s="1">
        <f>'Building energy consumption'!$B$19*'Building energy consumption'!J122</f>
        <v>0</v>
      </c>
      <c r="K7" s="1">
        <f>'Building energy consumption'!$B$19*'Building energy consumption'!K122</f>
        <v>0</v>
      </c>
      <c r="L7" s="1">
        <f>'Building energy consumption'!$B$19*'Building energy consumption'!L122</f>
        <v>0</v>
      </c>
      <c r="M7" s="1">
        <f>'Building energy consumption'!$B$19*'Building energy consumption'!M122</f>
        <v>0</v>
      </c>
      <c r="N7" s="1">
        <f>'Building energy consumption'!$B$19*'Building energy consumption'!N122</f>
        <v>0</v>
      </c>
      <c r="O7" s="1">
        <f>'Building energy consumption'!$B$19*'Building energy consumption'!O122</f>
        <v>0</v>
      </c>
      <c r="P7" s="1">
        <f>'Building energy consumption'!$B$19*'Building energy consumption'!P122</f>
        <v>0</v>
      </c>
      <c r="Q7" s="1">
        <f>'Building energy consumption'!$B$19*'Building energy consumption'!Q122</f>
        <v>0</v>
      </c>
      <c r="R7" s="1">
        <f>'Building energy consumption'!$B$19*'Building energy consumption'!R122</f>
        <v>0</v>
      </c>
      <c r="S7" s="1">
        <f>'Building energy consumption'!$B$19*'Building energy consumption'!S122</f>
        <v>0</v>
      </c>
      <c r="T7" s="1">
        <f>'Building energy consumption'!$B$19*'Building energy consumption'!T122</f>
        <v>0</v>
      </c>
      <c r="U7" s="1">
        <f>'Building energy consumption'!$B$19*'Building energy consumption'!U122</f>
        <v>0</v>
      </c>
      <c r="V7" s="1">
        <f>'Building energy consumption'!$B$19*'Building energy consumption'!V122</f>
        <v>0</v>
      </c>
      <c r="W7" s="1">
        <f>'Building energy consumption'!$B$19*'Building energy consumption'!W122</f>
        <v>0</v>
      </c>
      <c r="X7" s="1">
        <f>'Building energy consumption'!$B$19*'Building energy consumption'!X122</f>
        <v>0</v>
      </c>
      <c r="Y7" s="1">
        <f>'Building energy consumption'!$B$19*'Building energy consumption'!Y122</f>
        <v>0</v>
      </c>
      <c r="Z7" s="1">
        <f>'Building energy consumption'!$B$19*'Building energy consumption'!Z122</f>
        <v>0</v>
      </c>
      <c r="AA7" s="1">
        <f>'Building energy consumption'!$B$19*'Building energy consumption'!AA122</f>
        <v>0</v>
      </c>
      <c r="AB7" s="1">
        <f>'Building energy consumption'!$B$19*'Building energy consumption'!AB122</f>
        <v>0</v>
      </c>
      <c r="AC7" s="1">
        <f>'Building energy consumption'!$B$19*'Building energy consumption'!AC122</f>
        <v>0</v>
      </c>
      <c r="AD7" s="1">
        <f>'Building energy consumption'!$B$19*'Building energy consumption'!AD122</f>
        <v>0</v>
      </c>
      <c r="AE7" s="1">
        <f>'Building energy consumption'!$B$19*'Building energy consumption'!AE122</f>
        <v>0</v>
      </c>
      <c r="AF7" s="1">
        <f>'Building energy consumption'!$B$19*'Building energy consumption'!AF122</f>
        <v>0</v>
      </c>
      <c r="AG7" s="1">
        <f>'Building energy consumption'!$B$19*'Building energy consumption'!AG122</f>
        <v>0</v>
      </c>
      <c r="AH7" s="1">
        <f>'Building energy consumption'!$B$19*'Building energy consumption'!AH122</f>
        <v>0</v>
      </c>
      <c r="AI7" s="1">
        <f>'Building energy consumption'!$B$19*'Building energy consumption'!AI122</f>
        <v>0</v>
      </c>
      <c r="AJ7" s="1">
        <f>'Building energy consumption'!$B$19*'Building energy consumption'!AJ122</f>
        <v>0</v>
      </c>
      <c r="AK7" s="1">
        <f>'Building energy consumption'!$B$19*'Building energy consumption'!AK122</f>
        <v>0</v>
      </c>
      <c r="AL7" s="1">
        <f>'Building energy consumption'!$B$19*'Building energy consumption'!AL122</f>
        <v>0</v>
      </c>
      <c r="AM7" s="1">
        <f>'Building energy consumption'!$B$19*'Building energy consumption'!AM122</f>
        <v>0</v>
      </c>
      <c r="AN7" s="1">
        <f>'Building energy consumption'!$B$19*'Building energy consumption'!AN122</f>
        <v>0</v>
      </c>
    </row>
    <row r="8" spans="1:40" x14ac:dyDescent="0.15">
      <c r="A8" t="s">
        <v>6</v>
      </c>
      <c r="B8" s="1">
        <f>'Building energy consumption'!$B$19*'Building energy consumption'!B123</f>
        <v>0</v>
      </c>
      <c r="C8" s="1">
        <f>'Building energy consumption'!$B$19*'Building energy consumption'!C123</f>
        <v>0</v>
      </c>
      <c r="D8" s="1">
        <f>'Building energy consumption'!$B$19*'Building energy consumption'!D123</f>
        <v>0</v>
      </c>
      <c r="E8" s="1">
        <f>'Building energy consumption'!$B$19*'Building energy consumption'!E123</f>
        <v>0</v>
      </c>
      <c r="F8" s="1">
        <f>'Building energy consumption'!$B$19*'Building energy consumption'!F123</f>
        <v>0</v>
      </c>
      <c r="G8" s="1">
        <f>'Building energy consumption'!$B$19*'Building energy consumption'!G123</f>
        <v>0</v>
      </c>
      <c r="H8" s="1">
        <f>'Building energy consumption'!$B$19*'Building energy consumption'!H123</f>
        <v>0</v>
      </c>
      <c r="I8" s="1">
        <f>'Building energy consumption'!$B$19*'Building energy consumption'!I123</f>
        <v>0</v>
      </c>
      <c r="J8" s="1">
        <f>'Building energy consumption'!$B$19*'Building energy consumption'!J123</f>
        <v>0</v>
      </c>
      <c r="K8" s="1">
        <f>'Building energy consumption'!$B$19*'Building energy consumption'!K123</f>
        <v>0</v>
      </c>
      <c r="L8" s="1">
        <f>'Building energy consumption'!$B$19*'Building energy consumption'!L123</f>
        <v>0</v>
      </c>
      <c r="M8" s="1">
        <f>'Building energy consumption'!$B$19*'Building energy consumption'!M123</f>
        <v>0</v>
      </c>
      <c r="N8" s="1">
        <f>'Building energy consumption'!$B$19*'Building energy consumption'!N123</f>
        <v>0</v>
      </c>
      <c r="O8" s="1">
        <f>'Building energy consumption'!$B$19*'Building energy consumption'!O123</f>
        <v>0</v>
      </c>
      <c r="P8" s="1">
        <f>'Building energy consumption'!$B$19*'Building energy consumption'!P123</f>
        <v>0</v>
      </c>
      <c r="Q8" s="1">
        <f>'Building energy consumption'!$B$19*'Building energy consumption'!Q123</f>
        <v>0</v>
      </c>
      <c r="R8" s="1">
        <f>'Building energy consumption'!$B$19*'Building energy consumption'!R123</f>
        <v>0</v>
      </c>
      <c r="S8" s="1">
        <f>'Building energy consumption'!$B$19*'Building energy consumption'!S123</f>
        <v>0</v>
      </c>
      <c r="T8" s="1">
        <f>'Building energy consumption'!$B$19*'Building energy consumption'!T123</f>
        <v>0</v>
      </c>
      <c r="U8" s="1">
        <f>'Building energy consumption'!$B$19*'Building energy consumption'!U123</f>
        <v>0</v>
      </c>
      <c r="V8" s="1">
        <f>'Building energy consumption'!$B$19*'Building energy consumption'!V123</f>
        <v>0</v>
      </c>
      <c r="W8" s="1">
        <f>'Building energy consumption'!$B$19*'Building energy consumption'!W123</f>
        <v>0</v>
      </c>
      <c r="X8" s="1">
        <f>'Building energy consumption'!$B$19*'Building energy consumption'!X123</f>
        <v>0</v>
      </c>
      <c r="Y8" s="1">
        <f>'Building energy consumption'!$B$19*'Building energy consumption'!Y123</f>
        <v>0</v>
      </c>
      <c r="Z8" s="1">
        <f>'Building energy consumption'!$B$19*'Building energy consumption'!Z123</f>
        <v>0</v>
      </c>
      <c r="AA8" s="1">
        <f>'Building energy consumption'!$B$19*'Building energy consumption'!AA123</f>
        <v>0</v>
      </c>
      <c r="AB8" s="1">
        <f>'Building energy consumption'!$B$19*'Building energy consumption'!AB123</f>
        <v>0</v>
      </c>
      <c r="AC8" s="1">
        <f>'Building energy consumption'!$B$19*'Building energy consumption'!AC123</f>
        <v>0</v>
      </c>
      <c r="AD8" s="1">
        <f>'Building energy consumption'!$B$19*'Building energy consumption'!AD123</f>
        <v>0</v>
      </c>
      <c r="AE8" s="1">
        <f>'Building energy consumption'!$B$19*'Building energy consumption'!AE123</f>
        <v>0</v>
      </c>
      <c r="AF8" s="1">
        <f>'Building energy consumption'!$B$19*'Building energy consumption'!AF123</f>
        <v>0</v>
      </c>
      <c r="AG8" s="1">
        <f>'Building energy consumption'!$B$19*'Building energy consumption'!AG123</f>
        <v>0</v>
      </c>
      <c r="AH8" s="1">
        <f>'Building energy consumption'!$B$19*'Building energy consumption'!AH123</f>
        <v>0</v>
      </c>
      <c r="AI8" s="1">
        <f>'Building energy consumption'!$B$19*'Building energy consumption'!AI123</f>
        <v>0</v>
      </c>
      <c r="AJ8" s="1">
        <f>'Building energy consumption'!$B$19*'Building energy consumption'!AJ123</f>
        <v>0</v>
      </c>
      <c r="AK8" s="1">
        <f>'Building energy consumption'!$B$19*'Building energy consumption'!AK123</f>
        <v>0</v>
      </c>
      <c r="AL8" s="1">
        <f>'Building energy consumption'!$B$19*'Building energy consumption'!AL123</f>
        <v>0</v>
      </c>
      <c r="AM8" s="1">
        <f>'Building energy consumption'!$B$19*'Building energy consumption'!AM123</f>
        <v>0</v>
      </c>
      <c r="AN8" s="1">
        <f>'Building energy consumption'!$B$19*'Building energy consumption'!AN123</f>
        <v>0</v>
      </c>
    </row>
    <row r="9" spans="1:40" x14ac:dyDescent="0.15">
      <c r="A9" t="s">
        <v>7</v>
      </c>
      <c r="B9" s="1">
        <f>'Building energy consumption'!$B$19*'Building energy consumption'!B124</f>
        <v>0</v>
      </c>
      <c r="C9" s="1">
        <f>'Building energy consumption'!$B$19*'Building energy consumption'!C124</f>
        <v>0</v>
      </c>
      <c r="D9" s="1">
        <f>'Building energy consumption'!$B$19*'Building energy consumption'!D124</f>
        <v>0</v>
      </c>
      <c r="E9" s="1">
        <f>'Building energy consumption'!$B$19*'Building energy consumption'!E124</f>
        <v>0</v>
      </c>
      <c r="F9" s="1">
        <f>'Building energy consumption'!$B$19*'Building energy consumption'!F124</f>
        <v>0</v>
      </c>
      <c r="G9" s="1">
        <f>'Building energy consumption'!$B$19*'Building energy consumption'!G124</f>
        <v>0</v>
      </c>
      <c r="H9" s="1">
        <f>'Building energy consumption'!$B$19*'Building energy consumption'!H124</f>
        <v>0</v>
      </c>
      <c r="I9" s="1">
        <f>'Building energy consumption'!$B$19*'Building energy consumption'!I124</f>
        <v>0</v>
      </c>
      <c r="J9" s="1">
        <f>'Building energy consumption'!$B$19*'Building energy consumption'!J124</f>
        <v>0</v>
      </c>
      <c r="K9" s="1">
        <f>'Building energy consumption'!$B$19*'Building energy consumption'!K124</f>
        <v>0</v>
      </c>
      <c r="L9" s="1">
        <f>'Building energy consumption'!$B$19*'Building energy consumption'!L124</f>
        <v>0</v>
      </c>
      <c r="M9" s="1">
        <f>'Building energy consumption'!$B$19*'Building energy consumption'!M124</f>
        <v>0</v>
      </c>
      <c r="N9" s="1">
        <f>'Building energy consumption'!$B$19*'Building energy consumption'!N124</f>
        <v>0</v>
      </c>
      <c r="O9" s="1">
        <f>'Building energy consumption'!$B$19*'Building energy consumption'!O124</f>
        <v>0</v>
      </c>
      <c r="P9" s="1">
        <f>'Building energy consumption'!$B$19*'Building energy consumption'!P124</f>
        <v>0</v>
      </c>
      <c r="Q9" s="1">
        <f>'Building energy consumption'!$B$19*'Building energy consumption'!Q124</f>
        <v>0</v>
      </c>
      <c r="R9" s="1">
        <f>'Building energy consumption'!$B$19*'Building energy consumption'!R124</f>
        <v>0</v>
      </c>
      <c r="S9" s="1">
        <f>'Building energy consumption'!$B$19*'Building energy consumption'!S124</f>
        <v>0</v>
      </c>
      <c r="T9" s="1">
        <f>'Building energy consumption'!$B$19*'Building energy consumption'!T124</f>
        <v>0</v>
      </c>
      <c r="U9" s="1">
        <f>'Building energy consumption'!$B$19*'Building energy consumption'!U124</f>
        <v>0</v>
      </c>
      <c r="V9" s="1">
        <f>'Building energy consumption'!$B$19*'Building energy consumption'!V124</f>
        <v>0</v>
      </c>
      <c r="W9" s="1">
        <f>'Building energy consumption'!$B$19*'Building energy consumption'!W124</f>
        <v>0</v>
      </c>
      <c r="X9" s="1">
        <f>'Building energy consumption'!$B$19*'Building energy consumption'!X124</f>
        <v>0</v>
      </c>
      <c r="Y9" s="1">
        <f>'Building energy consumption'!$B$19*'Building energy consumption'!Y124</f>
        <v>0</v>
      </c>
      <c r="Z9" s="1">
        <f>'Building energy consumption'!$B$19*'Building energy consumption'!Z124</f>
        <v>0</v>
      </c>
      <c r="AA9" s="1">
        <f>'Building energy consumption'!$B$19*'Building energy consumption'!AA124</f>
        <v>0</v>
      </c>
      <c r="AB9" s="1">
        <f>'Building energy consumption'!$B$19*'Building energy consumption'!AB124</f>
        <v>0</v>
      </c>
      <c r="AC9" s="1">
        <f>'Building energy consumption'!$B$19*'Building energy consumption'!AC124</f>
        <v>0</v>
      </c>
      <c r="AD9" s="1">
        <f>'Building energy consumption'!$B$19*'Building energy consumption'!AD124</f>
        <v>0</v>
      </c>
      <c r="AE9" s="1">
        <f>'Building energy consumption'!$B$19*'Building energy consumption'!AE124</f>
        <v>0</v>
      </c>
      <c r="AF9" s="1">
        <f>'Building energy consumption'!$B$19*'Building energy consumption'!AF124</f>
        <v>0</v>
      </c>
      <c r="AG9" s="1">
        <f>'Building energy consumption'!$B$19*'Building energy consumption'!AG124</f>
        <v>0</v>
      </c>
      <c r="AH9" s="1">
        <f>'Building energy consumption'!$B$19*'Building energy consumption'!AH124</f>
        <v>0</v>
      </c>
      <c r="AI9" s="1">
        <f>'Building energy consumption'!$B$19*'Building energy consumption'!AI124</f>
        <v>0</v>
      </c>
      <c r="AJ9" s="1">
        <f>'Building energy consumption'!$B$19*'Building energy consumption'!AJ124</f>
        <v>0</v>
      </c>
      <c r="AK9" s="1">
        <f>'Building energy consumption'!$B$19*'Building energy consumption'!AK124</f>
        <v>0</v>
      </c>
      <c r="AL9" s="1">
        <f>'Building energy consumption'!$B$19*'Building energy consumption'!AL124</f>
        <v>0</v>
      </c>
      <c r="AM9" s="1">
        <f>'Building energy consumption'!$B$19*'Building energy consumption'!AM124</f>
        <v>0</v>
      </c>
      <c r="AN9" s="1">
        <f>'Building energy consumption'!$B$19*'Building energy consumption'!AN124</f>
        <v>0</v>
      </c>
    </row>
    <row r="10" spans="1:40" x14ac:dyDescent="0.15">
      <c r="A10" t="s">
        <v>8</v>
      </c>
      <c r="B10" s="1">
        <f>'Building energy consumption'!$B$19*'Building energy consumption'!B125</f>
        <v>0</v>
      </c>
      <c r="C10" s="1">
        <f>'Building energy consumption'!$B$19*'Building energy consumption'!C125</f>
        <v>0</v>
      </c>
      <c r="D10" s="1">
        <f>'Building energy consumption'!$B$19*'Building energy consumption'!D125</f>
        <v>0</v>
      </c>
      <c r="E10" s="1">
        <f>'Building energy consumption'!$B$19*'Building energy consumption'!E125</f>
        <v>0</v>
      </c>
      <c r="F10" s="1">
        <f>'Building energy consumption'!$B$19*'Building energy consumption'!F125</f>
        <v>0</v>
      </c>
      <c r="G10" s="1">
        <f>'Building energy consumption'!$B$19*'Building energy consumption'!G125</f>
        <v>0</v>
      </c>
      <c r="H10" s="1">
        <f>'Building energy consumption'!$B$19*'Building energy consumption'!H125</f>
        <v>0</v>
      </c>
      <c r="I10" s="1">
        <f>'Building energy consumption'!$B$19*'Building energy consumption'!I125</f>
        <v>0</v>
      </c>
      <c r="J10" s="1">
        <f>'Building energy consumption'!$B$19*'Building energy consumption'!J125</f>
        <v>0</v>
      </c>
      <c r="K10" s="1">
        <f>'Building energy consumption'!$B$19*'Building energy consumption'!K125</f>
        <v>0</v>
      </c>
      <c r="L10" s="1">
        <f>'Building energy consumption'!$B$19*'Building energy consumption'!L125</f>
        <v>0</v>
      </c>
      <c r="M10" s="1">
        <f>'Building energy consumption'!$B$19*'Building energy consumption'!M125</f>
        <v>0</v>
      </c>
      <c r="N10" s="1">
        <f>'Building energy consumption'!$B$19*'Building energy consumption'!N125</f>
        <v>0</v>
      </c>
      <c r="O10" s="1">
        <f>'Building energy consumption'!$B$19*'Building energy consumption'!O125</f>
        <v>0</v>
      </c>
      <c r="P10" s="1">
        <f>'Building energy consumption'!$B$19*'Building energy consumption'!P125</f>
        <v>0</v>
      </c>
      <c r="Q10" s="1">
        <f>'Building energy consumption'!$B$19*'Building energy consumption'!Q125</f>
        <v>0</v>
      </c>
      <c r="R10" s="1">
        <f>'Building energy consumption'!$B$19*'Building energy consumption'!R125</f>
        <v>0</v>
      </c>
      <c r="S10" s="1">
        <f>'Building energy consumption'!$B$19*'Building energy consumption'!S125</f>
        <v>0</v>
      </c>
      <c r="T10" s="1">
        <f>'Building energy consumption'!$B$19*'Building energy consumption'!T125</f>
        <v>0</v>
      </c>
      <c r="U10" s="1">
        <f>'Building energy consumption'!$B$19*'Building energy consumption'!U125</f>
        <v>0</v>
      </c>
      <c r="V10" s="1">
        <f>'Building energy consumption'!$B$19*'Building energy consumption'!V125</f>
        <v>0</v>
      </c>
      <c r="W10" s="1">
        <f>'Building energy consumption'!$B$19*'Building energy consumption'!W125</f>
        <v>0</v>
      </c>
      <c r="X10" s="1">
        <f>'Building energy consumption'!$B$19*'Building energy consumption'!X125</f>
        <v>0</v>
      </c>
      <c r="Y10" s="1">
        <f>'Building energy consumption'!$B$19*'Building energy consumption'!Y125</f>
        <v>0</v>
      </c>
      <c r="Z10" s="1">
        <f>'Building energy consumption'!$B$19*'Building energy consumption'!Z125</f>
        <v>0</v>
      </c>
      <c r="AA10" s="1">
        <f>'Building energy consumption'!$B$19*'Building energy consumption'!AA125</f>
        <v>0</v>
      </c>
      <c r="AB10" s="1">
        <f>'Building energy consumption'!$B$19*'Building energy consumption'!AB125</f>
        <v>0</v>
      </c>
      <c r="AC10" s="1">
        <f>'Building energy consumption'!$B$19*'Building energy consumption'!AC125</f>
        <v>0</v>
      </c>
      <c r="AD10" s="1">
        <f>'Building energy consumption'!$B$19*'Building energy consumption'!AD125</f>
        <v>0</v>
      </c>
      <c r="AE10" s="1">
        <f>'Building energy consumption'!$B$19*'Building energy consumption'!AE125</f>
        <v>0</v>
      </c>
      <c r="AF10" s="1">
        <f>'Building energy consumption'!$B$19*'Building energy consumption'!AF125</f>
        <v>0</v>
      </c>
      <c r="AG10" s="1">
        <f>'Building energy consumption'!$B$19*'Building energy consumption'!AG125</f>
        <v>0</v>
      </c>
      <c r="AH10" s="1">
        <f>'Building energy consumption'!$B$19*'Building energy consumption'!AH125</f>
        <v>0</v>
      </c>
      <c r="AI10" s="1">
        <f>'Building energy consumption'!$B$19*'Building energy consumption'!AI125</f>
        <v>0</v>
      </c>
      <c r="AJ10" s="1">
        <f>'Building energy consumption'!$B$19*'Building energy consumption'!AJ125</f>
        <v>0</v>
      </c>
      <c r="AK10" s="1">
        <f>'Building energy consumption'!$B$19*'Building energy consumption'!AK125</f>
        <v>0</v>
      </c>
      <c r="AL10" s="1">
        <f>'Building energy consumption'!$B$19*'Building energy consumption'!AL125</f>
        <v>0</v>
      </c>
      <c r="AM10" s="1">
        <f>'Building energy consumption'!$B$19*'Building energy consumption'!AM125</f>
        <v>0</v>
      </c>
      <c r="AN10" s="1">
        <f>'Building energy consumption'!$B$19*'Building energy consumption'!AN125</f>
        <v>0</v>
      </c>
    </row>
    <row r="11" spans="1:40" x14ac:dyDescent="0.15">
      <c r="A11" t="s">
        <v>9</v>
      </c>
      <c r="B11" s="1">
        <f>'Building energy consumption'!$B$19*'Building energy consumption'!B126</f>
        <v>0</v>
      </c>
      <c r="C11" s="1">
        <f>'Building energy consumption'!$B$19*'Building energy consumption'!C126</f>
        <v>0</v>
      </c>
      <c r="D11" s="1">
        <f>'Building energy consumption'!$B$19*'Building energy consumption'!D126</f>
        <v>0</v>
      </c>
      <c r="E11" s="1">
        <f>'Building energy consumption'!$B$19*'Building energy consumption'!E126</f>
        <v>0</v>
      </c>
      <c r="F11" s="1">
        <f>'Building energy consumption'!$B$19*'Building energy consumption'!F126</f>
        <v>0</v>
      </c>
      <c r="G11" s="1">
        <f>'Building energy consumption'!$B$19*'Building energy consumption'!G126</f>
        <v>0</v>
      </c>
      <c r="H11" s="1">
        <f>'Building energy consumption'!$B$19*'Building energy consumption'!H126</f>
        <v>0</v>
      </c>
      <c r="I11" s="1">
        <f>'Building energy consumption'!$B$19*'Building energy consumption'!I126</f>
        <v>0</v>
      </c>
      <c r="J11" s="1">
        <f>'Building energy consumption'!$B$19*'Building energy consumption'!J126</f>
        <v>0</v>
      </c>
      <c r="K11" s="1">
        <f>'Building energy consumption'!$B$19*'Building energy consumption'!K126</f>
        <v>0</v>
      </c>
      <c r="L11" s="1">
        <f>'Building energy consumption'!$B$19*'Building energy consumption'!L126</f>
        <v>0</v>
      </c>
      <c r="M11" s="1">
        <f>'Building energy consumption'!$B$19*'Building energy consumption'!M126</f>
        <v>0</v>
      </c>
      <c r="N11" s="1">
        <f>'Building energy consumption'!$B$19*'Building energy consumption'!N126</f>
        <v>0</v>
      </c>
      <c r="O11" s="1">
        <f>'Building energy consumption'!$B$19*'Building energy consumption'!O126</f>
        <v>0</v>
      </c>
      <c r="P11" s="1">
        <f>'Building energy consumption'!$B$19*'Building energy consumption'!P126</f>
        <v>0</v>
      </c>
      <c r="Q11" s="1">
        <f>'Building energy consumption'!$B$19*'Building energy consumption'!Q126</f>
        <v>0</v>
      </c>
      <c r="R11" s="1">
        <f>'Building energy consumption'!$B$19*'Building energy consumption'!R126</f>
        <v>0</v>
      </c>
      <c r="S11" s="1">
        <f>'Building energy consumption'!$B$19*'Building energy consumption'!S126</f>
        <v>0</v>
      </c>
      <c r="T11" s="1">
        <f>'Building energy consumption'!$B$19*'Building energy consumption'!T126</f>
        <v>0</v>
      </c>
      <c r="U11" s="1">
        <f>'Building energy consumption'!$B$19*'Building energy consumption'!U126</f>
        <v>0</v>
      </c>
      <c r="V11" s="1">
        <f>'Building energy consumption'!$B$19*'Building energy consumption'!V126</f>
        <v>0</v>
      </c>
      <c r="W11" s="1">
        <f>'Building energy consumption'!$B$19*'Building energy consumption'!W126</f>
        <v>0</v>
      </c>
      <c r="X11" s="1">
        <f>'Building energy consumption'!$B$19*'Building energy consumption'!X126</f>
        <v>0</v>
      </c>
      <c r="Y11" s="1">
        <f>'Building energy consumption'!$B$19*'Building energy consumption'!Y126</f>
        <v>0</v>
      </c>
      <c r="Z11" s="1">
        <f>'Building energy consumption'!$B$19*'Building energy consumption'!Z126</f>
        <v>0</v>
      </c>
      <c r="AA11" s="1">
        <f>'Building energy consumption'!$B$19*'Building energy consumption'!AA126</f>
        <v>0</v>
      </c>
      <c r="AB11" s="1">
        <f>'Building energy consumption'!$B$19*'Building energy consumption'!AB126</f>
        <v>0</v>
      </c>
      <c r="AC11" s="1">
        <f>'Building energy consumption'!$B$19*'Building energy consumption'!AC126</f>
        <v>0</v>
      </c>
      <c r="AD11" s="1">
        <f>'Building energy consumption'!$B$19*'Building energy consumption'!AD126</f>
        <v>0</v>
      </c>
      <c r="AE11" s="1">
        <f>'Building energy consumption'!$B$19*'Building energy consumption'!AE126</f>
        <v>0</v>
      </c>
      <c r="AF11" s="1">
        <f>'Building energy consumption'!$B$19*'Building energy consumption'!AF126</f>
        <v>0</v>
      </c>
      <c r="AG11" s="1">
        <f>'Building energy consumption'!$B$19*'Building energy consumption'!AG126</f>
        <v>0</v>
      </c>
      <c r="AH11" s="1">
        <f>'Building energy consumption'!$B$19*'Building energy consumption'!AH126</f>
        <v>0</v>
      </c>
      <c r="AI11" s="1">
        <f>'Building energy consumption'!$B$19*'Building energy consumption'!AI126</f>
        <v>0</v>
      </c>
      <c r="AJ11" s="1">
        <f>'Building energy consumption'!$B$19*'Building energy consumption'!AJ126</f>
        <v>0</v>
      </c>
      <c r="AK11" s="1">
        <f>'Building energy consumption'!$B$19*'Building energy consumption'!AK126</f>
        <v>0</v>
      </c>
      <c r="AL11" s="1">
        <f>'Building energy consumption'!$B$19*'Building energy consumption'!AL126</f>
        <v>0</v>
      </c>
      <c r="AM11" s="1">
        <f>'Building energy consumption'!$B$19*'Building energy consumption'!AM126</f>
        <v>0</v>
      </c>
      <c r="AN11" s="1">
        <f>'Building energy consumption'!$B$19*'Building energy consumption'!AN126</f>
        <v>0</v>
      </c>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1CD76-C0DD-490C-9937-C2B6AC940B8E}">
  <dimension ref="A1:AN11"/>
  <sheetViews>
    <sheetView workbookViewId="0"/>
  </sheetViews>
  <sheetFormatPr defaultRowHeight="13.5" x14ac:dyDescent="0.15"/>
  <cols>
    <col min="1" max="1" width="37.25" customWidth="1"/>
    <col min="2" max="40" width="15.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consumption'!B143</f>
        <v>215784858070672.84</v>
      </c>
      <c r="C2" s="1">
        <f>'Building energy consumption'!$B$19*'Building energy consumption'!C143</f>
        <v>201772958602806.97</v>
      </c>
      <c r="D2" s="1">
        <f>'Building energy consumption'!$B$19*'Building energy consumption'!D143</f>
        <v>187933277511154.03</v>
      </c>
      <c r="E2" s="1">
        <f>'Building energy consumption'!$B$19*'Building energy consumption'!E143</f>
        <v>175239026301949.84</v>
      </c>
      <c r="F2" s="1">
        <f>'Building energy consumption'!$B$19*'Building energy consumption'!F143</f>
        <v>162124521064968.69</v>
      </c>
      <c r="G2" s="1">
        <f>'Building energy consumption'!$B$19*'Building energy consumption'!G143</f>
        <v>150049672207221.94</v>
      </c>
      <c r="H2" s="1">
        <f>'Building energy consumption'!$B$19*'Building energy consumption'!H143</f>
        <v>137617544804373.17</v>
      </c>
      <c r="I2" s="1">
        <f>'Building energy consumption'!$B$19*'Building energy consumption'!I143</f>
        <v>124829529886715.28</v>
      </c>
      <c r="J2" s="1">
        <f>'Building energy consumption'!$B$19*'Building energy consumption'!J143</f>
        <v>111684963129063.61</v>
      </c>
      <c r="K2" s="1">
        <f>'Building energy consumption'!$B$19*'Building energy consumption'!K143</f>
        <v>98187833259451.953</v>
      </c>
      <c r="L2" s="1">
        <f>'Building energy consumption'!$B$19*'Building energy consumption'!L143</f>
        <v>83550631197522.922</v>
      </c>
      <c r="M2" s="1">
        <f>'Building energy consumption'!$B$19*'Building energy consumption'!M143</f>
        <v>68575038274937.539</v>
      </c>
      <c r="N2" s="1">
        <f>'Building energy consumption'!$B$19*'Building energy consumption'!N143</f>
        <v>53254139586492.141</v>
      </c>
      <c r="O2" s="1">
        <f>'Building energy consumption'!$B$19*'Building energy consumption'!O143</f>
        <v>37588470099187</v>
      </c>
      <c r="P2" s="1">
        <f>'Building energy consumption'!$B$19*'Building energy consumption'!P143</f>
        <v>22683961230956.664</v>
      </c>
      <c r="Q2" s="1">
        <f>'Building energy consumption'!$B$19*'Building energy consumption'!Q143</f>
        <v>12308698844463.123</v>
      </c>
      <c r="R2" s="1">
        <f>'Building energy consumption'!$B$19*'Building energy consumption'!R143</f>
        <v>1930498637423.679</v>
      </c>
      <c r="S2" s="1">
        <f>'Building energy consumption'!$B$19*'Building energy consumption'!S143</f>
        <v>0</v>
      </c>
      <c r="T2" s="1">
        <f>'Building energy consumption'!$B$19*'Building energy consumption'!T143</f>
        <v>0</v>
      </c>
      <c r="U2" s="1">
        <f>'Building energy consumption'!$B$19*'Building energy consumption'!U143</f>
        <v>0</v>
      </c>
      <c r="V2" s="1">
        <f>'Building energy consumption'!$B$19*'Building energy consumption'!V143</f>
        <v>0</v>
      </c>
      <c r="W2" s="1">
        <f>'Building energy consumption'!$B$19*'Building energy consumption'!W143</f>
        <v>0</v>
      </c>
      <c r="X2" s="1">
        <f>'Building energy consumption'!$B$19*'Building energy consumption'!X143</f>
        <v>0</v>
      </c>
      <c r="Y2" s="1">
        <f>'Building energy consumption'!$B$19*'Building energy consumption'!Y143</f>
        <v>0</v>
      </c>
      <c r="Z2" s="1">
        <f>'Building energy consumption'!$B$19*'Building energy consumption'!Z143</f>
        <v>0</v>
      </c>
      <c r="AA2" s="1">
        <f>'Building energy consumption'!$B$19*'Building energy consumption'!AA143</f>
        <v>0</v>
      </c>
      <c r="AB2" s="1">
        <f>'Building energy consumption'!$B$19*'Building energy consumption'!AB143</f>
        <v>0</v>
      </c>
      <c r="AC2" s="1">
        <f>'Building energy consumption'!$B$19*'Building energy consumption'!AC143</f>
        <v>0</v>
      </c>
      <c r="AD2" s="1">
        <f>'Building energy consumption'!$B$19*'Building energy consumption'!AD143</f>
        <v>0</v>
      </c>
      <c r="AE2" s="1">
        <f>'Building energy consumption'!$B$19*'Building energy consumption'!AE143</f>
        <v>0</v>
      </c>
      <c r="AF2" s="1">
        <f>'Building energy consumption'!$B$19*'Building energy consumption'!AF143</f>
        <v>0</v>
      </c>
      <c r="AG2" s="1">
        <f>'Building energy consumption'!$B$19*'Building energy consumption'!AG143</f>
        <v>0</v>
      </c>
      <c r="AH2" s="1">
        <f>'Building energy consumption'!$B$19*'Building energy consumption'!AH143</f>
        <v>0</v>
      </c>
      <c r="AI2" s="1">
        <f>'Building energy consumption'!$B$19*'Building energy consumption'!AI143</f>
        <v>0</v>
      </c>
      <c r="AJ2" s="1">
        <f>'Building energy consumption'!$B$19*'Building energy consumption'!AJ143</f>
        <v>0</v>
      </c>
      <c r="AK2" s="1">
        <f>'Building energy consumption'!$B$19*'Building energy consumption'!AK143</f>
        <v>0</v>
      </c>
      <c r="AL2" s="1">
        <f>'Building energy consumption'!$B$19*'Building energy consumption'!AL143</f>
        <v>0</v>
      </c>
      <c r="AM2" s="1">
        <f>'Building energy consumption'!$B$19*'Building energy consumption'!AM143</f>
        <v>0</v>
      </c>
      <c r="AN2" s="1">
        <f>'Building energy consumption'!$B$19*'Building energy consumption'!AN143</f>
        <v>0</v>
      </c>
    </row>
    <row r="3" spans="1:40" x14ac:dyDescent="0.15">
      <c r="A3" t="s">
        <v>1</v>
      </c>
      <c r="B3" s="1">
        <f>'Building energy consumption'!$B$19*'Building energy consumption'!B144</f>
        <v>0</v>
      </c>
      <c r="C3" s="1">
        <f>'Building energy consumption'!$B$19*'Building energy consumption'!C144</f>
        <v>0</v>
      </c>
      <c r="D3" s="1">
        <f>'Building energy consumption'!$B$19*'Building energy consumption'!D144</f>
        <v>0</v>
      </c>
      <c r="E3" s="1">
        <f>'Building energy consumption'!$B$19*'Building energy consumption'!E144</f>
        <v>0</v>
      </c>
      <c r="F3" s="1">
        <f>'Building energy consumption'!$B$19*'Building energy consumption'!F144</f>
        <v>0</v>
      </c>
      <c r="G3" s="1">
        <f>'Building energy consumption'!$B$19*'Building energy consumption'!G144</f>
        <v>0</v>
      </c>
      <c r="H3" s="1">
        <f>'Building energy consumption'!$B$19*'Building energy consumption'!H144</f>
        <v>0</v>
      </c>
      <c r="I3" s="1">
        <f>'Building energy consumption'!$B$19*'Building energy consumption'!I144</f>
        <v>0</v>
      </c>
      <c r="J3" s="1">
        <f>'Building energy consumption'!$B$19*'Building energy consumption'!J144</f>
        <v>0</v>
      </c>
      <c r="K3" s="1">
        <f>'Building energy consumption'!$B$19*'Building energy consumption'!K144</f>
        <v>0</v>
      </c>
      <c r="L3" s="1">
        <f>'Building energy consumption'!$B$19*'Building energy consumption'!L144</f>
        <v>0</v>
      </c>
      <c r="M3" s="1">
        <f>'Building energy consumption'!$B$19*'Building energy consumption'!M144</f>
        <v>0</v>
      </c>
      <c r="N3" s="1">
        <f>'Building energy consumption'!$B$19*'Building energy consumption'!N144</f>
        <v>0</v>
      </c>
      <c r="O3" s="1">
        <f>'Building energy consumption'!$B$19*'Building energy consumption'!O144</f>
        <v>0</v>
      </c>
      <c r="P3" s="1">
        <f>'Building energy consumption'!$B$19*'Building energy consumption'!P144</f>
        <v>0</v>
      </c>
      <c r="Q3" s="1">
        <f>'Building energy consumption'!$B$19*'Building energy consumption'!Q144</f>
        <v>0</v>
      </c>
      <c r="R3" s="1">
        <f>'Building energy consumption'!$B$19*'Building energy consumption'!R144</f>
        <v>0</v>
      </c>
      <c r="S3" s="1">
        <f>'Building energy consumption'!$B$19*'Building energy consumption'!S144</f>
        <v>0</v>
      </c>
      <c r="T3" s="1">
        <f>'Building energy consumption'!$B$19*'Building energy consumption'!T144</f>
        <v>0</v>
      </c>
      <c r="U3" s="1">
        <f>'Building energy consumption'!$B$19*'Building energy consumption'!U144</f>
        <v>0</v>
      </c>
      <c r="V3" s="1">
        <f>'Building energy consumption'!$B$19*'Building energy consumption'!V144</f>
        <v>0</v>
      </c>
      <c r="W3" s="1">
        <f>'Building energy consumption'!$B$19*'Building energy consumption'!W144</f>
        <v>0</v>
      </c>
      <c r="X3" s="1">
        <f>'Building energy consumption'!$B$19*'Building energy consumption'!X144</f>
        <v>0</v>
      </c>
      <c r="Y3" s="1">
        <f>'Building energy consumption'!$B$19*'Building energy consumption'!Y144</f>
        <v>0</v>
      </c>
      <c r="Z3" s="1">
        <f>'Building energy consumption'!$B$19*'Building energy consumption'!Z144</f>
        <v>0</v>
      </c>
      <c r="AA3" s="1">
        <f>'Building energy consumption'!$B$19*'Building energy consumption'!AA144</f>
        <v>0</v>
      </c>
      <c r="AB3" s="1">
        <f>'Building energy consumption'!$B$19*'Building energy consumption'!AB144</f>
        <v>0</v>
      </c>
      <c r="AC3" s="1">
        <f>'Building energy consumption'!$B$19*'Building energy consumption'!AC144</f>
        <v>0</v>
      </c>
      <c r="AD3" s="1">
        <f>'Building energy consumption'!$B$19*'Building energy consumption'!AD144</f>
        <v>0</v>
      </c>
      <c r="AE3" s="1">
        <f>'Building energy consumption'!$B$19*'Building energy consumption'!AE144</f>
        <v>0</v>
      </c>
      <c r="AF3" s="1">
        <f>'Building energy consumption'!$B$19*'Building energy consumption'!AF144</f>
        <v>0</v>
      </c>
      <c r="AG3" s="1">
        <f>'Building energy consumption'!$B$19*'Building energy consumption'!AG144</f>
        <v>0</v>
      </c>
      <c r="AH3" s="1">
        <f>'Building energy consumption'!$B$19*'Building energy consumption'!AH144</f>
        <v>0</v>
      </c>
      <c r="AI3" s="1">
        <f>'Building energy consumption'!$B$19*'Building energy consumption'!AI144</f>
        <v>0</v>
      </c>
      <c r="AJ3" s="1">
        <f>'Building energy consumption'!$B$19*'Building energy consumption'!AJ144</f>
        <v>0</v>
      </c>
      <c r="AK3" s="1">
        <f>'Building energy consumption'!$B$19*'Building energy consumption'!AK144</f>
        <v>0</v>
      </c>
      <c r="AL3" s="1">
        <f>'Building energy consumption'!$B$19*'Building energy consumption'!AL144</f>
        <v>0</v>
      </c>
      <c r="AM3" s="1">
        <f>'Building energy consumption'!$B$19*'Building energy consumption'!AM144</f>
        <v>0</v>
      </c>
      <c r="AN3" s="1">
        <f>'Building energy consumption'!$B$19*'Building energy consumption'!AN144</f>
        <v>0</v>
      </c>
    </row>
    <row r="4" spans="1:40" x14ac:dyDescent="0.15">
      <c r="A4" t="s">
        <v>2</v>
      </c>
      <c r="B4" s="1">
        <f>'Building energy consumption'!$B$19*'Building energy consumption'!B145</f>
        <v>0</v>
      </c>
      <c r="C4" s="1">
        <f>'Building energy consumption'!$B$19*'Building energy consumption'!C145</f>
        <v>0</v>
      </c>
      <c r="D4" s="1">
        <f>'Building energy consumption'!$B$19*'Building energy consumption'!D145</f>
        <v>0</v>
      </c>
      <c r="E4" s="1">
        <f>'Building energy consumption'!$B$19*'Building energy consumption'!E145</f>
        <v>0</v>
      </c>
      <c r="F4" s="1">
        <f>'Building energy consumption'!$B$19*'Building energy consumption'!F145</f>
        <v>0</v>
      </c>
      <c r="G4" s="1">
        <f>'Building energy consumption'!$B$19*'Building energy consumption'!G145</f>
        <v>0</v>
      </c>
      <c r="H4" s="1">
        <f>'Building energy consumption'!$B$19*'Building energy consumption'!H145</f>
        <v>0</v>
      </c>
      <c r="I4" s="1">
        <f>'Building energy consumption'!$B$19*'Building energy consumption'!I145</f>
        <v>0</v>
      </c>
      <c r="J4" s="1">
        <f>'Building energy consumption'!$B$19*'Building energy consumption'!J145</f>
        <v>0</v>
      </c>
      <c r="K4" s="1">
        <f>'Building energy consumption'!$B$19*'Building energy consumption'!K145</f>
        <v>0</v>
      </c>
      <c r="L4" s="1">
        <f>'Building energy consumption'!$B$19*'Building energy consumption'!L145</f>
        <v>0</v>
      </c>
      <c r="M4" s="1">
        <f>'Building energy consumption'!$B$19*'Building energy consumption'!M145</f>
        <v>0</v>
      </c>
      <c r="N4" s="1">
        <f>'Building energy consumption'!$B$19*'Building energy consumption'!N145</f>
        <v>0</v>
      </c>
      <c r="O4" s="1">
        <f>'Building energy consumption'!$B$19*'Building energy consumption'!O145</f>
        <v>0</v>
      </c>
      <c r="P4" s="1">
        <f>'Building energy consumption'!$B$19*'Building energy consumption'!P145</f>
        <v>0</v>
      </c>
      <c r="Q4" s="1">
        <f>'Building energy consumption'!$B$19*'Building energy consumption'!Q145</f>
        <v>0</v>
      </c>
      <c r="R4" s="1">
        <f>'Building energy consumption'!$B$19*'Building energy consumption'!R145</f>
        <v>0</v>
      </c>
      <c r="S4" s="1">
        <f>'Building energy consumption'!$B$19*'Building energy consumption'!S145</f>
        <v>0</v>
      </c>
      <c r="T4" s="1">
        <f>'Building energy consumption'!$B$19*'Building energy consumption'!T145</f>
        <v>0</v>
      </c>
      <c r="U4" s="1">
        <f>'Building energy consumption'!$B$19*'Building energy consumption'!U145</f>
        <v>0</v>
      </c>
      <c r="V4" s="1">
        <f>'Building energy consumption'!$B$19*'Building energy consumption'!V145</f>
        <v>0</v>
      </c>
      <c r="W4" s="1">
        <f>'Building energy consumption'!$B$19*'Building energy consumption'!W145</f>
        <v>0</v>
      </c>
      <c r="X4" s="1">
        <f>'Building energy consumption'!$B$19*'Building energy consumption'!X145</f>
        <v>0</v>
      </c>
      <c r="Y4" s="1">
        <f>'Building energy consumption'!$B$19*'Building energy consumption'!Y145</f>
        <v>0</v>
      </c>
      <c r="Z4" s="1">
        <f>'Building energy consumption'!$B$19*'Building energy consumption'!Z145</f>
        <v>0</v>
      </c>
      <c r="AA4" s="1">
        <f>'Building energy consumption'!$B$19*'Building energy consumption'!AA145</f>
        <v>0</v>
      </c>
      <c r="AB4" s="1">
        <f>'Building energy consumption'!$B$19*'Building energy consumption'!AB145</f>
        <v>0</v>
      </c>
      <c r="AC4" s="1">
        <f>'Building energy consumption'!$B$19*'Building energy consumption'!AC145</f>
        <v>0</v>
      </c>
      <c r="AD4" s="1">
        <f>'Building energy consumption'!$B$19*'Building energy consumption'!AD145</f>
        <v>0</v>
      </c>
      <c r="AE4" s="1">
        <f>'Building energy consumption'!$B$19*'Building energy consumption'!AE145</f>
        <v>0</v>
      </c>
      <c r="AF4" s="1">
        <f>'Building energy consumption'!$B$19*'Building energy consumption'!AF145</f>
        <v>0</v>
      </c>
      <c r="AG4" s="1">
        <f>'Building energy consumption'!$B$19*'Building energy consumption'!AG145</f>
        <v>0</v>
      </c>
      <c r="AH4" s="1">
        <f>'Building energy consumption'!$B$19*'Building energy consumption'!AH145</f>
        <v>0</v>
      </c>
      <c r="AI4" s="1">
        <f>'Building energy consumption'!$B$19*'Building energy consumption'!AI145</f>
        <v>0</v>
      </c>
      <c r="AJ4" s="1">
        <f>'Building energy consumption'!$B$19*'Building energy consumption'!AJ145</f>
        <v>0</v>
      </c>
      <c r="AK4" s="1">
        <f>'Building energy consumption'!$B$19*'Building energy consumption'!AK145</f>
        <v>0</v>
      </c>
      <c r="AL4" s="1">
        <f>'Building energy consumption'!$B$19*'Building energy consumption'!AL145</f>
        <v>0</v>
      </c>
      <c r="AM4" s="1">
        <f>'Building energy consumption'!$B$19*'Building energy consumption'!AM145</f>
        <v>0</v>
      </c>
      <c r="AN4" s="1">
        <f>'Building energy consumption'!$B$19*'Building energy consumption'!AN145</f>
        <v>0</v>
      </c>
    </row>
    <row r="5" spans="1:40" x14ac:dyDescent="0.15">
      <c r="A5" t="s">
        <v>3</v>
      </c>
      <c r="B5" s="1">
        <f>'Building energy consumption'!$B$19*'Building energy consumption'!B146</f>
        <v>0</v>
      </c>
      <c r="C5" s="1">
        <f>'Building energy consumption'!$B$19*'Building energy consumption'!C146</f>
        <v>0</v>
      </c>
      <c r="D5" s="1">
        <f>'Building energy consumption'!$B$19*'Building energy consumption'!D146</f>
        <v>0</v>
      </c>
      <c r="E5" s="1">
        <f>'Building energy consumption'!$B$19*'Building energy consumption'!E146</f>
        <v>0</v>
      </c>
      <c r="F5" s="1">
        <f>'Building energy consumption'!$B$19*'Building energy consumption'!F146</f>
        <v>0</v>
      </c>
      <c r="G5" s="1">
        <f>'Building energy consumption'!$B$19*'Building energy consumption'!G146</f>
        <v>0</v>
      </c>
      <c r="H5" s="1">
        <f>'Building energy consumption'!$B$19*'Building energy consumption'!H146</f>
        <v>0</v>
      </c>
      <c r="I5" s="1">
        <f>'Building energy consumption'!$B$19*'Building energy consumption'!I146</f>
        <v>0</v>
      </c>
      <c r="J5" s="1">
        <f>'Building energy consumption'!$B$19*'Building energy consumption'!J146</f>
        <v>0</v>
      </c>
      <c r="K5" s="1">
        <f>'Building energy consumption'!$B$19*'Building energy consumption'!K146</f>
        <v>0</v>
      </c>
      <c r="L5" s="1">
        <f>'Building energy consumption'!$B$19*'Building energy consumption'!L146</f>
        <v>0</v>
      </c>
      <c r="M5" s="1">
        <f>'Building energy consumption'!$B$19*'Building energy consumption'!M146</f>
        <v>0</v>
      </c>
      <c r="N5" s="1">
        <f>'Building energy consumption'!$B$19*'Building energy consumption'!N146</f>
        <v>0</v>
      </c>
      <c r="O5" s="1">
        <f>'Building energy consumption'!$B$19*'Building energy consumption'!O146</f>
        <v>0</v>
      </c>
      <c r="P5" s="1">
        <f>'Building energy consumption'!$B$19*'Building energy consumption'!P146</f>
        <v>0</v>
      </c>
      <c r="Q5" s="1">
        <f>'Building energy consumption'!$B$19*'Building energy consumption'!Q146</f>
        <v>0</v>
      </c>
      <c r="R5" s="1">
        <f>'Building energy consumption'!$B$19*'Building energy consumption'!R146</f>
        <v>0</v>
      </c>
      <c r="S5" s="1">
        <f>'Building energy consumption'!$B$19*'Building energy consumption'!S146</f>
        <v>0</v>
      </c>
      <c r="T5" s="1">
        <f>'Building energy consumption'!$B$19*'Building energy consumption'!T146</f>
        <v>0</v>
      </c>
      <c r="U5" s="1">
        <f>'Building energy consumption'!$B$19*'Building energy consumption'!U146</f>
        <v>0</v>
      </c>
      <c r="V5" s="1">
        <f>'Building energy consumption'!$B$19*'Building energy consumption'!V146</f>
        <v>0</v>
      </c>
      <c r="W5" s="1">
        <f>'Building energy consumption'!$B$19*'Building energy consumption'!W146</f>
        <v>0</v>
      </c>
      <c r="X5" s="1">
        <f>'Building energy consumption'!$B$19*'Building energy consumption'!X146</f>
        <v>0</v>
      </c>
      <c r="Y5" s="1">
        <f>'Building energy consumption'!$B$19*'Building energy consumption'!Y146</f>
        <v>0</v>
      </c>
      <c r="Z5" s="1">
        <f>'Building energy consumption'!$B$19*'Building energy consumption'!Z146</f>
        <v>0</v>
      </c>
      <c r="AA5" s="1">
        <f>'Building energy consumption'!$B$19*'Building energy consumption'!AA146</f>
        <v>0</v>
      </c>
      <c r="AB5" s="1">
        <f>'Building energy consumption'!$B$19*'Building energy consumption'!AB146</f>
        <v>0</v>
      </c>
      <c r="AC5" s="1">
        <f>'Building energy consumption'!$B$19*'Building energy consumption'!AC146</f>
        <v>0</v>
      </c>
      <c r="AD5" s="1">
        <f>'Building energy consumption'!$B$19*'Building energy consumption'!AD146</f>
        <v>0</v>
      </c>
      <c r="AE5" s="1">
        <f>'Building energy consumption'!$B$19*'Building energy consumption'!AE146</f>
        <v>0</v>
      </c>
      <c r="AF5" s="1">
        <f>'Building energy consumption'!$B$19*'Building energy consumption'!AF146</f>
        <v>0</v>
      </c>
      <c r="AG5" s="1">
        <f>'Building energy consumption'!$B$19*'Building energy consumption'!AG146</f>
        <v>0</v>
      </c>
      <c r="AH5" s="1">
        <f>'Building energy consumption'!$B$19*'Building energy consumption'!AH146</f>
        <v>0</v>
      </c>
      <c r="AI5" s="1">
        <f>'Building energy consumption'!$B$19*'Building energy consumption'!AI146</f>
        <v>0</v>
      </c>
      <c r="AJ5" s="1">
        <f>'Building energy consumption'!$B$19*'Building energy consumption'!AJ146</f>
        <v>0</v>
      </c>
      <c r="AK5" s="1">
        <f>'Building energy consumption'!$B$19*'Building energy consumption'!AK146</f>
        <v>0</v>
      </c>
      <c r="AL5" s="1">
        <f>'Building energy consumption'!$B$19*'Building energy consumption'!AL146</f>
        <v>0</v>
      </c>
      <c r="AM5" s="1">
        <f>'Building energy consumption'!$B$19*'Building energy consumption'!AM146</f>
        <v>0</v>
      </c>
      <c r="AN5" s="1">
        <f>'Building energy consumption'!$B$19*'Building energy consumption'!AN146</f>
        <v>0</v>
      </c>
    </row>
    <row r="6" spans="1:40" x14ac:dyDescent="0.15">
      <c r="A6" t="s">
        <v>4</v>
      </c>
      <c r="B6" s="1">
        <f>'Building energy consumption'!$B$19*'Building energy consumption'!B147</f>
        <v>0</v>
      </c>
      <c r="C6" s="1">
        <f>'Building energy consumption'!$B$19*'Building energy consumption'!C147</f>
        <v>0</v>
      </c>
      <c r="D6" s="1">
        <f>'Building energy consumption'!$B$19*'Building energy consumption'!D147</f>
        <v>0</v>
      </c>
      <c r="E6" s="1">
        <f>'Building energy consumption'!$B$19*'Building energy consumption'!E147</f>
        <v>0</v>
      </c>
      <c r="F6" s="1">
        <f>'Building energy consumption'!$B$19*'Building energy consumption'!F147</f>
        <v>0</v>
      </c>
      <c r="G6" s="1">
        <f>'Building energy consumption'!$B$19*'Building energy consumption'!G147</f>
        <v>0</v>
      </c>
      <c r="H6" s="1">
        <f>'Building energy consumption'!$B$19*'Building energy consumption'!H147</f>
        <v>0</v>
      </c>
      <c r="I6" s="1">
        <f>'Building energy consumption'!$B$19*'Building energy consumption'!I147</f>
        <v>0</v>
      </c>
      <c r="J6" s="1">
        <f>'Building energy consumption'!$B$19*'Building energy consumption'!J147</f>
        <v>0</v>
      </c>
      <c r="K6" s="1">
        <f>'Building energy consumption'!$B$19*'Building energy consumption'!K147</f>
        <v>0</v>
      </c>
      <c r="L6" s="1">
        <f>'Building energy consumption'!$B$19*'Building energy consumption'!L147</f>
        <v>0</v>
      </c>
      <c r="M6" s="1">
        <f>'Building energy consumption'!$B$19*'Building energy consumption'!M147</f>
        <v>0</v>
      </c>
      <c r="N6" s="1">
        <f>'Building energy consumption'!$B$19*'Building energy consumption'!N147</f>
        <v>0</v>
      </c>
      <c r="O6" s="1">
        <f>'Building energy consumption'!$B$19*'Building energy consumption'!O147</f>
        <v>0</v>
      </c>
      <c r="P6" s="1">
        <f>'Building energy consumption'!$B$19*'Building energy consumption'!P147</f>
        <v>0</v>
      </c>
      <c r="Q6" s="1">
        <f>'Building energy consumption'!$B$19*'Building energy consumption'!Q147</f>
        <v>0</v>
      </c>
      <c r="R6" s="1">
        <f>'Building energy consumption'!$B$19*'Building energy consumption'!R147</f>
        <v>0</v>
      </c>
      <c r="S6" s="1">
        <f>'Building energy consumption'!$B$19*'Building energy consumption'!S147</f>
        <v>0</v>
      </c>
      <c r="T6" s="1">
        <f>'Building energy consumption'!$B$19*'Building energy consumption'!T147</f>
        <v>0</v>
      </c>
      <c r="U6" s="1">
        <f>'Building energy consumption'!$B$19*'Building energy consumption'!U147</f>
        <v>0</v>
      </c>
      <c r="V6" s="1">
        <f>'Building energy consumption'!$B$19*'Building energy consumption'!V147</f>
        <v>0</v>
      </c>
      <c r="W6" s="1">
        <f>'Building energy consumption'!$B$19*'Building energy consumption'!W147</f>
        <v>0</v>
      </c>
      <c r="X6" s="1">
        <f>'Building energy consumption'!$B$19*'Building energy consumption'!X147</f>
        <v>0</v>
      </c>
      <c r="Y6" s="1">
        <f>'Building energy consumption'!$B$19*'Building energy consumption'!Y147</f>
        <v>0</v>
      </c>
      <c r="Z6" s="1">
        <f>'Building energy consumption'!$B$19*'Building energy consumption'!Z147</f>
        <v>0</v>
      </c>
      <c r="AA6" s="1">
        <f>'Building energy consumption'!$B$19*'Building energy consumption'!AA147</f>
        <v>0</v>
      </c>
      <c r="AB6" s="1">
        <f>'Building energy consumption'!$B$19*'Building energy consumption'!AB147</f>
        <v>0</v>
      </c>
      <c r="AC6" s="1">
        <f>'Building energy consumption'!$B$19*'Building energy consumption'!AC147</f>
        <v>0</v>
      </c>
      <c r="AD6" s="1">
        <f>'Building energy consumption'!$B$19*'Building energy consumption'!AD147</f>
        <v>0</v>
      </c>
      <c r="AE6" s="1">
        <f>'Building energy consumption'!$B$19*'Building energy consumption'!AE147</f>
        <v>0</v>
      </c>
      <c r="AF6" s="1">
        <f>'Building energy consumption'!$B$19*'Building energy consumption'!AF147</f>
        <v>0</v>
      </c>
      <c r="AG6" s="1">
        <f>'Building energy consumption'!$B$19*'Building energy consumption'!AG147</f>
        <v>0</v>
      </c>
      <c r="AH6" s="1">
        <f>'Building energy consumption'!$B$19*'Building energy consumption'!AH147</f>
        <v>0</v>
      </c>
      <c r="AI6" s="1">
        <f>'Building energy consumption'!$B$19*'Building energy consumption'!AI147</f>
        <v>0</v>
      </c>
      <c r="AJ6" s="1">
        <f>'Building energy consumption'!$B$19*'Building energy consumption'!AJ147</f>
        <v>0</v>
      </c>
      <c r="AK6" s="1">
        <f>'Building energy consumption'!$B$19*'Building energy consumption'!AK147</f>
        <v>0</v>
      </c>
      <c r="AL6" s="1">
        <f>'Building energy consumption'!$B$19*'Building energy consumption'!AL147</f>
        <v>0</v>
      </c>
      <c r="AM6" s="1">
        <f>'Building energy consumption'!$B$19*'Building energy consumption'!AM147</f>
        <v>0</v>
      </c>
      <c r="AN6" s="1">
        <f>'Building energy consumption'!$B$19*'Building energy consumption'!AN147</f>
        <v>0</v>
      </c>
    </row>
    <row r="7" spans="1:40" x14ac:dyDescent="0.15">
      <c r="A7" t="s">
        <v>5</v>
      </c>
      <c r="B7" s="1">
        <f>'Building energy consumption'!$B$19*'Building energy consumption'!B148</f>
        <v>0</v>
      </c>
      <c r="C7" s="1">
        <f>'Building energy consumption'!$B$19*'Building energy consumption'!C148</f>
        <v>0</v>
      </c>
      <c r="D7" s="1">
        <f>'Building energy consumption'!$B$19*'Building energy consumption'!D148</f>
        <v>0</v>
      </c>
      <c r="E7" s="1">
        <f>'Building energy consumption'!$B$19*'Building energy consumption'!E148</f>
        <v>0</v>
      </c>
      <c r="F7" s="1">
        <f>'Building energy consumption'!$B$19*'Building energy consumption'!F148</f>
        <v>0</v>
      </c>
      <c r="G7" s="1">
        <f>'Building energy consumption'!$B$19*'Building energy consumption'!G148</f>
        <v>0</v>
      </c>
      <c r="H7" s="1">
        <f>'Building energy consumption'!$B$19*'Building energy consumption'!H148</f>
        <v>0</v>
      </c>
      <c r="I7" s="1">
        <f>'Building energy consumption'!$B$19*'Building energy consumption'!I148</f>
        <v>0</v>
      </c>
      <c r="J7" s="1">
        <f>'Building energy consumption'!$B$19*'Building energy consumption'!J148</f>
        <v>0</v>
      </c>
      <c r="K7" s="1">
        <f>'Building energy consumption'!$B$19*'Building energy consumption'!K148</f>
        <v>0</v>
      </c>
      <c r="L7" s="1">
        <f>'Building energy consumption'!$B$19*'Building energy consumption'!L148</f>
        <v>0</v>
      </c>
      <c r="M7" s="1">
        <f>'Building energy consumption'!$B$19*'Building energy consumption'!M148</f>
        <v>0</v>
      </c>
      <c r="N7" s="1">
        <f>'Building energy consumption'!$B$19*'Building energy consumption'!N148</f>
        <v>0</v>
      </c>
      <c r="O7" s="1">
        <f>'Building energy consumption'!$B$19*'Building energy consumption'!O148</f>
        <v>0</v>
      </c>
      <c r="P7" s="1">
        <f>'Building energy consumption'!$B$19*'Building energy consumption'!P148</f>
        <v>0</v>
      </c>
      <c r="Q7" s="1">
        <f>'Building energy consumption'!$B$19*'Building energy consumption'!Q148</f>
        <v>0</v>
      </c>
      <c r="R7" s="1">
        <f>'Building energy consumption'!$B$19*'Building energy consumption'!R148</f>
        <v>0</v>
      </c>
      <c r="S7" s="1">
        <f>'Building energy consumption'!$B$19*'Building energy consumption'!S148</f>
        <v>0</v>
      </c>
      <c r="T7" s="1">
        <f>'Building energy consumption'!$B$19*'Building energy consumption'!T148</f>
        <v>0</v>
      </c>
      <c r="U7" s="1">
        <f>'Building energy consumption'!$B$19*'Building energy consumption'!U148</f>
        <v>0</v>
      </c>
      <c r="V7" s="1">
        <f>'Building energy consumption'!$B$19*'Building energy consumption'!V148</f>
        <v>0</v>
      </c>
      <c r="W7" s="1">
        <f>'Building energy consumption'!$B$19*'Building energy consumption'!W148</f>
        <v>0</v>
      </c>
      <c r="X7" s="1">
        <f>'Building energy consumption'!$B$19*'Building energy consumption'!X148</f>
        <v>0</v>
      </c>
      <c r="Y7" s="1">
        <f>'Building energy consumption'!$B$19*'Building energy consumption'!Y148</f>
        <v>0</v>
      </c>
      <c r="Z7" s="1">
        <f>'Building energy consumption'!$B$19*'Building energy consumption'!Z148</f>
        <v>0</v>
      </c>
      <c r="AA7" s="1">
        <f>'Building energy consumption'!$B$19*'Building energy consumption'!AA148</f>
        <v>0</v>
      </c>
      <c r="AB7" s="1">
        <f>'Building energy consumption'!$B$19*'Building energy consumption'!AB148</f>
        <v>0</v>
      </c>
      <c r="AC7" s="1">
        <f>'Building energy consumption'!$B$19*'Building energy consumption'!AC148</f>
        <v>0</v>
      </c>
      <c r="AD7" s="1">
        <f>'Building energy consumption'!$B$19*'Building energy consumption'!AD148</f>
        <v>0</v>
      </c>
      <c r="AE7" s="1">
        <f>'Building energy consumption'!$B$19*'Building energy consumption'!AE148</f>
        <v>0</v>
      </c>
      <c r="AF7" s="1">
        <f>'Building energy consumption'!$B$19*'Building energy consumption'!AF148</f>
        <v>0</v>
      </c>
      <c r="AG7" s="1">
        <f>'Building energy consumption'!$B$19*'Building energy consumption'!AG148</f>
        <v>0</v>
      </c>
      <c r="AH7" s="1">
        <f>'Building energy consumption'!$B$19*'Building energy consumption'!AH148</f>
        <v>0</v>
      </c>
      <c r="AI7" s="1">
        <f>'Building energy consumption'!$B$19*'Building energy consumption'!AI148</f>
        <v>0</v>
      </c>
      <c r="AJ7" s="1">
        <f>'Building energy consumption'!$B$19*'Building energy consumption'!AJ148</f>
        <v>0</v>
      </c>
      <c r="AK7" s="1">
        <f>'Building energy consumption'!$B$19*'Building energy consumption'!AK148</f>
        <v>0</v>
      </c>
      <c r="AL7" s="1">
        <f>'Building energy consumption'!$B$19*'Building energy consumption'!AL148</f>
        <v>0</v>
      </c>
      <c r="AM7" s="1">
        <f>'Building energy consumption'!$B$19*'Building energy consumption'!AM148</f>
        <v>0</v>
      </c>
      <c r="AN7" s="1">
        <f>'Building energy consumption'!$B$19*'Building energy consumption'!AN148</f>
        <v>0</v>
      </c>
    </row>
    <row r="8" spans="1:40" x14ac:dyDescent="0.15">
      <c r="A8" t="s">
        <v>6</v>
      </c>
      <c r="B8" s="1">
        <f>'Building energy consumption'!$B$19*'Building energy consumption'!B149</f>
        <v>0</v>
      </c>
      <c r="C8" s="1">
        <f>'Building energy consumption'!$B$19*'Building energy consumption'!C149</f>
        <v>0</v>
      </c>
      <c r="D8" s="1">
        <f>'Building energy consumption'!$B$19*'Building energy consumption'!D149</f>
        <v>0</v>
      </c>
      <c r="E8" s="1">
        <f>'Building energy consumption'!$B$19*'Building energy consumption'!E149</f>
        <v>0</v>
      </c>
      <c r="F8" s="1">
        <f>'Building energy consumption'!$B$19*'Building energy consumption'!F149</f>
        <v>0</v>
      </c>
      <c r="G8" s="1">
        <f>'Building energy consumption'!$B$19*'Building energy consumption'!G149</f>
        <v>0</v>
      </c>
      <c r="H8" s="1">
        <f>'Building energy consumption'!$B$19*'Building energy consumption'!H149</f>
        <v>0</v>
      </c>
      <c r="I8" s="1">
        <f>'Building energy consumption'!$B$19*'Building energy consumption'!I149</f>
        <v>0</v>
      </c>
      <c r="J8" s="1">
        <f>'Building energy consumption'!$B$19*'Building energy consumption'!J149</f>
        <v>0</v>
      </c>
      <c r="K8" s="1">
        <f>'Building energy consumption'!$B$19*'Building energy consumption'!K149</f>
        <v>0</v>
      </c>
      <c r="L8" s="1">
        <f>'Building energy consumption'!$B$19*'Building energy consumption'!L149</f>
        <v>0</v>
      </c>
      <c r="M8" s="1">
        <f>'Building energy consumption'!$B$19*'Building energy consumption'!M149</f>
        <v>0</v>
      </c>
      <c r="N8" s="1">
        <f>'Building energy consumption'!$B$19*'Building energy consumption'!N149</f>
        <v>0</v>
      </c>
      <c r="O8" s="1">
        <f>'Building energy consumption'!$B$19*'Building energy consumption'!O149</f>
        <v>0</v>
      </c>
      <c r="P8" s="1">
        <f>'Building energy consumption'!$B$19*'Building energy consumption'!P149</f>
        <v>0</v>
      </c>
      <c r="Q8" s="1">
        <f>'Building energy consumption'!$B$19*'Building energy consumption'!Q149</f>
        <v>0</v>
      </c>
      <c r="R8" s="1">
        <f>'Building energy consumption'!$B$19*'Building energy consumption'!R149</f>
        <v>0</v>
      </c>
      <c r="S8" s="1">
        <f>'Building energy consumption'!$B$19*'Building energy consumption'!S149</f>
        <v>0</v>
      </c>
      <c r="T8" s="1">
        <f>'Building energy consumption'!$B$19*'Building energy consumption'!T149</f>
        <v>0</v>
      </c>
      <c r="U8" s="1">
        <f>'Building energy consumption'!$B$19*'Building energy consumption'!U149</f>
        <v>0</v>
      </c>
      <c r="V8" s="1">
        <f>'Building energy consumption'!$B$19*'Building energy consumption'!V149</f>
        <v>0</v>
      </c>
      <c r="W8" s="1">
        <f>'Building energy consumption'!$B$19*'Building energy consumption'!W149</f>
        <v>0</v>
      </c>
      <c r="X8" s="1">
        <f>'Building energy consumption'!$B$19*'Building energy consumption'!X149</f>
        <v>0</v>
      </c>
      <c r="Y8" s="1">
        <f>'Building energy consumption'!$B$19*'Building energy consumption'!Y149</f>
        <v>0</v>
      </c>
      <c r="Z8" s="1">
        <f>'Building energy consumption'!$B$19*'Building energy consumption'!Z149</f>
        <v>0</v>
      </c>
      <c r="AA8" s="1">
        <f>'Building energy consumption'!$B$19*'Building energy consumption'!AA149</f>
        <v>0</v>
      </c>
      <c r="AB8" s="1">
        <f>'Building energy consumption'!$B$19*'Building energy consumption'!AB149</f>
        <v>0</v>
      </c>
      <c r="AC8" s="1">
        <f>'Building energy consumption'!$B$19*'Building energy consumption'!AC149</f>
        <v>0</v>
      </c>
      <c r="AD8" s="1">
        <f>'Building energy consumption'!$B$19*'Building energy consumption'!AD149</f>
        <v>0</v>
      </c>
      <c r="AE8" s="1">
        <f>'Building energy consumption'!$B$19*'Building energy consumption'!AE149</f>
        <v>0</v>
      </c>
      <c r="AF8" s="1">
        <f>'Building energy consumption'!$B$19*'Building energy consumption'!AF149</f>
        <v>0</v>
      </c>
      <c r="AG8" s="1">
        <f>'Building energy consumption'!$B$19*'Building energy consumption'!AG149</f>
        <v>0</v>
      </c>
      <c r="AH8" s="1">
        <f>'Building energy consumption'!$B$19*'Building energy consumption'!AH149</f>
        <v>0</v>
      </c>
      <c r="AI8" s="1">
        <f>'Building energy consumption'!$B$19*'Building energy consumption'!AI149</f>
        <v>0</v>
      </c>
      <c r="AJ8" s="1">
        <f>'Building energy consumption'!$B$19*'Building energy consumption'!AJ149</f>
        <v>0</v>
      </c>
      <c r="AK8" s="1">
        <f>'Building energy consumption'!$B$19*'Building energy consumption'!AK149</f>
        <v>0</v>
      </c>
      <c r="AL8" s="1">
        <f>'Building energy consumption'!$B$19*'Building energy consumption'!AL149</f>
        <v>0</v>
      </c>
      <c r="AM8" s="1">
        <f>'Building energy consumption'!$B$19*'Building energy consumption'!AM149</f>
        <v>0</v>
      </c>
      <c r="AN8" s="1">
        <f>'Building energy consumption'!$B$19*'Building energy consumption'!AN149</f>
        <v>0</v>
      </c>
    </row>
    <row r="9" spans="1:40" x14ac:dyDescent="0.15">
      <c r="A9" t="s">
        <v>7</v>
      </c>
      <c r="B9" s="1">
        <f>'Building energy consumption'!$B$19*'Building energy consumption'!B150</f>
        <v>0</v>
      </c>
      <c r="C9" s="1">
        <f>'Building energy consumption'!$B$19*'Building energy consumption'!C150</f>
        <v>0</v>
      </c>
      <c r="D9" s="1">
        <f>'Building energy consumption'!$B$19*'Building energy consumption'!D150</f>
        <v>0</v>
      </c>
      <c r="E9" s="1">
        <f>'Building energy consumption'!$B$19*'Building energy consumption'!E150</f>
        <v>0</v>
      </c>
      <c r="F9" s="1">
        <f>'Building energy consumption'!$B$19*'Building energy consumption'!F150</f>
        <v>0</v>
      </c>
      <c r="G9" s="1">
        <f>'Building energy consumption'!$B$19*'Building energy consumption'!G150</f>
        <v>0</v>
      </c>
      <c r="H9" s="1">
        <f>'Building energy consumption'!$B$19*'Building energy consumption'!H150</f>
        <v>0</v>
      </c>
      <c r="I9" s="1">
        <f>'Building energy consumption'!$B$19*'Building energy consumption'!I150</f>
        <v>0</v>
      </c>
      <c r="J9" s="1">
        <f>'Building energy consumption'!$B$19*'Building energy consumption'!J150</f>
        <v>0</v>
      </c>
      <c r="K9" s="1">
        <f>'Building energy consumption'!$B$19*'Building energy consumption'!K150</f>
        <v>0</v>
      </c>
      <c r="L9" s="1">
        <f>'Building energy consumption'!$B$19*'Building energy consumption'!L150</f>
        <v>0</v>
      </c>
      <c r="M9" s="1">
        <f>'Building energy consumption'!$B$19*'Building energy consumption'!M150</f>
        <v>0</v>
      </c>
      <c r="N9" s="1">
        <f>'Building energy consumption'!$B$19*'Building energy consumption'!N150</f>
        <v>0</v>
      </c>
      <c r="O9" s="1">
        <f>'Building energy consumption'!$B$19*'Building energy consumption'!O150</f>
        <v>0</v>
      </c>
      <c r="P9" s="1">
        <f>'Building energy consumption'!$B$19*'Building energy consumption'!P150</f>
        <v>0</v>
      </c>
      <c r="Q9" s="1">
        <f>'Building energy consumption'!$B$19*'Building energy consumption'!Q150</f>
        <v>0</v>
      </c>
      <c r="R9" s="1">
        <f>'Building energy consumption'!$B$19*'Building energy consumption'!R150</f>
        <v>0</v>
      </c>
      <c r="S9" s="1">
        <f>'Building energy consumption'!$B$19*'Building energy consumption'!S150</f>
        <v>0</v>
      </c>
      <c r="T9" s="1">
        <f>'Building energy consumption'!$B$19*'Building energy consumption'!T150</f>
        <v>0</v>
      </c>
      <c r="U9" s="1">
        <f>'Building energy consumption'!$B$19*'Building energy consumption'!U150</f>
        <v>0</v>
      </c>
      <c r="V9" s="1">
        <f>'Building energy consumption'!$B$19*'Building energy consumption'!V150</f>
        <v>0</v>
      </c>
      <c r="W9" s="1">
        <f>'Building energy consumption'!$B$19*'Building energy consumption'!W150</f>
        <v>0</v>
      </c>
      <c r="X9" s="1">
        <f>'Building energy consumption'!$B$19*'Building energy consumption'!X150</f>
        <v>0</v>
      </c>
      <c r="Y9" s="1">
        <f>'Building energy consumption'!$B$19*'Building energy consumption'!Y150</f>
        <v>0</v>
      </c>
      <c r="Z9" s="1">
        <f>'Building energy consumption'!$B$19*'Building energy consumption'!Z150</f>
        <v>0</v>
      </c>
      <c r="AA9" s="1">
        <f>'Building energy consumption'!$B$19*'Building energy consumption'!AA150</f>
        <v>0</v>
      </c>
      <c r="AB9" s="1">
        <f>'Building energy consumption'!$B$19*'Building energy consumption'!AB150</f>
        <v>0</v>
      </c>
      <c r="AC9" s="1">
        <f>'Building energy consumption'!$B$19*'Building energy consumption'!AC150</f>
        <v>0</v>
      </c>
      <c r="AD9" s="1">
        <f>'Building energy consumption'!$B$19*'Building energy consumption'!AD150</f>
        <v>0</v>
      </c>
      <c r="AE9" s="1">
        <f>'Building energy consumption'!$B$19*'Building energy consumption'!AE150</f>
        <v>0</v>
      </c>
      <c r="AF9" s="1">
        <f>'Building energy consumption'!$B$19*'Building energy consumption'!AF150</f>
        <v>0</v>
      </c>
      <c r="AG9" s="1">
        <f>'Building energy consumption'!$B$19*'Building energy consumption'!AG150</f>
        <v>0</v>
      </c>
      <c r="AH9" s="1">
        <f>'Building energy consumption'!$B$19*'Building energy consumption'!AH150</f>
        <v>0</v>
      </c>
      <c r="AI9" s="1">
        <f>'Building energy consumption'!$B$19*'Building energy consumption'!AI150</f>
        <v>0</v>
      </c>
      <c r="AJ9" s="1">
        <f>'Building energy consumption'!$B$19*'Building energy consumption'!AJ150</f>
        <v>0</v>
      </c>
      <c r="AK9" s="1">
        <f>'Building energy consumption'!$B$19*'Building energy consumption'!AK150</f>
        <v>0</v>
      </c>
      <c r="AL9" s="1">
        <f>'Building energy consumption'!$B$19*'Building energy consumption'!AL150</f>
        <v>0</v>
      </c>
      <c r="AM9" s="1">
        <f>'Building energy consumption'!$B$19*'Building energy consumption'!AM150</f>
        <v>0</v>
      </c>
      <c r="AN9" s="1">
        <f>'Building energy consumption'!$B$19*'Building energy consumption'!AN150</f>
        <v>0</v>
      </c>
    </row>
    <row r="10" spans="1:40" x14ac:dyDescent="0.15">
      <c r="A10" t="s">
        <v>8</v>
      </c>
      <c r="B10" s="1">
        <f>'Building energy consumption'!$B$19*'Building energy consumption'!B151</f>
        <v>0</v>
      </c>
      <c r="C10" s="1">
        <f>'Building energy consumption'!$B$19*'Building energy consumption'!C151</f>
        <v>0</v>
      </c>
      <c r="D10" s="1">
        <f>'Building energy consumption'!$B$19*'Building energy consumption'!D151</f>
        <v>0</v>
      </c>
      <c r="E10" s="1">
        <f>'Building energy consumption'!$B$19*'Building energy consumption'!E151</f>
        <v>0</v>
      </c>
      <c r="F10" s="1">
        <f>'Building energy consumption'!$B$19*'Building energy consumption'!F151</f>
        <v>0</v>
      </c>
      <c r="G10" s="1">
        <f>'Building energy consumption'!$B$19*'Building energy consumption'!G151</f>
        <v>0</v>
      </c>
      <c r="H10" s="1">
        <f>'Building energy consumption'!$B$19*'Building energy consumption'!H151</f>
        <v>0</v>
      </c>
      <c r="I10" s="1">
        <f>'Building energy consumption'!$B$19*'Building energy consumption'!I151</f>
        <v>0</v>
      </c>
      <c r="J10" s="1">
        <f>'Building energy consumption'!$B$19*'Building energy consumption'!J151</f>
        <v>0</v>
      </c>
      <c r="K10" s="1">
        <f>'Building energy consumption'!$B$19*'Building energy consumption'!K151</f>
        <v>0</v>
      </c>
      <c r="L10" s="1">
        <f>'Building energy consumption'!$B$19*'Building energy consumption'!L151</f>
        <v>0</v>
      </c>
      <c r="M10" s="1">
        <f>'Building energy consumption'!$B$19*'Building energy consumption'!M151</f>
        <v>0</v>
      </c>
      <c r="N10" s="1">
        <f>'Building energy consumption'!$B$19*'Building energy consumption'!N151</f>
        <v>0</v>
      </c>
      <c r="O10" s="1">
        <f>'Building energy consumption'!$B$19*'Building energy consumption'!O151</f>
        <v>0</v>
      </c>
      <c r="P10" s="1">
        <f>'Building energy consumption'!$B$19*'Building energy consumption'!P151</f>
        <v>0</v>
      </c>
      <c r="Q10" s="1">
        <f>'Building energy consumption'!$B$19*'Building energy consumption'!Q151</f>
        <v>0</v>
      </c>
      <c r="R10" s="1">
        <f>'Building energy consumption'!$B$19*'Building energy consumption'!R151</f>
        <v>0</v>
      </c>
      <c r="S10" s="1">
        <f>'Building energy consumption'!$B$19*'Building energy consumption'!S151</f>
        <v>0</v>
      </c>
      <c r="T10" s="1">
        <f>'Building energy consumption'!$B$19*'Building energy consumption'!T151</f>
        <v>0</v>
      </c>
      <c r="U10" s="1">
        <f>'Building energy consumption'!$B$19*'Building energy consumption'!U151</f>
        <v>0</v>
      </c>
      <c r="V10" s="1">
        <f>'Building energy consumption'!$B$19*'Building energy consumption'!V151</f>
        <v>0</v>
      </c>
      <c r="W10" s="1">
        <f>'Building energy consumption'!$B$19*'Building energy consumption'!W151</f>
        <v>0</v>
      </c>
      <c r="X10" s="1">
        <f>'Building energy consumption'!$B$19*'Building energy consumption'!X151</f>
        <v>0</v>
      </c>
      <c r="Y10" s="1">
        <f>'Building energy consumption'!$B$19*'Building energy consumption'!Y151</f>
        <v>0</v>
      </c>
      <c r="Z10" s="1">
        <f>'Building energy consumption'!$B$19*'Building energy consumption'!Z151</f>
        <v>0</v>
      </c>
      <c r="AA10" s="1">
        <f>'Building energy consumption'!$B$19*'Building energy consumption'!AA151</f>
        <v>0</v>
      </c>
      <c r="AB10" s="1">
        <f>'Building energy consumption'!$B$19*'Building energy consumption'!AB151</f>
        <v>0</v>
      </c>
      <c r="AC10" s="1">
        <f>'Building energy consumption'!$B$19*'Building energy consumption'!AC151</f>
        <v>0</v>
      </c>
      <c r="AD10" s="1">
        <f>'Building energy consumption'!$B$19*'Building energy consumption'!AD151</f>
        <v>0</v>
      </c>
      <c r="AE10" s="1">
        <f>'Building energy consumption'!$B$19*'Building energy consumption'!AE151</f>
        <v>0</v>
      </c>
      <c r="AF10" s="1">
        <f>'Building energy consumption'!$B$19*'Building energy consumption'!AF151</f>
        <v>0</v>
      </c>
      <c r="AG10" s="1">
        <f>'Building energy consumption'!$B$19*'Building energy consumption'!AG151</f>
        <v>0</v>
      </c>
      <c r="AH10" s="1">
        <f>'Building energy consumption'!$B$19*'Building energy consumption'!AH151</f>
        <v>0</v>
      </c>
      <c r="AI10" s="1">
        <f>'Building energy consumption'!$B$19*'Building energy consumption'!AI151</f>
        <v>0</v>
      </c>
      <c r="AJ10" s="1">
        <f>'Building energy consumption'!$B$19*'Building energy consumption'!AJ151</f>
        <v>0</v>
      </c>
      <c r="AK10" s="1">
        <f>'Building energy consumption'!$B$19*'Building energy consumption'!AK151</f>
        <v>0</v>
      </c>
      <c r="AL10" s="1">
        <f>'Building energy consumption'!$B$19*'Building energy consumption'!AL151</f>
        <v>0</v>
      </c>
      <c r="AM10" s="1">
        <f>'Building energy consumption'!$B$19*'Building energy consumption'!AM151</f>
        <v>0</v>
      </c>
      <c r="AN10" s="1">
        <f>'Building energy consumption'!$B$19*'Building energy consumption'!AN151</f>
        <v>0</v>
      </c>
    </row>
    <row r="11" spans="1:40" x14ac:dyDescent="0.15">
      <c r="A11" t="s">
        <v>9</v>
      </c>
      <c r="B11" s="1">
        <f>'Building energy consumption'!$B$19*'Building energy consumption'!B152</f>
        <v>0</v>
      </c>
      <c r="C11" s="1">
        <f>'Building energy consumption'!$B$19*'Building energy consumption'!C152</f>
        <v>0</v>
      </c>
      <c r="D11" s="1">
        <f>'Building energy consumption'!$B$19*'Building energy consumption'!D152</f>
        <v>0</v>
      </c>
      <c r="E11" s="1">
        <f>'Building energy consumption'!$B$19*'Building energy consumption'!E152</f>
        <v>0</v>
      </c>
      <c r="F11" s="1">
        <f>'Building energy consumption'!$B$19*'Building energy consumption'!F152</f>
        <v>0</v>
      </c>
      <c r="G11" s="1">
        <f>'Building energy consumption'!$B$19*'Building energy consumption'!G152</f>
        <v>0</v>
      </c>
      <c r="H11" s="1">
        <f>'Building energy consumption'!$B$19*'Building energy consumption'!H152</f>
        <v>0</v>
      </c>
      <c r="I11" s="1">
        <f>'Building energy consumption'!$B$19*'Building energy consumption'!I152</f>
        <v>0</v>
      </c>
      <c r="J11" s="1">
        <f>'Building energy consumption'!$B$19*'Building energy consumption'!J152</f>
        <v>0</v>
      </c>
      <c r="K11" s="1">
        <f>'Building energy consumption'!$B$19*'Building energy consumption'!K152</f>
        <v>0</v>
      </c>
      <c r="L11" s="1">
        <f>'Building energy consumption'!$B$19*'Building energy consumption'!L152</f>
        <v>0</v>
      </c>
      <c r="M11" s="1">
        <f>'Building energy consumption'!$B$19*'Building energy consumption'!M152</f>
        <v>0</v>
      </c>
      <c r="N11" s="1">
        <f>'Building energy consumption'!$B$19*'Building energy consumption'!N152</f>
        <v>0</v>
      </c>
      <c r="O11" s="1">
        <f>'Building energy consumption'!$B$19*'Building energy consumption'!O152</f>
        <v>0</v>
      </c>
      <c r="P11" s="1">
        <f>'Building energy consumption'!$B$19*'Building energy consumption'!P152</f>
        <v>0</v>
      </c>
      <c r="Q11" s="1">
        <f>'Building energy consumption'!$B$19*'Building energy consumption'!Q152</f>
        <v>0</v>
      </c>
      <c r="R11" s="1">
        <f>'Building energy consumption'!$B$19*'Building energy consumption'!R152</f>
        <v>0</v>
      </c>
      <c r="S11" s="1">
        <f>'Building energy consumption'!$B$19*'Building energy consumption'!S152</f>
        <v>0</v>
      </c>
      <c r="T11" s="1">
        <f>'Building energy consumption'!$B$19*'Building energy consumption'!T152</f>
        <v>0</v>
      </c>
      <c r="U11" s="1">
        <f>'Building energy consumption'!$B$19*'Building energy consumption'!U152</f>
        <v>0</v>
      </c>
      <c r="V11" s="1">
        <f>'Building energy consumption'!$B$19*'Building energy consumption'!V152</f>
        <v>0</v>
      </c>
      <c r="W11" s="1">
        <f>'Building energy consumption'!$B$19*'Building energy consumption'!W152</f>
        <v>0</v>
      </c>
      <c r="X11" s="1">
        <f>'Building energy consumption'!$B$19*'Building energy consumption'!X152</f>
        <v>0</v>
      </c>
      <c r="Y11" s="1">
        <f>'Building energy consumption'!$B$19*'Building energy consumption'!Y152</f>
        <v>0</v>
      </c>
      <c r="Z11" s="1">
        <f>'Building energy consumption'!$B$19*'Building energy consumption'!Z152</f>
        <v>0</v>
      </c>
      <c r="AA11" s="1">
        <f>'Building energy consumption'!$B$19*'Building energy consumption'!AA152</f>
        <v>0</v>
      </c>
      <c r="AB11" s="1">
        <f>'Building energy consumption'!$B$19*'Building energy consumption'!AB152</f>
        <v>0</v>
      </c>
      <c r="AC11" s="1">
        <f>'Building energy consumption'!$B$19*'Building energy consumption'!AC152</f>
        <v>0</v>
      </c>
      <c r="AD11" s="1">
        <f>'Building energy consumption'!$B$19*'Building energy consumption'!AD152</f>
        <v>0</v>
      </c>
      <c r="AE11" s="1">
        <f>'Building energy consumption'!$B$19*'Building energy consumption'!AE152</f>
        <v>0</v>
      </c>
      <c r="AF11" s="1">
        <f>'Building energy consumption'!$B$19*'Building energy consumption'!AF152</f>
        <v>0</v>
      </c>
      <c r="AG11" s="1">
        <f>'Building energy consumption'!$B$19*'Building energy consumption'!AG152</f>
        <v>0</v>
      </c>
      <c r="AH11" s="1">
        <f>'Building energy consumption'!$B$19*'Building energy consumption'!AH152</f>
        <v>0</v>
      </c>
      <c r="AI11" s="1">
        <f>'Building energy consumption'!$B$19*'Building energy consumption'!AI152</f>
        <v>0</v>
      </c>
      <c r="AJ11" s="1">
        <f>'Building energy consumption'!$B$19*'Building energy consumption'!AJ152</f>
        <v>0</v>
      </c>
      <c r="AK11" s="1">
        <f>'Building energy consumption'!$B$19*'Building energy consumption'!AK152</f>
        <v>0</v>
      </c>
      <c r="AL11" s="1">
        <f>'Building energy consumption'!$B$19*'Building energy consumption'!AL152</f>
        <v>0</v>
      </c>
      <c r="AM11" s="1">
        <f>'Building energy consumption'!$B$19*'Building energy consumption'!AM152</f>
        <v>0</v>
      </c>
      <c r="AN11" s="1">
        <f>'Building energy consumption'!$B$19*'Building energy consumption'!AN152</f>
        <v>0</v>
      </c>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6C92-5AA0-431D-9152-15CEB0455888}">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consumption'!B156</f>
        <v>496467417816736.13</v>
      </c>
      <c r="C2" s="1">
        <f>'Building energy consumption'!$B$19*'Building energy consumption'!C156</f>
        <v>464229513777886.75</v>
      </c>
      <c r="D2" s="1">
        <f>'Building energy consumption'!$B$19*'Building energy consumption'!D156</f>
        <v>432387841491828.13</v>
      </c>
      <c r="E2" s="1">
        <f>'Building energy consumption'!$B$19*'Building energy consumption'!E156</f>
        <v>403181519160877.13</v>
      </c>
      <c r="F2" s="1">
        <f>'Building energy consumption'!$B$19*'Building energy consumption'!F156</f>
        <v>373008296585567.13</v>
      </c>
      <c r="G2" s="1">
        <f>'Building energy consumption'!$B$19*'Building energy consumption'!G156</f>
        <v>345227065379021.94</v>
      </c>
      <c r="H2" s="1">
        <f>'Building energy consumption'!$B$19*'Building energy consumption'!H156</f>
        <v>316623824888257.13</v>
      </c>
      <c r="I2" s="1">
        <f>'Building energy consumption'!$B$19*'Building energy consumption'!I156</f>
        <v>287201775528833.63</v>
      </c>
      <c r="J2" s="1">
        <f>'Building energy consumption'!$B$19*'Building energy consumption'!J156</f>
        <v>256959388853334.34</v>
      </c>
      <c r="K2" s="1">
        <f>'Building energy consumption'!$B$19*'Building energy consumption'!K156</f>
        <v>225905841935280.44</v>
      </c>
      <c r="L2" s="1">
        <f>'Building energy consumption'!$B$19*'Building energy consumption'!L156</f>
        <v>192229271777759.5</v>
      </c>
      <c r="M2" s="1">
        <f>'Building energy consumption'!$B$19*'Building energy consumption'!M156</f>
        <v>157774148211510.41</v>
      </c>
      <c r="N2" s="1">
        <f>'Building energy consumption'!$B$19*'Building energy consumption'!N156</f>
        <v>122524561755387.94</v>
      </c>
      <c r="O2" s="1">
        <f>'Building energy consumption'!$B$19*'Building energy consumption'!O156</f>
        <v>86481743235723.438</v>
      </c>
      <c r="P2" s="1">
        <f>'Building energy consumption'!$B$19*'Building energy consumption'!P156</f>
        <v>52190166441148.391</v>
      </c>
      <c r="Q2" s="1">
        <f>'Building energy consumption'!$B$19*'Building energy consumption'!Q156</f>
        <v>28319262003050.469</v>
      </c>
      <c r="R2" s="1">
        <f>'Building energy consumption'!$B$19*'Building energy consumption'!R156</f>
        <v>4441598368809.3506</v>
      </c>
      <c r="S2" s="1">
        <f>'Building energy consumption'!$B$19*'Building energy consumption'!S156</f>
        <v>0</v>
      </c>
      <c r="T2" s="1">
        <f>'Building energy consumption'!$B$19*'Building energy consumption'!T156</f>
        <v>0</v>
      </c>
      <c r="U2" s="1">
        <f>'Building energy consumption'!$B$19*'Building energy consumption'!U156</f>
        <v>0</v>
      </c>
      <c r="V2" s="1">
        <f>'Building energy consumption'!$B$19*'Building energy consumption'!V156</f>
        <v>0</v>
      </c>
      <c r="W2" s="1">
        <f>'Building energy consumption'!$B$19*'Building energy consumption'!W156</f>
        <v>0</v>
      </c>
      <c r="X2" s="1">
        <f>'Building energy consumption'!$B$19*'Building energy consumption'!X156</f>
        <v>0</v>
      </c>
      <c r="Y2" s="1">
        <f>'Building energy consumption'!$B$19*'Building energy consumption'!Y156</f>
        <v>0</v>
      </c>
      <c r="Z2" s="1">
        <f>'Building energy consumption'!$B$19*'Building energy consumption'!Z156</f>
        <v>0</v>
      </c>
      <c r="AA2" s="1">
        <f>'Building energy consumption'!$B$19*'Building energy consumption'!AA156</f>
        <v>0</v>
      </c>
      <c r="AB2" s="1">
        <f>'Building energy consumption'!$B$19*'Building energy consumption'!AB156</f>
        <v>0</v>
      </c>
      <c r="AC2" s="1">
        <f>'Building energy consumption'!$B$19*'Building energy consumption'!AC156</f>
        <v>0</v>
      </c>
      <c r="AD2" s="1">
        <f>'Building energy consumption'!$B$19*'Building energy consumption'!AD156</f>
        <v>0</v>
      </c>
      <c r="AE2" s="1">
        <f>'Building energy consumption'!$B$19*'Building energy consumption'!AE156</f>
        <v>0</v>
      </c>
      <c r="AF2" s="1">
        <f>'Building energy consumption'!$B$19*'Building energy consumption'!AF156</f>
        <v>0</v>
      </c>
      <c r="AG2" s="1">
        <f>'Building energy consumption'!$B$19*'Building energy consumption'!AG156</f>
        <v>0</v>
      </c>
      <c r="AH2" s="1">
        <f>'Building energy consumption'!$B$19*'Building energy consumption'!AH156</f>
        <v>0</v>
      </c>
      <c r="AI2" s="1">
        <f>'Building energy consumption'!$B$19*'Building energy consumption'!AI156</f>
        <v>0</v>
      </c>
      <c r="AJ2" s="1">
        <f>'Building energy consumption'!$B$19*'Building energy consumption'!AJ156</f>
        <v>0</v>
      </c>
      <c r="AK2" s="1">
        <f>'Building energy consumption'!$B$19*'Building energy consumption'!AK156</f>
        <v>0</v>
      </c>
      <c r="AL2" s="1">
        <f>'Building energy consumption'!$B$19*'Building energy consumption'!AL156</f>
        <v>0</v>
      </c>
      <c r="AM2" s="1">
        <f>'Building energy consumption'!$B$19*'Building energy consumption'!AM156</f>
        <v>0</v>
      </c>
      <c r="AN2" s="1">
        <f>'Building energy consumption'!$B$19*'Building energy consumption'!AN156</f>
        <v>0</v>
      </c>
    </row>
    <row r="3" spans="1:40" x14ac:dyDescent="0.15">
      <c r="A3" t="s">
        <v>1</v>
      </c>
      <c r="B3" s="1">
        <f>'Building energy consumption'!$B$19*'Building energy consumption'!B157</f>
        <v>47589827338988.5</v>
      </c>
      <c r="C3" s="1">
        <f>'Building energy consumption'!$B$19*'Building energy consumption'!C157</f>
        <v>47589827338988.5</v>
      </c>
      <c r="D3" s="1">
        <f>'Building energy consumption'!$B$19*'Building energy consumption'!D157</f>
        <v>45497617651215.742</v>
      </c>
      <c r="E3" s="1">
        <f>'Building energy consumption'!$B$19*'Building energy consumption'!E157</f>
        <v>43730208085828.141</v>
      </c>
      <c r="F3" s="1">
        <f>'Building energy consumption'!$B$19*'Building energy consumption'!F157</f>
        <v>41942298107740.313</v>
      </c>
      <c r="G3" s="1">
        <f>'Building energy consumption'!$B$19*'Building energy consumption'!G157</f>
        <v>40455860652501.367</v>
      </c>
      <c r="H3" s="1">
        <f>'Building energy consumption'!$B$19*'Building energy consumption'!H157</f>
        <v>38962811582756</v>
      </c>
      <c r="I3" s="1">
        <f>'Building energy consumption'!$B$19*'Building energy consumption'!I157</f>
        <v>37463457680417.383</v>
      </c>
      <c r="J3" s="1">
        <f>'Building energy consumption'!$B$19*'Building energy consumption'!J157</f>
        <v>35957652433254.859</v>
      </c>
      <c r="K3" s="1">
        <f>'Building energy consumption'!$B$19*'Building energy consumption'!K157</f>
        <v>34446275527082.008</v>
      </c>
      <c r="L3" s="1">
        <f>'Building energy consumption'!$B$19*'Building energy consumption'!L157</f>
        <v>32755647392825.922</v>
      </c>
      <c r="M3" s="1">
        <f>'Building energy consumption'!$B$19*'Building energy consumption'!M157</f>
        <v>31062573189550.629</v>
      </c>
      <c r="N3" s="1">
        <f>'Building energy consumption'!$B$19*'Building energy consumption'!N157</f>
        <v>29365527883721.68</v>
      </c>
      <c r="O3" s="1">
        <f>'Building energy consumption'!$B$19*'Building energy consumption'!O157</f>
        <v>27664629458534.539</v>
      </c>
      <c r="P3" s="1">
        <f>'Building energy consumption'!$B$19*'Building energy consumption'!P157</f>
        <v>25960656818843.492</v>
      </c>
      <c r="Q3" s="1">
        <f>'Building energy consumption'!$B$19*'Building energy consumption'!Q157</f>
        <v>24908487281840.625</v>
      </c>
      <c r="R3" s="1">
        <f>'Building energy consumption'!$B$19*'Building energy consumption'!R157</f>
        <v>23855669829252.844</v>
      </c>
      <c r="S3" s="1">
        <f>'Building energy consumption'!$B$19*'Building energy consumption'!S157</f>
        <v>22803540763120.535</v>
      </c>
      <c r="T3" s="1">
        <f>'Building energy consumption'!$B$19*'Building energy consumption'!T157</f>
        <v>21752661801686.945</v>
      </c>
      <c r="U3" s="1">
        <f>'Building energy consumption'!$B$19*'Building energy consumption'!U157</f>
        <v>20702621235618.137</v>
      </c>
      <c r="V3" s="1">
        <f>'Building energy consumption'!$B$19*'Building energy consumption'!V157</f>
        <v>19827653518526.73</v>
      </c>
      <c r="W3" s="1">
        <f>'Building energy consumption'!$B$19*'Building energy consumption'!W157</f>
        <v>18954428446706.176</v>
      </c>
      <c r="X3" s="1">
        <f>'Building energy consumption'!$B$19*'Building energy consumption'!X157</f>
        <v>18082735847540.609</v>
      </c>
      <c r="Y3" s="1">
        <f>'Building energy consumption'!$B$19*'Building energy consumption'!Y157</f>
        <v>17212928652708.32</v>
      </c>
      <c r="Z3" s="1">
        <f>'Building energy consumption'!$B$19*'Building energy consumption'!Z157</f>
        <v>16345943043091.283</v>
      </c>
      <c r="AA3" s="1">
        <f>'Building energy consumption'!$B$19*'Building energy consumption'!AA157</f>
        <v>15371885592790.117</v>
      </c>
      <c r="AB3" s="1">
        <f>'Building energy consumption'!$B$19*'Building energy consumption'!AB157</f>
        <v>14402506821350.139</v>
      </c>
      <c r="AC3" s="1">
        <f>'Building energy consumption'!$B$19*'Building energy consumption'!AC157</f>
        <v>13437123198795.4</v>
      </c>
      <c r="AD3" s="1">
        <f>'Building energy consumption'!$B$19*'Building energy consumption'!AD157</f>
        <v>12476061667830.105</v>
      </c>
      <c r="AE3" s="1">
        <f>'Building energy consumption'!$B$19*'Building energy consumption'!AE157</f>
        <v>11518720525314.826</v>
      </c>
      <c r="AF3" s="1">
        <f>'Building energy consumption'!$B$19*'Building energy consumption'!AF157</f>
        <v>10462953758163.789</v>
      </c>
      <c r="AG3" s="1">
        <f>'Building energy consumption'!$B$19*'Building energy consumption'!AG157</f>
        <v>9415066678452.5</v>
      </c>
      <c r="AH3" s="1">
        <f>'Building energy consumption'!$B$19*'Building energy consumption'!AH157</f>
        <v>8372426766896.8652</v>
      </c>
      <c r="AI3" s="1">
        <f>'Building energy consumption'!$B$19*'Building energy consumption'!AI157</f>
        <v>7336628568604.875</v>
      </c>
      <c r="AJ3" s="1">
        <f>'Building energy consumption'!$B$19*'Building energy consumption'!AJ157</f>
        <v>6308287521996.8457</v>
      </c>
      <c r="AK3" s="1">
        <f>'Building energy consumption'!$B$19*'Building energy consumption'!AK157</f>
        <v>5203255152111.2227</v>
      </c>
      <c r="AL3" s="1">
        <f>'Building energy consumption'!$B$19*'Building energy consumption'!AL157</f>
        <v>4107691908685.54</v>
      </c>
      <c r="AM3" s="1">
        <f>'Building energy consumption'!$B$19*'Building energy consumption'!AM157</f>
        <v>3020613640275.3188</v>
      </c>
      <c r="AN3" s="1">
        <f>'Building energy consumption'!$B$19*'Building energy consumption'!AN157</f>
        <v>1942477481312.7256</v>
      </c>
    </row>
    <row r="4" spans="1:40" x14ac:dyDescent="0.15">
      <c r="A4" t="s">
        <v>2</v>
      </c>
      <c r="B4" s="1">
        <f>'Building energy consumption'!$B$19*'Building energy consumption'!B158</f>
        <v>5144924567727.2275</v>
      </c>
      <c r="C4" s="1">
        <f>'Building energy consumption'!$B$19*'Building energy consumption'!C158</f>
        <v>5144924567727.2275</v>
      </c>
      <c r="D4" s="1">
        <f>'Building energy consumption'!$B$19*'Building energy consumption'!D158</f>
        <v>4918736291254.1123</v>
      </c>
      <c r="E4" s="1">
        <f>'Building energy consumption'!$B$19*'Building energy consumption'!E158</f>
        <v>4727662076392.46</v>
      </c>
      <c r="F4" s="1">
        <f>'Building energy consumption'!$B$19*'Building energy consumption'!F158</f>
        <v>4534371566939.1396</v>
      </c>
      <c r="G4" s="1">
        <f>'Building energy consumption'!$B$19*'Building energy consumption'!G158</f>
        <v>4373673178029.8057</v>
      </c>
      <c r="H4" s="1">
        <f>'Building energy consumption'!$B$19*'Building energy consumption'!H158</f>
        <v>4212260009096.9155</v>
      </c>
      <c r="I4" s="1">
        <f>'Building energy consumption'!$B$19*'Building energy consumption'!I158</f>
        <v>4050165226257.8984</v>
      </c>
      <c r="J4" s="1">
        <f>'Building energy consumption'!$B$19*'Building energy consumption'!J158</f>
        <v>3887372990111.4146</v>
      </c>
      <c r="K4" s="1">
        <f>'Building energy consumption'!$B$19*'Building energy consumption'!K158</f>
        <v>3723978403275.127</v>
      </c>
      <c r="L4" s="1">
        <f>'Building energy consumption'!$B$19*'Building energy consumption'!L158</f>
        <v>3541205010111.355</v>
      </c>
      <c r="M4" s="1">
        <f>'Building energy consumption'!$B$19*'Building energy consumption'!M158</f>
        <v>3358167173025.5313</v>
      </c>
      <c r="N4" s="1">
        <f>'Building energy consumption'!$B$19*'Building energy consumption'!N158</f>
        <v>3174700021016.0845</v>
      </c>
      <c r="O4" s="1">
        <f>'Building energy consumption'!$B$19*'Building energy consumption'!O158</f>
        <v>2990816309217.355</v>
      </c>
      <c r="P4" s="1">
        <f>'Building energy consumption'!$B$19*'Building energy consumption'!P158</f>
        <v>2806600244842.2021</v>
      </c>
      <c r="Q4" s="1">
        <f>'Building energy consumption'!$B$19*'Building energy consumption'!Q158</f>
        <v>2692850454119.4839</v>
      </c>
      <c r="R4" s="1">
        <f>'Building energy consumption'!$B$19*'Building energy consumption'!R158</f>
        <v>2579030617401.7075</v>
      </c>
      <c r="S4" s="1">
        <f>'Building energy consumption'!$B$19*'Building energy consumption'!S158</f>
        <v>2465285201974.8848</v>
      </c>
      <c r="T4" s="1">
        <f>'Building energy consumption'!$B$19*'Building energy consumption'!T158</f>
        <v>2351674935060.5967</v>
      </c>
      <c r="U4" s="1">
        <f>'Building energy consumption'!$B$19*'Building energy consumption'!U158</f>
        <v>2238155306863.6758</v>
      </c>
      <c r="V4" s="1">
        <f>'Building energy consumption'!$B$19*'Building energy consumption'!V158</f>
        <v>2143562761453.3726</v>
      </c>
      <c r="W4" s="1">
        <f>'Building energy consumption'!$B$19*'Building energy consumption'!W158</f>
        <v>2049158612996.1189</v>
      </c>
      <c r="X4" s="1">
        <f>'Building energy consumption'!$B$19*'Building energy consumption'!X158</f>
        <v>1954920139781.9346</v>
      </c>
      <c r="Y4" s="1">
        <f>'Building energy consumption'!$B$19*'Building energy consumption'!Y158</f>
        <v>1860885497168.0435</v>
      </c>
      <c r="Z4" s="1">
        <f>'Building energy consumption'!$B$19*'Building energy consumption'!Z158</f>
        <v>1767155895440.1067</v>
      </c>
      <c r="AA4" s="1">
        <f>'Building energy consumption'!$B$19*'Building energy consumption'!AA158</f>
        <v>1661850783262.7717</v>
      </c>
      <c r="AB4" s="1">
        <f>'Building energy consumption'!$B$19*'Building energy consumption'!AB158</f>
        <v>1557051481910.2151</v>
      </c>
      <c r="AC4" s="1">
        <f>'Building energy consumption'!$B$19*'Building energy consumption'!AC158</f>
        <v>1452684095124.2947</v>
      </c>
      <c r="AD4" s="1">
        <f>'Building energy consumption'!$B$19*'Building energy consumption'!AD158</f>
        <v>1348783968600.6169</v>
      </c>
      <c r="AE4" s="1">
        <f>'Building energy consumption'!$B$19*'Building energy consumption'!AE158</f>
        <v>1245286052360.2761</v>
      </c>
      <c r="AF4" s="1">
        <f>'Building energy consumption'!$B$19*'Building energy consumption'!AF158</f>
        <v>1131147365968.0432</v>
      </c>
      <c r="AG4" s="1">
        <f>'Building energy consumption'!$B$19*'Building energy consumption'!AG158</f>
        <v>1017860550653.3409</v>
      </c>
      <c r="AH4" s="1">
        <f>'Building energy consumption'!$B$19*'Building energy consumption'!AH158</f>
        <v>905141005401.68652</v>
      </c>
      <c r="AI4" s="1">
        <f>'Building energy consumption'!$B$19*'Building energy consumption'!AI158</f>
        <v>793161116093.82764</v>
      </c>
      <c r="AJ4" s="1">
        <f>'Building energy consumption'!$B$19*'Building energy consumption'!AJ158</f>
        <v>681987417626.51917</v>
      </c>
      <c r="AK4" s="1">
        <f>'Building energy consumption'!$B$19*'Building energy consumption'!AK158</f>
        <v>562522638999.33069</v>
      </c>
      <c r="AL4" s="1">
        <f>'Building energy consumption'!$B$19*'Building energy consumption'!AL158</f>
        <v>444081565312.52014</v>
      </c>
      <c r="AM4" s="1">
        <f>'Building energy consumption'!$B$19*'Building energy consumption'!AM158</f>
        <v>326557800194.6745</v>
      </c>
      <c r="AN4" s="1">
        <f>'Building energy consumption'!$B$19*'Building energy consumption'!AN158</f>
        <v>210000764337.19553</v>
      </c>
    </row>
    <row r="5" spans="1:40" x14ac:dyDescent="0.15">
      <c r="A5" t="s">
        <v>3</v>
      </c>
      <c r="B5" s="1">
        <f>'Building energy consumption'!$B$19*'Building energy consumption'!B159</f>
        <v>7028707386845.7324</v>
      </c>
      <c r="C5" s="1">
        <f>'Building energy consumption'!$B$19*'Building energy consumption'!C159</f>
        <v>7028707386845.7324</v>
      </c>
      <c r="D5" s="1">
        <f>'Building energy consumption'!$B$19*'Building energy consumption'!D159</f>
        <v>6719701649494.9922</v>
      </c>
      <c r="E5" s="1">
        <f>'Building energy consumption'!$B$19*'Building energy consumption'!E159</f>
        <v>6458666773715.0537</v>
      </c>
      <c r="F5" s="1">
        <f>'Building energy consumption'!$B$19*'Building energy consumption'!F159</f>
        <v>6194604120566.7891</v>
      </c>
      <c r="G5" s="1">
        <f>'Building energy consumption'!$B$19*'Building energy consumption'!G159</f>
        <v>5975066994548.2041</v>
      </c>
      <c r="H5" s="1">
        <f>'Building energy consumption'!$B$19*'Building energy consumption'!H159</f>
        <v>5754553376150.498</v>
      </c>
      <c r="I5" s="1">
        <f>'Building energy consumption'!$B$19*'Building energy consumption'!I159</f>
        <v>5533108575063.1543</v>
      </c>
      <c r="J5" s="1">
        <f>'Building energy consumption'!$B$19*'Building energy consumption'!J159</f>
        <v>5310710952384.4238</v>
      </c>
      <c r="K5" s="1">
        <f>'Building energy consumption'!$B$19*'Building energy consumption'!K159</f>
        <v>5087490431976.6484</v>
      </c>
      <c r="L5" s="1">
        <f>'Building energy consumption'!$B$19*'Building energy consumption'!L159</f>
        <v>4837795673241.5234</v>
      </c>
      <c r="M5" s="1">
        <f>'Building energy consumption'!$B$19*'Building energy consumption'!M159</f>
        <v>4587739646051.6602</v>
      </c>
      <c r="N5" s="1">
        <f>'Building energy consumption'!$B$19*'Building energy consumption'!N159</f>
        <v>4337097112891.6455</v>
      </c>
      <c r="O5" s="1">
        <f>'Building energy consumption'!$B$19*'Building energy consumption'!O159</f>
        <v>4085885499110.6318</v>
      </c>
      <c r="P5" s="1">
        <f>'Building energy consumption'!$B$19*'Building energy consumption'!P159</f>
        <v>3834219843879.9927</v>
      </c>
      <c r="Q5" s="1">
        <f>'Building energy consumption'!$B$19*'Building energy consumption'!Q159</f>
        <v>3678821259550.8726</v>
      </c>
      <c r="R5" s="1">
        <f>'Building energy consumption'!$B$19*'Building energy consumption'!R159</f>
        <v>3523326982311.8931</v>
      </c>
      <c r="S5" s="1">
        <f>'Building energy consumption'!$B$19*'Building energy consumption'!S159</f>
        <v>3367934375266.6318</v>
      </c>
      <c r="T5" s="1">
        <f>'Building energy consumption'!$B$19*'Building energy consumption'!T159</f>
        <v>3212726400539.2734</v>
      </c>
      <c r="U5" s="1">
        <f>'Building energy consumption'!$B$19*'Building energy consumption'!U159</f>
        <v>3057642251344.0308</v>
      </c>
      <c r="V5" s="1">
        <f>'Building energy consumption'!$B$19*'Building energy consumption'!V159</f>
        <v>2928415221109.9141</v>
      </c>
      <c r="W5" s="1">
        <f>'Building energy consumption'!$B$19*'Building energy consumption'!W159</f>
        <v>2799445568226.6455</v>
      </c>
      <c r="X5" s="1">
        <f>'Building energy consumption'!$B$19*'Building energy consumption'!X159</f>
        <v>2670702251568.4185</v>
      </c>
      <c r="Y5" s="1">
        <f>'Building energy consumption'!$B$19*'Building energy consumption'!Y159</f>
        <v>2542237396844.2939</v>
      </c>
      <c r="Z5" s="1">
        <f>'Building energy consumption'!$B$19*'Building energy consumption'!Z159</f>
        <v>2414189271870.0767</v>
      </c>
      <c r="AA5" s="1">
        <f>'Building energy consumption'!$B$19*'Building energy consumption'!AA159</f>
        <v>2270327333742.4937</v>
      </c>
      <c r="AB5" s="1">
        <f>'Building energy consumption'!$B$19*'Building energy consumption'!AB159</f>
        <v>2127156405994.8826</v>
      </c>
      <c r="AC5" s="1">
        <f>'Building energy consumption'!$B$19*'Building energy consumption'!AC159</f>
        <v>1984575535703.9043</v>
      </c>
      <c r="AD5" s="1">
        <f>'Building energy consumption'!$B$19*'Building energy consumption'!AD159</f>
        <v>1842633010176.502</v>
      </c>
      <c r="AE5" s="1">
        <f>'Building energy consumption'!$B$19*'Building energy consumption'!AE159</f>
        <v>1701239961779.8804</v>
      </c>
      <c r="AF5" s="1">
        <f>'Building energy consumption'!$B$19*'Building energy consumption'!AF159</f>
        <v>1545310089998.6211</v>
      </c>
      <c r="AG5" s="1">
        <f>'Building energy consumption'!$B$19*'Building energy consumption'!AG159</f>
        <v>1390543996705.552</v>
      </c>
      <c r="AH5" s="1">
        <f>'Building energy consumption'!$B$19*'Building energy consumption'!AH159</f>
        <v>1236552875956.7822</v>
      </c>
      <c r="AI5" s="1">
        <f>'Building energy consumption'!$B$19*'Building energy consumption'!AI159</f>
        <v>1083572231674.177</v>
      </c>
      <c r="AJ5" s="1">
        <f>'Building energy consumption'!$B$19*'Building energy consumption'!AJ159</f>
        <v>931692960102.01501</v>
      </c>
      <c r="AK5" s="1">
        <f>'Building energy consumption'!$B$19*'Building energy consumption'!AK159</f>
        <v>768486879827.88965</v>
      </c>
      <c r="AL5" s="1">
        <f>'Building energy consumption'!$B$19*'Building energy consumption'!AL159</f>
        <v>606679327827.92395</v>
      </c>
      <c r="AM5" s="1">
        <f>'Building energy consumption'!$B$19*'Building energy consumption'!AM159</f>
        <v>446124951346.82648</v>
      </c>
      <c r="AN5" s="1">
        <f>'Building energy consumption'!$B$19*'Building energy consumption'!AN159</f>
        <v>286891266161.388</v>
      </c>
    </row>
    <row r="6" spans="1:40" x14ac:dyDescent="0.15">
      <c r="A6" t="s">
        <v>4</v>
      </c>
      <c r="B6" s="1">
        <f>'Building energy consumption'!$B$19*'Building energy consumption'!B160</f>
        <v>0</v>
      </c>
      <c r="C6" s="1">
        <f>'Building energy consumption'!$B$19*'Building energy consumption'!C160</f>
        <v>0</v>
      </c>
      <c r="D6" s="1">
        <f>'Building energy consumption'!$B$19*'Building energy consumption'!D160</f>
        <v>0</v>
      </c>
      <c r="E6" s="1">
        <f>'Building energy consumption'!$B$19*'Building energy consumption'!E160</f>
        <v>0</v>
      </c>
      <c r="F6" s="1">
        <f>'Building energy consumption'!$B$19*'Building energy consumption'!F160</f>
        <v>0</v>
      </c>
      <c r="G6" s="1">
        <f>'Building energy consumption'!$B$19*'Building energy consumption'!G160</f>
        <v>0</v>
      </c>
      <c r="H6" s="1">
        <f>'Building energy consumption'!$B$19*'Building energy consumption'!H160</f>
        <v>0</v>
      </c>
      <c r="I6" s="1">
        <f>'Building energy consumption'!$B$19*'Building energy consumption'!I160</f>
        <v>0</v>
      </c>
      <c r="J6" s="1">
        <f>'Building energy consumption'!$B$19*'Building energy consumption'!J160</f>
        <v>0</v>
      </c>
      <c r="K6" s="1">
        <f>'Building energy consumption'!$B$19*'Building energy consumption'!K160</f>
        <v>0</v>
      </c>
      <c r="L6" s="1">
        <f>'Building energy consumption'!$B$19*'Building energy consumption'!L160</f>
        <v>0</v>
      </c>
      <c r="M6" s="1">
        <f>'Building energy consumption'!$B$19*'Building energy consumption'!M160</f>
        <v>0</v>
      </c>
      <c r="N6" s="1">
        <f>'Building energy consumption'!$B$19*'Building energy consumption'!N160</f>
        <v>0</v>
      </c>
      <c r="O6" s="1">
        <f>'Building energy consumption'!$B$19*'Building energy consumption'!O160</f>
        <v>0</v>
      </c>
      <c r="P6" s="1">
        <f>'Building energy consumption'!$B$19*'Building energy consumption'!P160</f>
        <v>0</v>
      </c>
      <c r="Q6" s="1">
        <f>'Building energy consumption'!$B$19*'Building energy consumption'!Q160</f>
        <v>0</v>
      </c>
      <c r="R6" s="1">
        <f>'Building energy consumption'!$B$19*'Building energy consumption'!R160</f>
        <v>0</v>
      </c>
      <c r="S6" s="1">
        <f>'Building energy consumption'!$B$19*'Building energy consumption'!S160</f>
        <v>0</v>
      </c>
      <c r="T6" s="1">
        <f>'Building energy consumption'!$B$19*'Building energy consumption'!T160</f>
        <v>0</v>
      </c>
      <c r="U6" s="1">
        <f>'Building energy consumption'!$B$19*'Building energy consumption'!U160</f>
        <v>0</v>
      </c>
      <c r="V6" s="1">
        <f>'Building energy consumption'!$B$19*'Building energy consumption'!V160</f>
        <v>0</v>
      </c>
      <c r="W6" s="1">
        <f>'Building energy consumption'!$B$19*'Building energy consumption'!W160</f>
        <v>0</v>
      </c>
      <c r="X6" s="1">
        <f>'Building energy consumption'!$B$19*'Building energy consumption'!X160</f>
        <v>0</v>
      </c>
      <c r="Y6" s="1">
        <f>'Building energy consumption'!$B$19*'Building energy consumption'!Y160</f>
        <v>0</v>
      </c>
      <c r="Z6" s="1">
        <f>'Building energy consumption'!$B$19*'Building energy consumption'!Z160</f>
        <v>0</v>
      </c>
      <c r="AA6" s="1">
        <f>'Building energy consumption'!$B$19*'Building energy consumption'!AA160</f>
        <v>0</v>
      </c>
      <c r="AB6" s="1">
        <f>'Building energy consumption'!$B$19*'Building energy consumption'!AB160</f>
        <v>0</v>
      </c>
      <c r="AC6" s="1">
        <f>'Building energy consumption'!$B$19*'Building energy consumption'!AC160</f>
        <v>0</v>
      </c>
      <c r="AD6" s="1">
        <f>'Building energy consumption'!$B$19*'Building energy consumption'!AD160</f>
        <v>0</v>
      </c>
      <c r="AE6" s="1">
        <f>'Building energy consumption'!$B$19*'Building energy consumption'!AE160</f>
        <v>0</v>
      </c>
      <c r="AF6" s="1">
        <f>'Building energy consumption'!$B$19*'Building energy consumption'!AF160</f>
        <v>0</v>
      </c>
      <c r="AG6" s="1">
        <f>'Building energy consumption'!$B$19*'Building energy consumption'!AG160</f>
        <v>0</v>
      </c>
      <c r="AH6" s="1">
        <f>'Building energy consumption'!$B$19*'Building energy consumption'!AH160</f>
        <v>0</v>
      </c>
      <c r="AI6" s="1">
        <f>'Building energy consumption'!$B$19*'Building energy consumption'!AI160</f>
        <v>0</v>
      </c>
      <c r="AJ6" s="1">
        <f>'Building energy consumption'!$B$19*'Building energy consumption'!AJ160</f>
        <v>0</v>
      </c>
      <c r="AK6" s="1">
        <f>'Building energy consumption'!$B$19*'Building energy consumption'!AK160</f>
        <v>0</v>
      </c>
      <c r="AL6" s="1">
        <f>'Building energy consumption'!$B$19*'Building energy consumption'!AL160</f>
        <v>0</v>
      </c>
      <c r="AM6" s="1">
        <f>'Building energy consumption'!$B$19*'Building energy consumption'!AM160</f>
        <v>0</v>
      </c>
      <c r="AN6" s="1">
        <f>'Building energy consumption'!$B$19*'Building energy consumption'!AN160</f>
        <v>0</v>
      </c>
    </row>
    <row r="7" spans="1:40" x14ac:dyDescent="0.15">
      <c r="A7" t="s">
        <v>5</v>
      </c>
      <c r="B7" s="1">
        <f>'Building energy consumption'!$B$19*'Building energy consumption'!B161</f>
        <v>188612535640272.47</v>
      </c>
      <c r="C7" s="1">
        <f>'Building energy consumption'!$B$19*'Building energy consumption'!C161</f>
        <v>188612535640272.47</v>
      </c>
      <c r="D7" s="1">
        <f>'Building energy consumption'!$B$19*'Building energy consumption'!D161</f>
        <v>180320490966711.13</v>
      </c>
      <c r="E7" s="1">
        <f>'Building energy consumption'!$B$19*'Building energy consumption'!E161</f>
        <v>173315725068568.84</v>
      </c>
      <c r="F7" s="1">
        <f>'Building energy consumption'!$B$19*'Building energy consumption'!F161</f>
        <v>166229709982579.75</v>
      </c>
      <c r="G7" s="1">
        <f>'Building energy consumption'!$B$19*'Building energy consumption'!G161</f>
        <v>160338519508064.13</v>
      </c>
      <c r="H7" s="1">
        <f>'Building energy consumption'!$B$19*'Building energy consumption'!H161</f>
        <v>154421125253319.41</v>
      </c>
      <c r="I7" s="1">
        <f>'Building energy consumption'!$B$19*'Building energy consumption'!I161</f>
        <v>148478743085638.34</v>
      </c>
      <c r="J7" s="1">
        <f>'Building energy consumption'!$B$19*'Building energy consumption'!J161</f>
        <v>142510792333796.31</v>
      </c>
      <c r="K7" s="1">
        <f>'Building energy consumption'!$B$19*'Building energy consumption'!K161</f>
        <v>136520759452381.13</v>
      </c>
      <c r="L7" s="1">
        <f>'Building energy consumption'!$B$19*'Building energy consumption'!L161</f>
        <v>129820301033916.08</v>
      </c>
      <c r="M7" s="1">
        <f>'Building energy consumption'!$B$19*'Building energy consumption'!M161</f>
        <v>123110148121777.48</v>
      </c>
      <c r="N7" s="1">
        <f>'Building energy consumption'!$B$19*'Building energy consumption'!N161</f>
        <v>116384256557834.22</v>
      </c>
      <c r="O7" s="1">
        <f>'Building energy consumption'!$B$19*'Building energy consumption'!O161</f>
        <v>109643093944321.97</v>
      </c>
      <c r="P7" s="1">
        <f>'Building energy consumption'!$B$19*'Building energy consumption'!P161</f>
        <v>102889747311133.52</v>
      </c>
      <c r="Q7" s="1">
        <f>'Building energy consumption'!$B$19*'Building energy consumption'!Q161</f>
        <v>98719688805059.094</v>
      </c>
      <c r="R7" s="1">
        <f>'Building energy consumption'!$B$19*'Building energy consumption'!R161</f>
        <v>94547062418238.203</v>
      </c>
      <c r="S7" s="1">
        <f>'Building energy consumption'!$B$19*'Building energy consumption'!S161</f>
        <v>90377164310171.984</v>
      </c>
      <c r="T7" s="1">
        <f>'Building energy consumption'!$B$19*'Building energy consumption'!T161</f>
        <v>86212220736093.891</v>
      </c>
      <c r="U7" s="1">
        <f>'Building energy consumption'!$B$19*'Building energy consumption'!U161</f>
        <v>82050599970365.031</v>
      </c>
      <c r="V7" s="1">
        <f>'Building energy consumption'!$B$19*'Building energy consumption'!V161</f>
        <v>78582844591711.094</v>
      </c>
      <c r="W7" s="1">
        <f>'Building energy consumption'!$B$19*'Building energy consumption'!W161</f>
        <v>75121995830744.891</v>
      </c>
      <c r="X7" s="1">
        <f>'Building energy consumption'!$B$19*'Building energy consumption'!X161</f>
        <v>71667220711340.734</v>
      </c>
      <c r="Y7" s="1">
        <f>'Building energy consumption'!$B$19*'Building energy consumption'!Y161</f>
        <v>68219918005935.32</v>
      </c>
      <c r="Z7" s="1">
        <f>'Building energy consumption'!$B$19*'Building energy consumption'!Z161</f>
        <v>64783798075751.695</v>
      </c>
      <c r="AA7" s="1">
        <f>'Building energy consumption'!$B$19*'Building energy consumption'!AA161</f>
        <v>60923320830227.258</v>
      </c>
      <c r="AB7" s="1">
        <f>'Building energy consumption'!$B$19*'Building energy consumption'!AB161</f>
        <v>57081386570311.273</v>
      </c>
      <c r="AC7" s="1">
        <f>'Building energy consumption'!$B$19*'Building energy consumption'!AC161</f>
        <v>53255286264911.195</v>
      </c>
      <c r="AD7" s="1">
        <f>'Building energy consumption'!$B$19*'Building energy consumption'!AD161</f>
        <v>49446315684486.75</v>
      </c>
      <c r="AE7" s="1">
        <f>'Building energy consumption'!$B$19*'Building energy consumption'!AE161</f>
        <v>45652090101856.172</v>
      </c>
      <c r="AF7" s="1">
        <f>'Building energy consumption'!$B$19*'Building energy consumption'!AF161</f>
        <v>41467774710697.984</v>
      </c>
      <c r="AG7" s="1">
        <f>'Building energy consumption'!$B$19*'Building energy consumption'!AG161</f>
        <v>37314688847175.547</v>
      </c>
      <c r="AH7" s="1">
        <f>'Building energy consumption'!$B$19*'Building energy consumption'!AH161</f>
        <v>33182399060170.031</v>
      </c>
      <c r="AI7" s="1">
        <f>'Building energy consumption'!$B$19*'Building energy consumption'!AI161</f>
        <v>29077225002700.336</v>
      </c>
      <c r="AJ7" s="1">
        <f>'Building energy consumption'!$B$19*'Building energy consumption'!AJ161</f>
        <v>25001605838921.402</v>
      </c>
      <c r="AK7" s="1">
        <f>'Building energy consumption'!$B$19*'Building energy consumption'!AK161</f>
        <v>20622036319492.742</v>
      </c>
      <c r="AL7" s="1">
        <f>'Building energy consumption'!$B$19*'Building energy consumption'!AL161</f>
        <v>16279995743785.303</v>
      </c>
      <c r="AM7" s="1">
        <f>'Building energy consumption'!$B$19*'Building energy consumption'!AM161</f>
        <v>11971583629074.607</v>
      </c>
      <c r="AN7" s="1">
        <f>'Building energy consumption'!$B$19*'Building energy consumption'!AN161</f>
        <v>7698611734074.6436</v>
      </c>
    </row>
    <row r="8" spans="1:40" x14ac:dyDescent="0.15">
      <c r="A8" t="s">
        <v>6</v>
      </c>
      <c r="B8" s="1">
        <f>'Building energy consumption'!$B$19*'Building energy consumption'!B162</f>
        <v>759297052627.98608</v>
      </c>
      <c r="C8" s="1">
        <f>'Building energy consumption'!$B$19*'Building energy consumption'!C162</f>
        <v>759297052627.98608</v>
      </c>
      <c r="D8" s="1">
        <f>'Building energy consumption'!$B$19*'Building energy consumption'!D162</f>
        <v>725915787382.16577</v>
      </c>
      <c r="E8" s="1">
        <f>'Building energy consumption'!$B$19*'Building energy consumption'!E162</f>
        <v>697716717353.47766</v>
      </c>
      <c r="F8" s="1">
        <f>'Building energy consumption'!$B$19*'Building energy consumption'!F162</f>
        <v>669190562655.41138</v>
      </c>
      <c r="G8" s="1">
        <f>'Building energy consumption'!$B$19*'Building energy consumption'!G162</f>
        <v>645474410658.48804</v>
      </c>
      <c r="H8" s="1">
        <f>'Building energy consumption'!$B$19*'Building energy consumption'!H162</f>
        <v>621652770163.52783</v>
      </c>
      <c r="I8" s="1">
        <f>'Building energy consumption'!$B$19*'Building energy consumption'!I162</f>
        <v>597730535884.70557</v>
      </c>
      <c r="J8" s="1">
        <f>'Building energy consumption'!$B$19*'Building energy consumption'!J162</f>
        <v>573705370215.20215</v>
      </c>
      <c r="K8" s="1">
        <f>'Building energy consumption'!$B$19*'Building energy consumption'!K162</f>
        <v>549591308567.26514</v>
      </c>
      <c r="L8" s="1">
        <f>'Building energy consumption'!$B$19*'Building energy consumption'!L162</f>
        <v>522617288462.36511</v>
      </c>
      <c r="M8" s="1">
        <f>'Building energy consumption'!$B$19*'Building energy consumption'!M162</f>
        <v>495604241256.49292</v>
      </c>
      <c r="N8" s="1">
        <f>'Building energy consumption'!$B$19*'Building energy consumption'!N162</f>
        <v>468527834996.10687</v>
      </c>
      <c r="O8" s="1">
        <f>'Building energy consumption'!$B$19*'Building energy consumption'!O162</f>
        <v>441389952106.45587</v>
      </c>
      <c r="P8" s="1">
        <f>'Building energy consumption'!$B$19*'Building energy consumption'!P162</f>
        <v>414203020036.70734</v>
      </c>
      <c r="Q8" s="1">
        <f>'Building energy consumption'!$B$19*'Building energy consumption'!Q162</f>
        <v>397415625062.13654</v>
      </c>
      <c r="R8" s="1">
        <f>'Building energy consumption'!$B$19*'Building energy consumption'!R162</f>
        <v>380617892575.92749</v>
      </c>
      <c r="S8" s="1">
        <f>'Building energy consumption'!$B$19*'Building energy consumption'!S162</f>
        <v>363831143315.25073</v>
      </c>
      <c r="T8" s="1">
        <f>'Building energy consumption'!$B$19*'Building energy consumption'!T162</f>
        <v>347064339510.69958</v>
      </c>
      <c r="U8" s="1">
        <f>'Building energy consumption'!$B$19*'Building energy consumption'!U162</f>
        <v>330310912328.10754</v>
      </c>
      <c r="V8" s="1">
        <f>'Building energy consumption'!$B$19*'Building energy consumption'!V162</f>
        <v>316350777444.6626</v>
      </c>
      <c r="W8" s="1">
        <f>'Building energy consumption'!$B$19*'Building energy consumption'!W162</f>
        <v>302418446516.22046</v>
      </c>
      <c r="X8" s="1">
        <f>'Building energy consumption'!$B$19*'Building energy consumption'!X162</f>
        <v>288510566232.70038</v>
      </c>
      <c r="Y8" s="1">
        <f>'Building energy consumption'!$B$19*'Building energy consumption'!Y162</f>
        <v>274632767629.09622</v>
      </c>
      <c r="Z8" s="1">
        <f>'Building energy consumption'!$B$19*'Building energy consumption'!Z162</f>
        <v>260799987498.08337</v>
      </c>
      <c r="AA8" s="1">
        <f>'Building energy consumption'!$B$19*'Building energy consumption'!AA162</f>
        <v>245258873094.87808</v>
      </c>
      <c r="AB8" s="1">
        <f>'Building energy consumption'!$B$19*'Building energy consumption'!AB162</f>
        <v>229792407146.35593</v>
      </c>
      <c r="AC8" s="1">
        <f>'Building energy consumption'!$B$19*'Building energy consumption'!AC162</f>
        <v>214389683912.25397</v>
      </c>
      <c r="AD8" s="1">
        <f>'Building energy consumption'!$B$19*'Building energy consumption'!AD162</f>
        <v>199055919772.74326</v>
      </c>
      <c r="AE8" s="1">
        <f>'Building energy consumption'!$B$19*'Building energy consumption'!AE162</f>
        <v>183781514537.0715</v>
      </c>
      <c r="AF8" s="1">
        <f>'Building energy consumption'!$B$19*'Building energy consumption'!AF162</f>
        <v>166936725652.88055</v>
      </c>
      <c r="AG8" s="1">
        <f>'Building energy consumption'!$B$19*'Building energy consumption'!AG162</f>
        <v>150217657406.548</v>
      </c>
      <c r="AH8" s="1">
        <f>'Building energy consumption'!$B$19*'Building energy consumption'!AH162</f>
        <v>133582307877.80722</v>
      </c>
      <c r="AI8" s="1">
        <f>'Building energy consumption'!$B$19*'Building energy consumption'!AI162</f>
        <v>117056118079.33836</v>
      </c>
      <c r="AJ8" s="1">
        <f>'Building energy consumption'!$B$19*'Building energy consumption'!AJ162</f>
        <v>100648907348.69211</v>
      </c>
      <c r="AK8" s="1">
        <f>'Building energy consumption'!$B$19*'Building energy consumption'!AK162</f>
        <v>83018084367.637238</v>
      </c>
      <c r="AL8" s="1">
        <f>'Building energy consumption'!$B$19*'Building energy consumption'!AL162</f>
        <v>65538341569.344498</v>
      </c>
      <c r="AM8" s="1">
        <f>'Building energy consumption'!$B$19*'Building energy consumption'!AM162</f>
        <v>48193976789.44574</v>
      </c>
      <c r="AN8" s="1">
        <f>'Building energy consumption'!$B$19*'Building energy consumption'!AN162</f>
        <v>30992283620.845249</v>
      </c>
    </row>
    <row r="9" spans="1:40" x14ac:dyDescent="0.15">
      <c r="A9" t="s">
        <v>7</v>
      </c>
      <c r="B9" s="1">
        <f>'Building energy consumption'!$B$19*'Building energy consumption'!B163</f>
        <v>0</v>
      </c>
      <c r="C9" s="1">
        <f>'Building energy consumption'!$B$19*'Building energy consumption'!C163</f>
        <v>0</v>
      </c>
      <c r="D9" s="1">
        <f>'Building energy consumption'!$B$19*'Building energy consumption'!D163</f>
        <v>0</v>
      </c>
      <c r="E9" s="1">
        <f>'Building energy consumption'!$B$19*'Building energy consumption'!E163</f>
        <v>0</v>
      </c>
      <c r="F9" s="1">
        <f>'Building energy consumption'!$B$19*'Building energy consumption'!F163</f>
        <v>0</v>
      </c>
      <c r="G9" s="1">
        <f>'Building energy consumption'!$B$19*'Building energy consumption'!G163</f>
        <v>0</v>
      </c>
      <c r="H9" s="1">
        <f>'Building energy consumption'!$B$19*'Building energy consumption'!H163</f>
        <v>0</v>
      </c>
      <c r="I9" s="1">
        <f>'Building energy consumption'!$B$19*'Building energy consumption'!I163</f>
        <v>0</v>
      </c>
      <c r="J9" s="1">
        <f>'Building energy consumption'!$B$19*'Building energy consumption'!J163</f>
        <v>0</v>
      </c>
      <c r="K9" s="1">
        <f>'Building energy consumption'!$B$19*'Building energy consumption'!K163</f>
        <v>0</v>
      </c>
      <c r="L9" s="1">
        <f>'Building energy consumption'!$B$19*'Building energy consumption'!L163</f>
        <v>0</v>
      </c>
      <c r="M9" s="1">
        <f>'Building energy consumption'!$B$19*'Building energy consumption'!M163</f>
        <v>0</v>
      </c>
      <c r="N9" s="1">
        <f>'Building energy consumption'!$B$19*'Building energy consumption'!N163</f>
        <v>0</v>
      </c>
      <c r="O9" s="1">
        <f>'Building energy consumption'!$B$19*'Building energy consumption'!O163</f>
        <v>0</v>
      </c>
      <c r="P9" s="1">
        <f>'Building energy consumption'!$B$19*'Building energy consumption'!P163</f>
        <v>0</v>
      </c>
      <c r="Q9" s="1">
        <f>'Building energy consumption'!$B$19*'Building energy consumption'!Q163</f>
        <v>0</v>
      </c>
      <c r="R9" s="1">
        <f>'Building energy consumption'!$B$19*'Building energy consumption'!R163</f>
        <v>0</v>
      </c>
      <c r="S9" s="1">
        <f>'Building energy consumption'!$B$19*'Building energy consumption'!S163</f>
        <v>0</v>
      </c>
      <c r="T9" s="1">
        <f>'Building energy consumption'!$B$19*'Building energy consumption'!T163</f>
        <v>0</v>
      </c>
      <c r="U9" s="1">
        <f>'Building energy consumption'!$B$19*'Building energy consumption'!U163</f>
        <v>0</v>
      </c>
      <c r="V9" s="1">
        <f>'Building energy consumption'!$B$19*'Building energy consumption'!V163</f>
        <v>0</v>
      </c>
      <c r="W9" s="1">
        <f>'Building energy consumption'!$B$19*'Building energy consumption'!W163</f>
        <v>0</v>
      </c>
      <c r="X9" s="1">
        <f>'Building energy consumption'!$B$19*'Building energy consumption'!X163</f>
        <v>0</v>
      </c>
      <c r="Y9" s="1">
        <f>'Building energy consumption'!$B$19*'Building energy consumption'!Y163</f>
        <v>0</v>
      </c>
      <c r="Z9" s="1">
        <f>'Building energy consumption'!$B$19*'Building energy consumption'!Z163</f>
        <v>0</v>
      </c>
      <c r="AA9" s="1">
        <f>'Building energy consumption'!$B$19*'Building energy consumption'!AA163</f>
        <v>0</v>
      </c>
      <c r="AB9" s="1">
        <f>'Building energy consumption'!$B$19*'Building energy consumption'!AB163</f>
        <v>0</v>
      </c>
      <c r="AC9" s="1">
        <f>'Building energy consumption'!$B$19*'Building energy consumption'!AC163</f>
        <v>0</v>
      </c>
      <c r="AD9" s="1">
        <f>'Building energy consumption'!$B$19*'Building energy consumption'!AD163</f>
        <v>0</v>
      </c>
      <c r="AE9" s="1">
        <f>'Building energy consumption'!$B$19*'Building energy consumption'!AE163</f>
        <v>0</v>
      </c>
      <c r="AF9" s="1">
        <f>'Building energy consumption'!$B$19*'Building energy consumption'!AF163</f>
        <v>0</v>
      </c>
      <c r="AG9" s="1">
        <f>'Building energy consumption'!$B$19*'Building energy consumption'!AG163</f>
        <v>0</v>
      </c>
      <c r="AH9" s="1">
        <f>'Building energy consumption'!$B$19*'Building energy consumption'!AH163</f>
        <v>0</v>
      </c>
      <c r="AI9" s="1">
        <f>'Building energy consumption'!$B$19*'Building energy consumption'!AI163</f>
        <v>0</v>
      </c>
      <c r="AJ9" s="1">
        <f>'Building energy consumption'!$B$19*'Building energy consumption'!AJ163</f>
        <v>0</v>
      </c>
      <c r="AK9" s="1">
        <f>'Building energy consumption'!$B$19*'Building energy consumption'!AK163</f>
        <v>0</v>
      </c>
      <c r="AL9" s="1">
        <f>'Building energy consumption'!$B$19*'Building energy consumption'!AL163</f>
        <v>0</v>
      </c>
      <c r="AM9" s="1">
        <f>'Building energy consumption'!$B$19*'Building energy consumption'!AM163</f>
        <v>0</v>
      </c>
      <c r="AN9" s="1">
        <f>'Building energy consumption'!$B$19*'Building energy consumption'!AN163</f>
        <v>0</v>
      </c>
    </row>
    <row r="10" spans="1:40" x14ac:dyDescent="0.15">
      <c r="A10" t="s">
        <v>8</v>
      </c>
      <c r="B10" s="1">
        <f>'Building energy consumption'!$B$19*'Building energy consumption'!B164</f>
        <v>229067955137351.69</v>
      </c>
      <c r="C10" s="1">
        <f>'Building energy consumption'!$B$19*'Building energy consumption'!C164</f>
        <v>229067955137351.69</v>
      </c>
      <c r="D10" s="1">
        <f>'Building energy consumption'!$B$19*'Building energy consumption'!D164</f>
        <v>218997353462694.56</v>
      </c>
      <c r="E10" s="1">
        <f>'Building energy consumption'!$B$19*'Building energy consumption'!E164</f>
        <v>210490138419662.66</v>
      </c>
      <c r="F10" s="1">
        <f>'Building energy consumption'!$B$19*'Building energy consumption'!F164</f>
        <v>201884247086354.25</v>
      </c>
      <c r="G10" s="1">
        <f>'Building energy consumption'!$B$19*'Building energy consumption'!G164</f>
        <v>194729457767919.31</v>
      </c>
      <c r="H10" s="1">
        <f>'Building energy consumption'!$B$19*'Building energy consumption'!H164</f>
        <v>187542844232002.97</v>
      </c>
      <c r="I10" s="1">
        <f>'Building energy consumption'!$B$19*'Building energy consumption'!I164</f>
        <v>180325883136736.81</v>
      </c>
      <c r="J10" s="1">
        <f>'Building energy consumption'!$B$19*'Building energy consumption'!J164</f>
        <v>173077869262981.38</v>
      </c>
      <c r="K10" s="1">
        <f>'Building energy consumption'!$B$19*'Building energy consumption'!K164</f>
        <v>165803036873429.94</v>
      </c>
      <c r="L10" s="1">
        <f>'Building energy consumption'!$B$19*'Building energy consumption'!L164</f>
        <v>157665400087039.66</v>
      </c>
      <c r="M10" s="1">
        <f>'Building energy consumption'!$B$19*'Building energy consumption'!M164</f>
        <v>149515989439307.78</v>
      </c>
      <c r="N10" s="1">
        <f>'Building energy consumption'!$B$19*'Building energy consumption'!N164</f>
        <v>141347464363294.34</v>
      </c>
      <c r="O10" s="1">
        <f>'Building energy consumption'!$B$19*'Building energy consumption'!O164</f>
        <v>133160392757032.02</v>
      </c>
      <c r="P10" s="1">
        <f>'Building energy consumption'!$B$19*'Building energy consumption'!P164</f>
        <v>124958523786092.38</v>
      </c>
      <c r="Q10" s="1">
        <f>'Building energy consumption'!$B$19*'Building energy consumption'!Q164</f>
        <v>119894031272130.19</v>
      </c>
      <c r="R10" s="1">
        <f>'Building energy consumption'!$B$19*'Building energy consumption'!R164</f>
        <v>114826420093813.94</v>
      </c>
      <c r="S10" s="1">
        <f>'Building energy consumption'!$B$19*'Building energy consumption'!S164</f>
        <v>109762122381557.91</v>
      </c>
      <c r="T10" s="1">
        <f>'Building energy consumption'!$B$19*'Building energy consumption'!T164</f>
        <v>104703841899097.67</v>
      </c>
      <c r="U10" s="1">
        <f>'Building energy consumption'!$B$19*'Building energy consumption'!U164</f>
        <v>99649596932682.516</v>
      </c>
      <c r="V10" s="1">
        <f>'Building energy consumption'!$B$19*'Building energy consumption'!V164</f>
        <v>95438044233874.5</v>
      </c>
      <c r="W10" s="1">
        <f>'Building energy consumption'!$B$19*'Building energy consumption'!W164</f>
        <v>91234879550132.813</v>
      </c>
      <c r="X10" s="1">
        <f>'Building energy consumption'!$B$19*'Building energy consumption'!X164</f>
        <v>87039091240650.297</v>
      </c>
      <c r="Y10" s="1">
        <f>'Building energy consumption'!$B$19*'Building energy consumption'!Y164</f>
        <v>82852378099946.047</v>
      </c>
      <c r="Z10" s="1">
        <f>'Building energy consumption'!$B$19*'Building energy consumption'!Z164</f>
        <v>78679246322983.688</v>
      </c>
      <c r="AA10" s="1">
        <f>'Building energy consumption'!$B$19*'Building energy consumption'!AA164</f>
        <v>73990737017466.797</v>
      </c>
      <c r="AB10" s="1">
        <f>'Building energy consumption'!$B$19*'Building energy consumption'!AB164</f>
        <v>69324747974354.742</v>
      </c>
      <c r="AC10" s="1">
        <f>'Building energy consumption'!$B$19*'Building energy consumption'!AC164</f>
        <v>64677989103672.047</v>
      </c>
      <c r="AD10" s="1">
        <f>'Building energy consumption'!$B$19*'Building energy consumption'!AD164</f>
        <v>60052034105112.234</v>
      </c>
      <c r="AE10" s="1">
        <f>'Building energy consumption'!$B$19*'Building energy consumption'!AE164</f>
        <v>55443986752413.18</v>
      </c>
      <c r="AF10" s="1">
        <f>'Building energy consumption'!$B$19*'Building energy consumption'!AF164</f>
        <v>50362179400380.016</v>
      </c>
      <c r="AG10" s="1">
        <f>'Building energy consumption'!$B$19*'Building energy consumption'!AG164</f>
        <v>45318299983577.359</v>
      </c>
      <c r="AH10" s="1">
        <f>'Building energy consumption'!$B$19*'Building energy consumption'!AH164</f>
        <v>40299677184562.289</v>
      </c>
      <c r="AI10" s="1">
        <f>'Building energy consumption'!$B$19*'Building energy consumption'!AI164</f>
        <v>35313986155939.57</v>
      </c>
      <c r="AJ10" s="1">
        <f>'Building energy consumption'!$B$19*'Building energy consumption'!AJ164</f>
        <v>30364189237106.871</v>
      </c>
      <c r="AK10" s="1">
        <f>'Building energy consumption'!$B$19*'Building energy consumption'!AK164</f>
        <v>25045247785035.168</v>
      </c>
      <c r="AL10" s="1">
        <f>'Building energy consumption'!$B$19*'Building energy consumption'!AL164</f>
        <v>19771884843254.426</v>
      </c>
      <c r="AM10" s="1">
        <f>'Building energy consumption'!$B$19*'Building energy consumption'!AM164</f>
        <v>14539363316222.654</v>
      </c>
      <c r="AN10" s="1">
        <f>'Building energy consumption'!$B$19*'Building energy consumption'!AN164</f>
        <v>9349883565980.5254</v>
      </c>
    </row>
    <row r="11" spans="1:40" x14ac:dyDescent="0.15">
      <c r="A11" t="s">
        <v>9</v>
      </c>
      <c r="B11" s="1">
        <f>'Building energy consumption'!$B$19*'Building energy consumption'!B165</f>
        <v>0</v>
      </c>
      <c r="C11" s="1">
        <f>'Building energy consumption'!$B$19*'Building energy consumption'!C165</f>
        <v>0</v>
      </c>
      <c r="D11" s="1">
        <f>'Building energy consumption'!$B$19*'Building energy consumption'!D165</f>
        <v>0</v>
      </c>
      <c r="E11" s="1">
        <f>'Building energy consumption'!$B$19*'Building energy consumption'!E165</f>
        <v>0</v>
      </c>
      <c r="F11" s="1">
        <f>'Building energy consumption'!$B$19*'Building energy consumption'!F165</f>
        <v>0</v>
      </c>
      <c r="G11" s="1">
        <f>'Building energy consumption'!$B$19*'Building energy consumption'!G165</f>
        <v>0</v>
      </c>
      <c r="H11" s="1">
        <f>'Building energy consumption'!$B$19*'Building energy consumption'!H165</f>
        <v>0</v>
      </c>
      <c r="I11" s="1">
        <f>'Building energy consumption'!$B$19*'Building energy consumption'!I165</f>
        <v>0</v>
      </c>
      <c r="J11" s="1">
        <f>'Building energy consumption'!$B$19*'Building energy consumption'!J165</f>
        <v>0</v>
      </c>
      <c r="K11" s="1">
        <f>'Building energy consumption'!$B$19*'Building energy consumption'!K165</f>
        <v>0</v>
      </c>
      <c r="L11" s="1">
        <f>'Building energy consumption'!$B$19*'Building energy consumption'!L165</f>
        <v>0</v>
      </c>
      <c r="M11" s="1">
        <f>'Building energy consumption'!$B$19*'Building energy consumption'!M165</f>
        <v>0</v>
      </c>
      <c r="N11" s="1">
        <f>'Building energy consumption'!$B$19*'Building energy consumption'!N165</f>
        <v>0</v>
      </c>
      <c r="O11" s="1">
        <f>'Building energy consumption'!$B$19*'Building energy consumption'!O165</f>
        <v>0</v>
      </c>
      <c r="P11" s="1">
        <f>'Building energy consumption'!$B$19*'Building energy consumption'!P165</f>
        <v>0</v>
      </c>
      <c r="Q11" s="1">
        <f>'Building energy consumption'!$B$19*'Building energy consumption'!Q165</f>
        <v>0</v>
      </c>
      <c r="R11" s="1">
        <f>'Building energy consumption'!$B$19*'Building energy consumption'!R165</f>
        <v>0</v>
      </c>
      <c r="S11" s="1">
        <f>'Building energy consumption'!$B$19*'Building energy consumption'!S165</f>
        <v>0</v>
      </c>
      <c r="T11" s="1">
        <f>'Building energy consumption'!$B$19*'Building energy consumption'!T165</f>
        <v>0</v>
      </c>
      <c r="U11" s="1">
        <f>'Building energy consumption'!$B$19*'Building energy consumption'!U165</f>
        <v>0</v>
      </c>
      <c r="V11" s="1">
        <f>'Building energy consumption'!$B$19*'Building energy consumption'!V165</f>
        <v>0</v>
      </c>
      <c r="W11" s="1">
        <f>'Building energy consumption'!$B$19*'Building energy consumption'!W165</f>
        <v>0</v>
      </c>
      <c r="X11" s="1">
        <f>'Building energy consumption'!$B$19*'Building energy consumption'!X165</f>
        <v>0</v>
      </c>
      <c r="Y11" s="1">
        <f>'Building energy consumption'!$B$19*'Building energy consumption'!Y165</f>
        <v>0</v>
      </c>
      <c r="Z11" s="1">
        <f>'Building energy consumption'!$B$19*'Building energy consumption'!Z165</f>
        <v>0</v>
      </c>
      <c r="AA11" s="1">
        <f>'Building energy consumption'!$B$19*'Building energy consumption'!AA165</f>
        <v>0</v>
      </c>
      <c r="AB11" s="1">
        <f>'Building energy consumption'!$B$19*'Building energy consumption'!AB165</f>
        <v>0</v>
      </c>
      <c r="AC11" s="1">
        <f>'Building energy consumption'!$B$19*'Building energy consumption'!AC165</f>
        <v>0</v>
      </c>
      <c r="AD11" s="1">
        <f>'Building energy consumption'!$B$19*'Building energy consumption'!AD165</f>
        <v>0</v>
      </c>
      <c r="AE11" s="1">
        <f>'Building energy consumption'!$B$19*'Building energy consumption'!AE165</f>
        <v>0</v>
      </c>
      <c r="AF11" s="1">
        <f>'Building energy consumption'!$B$19*'Building energy consumption'!AF165</f>
        <v>0</v>
      </c>
      <c r="AG11" s="1">
        <f>'Building energy consumption'!$B$19*'Building energy consumption'!AG165</f>
        <v>0</v>
      </c>
      <c r="AH11" s="1">
        <f>'Building energy consumption'!$B$19*'Building energy consumption'!AH165</f>
        <v>0</v>
      </c>
      <c r="AI11" s="1">
        <f>'Building energy consumption'!$B$19*'Building energy consumption'!AI165</f>
        <v>0</v>
      </c>
      <c r="AJ11" s="1">
        <f>'Building energy consumption'!$B$19*'Building energy consumption'!AJ165</f>
        <v>0</v>
      </c>
      <c r="AK11" s="1">
        <f>'Building energy consumption'!$B$19*'Building energy consumption'!AK165</f>
        <v>0</v>
      </c>
      <c r="AL11" s="1">
        <f>'Building energy consumption'!$B$19*'Building energy consumption'!AL165</f>
        <v>0</v>
      </c>
      <c r="AM11" s="1">
        <f>'Building energy consumption'!$B$19*'Building energy consumption'!AM165</f>
        <v>0</v>
      </c>
      <c r="AN11" s="1">
        <f>'Building energy consumption'!$B$19*'Building energy consumption'!AN165</f>
        <v>0</v>
      </c>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9578-B780-4FB6-8B37-38BA24C86B8C}">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consumption'!B169</f>
        <v>863139432282691.38</v>
      </c>
      <c r="C2" s="1">
        <f>'Building energy consumption'!$B$19*'Building energy consumption'!C169</f>
        <v>807091834411227.88</v>
      </c>
      <c r="D2" s="1">
        <f>'Building energy consumption'!$B$19*'Building energy consumption'!D169</f>
        <v>751733110044616.13</v>
      </c>
      <c r="E2" s="1">
        <f>'Building energy consumption'!$B$19*'Building energy consumption'!E169</f>
        <v>700956105207799.38</v>
      </c>
      <c r="F2" s="1">
        <f>'Building energy consumption'!$B$19*'Building energy consumption'!F169</f>
        <v>648498084259874.75</v>
      </c>
      <c r="G2" s="1">
        <f>'Building energy consumption'!$B$19*'Building energy consumption'!G169</f>
        <v>600198688828887.75</v>
      </c>
      <c r="H2" s="1">
        <f>'Building energy consumption'!$B$19*'Building energy consumption'!H169</f>
        <v>550470179217492.69</v>
      </c>
      <c r="I2" s="1">
        <f>'Building energy consumption'!$B$19*'Building energy consumption'!I169</f>
        <v>499318119546861.13</v>
      </c>
      <c r="J2" s="1">
        <f>'Building energy consumption'!$B$19*'Building energy consumption'!J169</f>
        <v>446739852516254.44</v>
      </c>
      <c r="K2" s="1">
        <f>'Building energy consumption'!$B$19*'Building energy consumption'!K169</f>
        <v>392751333037807.81</v>
      </c>
      <c r="L2" s="1">
        <f>'Building energy consumption'!$B$19*'Building energy consumption'!L169</f>
        <v>334202524790091.69</v>
      </c>
      <c r="M2" s="1">
        <f>'Building energy consumption'!$B$19*'Building energy consumption'!M169</f>
        <v>274300153099750.16</v>
      </c>
      <c r="N2" s="1">
        <f>'Building energy consumption'!$B$19*'Building energy consumption'!N169</f>
        <v>213016558345968.56</v>
      </c>
      <c r="O2" s="1">
        <f>'Building energy consumption'!$B$19*'Building energy consumption'!O169</f>
        <v>150353880396748</v>
      </c>
      <c r="P2" s="1">
        <f>'Building energy consumption'!$B$19*'Building energy consumption'!P169</f>
        <v>90735844923826.656</v>
      </c>
      <c r="Q2" s="1">
        <f>'Building energy consumption'!$B$19*'Building energy consumption'!Q169</f>
        <v>49234795377852.492</v>
      </c>
      <c r="R2" s="1">
        <f>'Building energy consumption'!$B$19*'Building energy consumption'!R169</f>
        <v>7721994549694.7158</v>
      </c>
      <c r="S2" s="1">
        <f>'Building energy consumption'!$B$19*'Building energy consumption'!S169</f>
        <v>0</v>
      </c>
      <c r="T2" s="1">
        <f>'Building energy consumption'!$B$19*'Building energy consumption'!T169</f>
        <v>0</v>
      </c>
      <c r="U2" s="1">
        <f>'Building energy consumption'!$B$19*'Building energy consumption'!U169</f>
        <v>0</v>
      </c>
      <c r="V2" s="1">
        <f>'Building energy consumption'!$B$19*'Building energy consumption'!V169</f>
        <v>0</v>
      </c>
      <c r="W2" s="1">
        <f>'Building energy consumption'!$B$19*'Building energy consumption'!W169</f>
        <v>0</v>
      </c>
      <c r="X2" s="1">
        <f>'Building energy consumption'!$B$19*'Building energy consumption'!X169</f>
        <v>0</v>
      </c>
      <c r="Y2" s="1">
        <f>'Building energy consumption'!$B$19*'Building energy consumption'!Y169</f>
        <v>0</v>
      </c>
      <c r="Z2" s="1">
        <f>'Building energy consumption'!$B$19*'Building energy consumption'!Z169</f>
        <v>0</v>
      </c>
      <c r="AA2" s="1">
        <f>'Building energy consumption'!$B$19*'Building energy consumption'!AA169</f>
        <v>0</v>
      </c>
      <c r="AB2" s="1">
        <f>'Building energy consumption'!$B$19*'Building energy consumption'!AB169</f>
        <v>0</v>
      </c>
      <c r="AC2" s="1">
        <f>'Building energy consumption'!$B$19*'Building energy consumption'!AC169</f>
        <v>0</v>
      </c>
      <c r="AD2" s="1">
        <f>'Building energy consumption'!$B$19*'Building energy consumption'!AD169</f>
        <v>0</v>
      </c>
      <c r="AE2" s="1">
        <f>'Building energy consumption'!$B$19*'Building energy consumption'!AE169</f>
        <v>0</v>
      </c>
      <c r="AF2" s="1">
        <f>'Building energy consumption'!$B$19*'Building energy consumption'!AF169</f>
        <v>0</v>
      </c>
      <c r="AG2" s="1">
        <f>'Building energy consumption'!$B$19*'Building energy consumption'!AG169</f>
        <v>0</v>
      </c>
      <c r="AH2" s="1">
        <f>'Building energy consumption'!$B$19*'Building energy consumption'!AH169</f>
        <v>0</v>
      </c>
      <c r="AI2" s="1">
        <f>'Building energy consumption'!$B$19*'Building energy consumption'!AI169</f>
        <v>0</v>
      </c>
      <c r="AJ2" s="1">
        <f>'Building energy consumption'!$B$19*'Building energy consumption'!AJ169</f>
        <v>0</v>
      </c>
      <c r="AK2" s="1">
        <f>'Building energy consumption'!$B$19*'Building energy consumption'!AK169</f>
        <v>0</v>
      </c>
      <c r="AL2" s="1">
        <f>'Building energy consumption'!$B$19*'Building energy consumption'!AL169</f>
        <v>0</v>
      </c>
      <c r="AM2" s="1">
        <f>'Building energy consumption'!$B$19*'Building energy consumption'!AM169</f>
        <v>0</v>
      </c>
      <c r="AN2" s="1">
        <f>'Building energy consumption'!$B$19*'Building energy consumption'!AN169</f>
        <v>0</v>
      </c>
    </row>
    <row r="3" spans="1:40" x14ac:dyDescent="0.15">
      <c r="A3" t="s">
        <v>1</v>
      </c>
      <c r="B3" s="1">
        <f>'Building energy consumption'!$B$19*'Building energy consumption'!B170</f>
        <v>0</v>
      </c>
      <c r="C3" s="1">
        <f>'Building energy consumption'!$B$19*'Building energy consumption'!C170</f>
        <v>0</v>
      </c>
      <c r="D3" s="1">
        <f>'Building energy consumption'!$B$19*'Building energy consumption'!D170</f>
        <v>0</v>
      </c>
      <c r="E3" s="1">
        <f>'Building energy consumption'!$B$19*'Building energy consumption'!E170</f>
        <v>0</v>
      </c>
      <c r="F3" s="1">
        <f>'Building energy consumption'!$B$19*'Building energy consumption'!F170</f>
        <v>0</v>
      </c>
      <c r="G3" s="1">
        <f>'Building energy consumption'!$B$19*'Building energy consumption'!G170</f>
        <v>0</v>
      </c>
      <c r="H3" s="1">
        <f>'Building energy consumption'!$B$19*'Building energy consumption'!H170</f>
        <v>0</v>
      </c>
      <c r="I3" s="1">
        <f>'Building energy consumption'!$B$19*'Building energy consumption'!I170</f>
        <v>0</v>
      </c>
      <c r="J3" s="1">
        <f>'Building energy consumption'!$B$19*'Building energy consumption'!J170</f>
        <v>0</v>
      </c>
      <c r="K3" s="1">
        <f>'Building energy consumption'!$B$19*'Building energy consumption'!K170</f>
        <v>0</v>
      </c>
      <c r="L3" s="1">
        <f>'Building energy consumption'!$B$19*'Building energy consumption'!L170</f>
        <v>0</v>
      </c>
      <c r="M3" s="1">
        <f>'Building energy consumption'!$B$19*'Building energy consumption'!M170</f>
        <v>0</v>
      </c>
      <c r="N3" s="1">
        <f>'Building energy consumption'!$B$19*'Building energy consumption'!N170</f>
        <v>0</v>
      </c>
      <c r="O3" s="1">
        <f>'Building energy consumption'!$B$19*'Building energy consumption'!O170</f>
        <v>0</v>
      </c>
      <c r="P3" s="1">
        <f>'Building energy consumption'!$B$19*'Building energy consumption'!P170</f>
        <v>0</v>
      </c>
      <c r="Q3" s="1">
        <f>'Building energy consumption'!$B$19*'Building energy consumption'!Q170</f>
        <v>0</v>
      </c>
      <c r="R3" s="1">
        <f>'Building energy consumption'!$B$19*'Building energy consumption'!R170</f>
        <v>0</v>
      </c>
      <c r="S3" s="1">
        <f>'Building energy consumption'!$B$19*'Building energy consumption'!S170</f>
        <v>0</v>
      </c>
      <c r="T3" s="1">
        <f>'Building energy consumption'!$B$19*'Building energy consumption'!T170</f>
        <v>0</v>
      </c>
      <c r="U3" s="1">
        <f>'Building energy consumption'!$B$19*'Building energy consumption'!U170</f>
        <v>0</v>
      </c>
      <c r="V3" s="1">
        <f>'Building energy consumption'!$B$19*'Building energy consumption'!V170</f>
        <v>0</v>
      </c>
      <c r="W3" s="1">
        <f>'Building energy consumption'!$B$19*'Building energy consumption'!W170</f>
        <v>0</v>
      </c>
      <c r="X3" s="1">
        <f>'Building energy consumption'!$B$19*'Building energy consumption'!X170</f>
        <v>0</v>
      </c>
      <c r="Y3" s="1">
        <f>'Building energy consumption'!$B$19*'Building energy consumption'!Y170</f>
        <v>0</v>
      </c>
      <c r="Z3" s="1">
        <f>'Building energy consumption'!$B$19*'Building energy consumption'!Z170</f>
        <v>0</v>
      </c>
      <c r="AA3" s="1">
        <f>'Building energy consumption'!$B$19*'Building energy consumption'!AA170</f>
        <v>0</v>
      </c>
      <c r="AB3" s="1">
        <f>'Building energy consumption'!$B$19*'Building energy consumption'!AB170</f>
        <v>0</v>
      </c>
      <c r="AC3" s="1">
        <f>'Building energy consumption'!$B$19*'Building energy consumption'!AC170</f>
        <v>0</v>
      </c>
      <c r="AD3" s="1">
        <f>'Building energy consumption'!$B$19*'Building energy consumption'!AD170</f>
        <v>0</v>
      </c>
      <c r="AE3" s="1">
        <f>'Building energy consumption'!$B$19*'Building energy consumption'!AE170</f>
        <v>0</v>
      </c>
      <c r="AF3" s="1">
        <f>'Building energy consumption'!$B$19*'Building energy consumption'!AF170</f>
        <v>0</v>
      </c>
      <c r="AG3" s="1">
        <f>'Building energy consumption'!$B$19*'Building energy consumption'!AG170</f>
        <v>0</v>
      </c>
      <c r="AH3" s="1">
        <f>'Building energy consumption'!$B$19*'Building energy consumption'!AH170</f>
        <v>0</v>
      </c>
      <c r="AI3" s="1">
        <f>'Building energy consumption'!$B$19*'Building energy consumption'!AI170</f>
        <v>0</v>
      </c>
      <c r="AJ3" s="1">
        <f>'Building energy consumption'!$B$19*'Building energy consumption'!AJ170</f>
        <v>0</v>
      </c>
      <c r="AK3" s="1">
        <f>'Building energy consumption'!$B$19*'Building energy consumption'!AK170</f>
        <v>0</v>
      </c>
      <c r="AL3" s="1">
        <f>'Building energy consumption'!$B$19*'Building energy consumption'!AL170</f>
        <v>0</v>
      </c>
      <c r="AM3" s="1">
        <f>'Building energy consumption'!$B$19*'Building energy consumption'!AM170</f>
        <v>0</v>
      </c>
      <c r="AN3" s="1">
        <f>'Building energy consumption'!$B$19*'Building energy consumption'!AN170</f>
        <v>0</v>
      </c>
    </row>
    <row r="4" spans="1:40" x14ac:dyDescent="0.15">
      <c r="A4" t="s">
        <v>2</v>
      </c>
      <c r="B4" s="1">
        <f>'Building energy consumption'!$B$19*'Building energy consumption'!B171</f>
        <v>0</v>
      </c>
      <c r="C4" s="1">
        <f>'Building energy consumption'!$B$19*'Building energy consumption'!C171</f>
        <v>0</v>
      </c>
      <c r="D4" s="1">
        <f>'Building energy consumption'!$B$19*'Building energy consumption'!D171</f>
        <v>0</v>
      </c>
      <c r="E4" s="1">
        <f>'Building energy consumption'!$B$19*'Building energy consumption'!E171</f>
        <v>0</v>
      </c>
      <c r="F4" s="1">
        <f>'Building energy consumption'!$B$19*'Building energy consumption'!F171</f>
        <v>0</v>
      </c>
      <c r="G4" s="1">
        <f>'Building energy consumption'!$B$19*'Building energy consumption'!G171</f>
        <v>0</v>
      </c>
      <c r="H4" s="1">
        <f>'Building energy consumption'!$B$19*'Building energy consumption'!H171</f>
        <v>0</v>
      </c>
      <c r="I4" s="1">
        <f>'Building energy consumption'!$B$19*'Building energy consumption'!I171</f>
        <v>0</v>
      </c>
      <c r="J4" s="1">
        <f>'Building energy consumption'!$B$19*'Building energy consumption'!J171</f>
        <v>0</v>
      </c>
      <c r="K4" s="1">
        <f>'Building energy consumption'!$B$19*'Building energy consumption'!K171</f>
        <v>0</v>
      </c>
      <c r="L4" s="1">
        <f>'Building energy consumption'!$B$19*'Building energy consumption'!L171</f>
        <v>0</v>
      </c>
      <c r="M4" s="1">
        <f>'Building energy consumption'!$B$19*'Building energy consumption'!M171</f>
        <v>0</v>
      </c>
      <c r="N4" s="1">
        <f>'Building energy consumption'!$B$19*'Building energy consumption'!N171</f>
        <v>0</v>
      </c>
      <c r="O4" s="1">
        <f>'Building energy consumption'!$B$19*'Building energy consumption'!O171</f>
        <v>0</v>
      </c>
      <c r="P4" s="1">
        <f>'Building energy consumption'!$B$19*'Building energy consumption'!P171</f>
        <v>0</v>
      </c>
      <c r="Q4" s="1">
        <f>'Building energy consumption'!$B$19*'Building energy consumption'!Q171</f>
        <v>0</v>
      </c>
      <c r="R4" s="1">
        <f>'Building energy consumption'!$B$19*'Building energy consumption'!R171</f>
        <v>0</v>
      </c>
      <c r="S4" s="1">
        <f>'Building energy consumption'!$B$19*'Building energy consumption'!S171</f>
        <v>0</v>
      </c>
      <c r="T4" s="1">
        <f>'Building energy consumption'!$B$19*'Building energy consumption'!T171</f>
        <v>0</v>
      </c>
      <c r="U4" s="1">
        <f>'Building energy consumption'!$B$19*'Building energy consumption'!U171</f>
        <v>0</v>
      </c>
      <c r="V4" s="1">
        <f>'Building energy consumption'!$B$19*'Building energy consumption'!V171</f>
        <v>0</v>
      </c>
      <c r="W4" s="1">
        <f>'Building energy consumption'!$B$19*'Building energy consumption'!W171</f>
        <v>0</v>
      </c>
      <c r="X4" s="1">
        <f>'Building energy consumption'!$B$19*'Building energy consumption'!X171</f>
        <v>0</v>
      </c>
      <c r="Y4" s="1">
        <f>'Building energy consumption'!$B$19*'Building energy consumption'!Y171</f>
        <v>0</v>
      </c>
      <c r="Z4" s="1">
        <f>'Building energy consumption'!$B$19*'Building energy consumption'!Z171</f>
        <v>0</v>
      </c>
      <c r="AA4" s="1">
        <f>'Building energy consumption'!$B$19*'Building energy consumption'!AA171</f>
        <v>0</v>
      </c>
      <c r="AB4" s="1">
        <f>'Building energy consumption'!$B$19*'Building energy consumption'!AB171</f>
        <v>0</v>
      </c>
      <c r="AC4" s="1">
        <f>'Building energy consumption'!$B$19*'Building energy consumption'!AC171</f>
        <v>0</v>
      </c>
      <c r="AD4" s="1">
        <f>'Building energy consumption'!$B$19*'Building energy consumption'!AD171</f>
        <v>0</v>
      </c>
      <c r="AE4" s="1">
        <f>'Building energy consumption'!$B$19*'Building energy consumption'!AE171</f>
        <v>0</v>
      </c>
      <c r="AF4" s="1">
        <f>'Building energy consumption'!$B$19*'Building energy consumption'!AF171</f>
        <v>0</v>
      </c>
      <c r="AG4" s="1">
        <f>'Building energy consumption'!$B$19*'Building energy consumption'!AG171</f>
        <v>0</v>
      </c>
      <c r="AH4" s="1">
        <f>'Building energy consumption'!$B$19*'Building energy consumption'!AH171</f>
        <v>0</v>
      </c>
      <c r="AI4" s="1">
        <f>'Building energy consumption'!$B$19*'Building energy consumption'!AI171</f>
        <v>0</v>
      </c>
      <c r="AJ4" s="1">
        <f>'Building energy consumption'!$B$19*'Building energy consumption'!AJ171</f>
        <v>0</v>
      </c>
      <c r="AK4" s="1">
        <f>'Building energy consumption'!$B$19*'Building energy consumption'!AK171</f>
        <v>0</v>
      </c>
      <c r="AL4" s="1">
        <f>'Building energy consumption'!$B$19*'Building energy consumption'!AL171</f>
        <v>0</v>
      </c>
      <c r="AM4" s="1">
        <f>'Building energy consumption'!$B$19*'Building energy consumption'!AM171</f>
        <v>0</v>
      </c>
      <c r="AN4" s="1">
        <f>'Building energy consumption'!$B$19*'Building energy consumption'!AN171</f>
        <v>0</v>
      </c>
    </row>
    <row r="5" spans="1:40" x14ac:dyDescent="0.15">
      <c r="A5" t="s">
        <v>3</v>
      </c>
      <c r="B5" s="1">
        <f>'Building energy consumption'!$B$19*'Building energy consumption'!B172</f>
        <v>0</v>
      </c>
      <c r="C5" s="1">
        <f>'Building energy consumption'!$B$19*'Building energy consumption'!C172</f>
        <v>0</v>
      </c>
      <c r="D5" s="1">
        <f>'Building energy consumption'!$B$19*'Building energy consumption'!D172</f>
        <v>0</v>
      </c>
      <c r="E5" s="1">
        <f>'Building energy consumption'!$B$19*'Building energy consumption'!E172</f>
        <v>0</v>
      </c>
      <c r="F5" s="1">
        <f>'Building energy consumption'!$B$19*'Building energy consumption'!F172</f>
        <v>0</v>
      </c>
      <c r="G5" s="1">
        <f>'Building energy consumption'!$B$19*'Building energy consumption'!G172</f>
        <v>0</v>
      </c>
      <c r="H5" s="1">
        <f>'Building energy consumption'!$B$19*'Building energy consumption'!H172</f>
        <v>0</v>
      </c>
      <c r="I5" s="1">
        <f>'Building energy consumption'!$B$19*'Building energy consumption'!I172</f>
        <v>0</v>
      </c>
      <c r="J5" s="1">
        <f>'Building energy consumption'!$B$19*'Building energy consumption'!J172</f>
        <v>0</v>
      </c>
      <c r="K5" s="1">
        <f>'Building energy consumption'!$B$19*'Building energy consumption'!K172</f>
        <v>0</v>
      </c>
      <c r="L5" s="1">
        <f>'Building energy consumption'!$B$19*'Building energy consumption'!L172</f>
        <v>0</v>
      </c>
      <c r="M5" s="1">
        <f>'Building energy consumption'!$B$19*'Building energy consumption'!M172</f>
        <v>0</v>
      </c>
      <c r="N5" s="1">
        <f>'Building energy consumption'!$B$19*'Building energy consumption'!N172</f>
        <v>0</v>
      </c>
      <c r="O5" s="1">
        <f>'Building energy consumption'!$B$19*'Building energy consumption'!O172</f>
        <v>0</v>
      </c>
      <c r="P5" s="1">
        <f>'Building energy consumption'!$B$19*'Building energy consumption'!P172</f>
        <v>0</v>
      </c>
      <c r="Q5" s="1">
        <f>'Building energy consumption'!$B$19*'Building energy consumption'!Q172</f>
        <v>0</v>
      </c>
      <c r="R5" s="1">
        <f>'Building energy consumption'!$B$19*'Building energy consumption'!R172</f>
        <v>0</v>
      </c>
      <c r="S5" s="1">
        <f>'Building energy consumption'!$B$19*'Building energy consumption'!S172</f>
        <v>0</v>
      </c>
      <c r="T5" s="1">
        <f>'Building energy consumption'!$B$19*'Building energy consumption'!T172</f>
        <v>0</v>
      </c>
      <c r="U5" s="1">
        <f>'Building energy consumption'!$B$19*'Building energy consumption'!U172</f>
        <v>0</v>
      </c>
      <c r="V5" s="1">
        <f>'Building energy consumption'!$B$19*'Building energy consumption'!V172</f>
        <v>0</v>
      </c>
      <c r="W5" s="1">
        <f>'Building energy consumption'!$B$19*'Building energy consumption'!W172</f>
        <v>0</v>
      </c>
      <c r="X5" s="1">
        <f>'Building energy consumption'!$B$19*'Building energy consumption'!X172</f>
        <v>0</v>
      </c>
      <c r="Y5" s="1">
        <f>'Building energy consumption'!$B$19*'Building energy consumption'!Y172</f>
        <v>0</v>
      </c>
      <c r="Z5" s="1">
        <f>'Building energy consumption'!$B$19*'Building energy consumption'!Z172</f>
        <v>0</v>
      </c>
      <c r="AA5" s="1">
        <f>'Building energy consumption'!$B$19*'Building energy consumption'!AA172</f>
        <v>0</v>
      </c>
      <c r="AB5" s="1">
        <f>'Building energy consumption'!$B$19*'Building energy consumption'!AB172</f>
        <v>0</v>
      </c>
      <c r="AC5" s="1">
        <f>'Building energy consumption'!$B$19*'Building energy consumption'!AC172</f>
        <v>0</v>
      </c>
      <c r="AD5" s="1">
        <f>'Building energy consumption'!$B$19*'Building energy consumption'!AD172</f>
        <v>0</v>
      </c>
      <c r="AE5" s="1">
        <f>'Building energy consumption'!$B$19*'Building energy consumption'!AE172</f>
        <v>0</v>
      </c>
      <c r="AF5" s="1">
        <f>'Building energy consumption'!$B$19*'Building energy consumption'!AF172</f>
        <v>0</v>
      </c>
      <c r="AG5" s="1">
        <f>'Building energy consumption'!$B$19*'Building energy consumption'!AG172</f>
        <v>0</v>
      </c>
      <c r="AH5" s="1">
        <f>'Building energy consumption'!$B$19*'Building energy consumption'!AH172</f>
        <v>0</v>
      </c>
      <c r="AI5" s="1">
        <f>'Building energy consumption'!$B$19*'Building energy consumption'!AI172</f>
        <v>0</v>
      </c>
      <c r="AJ5" s="1">
        <f>'Building energy consumption'!$B$19*'Building energy consumption'!AJ172</f>
        <v>0</v>
      </c>
      <c r="AK5" s="1">
        <f>'Building energy consumption'!$B$19*'Building energy consumption'!AK172</f>
        <v>0</v>
      </c>
      <c r="AL5" s="1">
        <f>'Building energy consumption'!$B$19*'Building energy consumption'!AL172</f>
        <v>0</v>
      </c>
      <c r="AM5" s="1">
        <f>'Building energy consumption'!$B$19*'Building energy consumption'!AM172</f>
        <v>0</v>
      </c>
      <c r="AN5" s="1">
        <f>'Building energy consumption'!$B$19*'Building energy consumption'!AN172</f>
        <v>0</v>
      </c>
    </row>
    <row r="6" spans="1:40" x14ac:dyDescent="0.15">
      <c r="A6" t="s">
        <v>4</v>
      </c>
      <c r="B6" s="1">
        <f>'Building energy consumption'!$B$19*'Building energy consumption'!B173</f>
        <v>0</v>
      </c>
      <c r="C6" s="1">
        <f>'Building energy consumption'!$B$19*'Building energy consumption'!C173</f>
        <v>0</v>
      </c>
      <c r="D6" s="1">
        <f>'Building energy consumption'!$B$19*'Building energy consumption'!D173</f>
        <v>0</v>
      </c>
      <c r="E6" s="1">
        <f>'Building energy consumption'!$B$19*'Building energy consumption'!E173</f>
        <v>0</v>
      </c>
      <c r="F6" s="1">
        <f>'Building energy consumption'!$B$19*'Building energy consumption'!F173</f>
        <v>0</v>
      </c>
      <c r="G6" s="1">
        <f>'Building energy consumption'!$B$19*'Building energy consumption'!G173</f>
        <v>0</v>
      </c>
      <c r="H6" s="1">
        <f>'Building energy consumption'!$B$19*'Building energy consumption'!H173</f>
        <v>0</v>
      </c>
      <c r="I6" s="1">
        <f>'Building energy consumption'!$B$19*'Building energy consumption'!I173</f>
        <v>0</v>
      </c>
      <c r="J6" s="1">
        <f>'Building energy consumption'!$B$19*'Building energy consumption'!J173</f>
        <v>0</v>
      </c>
      <c r="K6" s="1">
        <f>'Building energy consumption'!$B$19*'Building energy consumption'!K173</f>
        <v>0</v>
      </c>
      <c r="L6" s="1">
        <f>'Building energy consumption'!$B$19*'Building energy consumption'!L173</f>
        <v>0</v>
      </c>
      <c r="M6" s="1">
        <f>'Building energy consumption'!$B$19*'Building energy consumption'!M173</f>
        <v>0</v>
      </c>
      <c r="N6" s="1">
        <f>'Building energy consumption'!$B$19*'Building energy consumption'!N173</f>
        <v>0</v>
      </c>
      <c r="O6" s="1">
        <f>'Building energy consumption'!$B$19*'Building energy consumption'!O173</f>
        <v>0</v>
      </c>
      <c r="P6" s="1">
        <f>'Building energy consumption'!$B$19*'Building energy consumption'!P173</f>
        <v>0</v>
      </c>
      <c r="Q6" s="1">
        <f>'Building energy consumption'!$B$19*'Building energy consumption'!Q173</f>
        <v>0</v>
      </c>
      <c r="R6" s="1">
        <f>'Building energy consumption'!$B$19*'Building energy consumption'!R173</f>
        <v>0</v>
      </c>
      <c r="S6" s="1">
        <f>'Building energy consumption'!$B$19*'Building energy consumption'!S173</f>
        <v>0</v>
      </c>
      <c r="T6" s="1">
        <f>'Building energy consumption'!$B$19*'Building energy consumption'!T173</f>
        <v>0</v>
      </c>
      <c r="U6" s="1">
        <f>'Building energy consumption'!$B$19*'Building energy consumption'!U173</f>
        <v>0</v>
      </c>
      <c r="V6" s="1">
        <f>'Building energy consumption'!$B$19*'Building energy consumption'!V173</f>
        <v>0</v>
      </c>
      <c r="W6" s="1">
        <f>'Building energy consumption'!$B$19*'Building energy consumption'!W173</f>
        <v>0</v>
      </c>
      <c r="X6" s="1">
        <f>'Building energy consumption'!$B$19*'Building energy consumption'!X173</f>
        <v>0</v>
      </c>
      <c r="Y6" s="1">
        <f>'Building energy consumption'!$B$19*'Building energy consumption'!Y173</f>
        <v>0</v>
      </c>
      <c r="Z6" s="1">
        <f>'Building energy consumption'!$B$19*'Building energy consumption'!Z173</f>
        <v>0</v>
      </c>
      <c r="AA6" s="1">
        <f>'Building energy consumption'!$B$19*'Building energy consumption'!AA173</f>
        <v>0</v>
      </c>
      <c r="AB6" s="1">
        <f>'Building energy consumption'!$B$19*'Building energy consumption'!AB173</f>
        <v>0</v>
      </c>
      <c r="AC6" s="1">
        <f>'Building energy consumption'!$B$19*'Building energy consumption'!AC173</f>
        <v>0</v>
      </c>
      <c r="AD6" s="1">
        <f>'Building energy consumption'!$B$19*'Building energy consumption'!AD173</f>
        <v>0</v>
      </c>
      <c r="AE6" s="1">
        <f>'Building energy consumption'!$B$19*'Building energy consumption'!AE173</f>
        <v>0</v>
      </c>
      <c r="AF6" s="1">
        <f>'Building energy consumption'!$B$19*'Building energy consumption'!AF173</f>
        <v>0</v>
      </c>
      <c r="AG6" s="1">
        <f>'Building energy consumption'!$B$19*'Building energy consumption'!AG173</f>
        <v>0</v>
      </c>
      <c r="AH6" s="1">
        <f>'Building energy consumption'!$B$19*'Building energy consumption'!AH173</f>
        <v>0</v>
      </c>
      <c r="AI6" s="1">
        <f>'Building energy consumption'!$B$19*'Building energy consumption'!AI173</f>
        <v>0</v>
      </c>
      <c r="AJ6" s="1">
        <f>'Building energy consumption'!$B$19*'Building energy consumption'!AJ173</f>
        <v>0</v>
      </c>
      <c r="AK6" s="1">
        <f>'Building energy consumption'!$B$19*'Building energy consumption'!AK173</f>
        <v>0</v>
      </c>
      <c r="AL6" s="1">
        <f>'Building energy consumption'!$B$19*'Building energy consumption'!AL173</f>
        <v>0</v>
      </c>
      <c r="AM6" s="1">
        <f>'Building energy consumption'!$B$19*'Building energy consumption'!AM173</f>
        <v>0</v>
      </c>
      <c r="AN6" s="1">
        <f>'Building energy consumption'!$B$19*'Building energy consumption'!AN173</f>
        <v>0</v>
      </c>
    </row>
    <row r="7" spans="1:40" x14ac:dyDescent="0.15">
      <c r="A7" t="s">
        <v>5</v>
      </c>
      <c r="B7" s="1">
        <f>'Building energy consumption'!$B$19*'Building energy consumption'!B174</f>
        <v>0</v>
      </c>
      <c r="C7" s="1">
        <f>'Building energy consumption'!$B$19*'Building energy consumption'!C174</f>
        <v>0</v>
      </c>
      <c r="D7" s="1">
        <f>'Building energy consumption'!$B$19*'Building energy consumption'!D174</f>
        <v>0</v>
      </c>
      <c r="E7" s="1">
        <f>'Building energy consumption'!$B$19*'Building energy consumption'!E174</f>
        <v>0</v>
      </c>
      <c r="F7" s="1">
        <f>'Building energy consumption'!$B$19*'Building energy consumption'!F174</f>
        <v>0</v>
      </c>
      <c r="G7" s="1">
        <f>'Building energy consumption'!$B$19*'Building energy consumption'!G174</f>
        <v>0</v>
      </c>
      <c r="H7" s="1">
        <f>'Building energy consumption'!$B$19*'Building energy consumption'!H174</f>
        <v>0</v>
      </c>
      <c r="I7" s="1">
        <f>'Building energy consumption'!$B$19*'Building energy consumption'!I174</f>
        <v>0</v>
      </c>
      <c r="J7" s="1">
        <f>'Building energy consumption'!$B$19*'Building energy consumption'!J174</f>
        <v>0</v>
      </c>
      <c r="K7" s="1">
        <f>'Building energy consumption'!$B$19*'Building energy consumption'!K174</f>
        <v>0</v>
      </c>
      <c r="L7" s="1">
        <f>'Building energy consumption'!$B$19*'Building energy consumption'!L174</f>
        <v>0</v>
      </c>
      <c r="M7" s="1">
        <f>'Building energy consumption'!$B$19*'Building energy consumption'!M174</f>
        <v>0</v>
      </c>
      <c r="N7" s="1">
        <f>'Building energy consumption'!$B$19*'Building energy consumption'!N174</f>
        <v>0</v>
      </c>
      <c r="O7" s="1">
        <f>'Building energy consumption'!$B$19*'Building energy consumption'!O174</f>
        <v>0</v>
      </c>
      <c r="P7" s="1">
        <f>'Building energy consumption'!$B$19*'Building energy consumption'!P174</f>
        <v>0</v>
      </c>
      <c r="Q7" s="1">
        <f>'Building energy consumption'!$B$19*'Building energy consumption'!Q174</f>
        <v>0</v>
      </c>
      <c r="R7" s="1">
        <f>'Building energy consumption'!$B$19*'Building energy consumption'!R174</f>
        <v>0</v>
      </c>
      <c r="S7" s="1">
        <f>'Building energy consumption'!$B$19*'Building energy consumption'!S174</f>
        <v>0</v>
      </c>
      <c r="T7" s="1">
        <f>'Building energy consumption'!$B$19*'Building energy consumption'!T174</f>
        <v>0</v>
      </c>
      <c r="U7" s="1">
        <f>'Building energy consumption'!$B$19*'Building energy consumption'!U174</f>
        <v>0</v>
      </c>
      <c r="V7" s="1">
        <f>'Building energy consumption'!$B$19*'Building energy consumption'!V174</f>
        <v>0</v>
      </c>
      <c r="W7" s="1">
        <f>'Building energy consumption'!$B$19*'Building energy consumption'!W174</f>
        <v>0</v>
      </c>
      <c r="X7" s="1">
        <f>'Building energy consumption'!$B$19*'Building energy consumption'!X174</f>
        <v>0</v>
      </c>
      <c r="Y7" s="1">
        <f>'Building energy consumption'!$B$19*'Building energy consumption'!Y174</f>
        <v>0</v>
      </c>
      <c r="Z7" s="1">
        <f>'Building energy consumption'!$B$19*'Building energy consumption'!Z174</f>
        <v>0</v>
      </c>
      <c r="AA7" s="1">
        <f>'Building energy consumption'!$B$19*'Building energy consumption'!AA174</f>
        <v>0</v>
      </c>
      <c r="AB7" s="1">
        <f>'Building energy consumption'!$B$19*'Building energy consumption'!AB174</f>
        <v>0</v>
      </c>
      <c r="AC7" s="1">
        <f>'Building energy consumption'!$B$19*'Building energy consumption'!AC174</f>
        <v>0</v>
      </c>
      <c r="AD7" s="1">
        <f>'Building energy consumption'!$B$19*'Building energy consumption'!AD174</f>
        <v>0</v>
      </c>
      <c r="AE7" s="1">
        <f>'Building energy consumption'!$B$19*'Building energy consumption'!AE174</f>
        <v>0</v>
      </c>
      <c r="AF7" s="1">
        <f>'Building energy consumption'!$B$19*'Building energy consumption'!AF174</f>
        <v>0</v>
      </c>
      <c r="AG7" s="1">
        <f>'Building energy consumption'!$B$19*'Building energy consumption'!AG174</f>
        <v>0</v>
      </c>
      <c r="AH7" s="1">
        <f>'Building energy consumption'!$B$19*'Building energy consumption'!AH174</f>
        <v>0</v>
      </c>
      <c r="AI7" s="1">
        <f>'Building energy consumption'!$B$19*'Building energy consumption'!AI174</f>
        <v>0</v>
      </c>
      <c r="AJ7" s="1">
        <f>'Building energy consumption'!$B$19*'Building energy consumption'!AJ174</f>
        <v>0</v>
      </c>
      <c r="AK7" s="1">
        <f>'Building energy consumption'!$B$19*'Building energy consumption'!AK174</f>
        <v>0</v>
      </c>
      <c r="AL7" s="1">
        <f>'Building energy consumption'!$B$19*'Building energy consumption'!AL174</f>
        <v>0</v>
      </c>
      <c r="AM7" s="1">
        <f>'Building energy consumption'!$B$19*'Building energy consumption'!AM174</f>
        <v>0</v>
      </c>
      <c r="AN7" s="1">
        <f>'Building energy consumption'!$B$19*'Building energy consumption'!AN174</f>
        <v>0</v>
      </c>
    </row>
    <row r="8" spans="1:40" x14ac:dyDescent="0.15">
      <c r="A8" t="s">
        <v>6</v>
      </c>
      <c r="B8" s="1">
        <f>'Building energy consumption'!$B$19*'Building energy consumption'!B175</f>
        <v>0</v>
      </c>
      <c r="C8" s="1">
        <f>'Building energy consumption'!$B$19*'Building energy consumption'!C175</f>
        <v>0</v>
      </c>
      <c r="D8" s="1">
        <f>'Building energy consumption'!$B$19*'Building energy consumption'!D175</f>
        <v>0</v>
      </c>
      <c r="E8" s="1">
        <f>'Building energy consumption'!$B$19*'Building energy consumption'!E175</f>
        <v>0</v>
      </c>
      <c r="F8" s="1">
        <f>'Building energy consumption'!$B$19*'Building energy consumption'!F175</f>
        <v>0</v>
      </c>
      <c r="G8" s="1">
        <f>'Building energy consumption'!$B$19*'Building energy consumption'!G175</f>
        <v>0</v>
      </c>
      <c r="H8" s="1">
        <f>'Building energy consumption'!$B$19*'Building energy consumption'!H175</f>
        <v>0</v>
      </c>
      <c r="I8" s="1">
        <f>'Building energy consumption'!$B$19*'Building energy consumption'!I175</f>
        <v>0</v>
      </c>
      <c r="J8" s="1">
        <f>'Building energy consumption'!$B$19*'Building energy consumption'!J175</f>
        <v>0</v>
      </c>
      <c r="K8" s="1">
        <f>'Building energy consumption'!$B$19*'Building energy consumption'!K175</f>
        <v>0</v>
      </c>
      <c r="L8" s="1">
        <f>'Building energy consumption'!$B$19*'Building energy consumption'!L175</f>
        <v>0</v>
      </c>
      <c r="M8" s="1">
        <f>'Building energy consumption'!$B$19*'Building energy consumption'!M175</f>
        <v>0</v>
      </c>
      <c r="N8" s="1">
        <f>'Building energy consumption'!$B$19*'Building energy consumption'!N175</f>
        <v>0</v>
      </c>
      <c r="O8" s="1">
        <f>'Building energy consumption'!$B$19*'Building energy consumption'!O175</f>
        <v>0</v>
      </c>
      <c r="P8" s="1">
        <f>'Building energy consumption'!$B$19*'Building energy consumption'!P175</f>
        <v>0</v>
      </c>
      <c r="Q8" s="1">
        <f>'Building energy consumption'!$B$19*'Building energy consumption'!Q175</f>
        <v>0</v>
      </c>
      <c r="R8" s="1">
        <f>'Building energy consumption'!$B$19*'Building energy consumption'!R175</f>
        <v>0</v>
      </c>
      <c r="S8" s="1">
        <f>'Building energy consumption'!$B$19*'Building energy consumption'!S175</f>
        <v>0</v>
      </c>
      <c r="T8" s="1">
        <f>'Building energy consumption'!$B$19*'Building energy consumption'!T175</f>
        <v>0</v>
      </c>
      <c r="U8" s="1">
        <f>'Building energy consumption'!$B$19*'Building energy consumption'!U175</f>
        <v>0</v>
      </c>
      <c r="V8" s="1">
        <f>'Building energy consumption'!$B$19*'Building energy consumption'!V175</f>
        <v>0</v>
      </c>
      <c r="W8" s="1">
        <f>'Building energy consumption'!$B$19*'Building energy consumption'!W175</f>
        <v>0</v>
      </c>
      <c r="X8" s="1">
        <f>'Building energy consumption'!$B$19*'Building energy consumption'!X175</f>
        <v>0</v>
      </c>
      <c r="Y8" s="1">
        <f>'Building energy consumption'!$B$19*'Building energy consumption'!Y175</f>
        <v>0</v>
      </c>
      <c r="Z8" s="1">
        <f>'Building energy consumption'!$B$19*'Building energy consumption'!Z175</f>
        <v>0</v>
      </c>
      <c r="AA8" s="1">
        <f>'Building energy consumption'!$B$19*'Building energy consumption'!AA175</f>
        <v>0</v>
      </c>
      <c r="AB8" s="1">
        <f>'Building energy consumption'!$B$19*'Building energy consumption'!AB175</f>
        <v>0</v>
      </c>
      <c r="AC8" s="1">
        <f>'Building energy consumption'!$B$19*'Building energy consumption'!AC175</f>
        <v>0</v>
      </c>
      <c r="AD8" s="1">
        <f>'Building energy consumption'!$B$19*'Building energy consumption'!AD175</f>
        <v>0</v>
      </c>
      <c r="AE8" s="1">
        <f>'Building energy consumption'!$B$19*'Building energy consumption'!AE175</f>
        <v>0</v>
      </c>
      <c r="AF8" s="1">
        <f>'Building energy consumption'!$B$19*'Building energy consumption'!AF175</f>
        <v>0</v>
      </c>
      <c r="AG8" s="1">
        <f>'Building energy consumption'!$B$19*'Building energy consumption'!AG175</f>
        <v>0</v>
      </c>
      <c r="AH8" s="1">
        <f>'Building energy consumption'!$B$19*'Building energy consumption'!AH175</f>
        <v>0</v>
      </c>
      <c r="AI8" s="1">
        <f>'Building energy consumption'!$B$19*'Building energy consumption'!AI175</f>
        <v>0</v>
      </c>
      <c r="AJ8" s="1">
        <f>'Building energy consumption'!$B$19*'Building energy consumption'!AJ175</f>
        <v>0</v>
      </c>
      <c r="AK8" s="1">
        <f>'Building energy consumption'!$B$19*'Building energy consumption'!AK175</f>
        <v>0</v>
      </c>
      <c r="AL8" s="1">
        <f>'Building energy consumption'!$B$19*'Building energy consumption'!AL175</f>
        <v>0</v>
      </c>
      <c r="AM8" s="1">
        <f>'Building energy consumption'!$B$19*'Building energy consumption'!AM175</f>
        <v>0</v>
      </c>
      <c r="AN8" s="1">
        <f>'Building energy consumption'!$B$19*'Building energy consumption'!AN175</f>
        <v>0</v>
      </c>
    </row>
    <row r="9" spans="1:40" x14ac:dyDescent="0.15">
      <c r="A9" t="s">
        <v>7</v>
      </c>
      <c r="B9" s="1">
        <f>'Building energy consumption'!$B$19*'Building energy consumption'!B176</f>
        <v>0</v>
      </c>
      <c r="C9" s="1">
        <f>'Building energy consumption'!$B$19*'Building energy consumption'!C176</f>
        <v>0</v>
      </c>
      <c r="D9" s="1">
        <f>'Building energy consumption'!$B$19*'Building energy consumption'!D176</f>
        <v>0</v>
      </c>
      <c r="E9" s="1">
        <f>'Building energy consumption'!$B$19*'Building energy consumption'!E176</f>
        <v>0</v>
      </c>
      <c r="F9" s="1">
        <f>'Building energy consumption'!$B$19*'Building energy consumption'!F176</f>
        <v>0</v>
      </c>
      <c r="G9" s="1">
        <f>'Building energy consumption'!$B$19*'Building energy consumption'!G176</f>
        <v>0</v>
      </c>
      <c r="H9" s="1">
        <f>'Building energy consumption'!$B$19*'Building energy consumption'!H176</f>
        <v>0</v>
      </c>
      <c r="I9" s="1">
        <f>'Building energy consumption'!$B$19*'Building energy consumption'!I176</f>
        <v>0</v>
      </c>
      <c r="J9" s="1">
        <f>'Building energy consumption'!$B$19*'Building energy consumption'!J176</f>
        <v>0</v>
      </c>
      <c r="K9" s="1">
        <f>'Building energy consumption'!$B$19*'Building energy consumption'!K176</f>
        <v>0</v>
      </c>
      <c r="L9" s="1">
        <f>'Building energy consumption'!$B$19*'Building energy consumption'!L176</f>
        <v>0</v>
      </c>
      <c r="M9" s="1">
        <f>'Building energy consumption'!$B$19*'Building energy consumption'!M176</f>
        <v>0</v>
      </c>
      <c r="N9" s="1">
        <f>'Building energy consumption'!$B$19*'Building energy consumption'!N176</f>
        <v>0</v>
      </c>
      <c r="O9" s="1">
        <f>'Building energy consumption'!$B$19*'Building energy consumption'!O176</f>
        <v>0</v>
      </c>
      <c r="P9" s="1">
        <f>'Building energy consumption'!$B$19*'Building energy consumption'!P176</f>
        <v>0</v>
      </c>
      <c r="Q9" s="1">
        <f>'Building energy consumption'!$B$19*'Building energy consumption'!Q176</f>
        <v>0</v>
      </c>
      <c r="R9" s="1">
        <f>'Building energy consumption'!$B$19*'Building energy consumption'!R176</f>
        <v>0</v>
      </c>
      <c r="S9" s="1">
        <f>'Building energy consumption'!$B$19*'Building energy consumption'!S176</f>
        <v>0</v>
      </c>
      <c r="T9" s="1">
        <f>'Building energy consumption'!$B$19*'Building energy consumption'!T176</f>
        <v>0</v>
      </c>
      <c r="U9" s="1">
        <f>'Building energy consumption'!$B$19*'Building energy consumption'!U176</f>
        <v>0</v>
      </c>
      <c r="V9" s="1">
        <f>'Building energy consumption'!$B$19*'Building energy consumption'!V176</f>
        <v>0</v>
      </c>
      <c r="W9" s="1">
        <f>'Building energy consumption'!$B$19*'Building energy consumption'!W176</f>
        <v>0</v>
      </c>
      <c r="X9" s="1">
        <f>'Building energy consumption'!$B$19*'Building energy consumption'!X176</f>
        <v>0</v>
      </c>
      <c r="Y9" s="1">
        <f>'Building energy consumption'!$B$19*'Building energy consumption'!Y176</f>
        <v>0</v>
      </c>
      <c r="Z9" s="1">
        <f>'Building energy consumption'!$B$19*'Building energy consumption'!Z176</f>
        <v>0</v>
      </c>
      <c r="AA9" s="1">
        <f>'Building energy consumption'!$B$19*'Building energy consumption'!AA176</f>
        <v>0</v>
      </c>
      <c r="AB9" s="1">
        <f>'Building energy consumption'!$B$19*'Building energy consumption'!AB176</f>
        <v>0</v>
      </c>
      <c r="AC9" s="1">
        <f>'Building energy consumption'!$B$19*'Building energy consumption'!AC176</f>
        <v>0</v>
      </c>
      <c r="AD9" s="1">
        <f>'Building energy consumption'!$B$19*'Building energy consumption'!AD176</f>
        <v>0</v>
      </c>
      <c r="AE9" s="1">
        <f>'Building energy consumption'!$B$19*'Building energy consumption'!AE176</f>
        <v>0</v>
      </c>
      <c r="AF9" s="1">
        <f>'Building energy consumption'!$B$19*'Building energy consumption'!AF176</f>
        <v>0</v>
      </c>
      <c r="AG9" s="1">
        <f>'Building energy consumption'!$B$19*'Building energy consumption'!AG176</f>
        <v>0</v>
      </c>
      <c r="AH9" s="1">
        <f>'Building energy consumption'!$B$19*'Building energy consumption'!AH176</f>
        <v>0</v>
      </c>
      <c r="AI9" s="1">
        <f>'Building energy consumption'!$B$19*'Building energy consumption'!AI176</f>
        <v>0</v>
      </c>
      <c r="AJ9" s="1">
        <f>'Building energy consumption'!$B$19*'Building energy consumption'!AJ176</f>
        <v>0</v>
      </c>
      <c r="AK9" s="1">
        <f>'Building energy consumption'!$B$19*'Building energy consumption'!AK176</f>
        <v>0</v>
      </c>
      <c r="AL9" s="1">
        <f>'Building energy consumption'!$B$19*'Building energy consumption'!AL176</f>
        <v>0</v>
      </c>
      <c r="AM9" s="1">
        <f>'Building energy consumption'!$B$19*'Building energy consumption'!AM176</f>
        <v>0</v>
      </c>
      <c r="AN9" s="1">
        <f>'Building energy consumption'!$B$19*'Building energy consumption'!AN176</f>
        <v>0</v>
      </c>
    </row>
    <row r="10" spans="1:40" x14ac:dyDescent="0.15">
      <c r="A10" t="s">
        <v>8</v>
      </c>
      <c r="B10" s="1">
        <f>'Building energy consumption'!$B$19*'Building energy consumption'!B177</f>
        <v>0</v>
      </c>
      <c r="C10" s="1">
        <f>'Building energy consumption'!$B$19*'Building energy consumption'!C177</f>
        <v>0</v>
      </c>
      <c r="D10" s="1">
        <f>'Building energy consumption'!$B$19*'Building energy consumption'!D177</f>
        <v>0</v>
      </c>
      <c r="E10" s="1">
        <f>'Building energy consumption'!$B$19*'Building energy consumption'!E177</f>
        <v>0</v>
      </c>
      <c r="F10" s="1">
        <f>'Building energy consumption'!$B$19*'Building energy consumption'!F177</f>
        <v>0</v>
      </c>
      <c r="G10" s="1">
        <f>'Building energy consumption'!$B$19*'Building energy consumption'!G177</f>
        <v>0</v>
      </c>
      <c r="H10" s="1">
        <f>'Building energy consumption'!$B$19*'Building energy consumption'!H177</f>
        <v>0</v>
      </c>
      <c r="I10" s="1">
        <f>'Building energy consumption'!$B$19*'Building energy consumption'!I177</f>
        <v>0</v>
      </c>
      <c r="J10" s="1">
        <f>'Building energy consumption'!$B$19*'Building energy consumption'!J177</f>
        <v>0</v>
      </c>
      <c r="K10" s="1">
        <f>'Building energy consumption'!$B$19*'Building energy consumption'!K177</f>
        <v>0</v>
      </c>
      <c r="L10" s="1">
        <f>'Building energy consumption'!$B$19*'Building energy consumption'!L177</f>
        <v>0</v>
      </c>
      <c r="M10" s="1">
        <f>'Building energy consumption'!$B$19*'Building energy consumption'!M177</f>
        <v>0</v>
      </c>
      <c r="N10" s="1">
        <f>'Building energy consumption'!$B$19*'Building energy consumption'!N177</f>
        <v>0</v>
      </c>
      <c r="O10" s="1">
        <f>'Building energy consumption'!$B$19*'Building energy consumption'!O177</f>
        <v>0</v>
      </c>
      <c r="P10" s="1">
        <f>'Building energy consumption'!$B$19*'Building energy consumption'!P177</f>
        <v>0</v>
      </c>
      <c r="Q10" s="1">
        <f>'Building energy consumption'!$B$19*'Building energy consumption'!Q177</f>
        <v>0</v>
      </c>
      <c r="R10" s="1">
        <f>'Building energy consumption'!$B$19*'Building energy consumption'!R177</f>
        <v>0</v>
      </c>
      <c r="S10" s="1">
        <f>'Building energy consumption'!$B$19*'Building energy consumption'!S177</f>
        <v>0</v>
      </c>
      <c r="T10" s="1">
        <f>'Building energy consumption'!$B$19*'Building energy consumption'!T177</f>
        <v>0</v>
      </c>
      <c r="U10" s="1">
        <f>'Building energy consumption'!$B$19*'Building energy consumption'!U177</f>
        <v>0</v>
      </c>
      <c r="V10" s="1">
        <f>'Building energy consumption'!$B$19*'Building energy consumption'!V177</f>
        <v>0</v>
      </c>
      <c r="W10" s="1">
        <f>'Building energy consumption'!$B$19*'Building energy consumption'!W177</f>
        <v>0</v>
      </c>
      <c r="X10" s="1">
        <f>'Building energy consumption'!$B$19*'Building energy consumption'!X177</f>
        <v>0</v>
      </c>
      <c r="Y10" s="1">
        <f>'Building energy consumption'!$B$19*'Building energy consumption'!Y177</f>
        <v>0</v>
      </c>
      <c r="Z10" s="1">
        <f>'Building energy consumption'!$B$19*'Building energy consumption'!Z177</f>
        <v>0</v>
      </c>
      <c r="AA10" s="1">
        <f>'Building energy consumption'!$B$19*'Building energy consumption'!AA177</f>
        <v>0</v>
      </c>
      <c r="AB10" s="1">
        <f>'Building energy consumption'!$B$19*'Building energy consumption'!AB177</f>
        <v>0</v>
      </c>
      <c r="AC10" s="1">
        <f>'Building energy consumption'!$B$19*'Building energy consumption'!AC177</f>
        <v>0</v>
      </c>
      <c r="AD10" s="1">
        <f>'Building energy consumption'!$B$19*'Building energy consumption'!AD177</f>
        <v>0</v>
      </c>
      <c r="AE10" s="1">
        <f>'Building energy consumption'!$B$19*'Building energy consumption'!AE177</f>
        <v>0</v>
      </c>
      <c r="AF10" s="1">
        <f>'Building energy consumption'!$B$19*'Building energy consumption'!AF177</f>
        <v>0</v>
      </c>
      <c r="AG10" s="1">
        <f>'Building energy consumption'!$B$19*'Building energy consumption'!AG177</f>
        <v>0</v>
      </c>
      <c r="AH10" s="1">
        <f>'Building energy consumption'!$B$19*'Building energy consumption'!AH177</f>
        <v>0</v>
      </c>
      <c r="AI10" s="1">
        <f>'Building energy consumption'!$B$19*'Building energy consumption'!AI177</f>
        <v>0</v>
      </c>
      <c r="AJ10" s="1">
        <f>'Building energy consumption'!$B$19*'Building energy consumption'!AJ177</f>
        <v>0</v>
      </c>
      <c r="AK10" s="1">
        <f>'Building energy consumption'!$B$19*'Building energy consumption'!AK177</f>
        <v>0</v>
      </c>
      <c r="AL10" s="1">
        <f>'Building energy consumption'!$B$19*'Building energy consumption'!AL177</f>
        <v>0</v>
      </c>
      <c r="AM10" s="1">
        <f>'Building energy consumption'!$B$19*'Building energy consumption'!AM177</f>
        <v>0</v>
      </c>
      <c r="AN10" s="1">
        <f>'Building energy consumption'!$B$19*'Building energy consumption'!AN177</f>
        <v>0</v>
      </c>
    </row>
    <row r="11" spans="1:40" x14ac:dyDescent="0.15">
      <c r="A11" t="s">
        <v>9</v>
      </c>
      <c r="B11" s="1">
        <f>'Building energy consumption'!$B$19*'Building energy consumption'!B178</f>
        <v>0</v>
      </c>
      <c r="C11" s="1">
        <f>'Building energy consumption'!$B$19*'Building energy consumption'!C178</f>
        <v>0</v>
      </c>
      <c r="D11" s="1">
        <f>'Building energy consumption'!$B$19*'Building energy consumption'!D178</f>
        <v>0</v>
      </c>
      <c r="E11" s="1">
        <f>'Building energy consumption'!$B$19*'Building energy consumption'!E178</f>
        <v>0</v>
      </c>
      <c r="F11" s="1">
        <f>'Building energy consumption'!$B$19*'Building energy consumption'!F178</f>
        <v>0</v>
      </c>
      <c r="G11" s="1">
        <f>'Building energy consumption'!$B$19*'Building energy consumption'!G178</f>
        <v>0</v>
      </c>
      <c r="H11" s="1">
        <f>'Building energy consumption'!$B$19*'Building energy consumption'!H178</f>
        <v>0</v>
      </c>
      <c r="I11" s="1">
        <f>'Building energy consumption'!$B$19*'Building energy consumption'!I178</f>
        <v>0</v>
      </c>
      <c r="J11" s="1">
        <f>'Building energy consumption'!$B$19*'Building energy consumption'!J178</f>
        <v>0</v>
      </c>
      <c r="K11" s="1">
        <f>'Building energy consumption'!$B$19*'Building energy consumption'!K178</f>
        <v>0</v>
      </c>
      <c r="L11" s="1">
        <f>'Building energy consumption'!$B$19*'Building energy consumption'!L178</f>
        <v>0</v>
      </c>
      <c r="M11" s="1">
        <f>'Building energy consumption'!$B$19*'Building energy consumption'!M178</f>
        <v>0</v>
      </c>
      <c r="N11" s="1">
        <f>'Building energy consumption'!$B$19*'Building energy consumption'!N178</f>
        <v>0</v>
      </c>
      <c r="O11" s="1">
        <f>'Building energy consumption'!$B$19*'Building energy consumption'!O178</f>
        <v>0</v>
      </c>
      <c r="P11" s="1">
        <f>'Building energy consumption'!$B$19*'Building energy consumption'!P178</f>
        <v>0</v>
      </c>
      <c r="Q11" s="1">
        <f>'Building energy consumption'!$B$19*'Building energy consumption'!Q178</f>
        <v>0</v>
      </c>
      <c r="R11" s="1">
        <f>'Building energy consumption'!$B$19*'Building energy consumption'!R178</f>
        <v>0</v>
      </c>
      <c r="S11" s="1">
        <f>'Building energy consumption'!$B$19*'Building energy consumption'!S178</f>
        <v>0</v>
      </c>
      <c r="T11" s="1">
        <f>'Building energy consumption'!$B$19*'Building energy consumption'!T178</f>
        <v>0</v>
      </c>
      <c r="U11" s="1">
        <f>'Building energy consumption'!$B$19*'Building energy consumption'!U178</f>
        <v>0</v>
      </c>
      <c r="V11" s="1">
        <f>'Building energy consumption'!$B$19*'Building energy consumption'!V178</f>
        <v>0</v>
      </c>
      <c r="W11" s="1">
        <f>'Building energy consumption'!$B$19*'Building energy consumption'!W178</f>
        <v>0</v>
      </c>
      <c r="X11" s="1">
        <f>'Building energy consumption'!$B$19*'Building energy consumption'!X178</f>
        <v>0</v>
      </c>
      <c r="Y11" s="1">
        <f>'Building energy consumption'!$B$19*'Building energy consumption'!Y178</f>
        <v>0</v>
      </c>
      <c r="Z11" s="1">
        <f>'Building energy consumption'!$B$19*'Building energy consumption'!Z178</f>
        <v>0</v>
      </c>
      <c r="AA11" s="1">
        <f>'Building energy consumption'!$B$19*'Building energy consumption'!AA178</f>
        <v>0</v>
      </c>
      <c r="AB11" s="1">
        <f>'Building energy consumption'!$B$19*'Building energy consumption'!AB178</f>
        <v>0</v>
      </c>
      <c r="AC11" s="1">
        <f>'Building energy consumption'!$B$19*'Building energy consumption'!AC178</f>
        <v>0</v>
      </c>
      <c r="AD11" s="1">
        <f>'Building energy consumption'!$B$19*'Building energy consumption'!AD178</f>
        <v>0</v>
      </c>
      <c r="AE11" s="1">
        <f>'Building energy consumption'!$B$19*'Building energy consumption'!AE178</f>
        <v>0</v>
      </c>
      <c r="AF11" s="1">
        <f>'Building energy consumption'!$B$19*'Building energy consumption'!AF178</f>
        <v>0</v>
      </c>
      <c r="AG11" s="1">
        <f>'Building energy consumption'!$B$19*'Building energy consumption'!AG178</f>
        <v>0</v>
      </c>
      <c r="AH11" s="1">
        <f>'Building energy consumption'!$B$19*'Building energy consumption'!AH178</f>
        <v>0</v>
      </c>
      <c r="AI11" s="1">
        <f>'Building energy consumption'!$B$19*'Building energy consumption'!AI178</f>
        <v>0</v>
      </c>
      <c r="AJ11" s="1">
        <f>'Building energy consumption'!$B$19*'Building energy consumption'!AJ178</f>
        <v>0</v>
      </c>
      <c r="AK11" s="1">
        <f>'Building energy consumption'!$B$19*'Building energy consumption'!AK178</f>
        <v>0</v>
      </c>
      <c r="AL11" s="1">
        <f>'Building energy consumption'!$B$19*'Building energy consumption'!AL178</f>
        <v>0</v>
      </c>
      <c r="AM11" s="1">
        <f>'Building energy consumption'!$B$19*'Building energy consumption'!AM178</f>
        <v>0</v>
      </c>
      <c r="AN11" s="1">
        <f>'Building energy consumption'!$B$19*'Building energy consumption'!AN178</f>
        <v>0</v>
      </c>
    </row>
    <row r="12" spans="1:40" x14ac:dyDescent="0.15">
      <c r="A12" t="s">
        <v>438</v>
      </c>
      <c r="B12" s="1">
        <f t="shared" ref="B12:AN12" si="0">SUM(B2:B11)</f>
        <v>863139432282691.38</v>
      </c>
      <c r="C12" s="1">
        <f t="shared" si="0"/>
        <v>807091834411227.88</v>
      </c>
      <c r="D12" s="1">
        <f t="shared" si="0"/>
        <v>751733110044616.13</v>
      </c>
      <c r="E12" s="1">
        <f t="shared" si="0"/>
        <v>700956105207799.38</v>
      </c>
      <c r="F12" s="1">
        <f t="shared" si="0"/>
        <v>648498084259874.75</v>
      </c>
      <c r="G12" s="1">
        <f t="shared" si="0"/>
        <v>600198688828887.75</v>
      </c>
      <c r="H12" s="1">
        <f t="shared" si="0"/>
        <v>550470179217492.69</v>
      </c>
      <c r="I12" s="1">
        <f t="shared" si="0"/>
        <v>499318119546861.13</v>
      </c>
      <c r="J12" s="1">
        <f t="shared" si="0"/>
        <v>446739852516254.44</v>
      </c>
      <c r="K12" s="1">
        <f t="shared" si="0"/>
        <v>392751333037807.81</v>
      </c>
      <c r="L12" s="1">
        <f t="shared" si="0"/>
        <v>334202524790091.69</v>
      </c>
      <c r="M12" s="1">
        <f t="shared" si="0"/>
        <v>274300153099750.16</v>
      </c>
      <c r="N12" s="1">
        <f t="shared" si="0"/>
        <v>213016558345968.56</v>
      </c>
      <c r="O12" s="1">
        <f t="shared" si="0"/>
        <v>150353880396748</v>
      </c>
      <c r="P12" s="1">
        <f t="shared" si="0"/>
        <v>90735844923826.656</v>
      </c>
      <c r="Q12" s="1">
        <f t="shared" si="0"/>
        <v>49234795377852.492</v>
      </c>
      <c r="R12" s="1">
        <f t="shared" si="0"/>
        <v>7721994549694.7158</v>
      </c>
      <c r="S12" s="1">
        <f t="shared" si="0"/>
        <v>0</v>
      </c>
      <c r="T12" s="1">
        <f t="shared" si="0"/>
        <v>0</v>
      </c>
      <c r="U12" s="1">
        <f t="shared" si="0"/>
        <v>0</v>
      </c>
      <c r="V12" s="1">
        <f t="shared" si="0"/>
        <v>0</v>
      </c>
      <c r="W12" s="1">
        <f t="shared" si="0"/>
        <v>0</v>
      </c>
      <c r="X12" s="1">
        <f t="shared" si="0"/>
        <v>0</v>
      </c>
      <c r="Y12" s="1">
        <f t="shared" si="0"/>
        <v>0</v>
      </c>
      <c r="Z12" s="1">
        <f t="shared" si="0"/>
        <v>0</v>
      </c>
      <c r="AA12" s="1">
        <f t="shared" si="0"/>
        <v>0</v>
      </c>
      <c r="AB12" s="1">
        <f t="shared" si="0"/>
        <v>0</v>
      </c>
      <c r="AC12" s="1">
        <f t="shared" si="0"/>
        <v>0</v>
      </c>
      <c r="AD12" s="1">
        <f t="shared" si="0"/>
        <v>0</v>
      </c>
      <c r="AE12" s="1">
        <f t="shared" si="0"/>
        <v>0</v>
      </c>
      <c r="AF12" s="1">
        <f t="shared" si="0"/>
        <v>0</v>
      </c>
      <c r="AG12" s="1">
        <f t="shared" si="0"/>
        <v>0</v>
      </c>
      <c r="AH12" s="1">
        <f t="shared" si="0"/>
        <v>0</v>
      </c>
      <c r="AI12" s="1">
        <f t="shared" si="0"/>
        <v>0</v>
      </c>
      <c r="AJ12" s="1">
        <f t="shared" si="0"/>
        <v>0</v>
      </c>
      <c r="AK12" s="1">
        <f t="shared" si="0"/>
        <v>0</v>
      </c>
      <c r="AL12" s="1">
        <f t="shared" si="0"/>
        <v>0</v>
      </c>
      <c r="AM12" s="1">
        <f t="shared" si="0"/>
        <v>0</v>
      </c>
      <c r="AN12" s="1">
        <f t="shared" si="0"/>
        <v>0</v>
      </c>
    </row>
  </sheetData>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CA32-4B35-4A57-8DDE-2B0DAD4D68C2}">
  <dimension ref="A1:AN15"/>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consumption'!B182</f>
        <v>0</v>
      </c>
      <c r="C2" s="1">
        <f>'Building energy consumption'!$B$19*'Building energy consumption'!C182</f>
        <v>0</v>
      </c>
      <c r="D2" s="1">
        <f>'Building energy consumption'!$B$19*'Building energy consumption'!D182</f>
        <v>0</v>
      </c>
      <c r="E2" s="1">
        <f>'Building energy consumption'!$B$19*'Building energy consumption'!E182</f>
        <v>0</v>
      </c>
      <c r="F2" s="1">
        <f>'Building energy consumption'!$B$19*'Building energy consumption'!F182</f>
        <v>0</v>
      </c>
      <c r="G2" s="1">
        <f>'Building energy consumption'!$B$19*'Building energy consumption'!G182</f>
        <v>0</v>
      </c>
      <c r="H2" s="1">
        <f>'Building energy consumption'!$B$19*'Building energy consumption'!H182</f>
        <v>0</v>
      </c>
      <c r="I2" s="1">
        <f>'Building energy consumption'!$B$19*'Building energy consumption'!I182</f>
        <v>0</v>
      </c>
      <c r="J2" s="1">
        <f>'Building energy consumption'!$B$19*'Building energy consumption'!J182</f>
        <v>0</v>
      </c>
      <c r="K2" s="1">
        <f>'Building energy consumption'!$B$19*'Building energy consumption'!K182</f>
        <v>0</v>
      </c>
      <c r="L2" s="1">
        <f>'Building energy consumption'!$B$19*'Building energy consumption'!L182</f>
        <v>0</v>
      </c>
      <c r="M2" s="1">
        <f>'Building energy consumption'!$B$19*'Building energy consumption'!M182</f>
        <v>0</v>
      </c>
      <c r="N2" s="1">
        <f>'Building energy consumption'!$B$19*'Building energy consumption'!N182</f>
        <v>0</v>
      </c>
      <c r="O2" s="1">
        <f>'Building energy consumption'!$B$19*'Building energy consumption'!O182</f>
        <v>0</v>
      </c>
      <c r="P2" s="1">
        <f>'Building energy consumption'!$B$19*'Building energy consumption'!P182</f>
        <v>0</v>
      </c>
      <c r="Q2" s="1">
        <f>'Building energy consumption'!$B$19*'Building energy consumption'!Q182</f>
        <v>0</v>
      </c>
      <c r="R2" s="1">
        <f>'Building energy consumption'!$B$19*'Building energy consumption'!R182</f>
        <v>0</v>
      </c>
      <c r="S2" s="1">
        <f>'Building energy consumption'!$B$19*'Building energy consumption'!S182</f>
        <v>0</v>
      </c>
      <c r="T2" s="1">
        <f>'Building energy consumption'!$B$19*'Building energy consumption'!T182</f>
        <v>0</v>
      </c>
      <c r="U2" s="1">
        <f>'Building energy consumption'!$B$19*'Building energy consumption'!U182</f>
        <v>0</v>
      </c>
      <c r="V2" s="1">
        <f>'Building energy consumption'!$B$19*'Building energy consumption'!V182</f>
        <v>0</v>
      </c>
      <c r="W2" s="1">
        <f>'Building energy consumption'!$B$19*'Building energy consumption'!W182</f>
        <v>0</v>
      </c>
      <c r="X2" s="1">
        <f>'Building energy consumption'!$B$19*'Building energy consumption'!X182</f>
        <v>0</v>
      </c>
      <c r="Y2" s="1">
        <f>'Building energy consumption'!$B$19*'Building energy consumption'!Y182</f>
        <v>0</v>
      </c>
      <c r="Z2" s="1">
        <f>'Building energy consumption'!$B$19*'Building energy consumption'!Z182</f>
        <v>0</v>
      </c>
      <c r="AA2" s="1">
        <f>'Building energy consumption'!$B$19*'Building energy consumption'!AA182</f>
        <v>0</v>
      </c>
      <c r="AB2" s="1">
        <f>'Building energy consumption'!$B$19*'Building energy consumption'!AB182</f>
        <v>0</v>
      </c>
      <c r="AC2" s="1">
        <f>'Building energy consumption'!$B$19*'Building energy consumption'!AC182</f>
        <v>0</v>
      </c>
      <c r="AD2" s="1">
        <f>'Building energy consumption'!$B$19*'Building energy consumption'!AD182</f>
        <v>0</v>
      </c>
      <c r="AE2" s="1">
        <f>'Building energy consumption'!$B$19*'Building energy consumption'!AE182</f>
        <v>0</v>
      </c>
      <c r="AF2" s="1">
        <f>'Building energy consumption'!$B$19*'Building energy consumption'!AF182</f>
        <v>0</v>
      </c>
      <c r="AG2" s="1">
        <f>'Building energy consumption'!$B$19*'Building energy consumption'!AG182</f>
        <v>0</v>
      </c>
      <c r="AH2" s="1">
        <f>'Building energy consumption'!$B$19*'Building energy consumption'!AH182</f>
        <v>0</v>
      </c>
      <c r="AI2" s="1">
        <f>'Building energy consumption'!$B$19*'Building energy consumption'!AI182</f>
        <v>0</v>
      </c>
      <c r="AJ2" s="1">
        <f>'Building energy consumption'!$B$19*'Building energy consumption'!AJ182</f>
        <v>0</v>
      </c>
      <c r="AK2" s="1">
        <f>'Building energy consumption'!$B$19*'Building energy consumption'!AK182</f>
        <v>0</v>
      </c>
      <c r="AL2" s="1">
        <f>'Building energy consumption'!$B$19*'Building energy consumption'!AL182</f>
        <v>0</v>
      </c>
      <c r="AM2" s="1">
        <f>'Building energy consumption'!$B$19*'Building energy consumption'!AM182</f>
        <v>0</v>
      </c>
      <c r="AN2" s="1">
        <f>'Building energy consumption'!$B$19*'Building energy consumption'!AN182</f>
        <v>0</v>
      </c>
    </row>
    <row r="3" spans="1:40" x14ac:dyDescent="0.15">
      <c r="A3" t="s">
        <v>1</v>
      </c>
      <c r="B3" s="1">
        <f>'Building energy consumption'!$B$19*'Building energy consumption'!B183</f>
        <v>468189942002240.06</v>
      </c>
      <c r="C3" s="1">
        <f>'Building energy consumption'!$B$19*'Building energy consumption'!C183</f>
        <v>472352197379630</v>
      </c>
      <c r="D3" s="1">
        <f>'Building energy consumption'!$B$19*'Building energy consumption'!D183</f>
        <v>482468037817513.88</v>
      </c>
      <c r="E3" s="1">
        <f>'Building energy consumption'!$B$19*'Building energy consumption'!E183</f>
        <v>492653485846228.38</v>
      </c>
      <c r="F3" s="1">
        <f>'Building energy consumption'!$B$19*'Building energy consumption'!F183</f>
        <v>501503867378477.5</v>
      </c>
      <c r="G3" s="1">
        <f>'Building energy consumption'!$B$19*'Building energy consumption'!G183</f>
        <v>507829756064587.94</v>
      </c>
      <c r="H3" s="1">
        <f>'Building energy consumption'!$B$19*'Building energy consumption'!H183</f>
        <v>514165420711178</v>
      </c>
      <c r="I3" s="1">
        <f>'Building energy consumption'!$B$19*'Building energy consumption'!I183</f>
        <v>520513592663332.81</v>
      </c>
      <c r="J3" s="1">
        <f>'Building energy consumption'!$B$19*'Building energy consumption'!J183</f>
        <v>526872889915008.19</v>
      </c>
      <c r="K3" s="1">
        <f>'Building energy consumption'!$B$19*'Building energy consumption'!K183</f>
        <v>533057745604618.94</v>
      </c>
      <c r="L3" s="1">
        <f>'Building energy consumption'!$B$19*'Building energy consumption'!L183</f>
        <v>538915459917314.19</v>
      </c>
      <c r="M3" s="1">
        <f>'Building energy consumption'!$B$19*'Building energy consumption'!M183</f>
        <v>544769557901989.94</v>
      </c>
      <c r="N3" s="1">
        <f>'Building energy consumption'!$B$19*'Building energy consumption'!N183</f>
        <v>550621794163262.25</v>
      </c>
      <c r="O3" s="1">
        <f>'Building energy consumption'!$B$19*'Building energy consumption'!O183</f>
        <v>556471080127650.69</v>
      </c>
      <c r="P3" s="1">
        <f>'Building energy consumption'!$B$19*'Building energy consumption'!P183</f>
        <v>560903502453123.94</v>
      </c>
      <c r="Q3" s="1">
        <f>'Building energy consumption'!$B$19*'Building energy consumption'!Q183</f>
        <v>562823171954519.94</v>
      </c>
      <c r="R3" s="1">
        <f>'Building energy consumption'!$B$19*'Building energy consumption'!R183</f>
        <v>564721789907742.38</v>
      </c>
      <c r="S3" s="1">
        <f>'Building energy consumption'!$B$19*'Building energy consumption'!S183</f>
        <v>566602293020046.75</v>
      </c>
      <c r="T3" s="1">
        <f>'Building energy consumption'!$B$19*'Building energy consumption'!T183</f>
        <v>568462685643049.13</v>
      </c>
      <c r="U3" s="1">
        <f>'Building energy consumption'!$B$19*'Building energy consumption'!U183</f>
        <v>569669300929522.63</v>
      </c>
      <c r="V3" s="1">
        <f>'Building energy consumption'!$B$19*'Building energy consumption'!V183</f>
        <v>569717207219553.13</v>
      </c>
      <c r="W3" s="1">
        <f>'Building energy consumption'!$B$19*'Building energy consumption'!W183</f>
        <v>569741373207151.75</v>
      </c>
      <c r="X3" s="1">
        <f>'Building energy consumption'!$B$19*'Building energy consumption'!X183</f>
        <v>569743299256707.88</v>
      </c>
      <c r="Y3" s="1">
        <f>'Building energy consumption'!$B$19*'Building energy consumption'!Y183</f>
        <v>569720691390358.63</v>
      </c>
      <c r="Z3" s="1">
        <f>'Building energy consumption'!$B$19*'Building energy consumption'!Z183</f>
        <v>569198663248511.25</v>
      </c>
      <c r="AA3" s="1">
        <f>'Building energy consumption'!$B$19*'Building energy consumption'!AA183</f>
        <v>567791180736080.63</v>
      </c>
      <c r="AB3" s="1">
        <f>'Building energy consumption'!$B$19*'Building energy consumption'!AB183</f>
        <v>566346467178161.13</v>
      </c>
      <c r="AC3" s="1">
        <f>'Building energy consumption'!$B$19*'Building energy consumption'!AC183</f>
        <v>564865140385496.63</v>
      </c>
      <c r="AD3" s="1">
        <f>'Building energy consumption'!$B$19*'Building energy consumption'!AD183</f>
        <v>563347037846662.75</v>
      </c>
      <c r="AE3" s="1">
        <f>'Building energy consumption'!$B$19*'Building energy consumption'!AE183</f>
        <v>561215249057446.06</v>
      </c>
      <c r="AF3" s="1">
        <f>'Building energy consumption'!$B$19*'Building energy consumption'!AF183</f>
        <v>557989063905553</v>
      </c>
      <c r="AG3" s="1">
        <f>'Building energy consumption'!$B$19*'Building energy consumption'!AG183</f>
        <v>554710369585620.31</v>
      </c>
      <c r="AH3" s="1">
        <f>'Building energy consumption'!$B$19*'Building energy consumption'!AH183</f>
        <v>551383367430207.06</v>
      </c>
      <c r="AI3" s="1">
        <f>'Building energy consumption'!$B$19*'Building energy consumption'!AI183</f>
        <v>548003035515983.25</v>
      </c>
      <c r="AJ3" s="1">
        <f>'Building energy consumption'!$B$19*'Building energy consumption'!AJ183</f>
        <v>544125609701188.75</v>
      </c>
      <c r="AK3" s="1">
        <f>'Building energy consumption'!$B$19*'Building energy consumption'!AK183</f>
        <v>539402780370516.38</v>
      </c>
      <c r="AL3" s="1">
        <f>'Building energy consumption'!$B$19*'Building energy consumption'!AL183</f>
        <v>534615162828437.44</v>
      </c>
      <c r="AM3" s="1">
        <f>'Building energy consumption'!$B$19*'Building energy consumption'!AM183</f>
        <v>529764101048825.19</v>
      </c>
      <c r="AN3" s="1">
        <f>'Building energy consumption'!$B$19*'Building energy consumption'!AN183</f>
        <v>524848073161932.75</v>
      </c>
    </row>
    <row r="4" spans="1:40" x14ac:dyDescent="0.15">
      <c r="A4" t="s">
        <v>2</v>
      </c>
      <c r="B4" s="1">
        <f>'Building energy consumption'!$B$19*'Building energy consumption'!B184</f>
        <v>380704327348972.94</v>
      </c>
      <c r="C4" s="1">
        <f>'Building energy consumption'!$B$19*'Building energy consumption'!C184</f>
        <v>384088826868392.88</v>
      </c>
      <c r="D4" s="1">
        <f>'Building energy consumption'!$B$19*'Building energy consumption'!D184</f>
        <v>392314429095139.81</v>
      </c>
      <c r="E4" s="1">
        <f>'Building energy consumption'!$B$19*'Building energy consumption'!E184</f>
        <v>400596632091506.5</v>
      </c>
      <c r="F4" s="1">
        <f>'Building energy consumption'!$B$19*'Building energy consumption'!F184</f>
        <v>407793238096341.5</v>
      </c>
      <c r="G4" s="1">
        <f>'Building energy consumption'!$B$19*'Building energy consumption'!G184</f>
        <v>412937076058410.75</v>
      </c>
      <c r="H4" s="1">
        <f>'Building energy consumption'!$B$19*'Building energy consumption'!H184</f>
        <v>418088863252457.75</v>
      </c>
      <c r="I4" s="1">
        <f>'Building energy consumption'!$B$19*'Building energy consumption'!I184</f>
        <v>423250820646512.88</v>
      </c>
      <c r="J4" s="1">
        <f>'Building energy consumption'!$B$19*'Building energy consumption'!J184</f>
        <v>428421824475124.94</v>
      </c>
      <c r="K4" s="1">
        <f>'Building energy consumption'!$B$19*'Building energy consumption'!K184</f>
        <v>433450982758607.31</v>
      </c>
      <c r="L4" s="1">
        <f>'Building energy consumption'!$B$19*'Building energy consumption'!L184</f>
        <v>438214129052780.5</v>
      </c>
      <c r="M4" s="1">
        <f>'Building energy consumption'!$B$19*'Building energy consumption'!M184</f>
        <v>442974334763223.38</v>
      </c>
      <c r="N4" s="1">
        <f>'Building energy consumption'!$B$19*'Building energy consumption'!N184</f>
        <v>447733026630474.69</v>
      </c>
      <c r="O4" s="1">
        <f>'Building energy consumption'!$B$19*'Building energy consumption'!O184</f>
        <v>452489319491062.56</v>
      </c>
      <c r="P4" s="1">
        <f>'Building energy consumption'!$B$19*'Building energy consumption'!P184</f>
        <v>456093502769177.06</v>
      </c>
      <c r="Q4" s="1">
        <f>'Building energy consumption'!$B$19*'Building energy consumption'!Q184</f>
        <v>457654464295039.56</v>
      </c>
      <c r="R4" s="1">
        <f>'Building energy consumption'!$B$19*'Building energy consumption'!R184</f>
        <v>459198307948927.38</v>
      </c>
      <c r="S4" s="1">
        <f>'Building energy consumption'!$B$19*'Building energy consumption'!S184</f>
        <v>460727421687222.94</v>
      </c>
      <c r="T4" s="1">
        <f>'Building energy consumption'!$B$19*'Building energy consumption'!T184</f>
        <v>462240182766874.25</v>
      </c>
      <c r="U4" s="1">
        <f>'Building energy consumption'!$B$19*'Building energy consumption'!U184</f>
        <v>463221330843318.13</v>
      </c>
      <c r="V4" s="1">
        <f>'Building energy consumption'!$B$19*'Building energy consumption'!V184</f>
        <v>463260285400615.44</v>
      </c>
      <c r="W4" s="1">
        <f>'Building energy consumption'!$B$19*'Building energy consumption'!W184</f>
        <v>463279935750245.31</v>
      </c>
      <c r="X4" s="1">
        <f>'Building energy consumption'!$B$19*'Building energy consumption'!X184</f>
        <v>463281501899653.69</v>
      </c>
      <c r="Y4" s="1">
        <f>'Building energy consumption'!$B$19*'Building energy consumption'!Y184</f>
        <v>463263118521927.81</v>
      </c>
      <c r="Z4" s="1">
        <f>'Building energy consumption'!$B$19*'Building energy consumption'!Z184</f>
        <v>462838636159599.94</v>
      </c>
      <c r="AA4" s="1">
        <f>'Building energy consumption'!$B$19*'Building energy consumption'!AA184</f>
        <v>461694154753487.75</v>
      </c>
      <c r="AB4" s="1">
        <f>'Building energy consumption'!$B$19*'Building energy consumption'!AB184</f>
        <v>460519399266585.31</v>
      </c>
      <c r="AC4" s="1">
        <f>'Building energy consumption'!$B$19*'Building energy consumption'!AC184</f>
        <v>459314872065993.19</v>
      </c>
      <c r="AD4" s="1">
        <f>'Building energy consumption'!$B$19*'Building energy consumption'!AD184</f>
        <v>458080441007047.5</v>
      </c>
      <c r="AE4" s="1">
        <f>'Building energy consumption'!$B$19*'Building energy consumption'!AE184</f>
        <v>456346996641331.19</v>
      </c>
      <c r="AF4" s="1">
        <f>'Building energy consumption'!$B$19*'Building energy consumption'!AF184</f>
        <v>453723653980653.5</v>
      </c>
      <c r="AG4" s="1">
        <f>'Building energy consumption'!$B$19*'Building energy consumption'!AG184</f>
        <v>451057613974935.25</v>
      </c>
      <c r="AH4" s="1">
        <f>'Building energy consumption'!$B$19*'Building energy consumption'!AH184</f>
        <v>448352292898945.31</v>
      </c>
      <c r="AI4" s="1">
        <f>'Building energy consumption'!$B$19*'Building energy consumption'!AI184</f>
        <v>445603607222108.06</v>
      </c>
      <c r="AJ4" s="1">
        <f>'Building energy consumption'!$B$19*'Building energy consumption'!AJ184</f>
        <v>442450714230955.63</v>
      </c>
      <c r="AK4" s="1">
        <f>'Building energy consumption'!$B$19*'Building energy consumption'!AK184</f>
        <v>438610389178631.06</v>
      </c>
      <c r="AL4" s="1">
        <f>'Building energy consumption'!$B$19*'Building energy consumption'!AL184</f>
        <v>434717382190555.75</v>
      </c>
      <c r="AM4" s="1">
        <f>'Building energy consumption'!$B$19*'Building energy consumption'!AM184</f>
        <v>430772786106672.38</v>
      </c>
      <c r="AN4" s="1">
        <f>'Building energy consumption'!$B$19*'Building energy consumption'!AN184</f>
        <v>426775363432651.75</v>
      </c>
    </row>
    <row r="5" spans="1:40" x14ac:dyDescent="0.15">
      <c r="A5" t="s">
        <v>3</v>
      </c>
      <c r="B5" s="1">
        <f>'Building energy consumption'!$B$19*'Building energy consumption'!B185</f>
        <v>292635691802473.56</v>
      </c>
      <c r="C5" s="1">
        <f>'Building energy consumption'!$B$19*'Building energy consumption'!C185</f>
        <v>295237252349913.06</v>
      </c>
      <c r="D5" s="1">
        <f>'Building energy consumption'!$B$19*'Building energy consumption'!D185</f>
        <v>301560019456023.69</v>
      </c>
      <c r="E5" s="1">
        <f>'Building energy consumption'!$B$19*'Building energy consumption'!E185</f>
        <v>307926293830595.25</v>
      </c>
      <c r="F5" s="1">
        <f>'Building energy consumption'!$B$19*'Building energy consumption'!F185</f>
        <v>313458103231133.69</v>
      </c>
      <c r="G5" s="1">
        <f>'Building energy consumption'!$B$19*'Building energy consumption'!G185</f>
        <v>317412013056724.38</v>
      </c>
      <c r="H5" s="1">
        <f>'Building energy consumption'!$B$19*'Building energy consumption'!H185</f>
        <v>321372033212122.06</v>
      </c>
      <c r="I5" s="1">
        <f>'Building energy consumption'!$B$19*'Building energy consumption'!I185</f>
        <v>325339870887052.25</v>
      </c>
      <c r="J5" s="1">
        <f>'Building energy consumption'!$B$19*'Building energy consumption'!J185</f>
        <v>329314662277621.44</v>
      </c>
      <c r="K5" s="1">
        <f>'Building energy consumption'!$B$19*'Building energy consumption'!K185</f>
        <v>333180421366096.38</v>
      </c>
      <c r="L5" s="1">
        <f>'Building energy consumption'!$B$19*'Building energy consumption'!L185</f>
        <v>336841705230816.06</v>
      </c>
      <c r="M5" s="1">
        <f>'Building energy consumption'!$B$19*'Building energy consumption'!M185</f>
        <v>340500728759383.94</v>
      </c>
      <c r="N5" s="1">
        <f>'Building energy consumption'!$B$19*'Building energy consumption'!N185</f>
        <v>344158588643312.75</v>
      </c>
      <c r="O5" s="1">
        <f>'Building energy consumption'!$B$19*'Building energy consumption'!O185</f>
        <v>347814604484702</v>
      </c>
      <c r="P5" s="1">
        <f>'Building energy consumption'!$B$19*'Building energy consumption'!P185</f>
        <v>350585029171803.5</v>
      </c>
      <c r="Q5" s="1">
        <f>'Building energy consumption'!$B$19*'Building energy consumption'!Q185</f>
        <v>351784892223475.81</v>
      </c>
      <c r="R5" s="1">
        <f>'Building energy consumption'!$B$19*'Building energy consumption'!R185</f>
        <v>352971597294143.94</v>
      </c>
      <c r="S5" s="1">
        <f>'Building energy consumption'!$B$19*'Building energy consumption'!S185</f>
        <v>354146979932336.63</v>
      </c>
      <c r="T5" s="1">
        <f>'Building energy consumption'!$B$19*'Building energy consumption'!T185</f>
        <v>355309792785445.63</v>
      </c>
      <c r="U5" s="1">
        <f>'Building energy consumption'!$B$19*'Building energy consumption'!U185</f>
        <v>356063971095185.81</v>
      </c>
      <c r="V5" s="1">
        <f>'Building energy consumption'!$B$19*'Building energy consumption'!V185</f>
        <v>356093914263688.69</v>
      </c>
      <c r="W5" s="1">
        <f>'Building energy consumption'!$B$19*'Building energy consumption'!W185</f>
        <v>356109018882273.19</v>
      </c>
      <c r="X5" s="1">
        <f>'Building energy consumption'!$B$19*'Building energy consumption'!X185</f>
        <v>356110222733090.31</v>
      </c>
      <c r="Y5" s="1">
        <f>'Building energy consumption'!$B$19*'Building energy consumption'!Y185</f>
        <v>356096091996789.25</v>
      </c>
      <c r="Z5" s="1">
        <f>'Building energy consumption'!$B$19*'Building energy consumption'!Z185</f>
        <v>355769805477739.81</v>
      </c>
      <c r="AA5" s="1">
        <f>'Building energy consumption'!$B$19*'Building energy consumption'!AA185</f>
        <v>354890077867694.19</v>
      </c>
      <c r="AB5" s="1">
        <f>'Building energy consumption'!$B$19*'Building energy consumption'!AB185</f>
        <v>353987079504102.44</v>
      </c>
      <c r="AC5" s="1">
        <f>'Building energy consumption'!$B$19*'Building energy consumption'!AC185</f>
        <v>353061196541083</v>
      </c>
      <c r="AD5" s="1">
        <f>'Building energy consumption'!$B$19*'Building energy consumption'!AD185</f>
        <v>352112327403102.56</v>
      </c>
      <c r="AE5" s="1">
        <f>'Building energy consumption'!$B$19*'Building energy consumption'!AE185</f>
        <v>350779882104424.69</v>
      </c>
      <c r="AF5" s="1">
        <f>'Building energy consumption'!$B$19*'Building energy consumption'!AF185</f>
        <v>348763399392793.5</v>
      </c>
      <c r="AG5" s="1">
        <f>'Building energy consumption'!$B$19*'Building energy consumption'!AG185</f>
        <v>346714096546988.81</v>
      </c>
      <c r="AH5" s="1">
        <f>'Building energy consumption'!$B$19*'Building energy consumption'!AH185</f>
        <v>344634599552213.5</v>
      </c>
      <c r="AI5" s="1">
        <f>'Building energy consumption'!$B$19*'Building energy consumption'!AI185</f>
        <v>342521769524275.56</v>
      </c>
      <c r="AJ5" s="1">
        <f>'Building energy consumption'!$B$19*'Building energy consumption'!AJ185</f>
        <v>340098237782280.69</v>
      </c>
      <c r="AK5" s="1">
        <f>'Building energy consumption'!$B$19*'Building energy consumption'!AK185</f>
        <v>337146298185851.44</v>
      </c>
      <c r="AL5" s="1">
        <f>'Building energy consumption'!$B$19*'Building energy consumption'!AL185</f>
        <v>334153863607867.25</v>
      </c>
      <c r="AM5" s="1">
        <f>'Building energy consumption'!$B$19*'Building energy consumption'!AM185</f>
        <v>331121774080735.63</v>
      </c>
      <c r="AN5" s="1">
        <f>'Building energy consumption'!$B$19*'Building energy consumption'!AN185</f>
        <v>328049078380676.88</v>
      </c>
    </row>
    <row r="6" spans="1:40" x14ac:dyDescent="0.15">
      <c r="A6" t="s">
        <v>4</v>
      </c>
      <c r="B6" s="1">
        <f>'Building energy consumption'!$B$19*'Building energy consumption'!B186</f>
        <v>384286472877133.13</v>
      </c>
      <c r="C6" s="1">
        <f>'Building energy consumption'!$B$19*'Building energy consumption'!C186</f>
        <v>387702818028314.06</v>
      </c>
      <c r="D6" s="1">
        <f>'Building energy consumption'!$B$19*'Building energy consumption'!D186</f>
        <v>396005817074892.56</v>
      </c>
      <c r="E6" s="1">
        <f>'Building energy consumption'!$B$19*'Building energy consumption'!E186</f>
        <v>404365949462378.44</v>
      </c>
      <c r="F6" s="1">
        <f>'Building energy consumption'!$B$19*'Building energy consumption'!F186</f>
        <v>411630270195327.19</v>
      </c>
      <c r="G6" s="1">
        <f>'Building energy consumption'!$B$19*'Building energy consumption'!G186</f>
        <v>416822507859815.69</v>
      </c>
      <c r="H6" s="1">
        <f>'Building energy consumption'!$B$19*'Building energy consumption'!H186</f>
        <v>422022769552662.56</v>
      </c>
      <c r="I6" s="1">
        <f>'Building energy consumption'!$B$19*'Building energy consumption'!I186</f>
        <v>427233297139561.13</v>
      </c>
      <c r="J6" s="1">
        <f>'Building energy consumption'!$B$19*'Building energy consumption'!J186</f>
        <v>432452956281260.19</v>
      </c>
      <c r="K6" s="1">
        <f>'Building energy consumption'!$B$19*'Building energy consumption'!K186</f>
        <v>437529435216391.31</v>
      </c>
      <c r="L6" s="1">
        <f>'Building energy consumption'!$B$19*'Building energy consumption'!L186</f>
        <v>442337399186571.56</v>
      </c>
      <c r="M6" s="1">
        <f>'Building energy consumption'!$B$19*'Building energy consumption'!M186</f>
        <v>447142394904308.31</v>
      </c>
      <c r="N6" s="1">
        <f>'Building energy consumption'!$B$19*'Building energy consumption'!N186</f>
        <v>451945862534711.25</v>
      </c>
      <c r="O6" s="1">
        <f>'Building energy consumption'!$B$19*'Building energy consumption'!O186</f>
        <v>456746908585576.13</v>
      </c>
      <c r="P6" s="1">
        <f>'Building energy consumption'!$B$19*'Building energy consumption'!P186</f>
        <v>460385004556783.25</v>
      </c>
      <c r="Q6" s="1">
        <f>'Building energy consumption'!$B$19*'Building energy consumption'!Q186</f>
        <v>461960653573561.38</v>
      </c>
      <c r="R6" s="1">
        <f>'Building energy consumption'!$B$19*'Building energy consumption'!R186</f>
        <v>463519023651878</v>
      </c>
      <c r="S6" s="1">
        <f>'Building energy consumption'!$B$19*'Building energy consumption'!S186</f>
        <v>465062525217015.13</v>
      </c>
      <c r="T6" s="1">
        <f>'Building energy consumption'!$B$19*'Building energy consumption'!T186</f>
        <v>466589520257111.06</v>
      </c>
      <c r="U6" s="1">
        <f>'Building energy consumption'!$B$19*'Building energy consumption'!U186</f>
        <v>467579900209690.88</v>
      </c>
      <c r="V6" s="1">
        <f>'Building energy consumption'!$B$19*'Building energy consumption'!V186</f>
        <v>467619221300497.88</v>
      </c>
      <c r="W6" s="1">
        <f>'Building energy consumption'!$B$19*'Building energy consumption'!W186</f>
        <v>467639056545352.25</v>
      </c>
      <c r="X6" s="1">
        <f>'Building energy consumption'!$B$19*'Building energy consumption'!X186</f>
        <v>467640637431065.63</v>
      </c>
      <c r="Y6" s="1">
        <f>'Building energy consumption'!$B$19*'Building energy consumption'!Y186</f>
        <v>467622081079381.81</v>
      </c>
      <c r="Z6" s="1">
        <f>'Building energy consumption'!$B$19*'Building energy consumption'!Z186</f>
        <v>467193604652666.5</v>
      </c>
      <c r="AA6" s="1">
        <f>'Building energy consumption'!$B$19*'Building energy consumption'!AA186</f>
        <v>466038354524854.94</v>
      </c>
      <c r="AB6" s="1">
        <f>'Building energy consumption'!$B$19*'Building energy consumption'!AB186</f>
        <v>464852545459593.19</v>
      </c>
      <c r="AC6" s="1">
        <f>'Building energy consumption'!$B$19*'Building energy consumption'!AC186</f>
        <v>463636684550883.75</v>
      </c>
      <c r="AD6" s="1">
        <f>'Building energy consumption'!$B$19*'Building energy consumption'!AD186</f>
        <v>462390638410679.56</v>
      </c>
      <c r="AE6" s="1">
        <f>'Building energy consumption'!$B$19*'Building energy consumption'!AE186</f>
        <v>460640883618375.25</v>
      </c>
      <c r="AF6" s="1">
        <f>'Building energy consumption'!$B$19*'Building energy consumption'!AF186</f>
        <v>457992857247779.63</v>
      </c>
      <c r="AG6" s="1">
        <f>'Building energy consumption'!$B$19*'Building energy consumption'!AG186</f>
        <v>455301731781775.56</v>
      </c>
      <c r="AH6" s="1">
        <f>'Building energy consumption'!$B$19*'Building energy consumption'!AH186</f>
        <v>452570955639745</v>
      </c>
      <c r="AI6" s="1">
        <f>'Building energy consumption'!$B$19*'Building energy consumption'!AI186</f>
        <v>449796406868116.69</v>
      </c>
      <c r="AJ6" s="1">
        <f>'Building energy consumption'!$B$19*'Building energy consumption'!AJ186</f>
        <v>446613847490958.94</v>
      </c>
      <c r="AK6" s="1">
        <f>'Building energy consumption'!$B$19*'Building energy consumption'!AK186</f>
        <v>442737387826483.69</v>
      </c>
      <c r="AL6" s="1">
        <f>'Building energy consumption'!$B$19*'Building energy consumption'!AL186</f>
        <v>438807750528291.94</v>
      </c>
      <c r="AM6" s="1">
        <f>'Building energy consumption'!$B$19*'Building energy consumption'!AM186</f>
        <v>434826038719140.44</v>
      </c>
      <c r="AN6" s="1">
        <f>'Building energy consumption'!$B$19*'Building energy consumption'!AN186</f>
        <v>430791003260795.5</v>
      </c>
    </row>
    <row r="7" spans="1:40" x14ac:dyDescent="0.15">
      <c r="A7" t="s">
        <v>5</v>
      </c>
      <c r="B7" s="1">
        <f>'Building energy consumption'!$B$19*'Building energy consumption'!B187</f>
        <v>40851768529818.422</v>
      </c>
      <c r="C7" s="1">
        <f>'Building energy consumption'!$B$19*'Building energy consumption'!C187</f>
        <v>41214944834956.367</v>
      </c>
      <c r="D7" s="1">
        <f>'Building energy consumption'!$B$19*'Building energy consumption'!D187</f>
        <v>42097599362487.914</v>
      </c>
      <c r="E7" s="1">
        <f>'Building energy consumption'!$B$19*'Building energy consumption'!E187</f>
        <v>42986327478820.563</v>
      </c>
      <c r="F7" s="1">
        <f>'Building energy consumption'!$B$19*'Building energy consumption'!F187</f>
        <v>43758564781078.305</v>
      </c>
      <c r="G7" s="1">
        <f>'Building energy consumption'!$B$19*'Building energy consumption'!G187</f>
        <v>44310528241133.031</v>
      </c>
      <c r="H7" s="1">
        <f>'Building energy consumption'!$B$19*'Building energy consumption'!H187</f>
        <v>44863344699594.695</v>
      </c>
      <c r="I7" s="1">
        <f>'Building energy consumption'!$B$19*'Building energy consumption'!I187</f>
        <v>45417252479133.609</v>
      </c>
      <c r="J7" s="1">
        <f>'Building energy consumption'!$B$19*'Building energy consumption'!J187</f>
        <v>45972130993239.984</v>
      </c>
      <c r="K7" s="1">
        <f>'Building energy consumption'!$B$19*'Building energy consumption'!K187</f>
        <v>46511788662821.242</v>
      </c>
      <c r="L7" s="1">
        <f>'Building energy consumption'!$B$19*'Building energy consumption'!L187</f>
        <v>47022901712778.398</v>
      </c>
      <c r="M7" s="1">
        <f>'Building energy consumption'!$B$19*'Building energy consumption'!M187</f>
        <v>47533699221153.125</v>
      </c>
      <c r="N7" s="1">
        <f>'Building energy consumption'!$B$19*'Building energy consumption'!N187</f>
        <v>48044334285428.305</v>
      </c>
      <c r="O7" s="1">
        <f>'Building energy consumption'!$B$19*'Building energy consumption'!O187</f>
        <v>48554711922461.711</v>
      </c>
      <c r="P7" s="1">
        <f>'Building energy consumption'!$B$19*'Building energy consumption'!P187</f>
        <v>48941461561064.086</v>
      </c>
      <c r="Q7" s="1">
        <f>'Building energy consumption'!$B$19*'Building energy consumption'!Q187</f>
        <v>49108961729456.016</v>
      </c>
      <c r="R7" s="1">
        <f>'Building energy consumption'!$B$19*'Building energy consumption'!R187</f>
        <v>49274625051525.484</v>
      </c>
      <c r="S7" s="1">
        <f>'Building energy consumption'!$B$19*'Building energy consumption'!S187</f>
        <v>49438707768755.422</v>
      </c>
      <c r="T7" s="1">
        <f>'Building energy consumption'!$B$19*'Building energy consumption'!T187</f>
        <v>49601035751463.602</v>
      </c>
      <c r="U7" s="1">
        <f>'Building energy consumption'!$B$19*'Building energy consumption'!U187</f>
        <v>49706318594953.891</v>
      </c>
      <c r="V7" s="1">
        <f>'Building energy consumption'!$B$19*'Building energy consumption'!V187</f>
        <v>49710498643468.125</v>
      </c>
      <c r="W7" s="1">
        <f>'Building energy consumption'!$B$19*'Building energy consumption'!W187</f>
        <v>49712607239239.016</v>
      </c>
      <c r="X7" s="1">
        <f>'Building energy consumption'!$B$19*'Building energy consumption'!X187</f>
        <v>49712775296097.102</v>
      </c>
      <c r="Y7" s="1">
        <f>'Building energy consumption'!$B$19*'Building energy consumption'!Y187</f>
        <v>49710802653713.758</v>
      </c>
      <c r="Z7" s="1">
        <f>'Building energy consumption'!$B$19*'Building energy consumption'!Z187</f>
        <v>49665253249714.172</v>
      </c>
      <c r="AA7" s="1">
        <f>'Building energy consumption'!$B$19*'Building energy consumption'!AA187</f>
        <v>49542443798571.992</v>
      </c>
      <c r="AB7" s="1">
        <f>'Building energy consumption'!$B$19*'Building energy consumption'!AB187</f>
        <v>49416385764075.109</v>
      </c>
      <c r="AC7" s="1">
        <f>'Building energy consumption'!$B$19*'Building energy consumption'!AC187</f>
        <v>49287133053108.797</v>
      </c>
      <c r="AD7" s="1">
        <f>'Building energy consumption'!$B$19*'Building energy consumption'!AD187</f>
        <v>49154671485789.016</v>
      </c>
      <c r="AE7" s="1">
        <f>'Building energy consumption'!$B$19*'Building energy consumption'!AE187</f>
        <v>48968662914568.734</v>
      </c>
      <c r="AF7" s="1">
        <f>'Building energy consumption'!$B$19*'Building energy consumption'!AF187</f>
        <v>48687163127333.156</v>
      </c>
      <c r="AG7" s="1">
        <f>'Building energy consumption'!$B$19*'Building energy consumption'!AG187</f>
        <v>48401081668886.781</v>
      </c>
      <c r="AH7" s="1">
        <f>'Building energy consumption'!$B$19*'Building energy consumption'!AH187</f>
        <v>48110785125202.172</v>
      </c>
      <c r="AI7" s="1">
        <f>'Building energy consumption'!$B$19*'Building energy consumption'!AI187</f>
        <v>47815835309912.961</v>
      </c>
      <c r="AJ7" s="1">
        <f>'Building energy consumption'!$B$19*'Building energy consumption'!AJ187</f>
        <v>47477511720132.016</v>
      </c>
      <c r="AK7" s="1">
        <f>'Building energy consumption'!$B$19*'Building energy consumption'!AK187</f>
        <v>47065422708143.93</v>
      </c>
      <c r="AL7" s="1">
        <f>'Building energy consumption'!$B$19*'Building energy consumption'!AL187</f>
        <v>46647680620815.25</v>
      </c>
      <c r="AM7" s="1">
        <f>'Building energy consumption'!$B$19*'Building energy consumption'!AM187</f>
        <v>46224402726170.477</v>
      </c>
      <c r="AN7" s="1">
        <f>'Building energy consumption'!$B$19*'Building energy consumption'!AN187</f>
        <v>45795456233935.703</v>
      </c>
    </row>
    <row r="8" spans="1:40" x14ac:dyDescent="0.15">
      <c r="A8" t="s">
        <v>6</v>
      </c>
      <c r="B8" s="1">
        <f>'Building energy consumption'!$B$19*'Building energy consumption'!B188</f>
        <v>78897948938065.984</v>
      </c>
      <c r="C8" s="1">
        <f>'Building energy consumption'!$B$19*'Building energy consumption'!C188</f>
        <v>79599359589538.109</v>
      </c>
      <c r="D8" s="1">
        <f>'Building energy consumption'!$B$19*'Building energy consumption'!D188</f>
        <v>81304050337315.797</v>
      </c>
      <c r="E8" s="1">
        <f>'Building energy consumption'!$B$19*'Building energy consumption'!E188</f>
        <v>83020471145170.297</v>
      </c>
      <c r="F8" s="1">
        <f>'Building energy consumption'!$B$19*'Building energy consumption'!F188</f>
        <v>84511910596491.219</v>
      </c>
      <c r="G8" s="1">
        <f>'Building energy consumption'!$B$19*'Building energy consumption'!G188</f>
        <v>85577930170534.609</v>
      </c>
      <c r="H8" s="1">
        <f>'Building energy consumption'!$B$19*'Building energy consumption'!H188</f>
        <v>86645597159786.125</v>
      </c>
      <c r="I8" s="1">
        <f>'Building energy consumption'!$B$19*'Building energy consumption'!I188</f>
        <v>87715371842234.922</v>
      </c>
      <c r="J8" s="1">
        <f>'Building energy consumption'!$B$19*'Building energy consumption'!J188</f>
        <v>88787021326414.297</v>
      </c>
      <c r="K8" s="1">
        <f>'Building energy consumption'!$B$19*'Building energy consumption'!K188</f>
        <v>89829274447661.156</v>
      </c>
      <c r="L8" s="1">
        <f>'Building energy consumption'!$B$19*'Building energy consumption'!L188</f>
        <v>90816398696337.563</v>
      </c>
      <c r="M8" s="1">
        <f>'Building energy consumption'!$B$19*'Building energy consumption'!M188</f>
        <v>91802913532384.953</v>
      </c>
      <c r="N8" s="1">
        <f>'Building energy consumption'!$B$19*'Building energy consumption'!N188</f>
        <v>92789114636451.297</v>
      </c>
      <c r="O8" s="1">
        <f>'Building energy consumption'!$B$19*'Building energy consumption'!O188</f>
        <v>93774818565435.422</v>
      </c>
      <c r="P8" s="1">
        <f>'Building energy consumption'!$B$19*'Building energy consumption'!P188</f>
        <v>94521756931542.953</v>
      </c>
      <c r="Q8" s="1">
        <f>'Building energy consumption'!$B$19*'Building energy consumption'!Q188</f>
        <v>94845253813281.563</v>
      </c>
      <c r="R8" s="1">
        <f>'Building energy consumption'!$B$19*'Building energy consumption'!R188</f>
        <v>95165203151974.375</v>
      </c>
      <c r="S8" s="1">
        <f>'Building energy consumption'!$B$19*'Building energy consumption'!S188</f>
        <v>95482099832620.594</v>
      </c>
      <c r="T8" s="1">
        <f>'Building energy consumption'!$B$19*'Building energy consumption'!T188</f>
        <v>95795607554607.719</v>
      </c>
      <c r="U8" s="1">
        <f>'Building energy consumption'!$B$19*'Building energy consumption'!U188</f>
        <v>95998942702844.656</v>
      </c>
      <c r="V8" s="1">
        <f>'Building energy consumption'!$B$19*'Building energy consumption'!V188</f>
        <v>96007015725533.844</v>
      </c>
      <c r="W8" s="1">
        <f>'Building energy consumption'!$B$19*'Building energy consumption'!W188</f>
        <v>96011088104465.031</v>
      </c>
      <c r="X8" s="1">
        <f>'Building energy consumption'!$B$19*'Building energy consumption'!X188</f>
        <v>96011412676494.234</v>
      </c>
      <c r="Y8" s="1">
        <f>'Building energy consumption'!$B$19*'Building energy consumption'!Y188</f>
        <v>96007602867430</v>
      </c>
      <c r="Z8" s="1">
        <f>'Building energy consumption'!$B$19*'Building energy consumption'!Z188</f>
        <v>95919632268353.125</v>
      </c>
      <c r="AA8" s="1">
        <f>'Building energy consumption'!$B$19*'Building energy consumption'!AA188</f>
        <v>95682447584457.359</v>
      </c>
      <c r="AB8" s="1">
        <f>'Building energy consumption'!$B$19*'Building energy consumption'!AB188</f>
        <v>95438988837703.016</v>
      </c>
      <c r="AC8" s="1">
        <f>'Building energy consumption'!$B$19*'Building energy consumption'!AC188</f>
        <v>95189360139682.672</v>
      </c>
      <c r="AD8" s="1">
        <f>'Building energy consumption'!$B$19*'Building energy consumption'!AD188</f>
        <v>94933534104464.063</v>
      </c>
      <c r="AE8" s="1">
        <f>'Building energy consumption'!$B$19*'Building energy consumption'!AE188</f>
        <v>94574291523730.547</v>
      </c>
      <c r="AF8" s="1">
        <f>'Building energy consumption'!$B$19*'Building energy consumption'!AF188</f>
        <v>94030624587422.078</v>
      </c>
      <c r="AG8" s="1">
        <f>'Building energy consumption'!$B$19*'Building energy consumption'!AG188</f>
        <v>93478108965383.484</v>
      </c>
      <c r="AH8" s="1">
        <f>'Building energy consumption'!$B$19*'Building energy consumption'!AH188</f>
        <v>92917452653434.391</v>
      </c>
      <c r="AI8" s="1">
        <f>'Building energy consumption'!$B$19*'Building energy consumption'!AI188</f>
        <v>92347809372287.469</v>
      </c>
      <c r="AJ8" s="1">
        <f>'Building energy consumption'!$B$19*'Building energy consumption'!AJ188</f>
        <v>91694397334774.438</v>
      </c>
      <c r="AK8" s="1">
        <f>'Building energy consumption'!$B$19*'Building energy consumption'!AK188</f>
        <v>90898520460997.422</v>
      </c>
      <c r="AL8" s="1">
        <f>'Building energy consumption'!$B$19*'Building energy consumption'!AL188</f>
        <v>90091725674346.219</v>
      </c>
      <c r="AM8" s="1">
        <f>'Building energy consumption'!$B$19*'Building energy consumption'!AM188</f>
        <v>89274239457221.5</v>
      </c>
      <c r="AN8" s="1">
        <f>'Building energy consumption'!$B$19*'Building energy consumption'!AN188</f>
        <v>88445805348749.578</v>
      </c>
    </row>
    <row r="9" spans="1:40" x14ac:dyDescent="0.15">
      <c r="A9" t="s">
        <v>7</v>
      </c>
      <c r="B9" s="1">
        <f>'Building energy consumption'!$B$19*'Building energy consumption'!B189</f>
        <v>0</v>
      </c>
      <c r="C9" s="1">
        <f>'Building energy consumption'!$B$19*'Building energy consumption'!C189</f>
        <v>0</v>
      </c>
      <c r="D9" s="1">
        <f>'Building energy consumption'!$B$19*'Building energy consumption'!D189</f>
        <v>0</v>
      </c>
      <c r="E9" s="1">
        <f>'Building energy consumption'!$B$19*'Building energy consumption'!E189</f>
        <v>0</v>
      </c>
      <c r="F9" s="1">
        <f>'Building energy consumption'!$B$19*'Building energy consumption'!F189</f>
        <v>0</v>
      </c>
      <c r="G9" s="1">
        <f>'Building energy consumption'!$B$19*'Building energy consumption'!G189</f>
        <v>0</v>
      </c>
      <c r="H9" s="1">
        <f>'Building energy consumption'!$B$19*'Building energy consumption'!H189</f>
        <v>0</v>
      </c>
      <c r="I9" s="1">
        <f>'Building energy consumption'!$B$19*'Building energy consumption'!I189</f>
        <v>0</v>
      </c>
      <c r="J9" s="1">
        <f>'Building energy consumption'!$B$19*'Building energy consumption'!J189</f>
        <v>0</v>
      </c>
      <c r="K9" s="1">
        <f>'Building energy consumption'!$B$19*'Building energy consumption'!K189</f>
        <v>0</v>
      </c>
      <c r="L9" s="1">
        <f>'Building energy consumption'!$B$19*'Building energy consumption'!L189</f>
        <v>0</v>
      </c>
      <c r="M9" s="1">
        <f>'Building energy consumption'!$B$19*'Building energy consumption'!M189</f>
        <v>0</v>
      </c>
      <c r="N9" s="1">
        <f>'Building energy consumption'!$B$19*'Building energy consumption'!N189</f>
        <v>0</v>
      </c>
      <c r="O9" s="1">
        <f>'Building energy consumption'!$B$19*'Building energy consumption'!O189</f>
        <v>0</v>
      </c>
      <c r="P9" s="1">
        <f>'Building energy consumption'!$B$19*'Building energy consumption'!P189</f>
        <v>0</v>
      </c>
      <c r="Q9" s="1">
        <f>'Building energy consumption'!$B$19*'Building energy consumption'!Q189</f>
        <v>0</v>
      </c>
      <c r="R9" s="1">
        <f>'Building energy consumption'!$B$19*'Building energy consumption'!R189</f>
        <v>0</v>
      </c>
      <c r="S9" s="1">
        <f>'Building energy consumption'!$B$19*'Building energy consumption'!S189</f>
        <v>0</v>
      </c>
      <c r="T9" s="1">
        <f>'Building energy consumption'!$B$19*'Building energy consumption'!T189</f>
        <v>0</v>
      </c>
      <c r="U9" s="1">
        <f>'Building energy consumption'!$B$19*'Building energy consumption'!U189</f>
        <v>0</v>
      </c>
      <c r="V9" s="1">
        <f>'Building energy consumption'!$B$19*'Building energy consumption'!V189</f>
        <v>0</v>
      </c>
      <c r="W9" s="1">
        <f>'Building energy consumption'!$B$19*'Building energy consumption'!W189</f>
        <v>0</v>
      </c>
      <c r="X9" s="1">
        <f>'Building energy consumption'!$B$19*'Building energy consumption'!X189</f>
        <v>0</v>
      </c>
      <c r="Y9" s="1">
        <f>'Building energy consumption'!$B$19*'Building energy consumption'!Y189</f>
        <v>0</v>
      </c>
      <c r="Z9" s="1">
        <f>'Building energy consumption'!$B$19*'Building energy consumption'!Z189</f>
        <v>0</v>
      </c>
      <c r="AA9" s="1">
        <f>'Building energy consumption'!$B$19*'Building energy consumption'!AA189</f>
        <v>0</v>
      </c>
      <c r="AB9" s="1">
        <f>'Building energy consumption'!$B$19*'Building energy consumption'!AB189</f>
        <v>0</v>
      </c>
      <c r="AC9" s="1">
        <f>'Building energy consumption'!$B$19*'Building energy consumption'!AC189</f>
        <v>0</v>
      </c>
      <c r="AD9" s="1">
        <f>'Building energy consumption'!$B$19*'Building energy consumption'!AD189</f>
        <v>0</v>
      </c>
      <c r="AE9" s="1">
        <f>'Building energy consumption'!$B$19*'Building energy consumption'!AE189</f>
        <v>0</v>
      </c>
      <c r="AF9" s="1">
        <f>'Building energy consumption'!$B$19*'Building energy consumption'!AF189</f>
        <v>0</v>
      </c>
      <c r="AG9" s="1">
        <f>'Building energy consumption'!$B$19*'Building energy consumption'!AG189</f>
        <v>0</v>
      </c>
      <c r="AH9" s="1">
        <f>'Building energy consumption'!$B$19*'Building energy consumption'!AH189</f>
        <v>0</v>
      </c>
      <c r="AI9" s="1">
        <f>'Building energy consumption'!$B$19*'Building energy consumption'!AI189</f>
        <v>0</v>
      </c>
      <c r="AJ9" s="1">
        <f>'Building energy consumption'!$B$19*'Building energy consumption'!AJ189</f>
        <v>0</v>
      </c>
      <c r="AK9" s="1">
        <f>'Building energy consumption'!$B$19*'Building energy consumption'!AK189</f>
        <v>0</v>
      </c>
      <c r="AL9" s="1">
        <f>'Building energy consumption'!$B$19*'Building energy consumption'!AL189</f>
        <v>0</v>
      </c>
      <c r="AM9" s="1">
        <f>'Building energy consumption'!$B$19*'Building energy consumption'!AM189</f>
        <v>0</v>
      </c>
      <c r="AN9" s="1">
        <f>'Building energy consumption'!$B$19*'Building energy consumption'!AN189</f>
        <v>0</v>
      </c>
    </row>
    <row r="10" spans="1:40" x14ac:dyDescent="0.15">
      <c r="A10" t="s">
        <v>8</v>
      </c>
      <c r="B10" s="1">
        <f>'Building energy consumption'!$B$19*'Building energy consumption'!B190</f>
        <v>68141037120120.297</v>
      </c>
      <c r="C10" s="1">
        <f>'Building energy consumption'!$B$19*'Building energy consumption'!C190</f>
        <v>68746817750437.18</v>
      </c>
      <c r="D10" s="1">
        <f>'Building energy consumption'!$B$19*'Building energy consumption'!D190</f>
        <v>70219091707949.406</v>
      </c>
      <c r="E10" s="1">
        <f>'Building energy consumption'!$B$19*'Building energy consumption'!E190</f>
        <v>71701496454282.844</v>
      </c>
      <c r="F10" s="1">
        <f>'Building energy consumption'!$B$19*'Building energy consumption'!F190</f>
        <v>72989593703739.188</v>
      </c>
      <c r="G10" s="1">
        <f>'Building energy consumption'!$B$19*'Building energy consumption'!G190</f>
        <v>73910272635743.969</v>
      </c>
      <c r="H10" s="1">
        <f>'Building energy consumption'!$B$19*'Building energy consumption'!H190</f>
        <v>74832374375088.594</v>
      </c>
      <c r="I10" s="1">
        <f>'Building energy consumption'!$B$19*'Building energy consumption'!I190</f>
        <v>75756296445662.703</v>
      </c>
      <c r="J10" s="1">
        <f>'Building energy consumption'!$B$19*'Building energy consumption'!J190</f>
        <v>76681837708320.203</v>
      </c>
      <c r="K10" s="1">
        <f>'Building energy consumption'!$B$19*'Building energy consumption'!K190</f>
        <v>77581990495298.141</v>
      </c>
      <c r="L10" s="1">
        <f>'Building energy consumption'!$B$19*'Building energy consumption'!L190</f>
        <v>78434530656057.328</v>
      </c>
      <c r="M10" s="1">
        <f>'Building energy consumption'!$B$19*'Building energy consumption'!M190</f>
        <v>79286544491238.563</v>
      </c>
      <c r="N10" s="1">
        <f>'Building energy consumption'!$B$19*'Building energy consumption'!N190</f>
        <v>80138287368519.703</v>
      </c>
      <c r="O10" s="1">
        <f>'Building energy consumption'!$B$19*'Building energy consumption'!O190</f>
        <v>80989600855351.672</v>
      </c>
      <c r="P10" s="1">
        <f>'Building energy consumption'!$B$19*'Building energy consumption'!P190</f>
        <v>81634701971621.875</v>
      </c>
      <c r="Q10" s="1">
        <f>'Building energy consumption'!$B$19*'Building energy consumption'!Q190</f>
        <v>81914093430126.047</v>
      </c>
      <c r="R10" s="1">
        <f>'Building energy consumption'!$B$19*'Building energy consumption'!R190</f>
        <v>82190421016050.234</v>
      </c>
      <c r="S10" s="1">
        <f>'Building energy consumption'!$B$19*'Building energy consumption'!S190</f>
        <v>82464112141989.469</v>
      </c>
      <c r="T10" s="1">
        <f>'Building energy consumption'!$B$19*'Building energy consumption'!T190</f>
        <v>82734876358409.578</v>
      </c>
      <c r="U10" s="1">
        <f>'Building energy consumption'!$B$19*'Building energy consumption'!U190</f>
        <v>82910488881552.797</v>
      </c>
      <c r="V10" s="1">
        <f>'Building energy consumption'!$B$19*'Building energy consumption'!V190</f>
        <v>82917461231862.781</v>
      </c>
      <c r="W10" s="1">
        <f>'Building energy consumption'!$B$19*'Building energy consumption'!W190</f>
        <v>82920978384433.313</v>
      </c>
      <c r="X10" s="1">
        <f>'Building energy consumption'!$B$19*'Building energy consumption'!X190</f>
        <v>82921258704454.141</v>
      </c>
      <c r="Y10" s="1">
        <f>'Building energy consumption'!$B$19*'Building energy consumption'!Y190</f>
        <v>82917968323089.875</v>
      </c>
      <c r="Z10" s="1">
        <f>'Building energy consumption'!$B$19*'Building energy consumption'!Z190</f>
        <v>82841991596978.984</v>
      </c>
      <c r="AA10" s="1">
        <f>'Building energy consumption'!$B$19*'Building energy consumption'!AA190</f>
        <v>82637144569049.891</v>
      </c>
      <c r="AB10" s="1">
        <f>'Building energy consumption'!$B$19*'Building energy consumption'!AB190</f>
        <v>82426878881245.656</v>
      </c>
      <c r="AC10" s="1">
        <f>'Building energy consumption'!$B$19*'Building energy consumption'!AC190</f>
        <v>82211284450629.922</v>
      </c>
      <c r="AD10" s="1">
        <f>'Building energy consumption'!$B$19*'Building energy consumption'!AD190</f>
        <v>81990337625056.438</v>
      </c>
      <c r="AE10" s="1">
        <f>'Building energy consumption'!$B$19*'Building energy consumption'!AE190</f>
        <v>81680074020509.438</v>
      </c>
      <c r="AF10" s="1">
        <f>'Building energy consumption'!$B$19*'Building energy consumption'!AF190</f>
        <v>81210530396288.484</v>
      </c>
      <c r="AG10" s="1">
        <f>'Building energy consumption'!$B$19*'Building energy consumption'!AG190</f>
        <v>80733344512276.063</v>
      </c>
      <c r="AH10" s="1">
        <f>'Building energy consumption'!$B$19*'Building energy consumption'!AH190</f>
        <v>80249127836451.688</v>
      </c>
      <c r="AI10" s="1">
        <f>'Building energy consumption'!$B$19*'Building energy consumption'!AI190</f>
        <v>79757149470875.547</v>
      </c>
      <c r="AJ10" s="1">
        <f>'Building energy consumption'!$B$19*'Building energy consumption'!AJ190</f>
        <v>79192823344503.609</v>
      </c>
      <c r="AK10" s="1">
        <f>'Building energy consumption'!$B$19*'Building energy consumption'!AK190</f>
        <v>78505455975275.078</v>
      </c>
      <c r="AL10" s="1">
        <f>'Building energy consumption'!$B$19*'Building energy consumption'!AL190</f>
        <v>77808659236633.953</v>
      </c>
      <c r="AM10" s="1">
        <f>'Building energy consumption'!$B$19*'Building energy consumption'!AM190</f>
        <v>77102628732469.531</v>
      </c>
      <c r="AN10" s="1">
        <f>'Building energy consumption'!$B$19*'Building energy consumption'!AN190</f>
        <v>76387142967671.359</v>
      </c>
    </row>
    <row r="11" spans="1:40" x14ac:dyDescent="0.15">
      <c r="A11" t="s">
        <v>9</v>
      </c>
      <c r="B11" s="1">
        <f>'Building energy consumption'!$B$19*'Building energy consumption'!B191</f>
        <v>0</v>
      </c>
      <c r="C11" s="1">
        <f>'Building energy consumption'!$B$19*'Building energy consumption'!C191</f>
        <v>0</v>
      </c>
      <c r="D11" s="1">
        <f>'Building energy consumption'!$B$19*'Building energy consumption'!D191</f>
        <v>0</v>
      </c>
      <c r="E11" s="1">
        <f>'Building energy consumption'!$B$19*'Building energy consumption'!E191</f>
        <v>0</v>
      </c>
      <c r="F11" s="1">
        <f>'Building energy consumption'!$B$19*'Building energy consumption'!F191</f>
        <v>0</v>
      </c>
      <c r="G11" s="1">
        <f>'Building energy consumption'!$B$19*'Building energy consumption'!G191</f>
        <v>0</v>
      </c>
      <c r="H11" s="1">
        <f>'Building energy consumption'!$B$19*'Building energy consumption'!H191</f>
        <v>0</v>
      </c>
      <c r="I11" s="1">
        <f>'Building energy consumption'!$B$19*'Building energy consumption'!I191</f>
        <v>0</v>
      </c>
      <c r="J11" s="1">
        <f>'Building energy consumption'!$B$19*'Building energy consumption'!J191</f>
        <v>0</v>
      </c>
      <c r="K11" s="1">
        <f>'Building energy consumption'!$B$19*'Building energy consumption'!K191</f>
        <v>0</v>
      </c>
      <c r="L11" s="1">
        <f>'Building energy consumption'!$B$19*'Building energy consumption'!L191</f>
        <v>0</v>
      </c>
      <c r="M11" s="1">
        <f>'Building energy consumption'!$B$19*'Building energy consumption'!M191</f>
        <v>0</v>
      </c>
      <c r="N11" s="1">
        <f>'Building energy consumption'!$B$19*'Building energy consumption'!N191</f>
        <v>0</v>
      </c>
      <c r="O11" s="1">
        <f>'Building energy consumption'!$B$19*'Building energy consumption'!O191</f>
        <v>0</v>
      </c>
      <c r="P11" s="1">
        <f>'Building energy consumption'!$B$19*'Building energy consumption'!P191</f>
        <v>0</v>
      </c>
      <c r="Q11" s="1">
        <f>'Building energy consumption'!$B$19*'Building energy consumption'!Q191</f>
        <v>0</v>
      </c>
      <c r="R11" s="1">
        <f>'Building energy consumption'!$B$19*'Building energy consumption'!R191</f>
        <v>0</v>
      </c>
      <c r="S11" s="1">
        <f>'Building energy consumption'!$B$19*'Building energy consumption'!S191</f>
        <v>0</v>
      </c>
      <c r="T11" s="1">
        <f>'Building energy consumption'!$B$19*'Building energy consumption'!T191</f>
        <v>0</v>
      </c>
      <c r="U11" s="1">
        <f>'Building energy consumption'!$B$19*'Building energy consumption'!U191</f>
        <v>0</v>
      </c>
      <c r="V11" s="1">
        <f>'Building energy consumption'!$B$19*'Building energy consumption'!V191</f>
        <v>0</v>
      </c>
      <c r="W11" s="1">
        <f>'Building energy consumption'!$B$19*'Building energy consumption'!W191</f>
        <v>0</v>
      </c>
      <c r="X11" s="1">
        <f>'Building energy consumption'!$B$19*'Building energy consumption'!X191</f>
        <v>0</v>
      </c>
      <c r="Y11" s="1">
        <f>'Building energy consumption'!$B$19*'Building energy consumption'!Y191</f>
        <v>0</v>
      </c>
      <c r="Z11" s="1">
        <f>'Building energy consumption'!$B$19*'Building energy consumption'!Z191</f>
        <v>0</v>
      </c>
      <c r="AA11" s="1">
        <f>'Building energy consumption'!$B$19*'Building energy consumption'!AA191</f>
        <v>0</v>
      </c>
      <c r="AB11" s="1">
        <f>'Building energy consumption'!$B$19*'Building energy consumption'!AB191</f>
        <v>0</v>
      </c>
      <c r="AC11" s="1">
        <f>'Building energy consumption'!$B$19*'Building energy consumption'!AC191</f>
        <v>0</v>
      </c>
      <c r="AD11" s="1">
        <f>'Building energy consumption'!$B$19*'Building energy consumption'!AD191</f>
        <v>0</v>
      </c>
      <c r="AE11" s="1">
        <f>'Building energy consumption'!$B$19*'Building energy consumption'!AE191</f>
        <v>0</v>
      </c>
      <c r="AF11" s="1">
        <f>'Building energy consumption'!$B$19*'Building energy consumption'!AF191</f>
        <v>0</v>
      </c>
      <c r="AG11" s="1">
        <f>'Building energy consumption'!$B$19*'Building energy consumption'!AG191</f>
        <v>0</v>
      </c>
      <c r="AH11" s="1">
        <f>'Building energy consumption'!$B$19*'Building energy consumption'!AH191</f>
        <v>0</v>
      </c>
      <c r="AI11" s="1">
        <f>'Building energy consumption'!$B$19*'Building energy consumption'!AI191</f>
        <v>0</v>
      </c>
      <c r="AJ11" s="1">
        <f>'Building energy consumption'!$B$19*'Building energy consumption'!AJ191</f>
        <v>0</v>
      </c>
      <c r="AK11" s="1">
        <f>'Building energy consumption'!$B$19*'Building energy consumption'!AK191</f>
        <v>0</v>
      </c>
      <c r="AL11" s="1">
        <f>'Building energy consumption'!$B$19*'Building energy consumption'!AL191</f>
        <v>0</v>
      </c>
      <c r="AM11" s="1">
        <f>'Building energy consumption'!$B$19*'Building energy consumption'!AM191</f>
        <v>0</v>
      </c>
      <c r="AN11" s="1">
        <f>'Building energy consumption'!$B$19*'Building energy consumption'!AN191</f>
        <v>0</v>
      </c>
    </row>
    <row r="12" spans="1:40" x14ac:dyDescent="0.15">
      <c r="A12" t="s">
        <v>438</v>
      </c>
      <c r="B12" s="1">
        <f t="shared" ref="B12:AN12" si="0">SUM(B2:B11)</f>
        <v>1713707188618824.3</v>
      </c>
      <c r="C12" s="1">
        <f t="shared" si="0"/>
        <v>1728942216801181.5</v>
      </c>
      <c r="D12" s="1">
        <f t="shared" si="0"/>
        <v>1765969044851323.3</v>
      </c>
      <c r="E12" s="1">
        <f t="shared" si="0"/>
        <v>1803250656308982</v>
      </c>
      <c r="F12" s="1">
        <f t="shared" si="0"/>
        <v>1835645547982588.8</v>
      </c>
      <c r="G12" s="1">
        <f t="shared" si="0"/>
        <v>1858800084086950.3</v>
      </c>
      <c r="H12" s="1">
        <f t="shared" si="0"/>
        <v>1881990402962889.5</v>
      </c>
      <c r="I12" s="1">
        <f t="shared" si="0"/>
        <v>1905226502103490.3</v>
      </c>
      <c r="J12" s="1">
        <f t="shared" si="0"/>
        <v>1928503322976989.3</v>
      </c>
      <c r="K12" s="1">
        <f t="shared" si="0"/>
        <v>1951141638551494.5</v>
      </c>
      <c r="L12" s="1">
        <f t="shared" si="0"/>
        <v>1972582524452655.5</v>
      </c>
      <c r="M12" s="1">
        <f t="shared" si="0"/>
        <v>1994010173573682</v>
      </c>
      <c r="N12" s="1">
        <f t="shared" si="0"/>
        <v>2015431008262160.3</v>
      </c>
      <c r="O12" s="1">
        <f t="shared" si="0"/>
        <v>2036841044032240.5</v>
      </c>
      <c r="P12" s="1">
        <f t="shared" si="0"/>
        <v>2053064959415116.5</v>
      </c>
      <c r="Q12" s="1">
        <f t="shared" si="0"/>
        <v>2060091491019460</v>
      </c>
      <c r="R12" s="1">
        <f t="shared" si="0"/>
        <v>2067040968022241.8</v>
      </c>
      <c r="S12" s="1">
        <f t="shared" si="0"/>
        <v>2073924139599987</v>
      </c>
      <c r="T12" s="1">
        <f t="shared" si="0"/>
        <v>2080733701116960.8</v>
      </c>
      <c r="U12" s="1">
        <f t="shared" si="0"/>
        <v>2085150253257069</v>
      </c>
      <c r="V12" s="1">
        <f t="shared" si="0"/>
        <v>2085325603785219.5</v>
      </c>
      <c r="W12" s="1">
        <f t="shared" si="0"/>
        <v>2085414058113159.8</v>
      </c>
      <c r="X12" s="1">
        <f t="shared" si="0"/>
        <v>2085421107997563</v>
      </c>
      <c r="Y12" s="1">
        <f t="shared" si="0"/>
        <v>2085338356832691</v>
      </c>
      <c r="Z12" s="1">
        <f t="shared" si="0"/>
        <v>2083427586653564</v>
      </c>
      <c r="AA12" s="1">
        <f t="shared" si="0"/>
        <v>2078275803834196.8</v>
      </c>
      <c r="AB12" s="1">
        <f t="shared" si="0"/>
        <v>2072987744891466</v>
      </c>
      <c r="AC12" s="1">
        <f t="shared" si="0"/>
        <v>2067565671186878</v>
      </c>
      <c r="AD12" s="1">
        <f t="shared" si="0"/>
        <v>2062008987882801.8</v>
      </c>
      <c r="AE12" s="1">
        <f t="shared" si="0"/>
        <v>2054206039880386</v>
      </c>
      <c r="AF12" s="1">
        <f t="shared" si="0"/>
        <v>2042397292637823.3</v>
      </c>
      <c r="AG12" s="1">
        <f t="shared" si="0"/>
        <v>2030396347035866</v>
      </c>
      <c r="AH12" s="1">
        <f t="shared" si="0"/>
        <v>2018218581136199.5</v>
      </c>
      <c r="AI12" s="1">
        <f t="shared" si="0"/>
        <v>2005845613283559.5</v>
      </c>
      <c r="AJ12" s="1">
        <f t="shared" si="0"/>
        <v>1991653141604794</v>
      </c>
      <c r="AK12" s="1">
        <f t="shared" si="0"/>
        <v>1974366254705899.3</v>
      </c>
      <c r="AL12" s="1">
        <f t="shared" si="0"/>
        <v>1956842224686948</v>
      </c>
      <c r="AM12" s="1">
        <f t="shared" si="0"/>
        <v>1939085970871235</v>
      </c>
      <c r="AN12" s="1">
        <f t="shared" si="0"/>
        <v>1921091922786413.5</v>
      </c>
    </row>
    <row r="13" spans="1:40" x14ac:dyDescent="0.15">
      <c r="C13" s="48"/>
      <c r="D13" s="48"/>
    </row>
    <row r="14" spans="1:40" x14ac:dyDescent="0.15">
      <c r="B14" s="48"/>
      <c r="C14" s="48"/>
      <c r="D14" s="48"/>
    </row>
    <row r="15" spans="1:40" x14ac:dyDescent="0.15">
      <c r="B15" s="48"/>
    </row>
  </sheetData>
  <phoneticPr fontId="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2BBD-EBAF-4014-A739-F019CBD945B5}">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consumption'!B195</f>
        <v>1150990996229001.5</v>
      </c>
      <c r="C2" s="1">
        <f>'Building energy consumption'!$B$19*'Building energy consumption'!C195</f>
        <v>1064163141386773.3</v>
      </c>
      <c r="D2" s="1">
        <f>'Building energy consumption'!$B$19*'Building energy consumption'!D195</f>
        <v>1068506517235460.4</v>
      </c>
      <c r="E2" s="1">
        <f>'Building energy consumption'!$B$19*'Building energy consumption'!E195</f>
        <v>1071772450407317.8</v>
      </c>
      <c r="F2" s="1">
        <f>'Building energy consumption'!$B$19*'Building energy consumption'!F195</f>
        <v>1071072471431999</v>
      </c>
      <c r="G2" s="1">
        <f>'Building energy consumption'!$B$19*'Building energy consumption'!G195</f>
        <v>1063045118027967.9</v>
      </c>
      <c r="H2" s="1">
        <f>'Building energy consumption'!$B$19*'Building energy consumption'!H195</f>
        <v>1053807209415527.1</v>
      </c>
      <c r="I2" s="1">
        <f>'Building energy consumption'!$B$19*'Building energy consumption'!I195</f>
        <v>1043364086055721.4</v>
      </c>
      <c r="J2" s="1">
        <f>'Building energy consumption'!$B$19*'Building energy consumption'!J195</f>
        <v>1031713803827421.4</v>
      </c>
      <c r="K2" s="1">
        <f>'Building energy consumption'!$B$19*'Building energy consumption'!K195</f>
        <v>1022762249081268.6</v>
      </c>
      <c r="L2" s="1">
        <f>'Building energy consumption'!$B$19*'Building energy consumption'!L195</f>
        <v>1023785061360421.6</v>
      </c>
      <c r="M2" s="1">
        <f>'Building energy consumption'!$B$19*'Building energy consumption'!M195</f>
        <v>1024614874644007.6</v>
      </c>
      <c r="N2" s="1">
        <f>'Building energy consumption'!$B$19*'Building energy consumption'!N195</f>
        <v>1025257671983209.9</v>
      </c>
      <c r="O2" s="1">
        <f>'Building energy consumption'!$B$19*'Building energy consumption'!O195</f>
        <v>1027191511753985.5</v>
      </c>
      <c r="P2" s="1">
        <f>'Building energy consumption'!$B$19*'Building energy consumption'!P195</f>
        <v>1029897772512390.9</v>
      </c>
      <c r="Q2" s="1">
        <f>'Building energy consumption'!$B$19*'Building energy consumption'!Q195</f>
        <v>1032050118856077.9</v>
      </c>
      <c r="R2" s="1">
        <f>'Building energy consumption'!$B$19*'Building energy consumption'!R195</f>
        <v>1034156116801269.4</v>
      </c>
      <c r="S2" s="1">
        <f>'Building energy consumption'!$B$19*'Building energy consumption'!S195</f>
        <v>1036219743408308</v>
      </c>
      <c r="T2" s="1">
        <f>'Building energy consumption'!$B$19*'Building energy consumption'!T195</f>
        <v>1038918353386718.8</v>
      </c>
      <c r="U2" s="1">
        <f>'Building energy consumption'!$B$19*'Building energy consumption'!U195</f>
        <v>1040270577702433.1</v>
      </c>
      <c r="V2" s="1">
        <f>'Building energy consumption'!$B$19*'Building energy consumption'!V195</f>
        <v>1038772875769995</v>
      </c>
      <c r="W2" s="1">
        <f>'Building energy consumption'!$B$19*'Building energy consumption'!W195</f>
        <v>1037225283924979.4</v>
      </c>
      <c r="X2" s="1">
        <f>'Building energy consumption'!$B$19*'Building energy consumption'!X195</f>
        <v>1035633533395674.3</v>
      </c>
      <c r="Y2" s="1">
        <f>'Building energy consumption'!$B$19*'Building energy consumption'!Y195</f>
        <v>1034497637229964.5</v>
      </c>
      <c r="Z2" s="1">
        <f>'Building energy consumption'!$B$19*'Building energy consumption'!Z195</f>
        <v>1032339456604382</v>
      </c>
      <c r="AA2" s="1">
        <f>'Building energy consumption'!$B$19*'Building energy consumption'!AA195</f>
        <v>1028038593963313</v>
      </c>
      <c r="AB2" s="1">
        <f>'Building energy consumption'!$B$19*'Building energy consumption'!AB195</f>
        <v>1023666344822280</v>
      </c>
      <c r="AC2" s="1">
        <f>'Building energy consumption'!$B$19*'Building energy consumption'!AC195</f>
        <v>1019222729613994.1</v>
      </c>
      <c r="AD2" s="1">
        <f>'Building energy consumption'!$B$19*'Building energy consumption'!AD195</f>
        <v>1015325931251297.8</v>
      </c>
      <c r="AE2" s="1">
        <f>'Building energy consumption'!$B$19*'Building energy consumption'!AE195</f>
        <v>1010180256842397.8</v>
      </c>
      <c r="AF2" s="1">
        <f>'Building energy consumption'!$B$19*'Building energy consumption'!AF195</f>
        <v>1002405266776849.9</v>
      </c>
      <c r="AG2" s="1">
        <f>'Building energy consumption'!$B$19*'Building energy consumption'!AG195</f>
        <v>994532753417269.13</v>
      </c>
      <c r="AH2" s="1">
        <f>'Building energy consumption'!$B$19*'Building energy consumption'!AH195</f>
        <v>986573610598090.38</v>
      </c>
      <c r="AI2" s="1">
        <f>'Building energy consumption'!$B$19*'Building energy consumption'!AI195</f>
        <v>978988040572404.25</v>
      </c>
      <c r="AJ2" s="1">
        <f>'Building energy consumption'!$B$19*'Building energy consumption'!AJ195</f>
        <v>970396262108774.5</v>
      </c>
      <c r="AK2" s="1">
        <f>'Building energy consumption'!$B$19*'Building energy consumption'!AK195</f>
        <v>959749196815691</v>
      </c>
      <c r="AL2" s="1">
        <f>'Building energy consumption'!$B$19*'Building energy consumption'!AL195</f>
        <v>948983538073100.25</v>
      </c>
      <c r="AM2" s="1">
        <f>'Building energy consumption'!$B$19*'Building energy consumption'!AM195</f>
        <v>938103310136719.13</v>
      </c>
      <c r="AN2" s="1">
        <f>'Building energy consumption'!$B$19*'Building energy consumption'!AN195</f>
        <v>849517933303207.63</v>
      </c>
    </row>
    <row r="3" spans="1:40" x14ac:dyDescent="0.15">
      <c r="A3" t="s">
        <v>1</v>
      </c>
      <c r="B3" s="1">
        <f>'Building energy consumption'!$B$19*'Building energy consumption'!B196</f>
        <v>0</v>
      </c>
      <c r="C3" s="1">
        <f>'Building energy consumption'!$B$19*'Building energy consumption'!C196</f>
        <v>0</v>
      </c>
      <c r="D3" s="1">
        <f>'Building energy consumption'!$B$19*'Building energy consumption'!D196</f>
        <v>0</v>
      </c>
      <c r="E3" s="1">
        <f>'Building energy consumption'!$B$19*'Building energy consumption'!E196</f>
        <v>0</v>
      </c>
      <c r="F3" s="1">
        <f>'Building energy consumption'!$B$19*'Building energy consumption'!F196</f>
        <v>0</v>
      </c>
      <c r="G3" s="1">
        <f>'Building energy consumption'!$B$19*'Building energy consumption'!G196</f>
        <v>0</v>
      </c>
      <c r="H3" s="1">
        <f>'Building energy consumption'!$B$19*'Building energy consumption'!H196</f>
        <v>0</v>
      </c>
      <c r="I3" s="1">
        <f>'Building energy consumption'!$B$19*'Building energy consumption'!I196</f>
        <v>0</v>
      </c>
      <c r="J3" s="1">
        <f>'Building energy consumption'!$B$19*'Building energy consumption'!J196</f>
        <v>0</v>
      </c>
      <c r="K3" s="1">
        <f>'Building energy consumption'!$B$19*'Building energy consumption'!K196</f>
        <v>0</v>
      </c>
      <c r="L3" s="1">
        <f>'Building energy consumption'!$B$19*'Building energy consumption'!L196</f>
        <v>0</v>
      </c>
      <c r="M3" s="1">
        <f>'Building energy consumption'!$B$19*'Building energy consumption'!M196</f>
        <v>0</v>
      </c>
      <c r="N3" s="1">
        <f>'Building energy consumption'!$B$19*'Building energy consumption'!N196</f>
        <v>0</v>
      </c>
      <c r="O3" s="1">
        <f>'Building energy consumption'!$B$19*'Building energy consumption'!O196</f>
        <v>0</v>
      </c>
      <c r="P3" s="1">
        <f>'Building energy consumption'!$B$19*'Building energy consumption'!P196</f>
        <v>0</v>
      </c>
      <c r="Q3" s="1">
        <f>'Building energy consumption'!$B$19*'Building energy consumption'!Q196</f>
        <v>0</v>
      </c>
      <c r="R3" s="1">
        <f>'Building energy consumption'!$B$19*'Building energy consumption'!R196</f>
        <v>0</v>
      </c>
      <c r="S3" s="1">
        <f>'Building energy consumption'!$B$19*'Building energy consumption'!S196</f>
        <v>0</v>
      </c>
      <c r="T3" s="1">
        <f>'Building energy consumption'!$B$19*'Building energy consumption'!T196</f>
        <v>0</v>
      </c>
      <c r="U3" s="1">
        <f>'Building energy consumption'!$B$19*'Building energy consumption'!U196</f>
        <v>0</v>
      </c>
      <c r="V3" s="1">
        <f>'Building energy consumption'!$B$19*'Building energy consumption'!V196</f>
        <v>0</v>
      </c>
      <c r="W3" s="1">
        <f>'Building energy consumption'!$B$19*'Building energy consumption'!W196</f>
        <v>0</v>
      </c>
      <c r="X3" s="1">
        <f>'Building energy consumption'!$B$19*'Building energy consumption'!X196</f>
        <v>0</v>
      </c>
      <c r="Y3" s="1">
        <f>'Building energy consumption'!$B$19*'Building energy consumption'!Y196</f>
        <v>0</v>
      </c>
      <c r="Z3" s="1">
        <f>'Building energy consumption'!$B$19*'Building energy consumption'!Z196</f>
        <v>0</v>
      </c>
      <c r="AA3" s="1">
        <f>'Building energy consumption'!$B$19*'Building energy consumption'!AA196</f>
        <v>0</v>
      </c>
      <c r="AB3" s="1">
        <f>'Building energy consumption'!$B$19*'Building energy consumption'!AB196</f>
        <v>0</v>
      </c>
      <c r="AC3" s="1">
        <f>'Building energy consumption'!$B$19*'Building energy consumption'!AC196</f>
        <v>0</v>
      </c>
      <c r="AD3" s="1">
        <f>'Building energy consumption'!$B$19*'Building energy consumption'!AD196</f>
        <v>0</v>
      </c>
      <c r="AE3" s="1">
        <f>'Building energy consumption'!$B$19*'Building energy consumption'!AE196</f>
        <v>0</v>
      </c>
      <c r="AF3" s="1">
        <f>'Building energy consumption'!$B$19*'Building energy consumption'!AF196</f>
        <v>0</v>
      </c>
      <c r="AG3" s="1">
        <f>'Building energy consumption'!$B$19*'Building energy consumption'!AG196</f>
        <v>0</v>
      </c>
      <c r="AH3" s="1">
        <f>'Building energy consumption'!$B$19*'Building energy consumption'!AH196</f>
        <v>0</v>
      </c>
      <c r="AI3" s="1">
        <f>'Building energy consumption'!$B$19*'Building energy consumption'!AI196</f>
        <v>0</v>
      </c>
      <c r="AJ3" s="1">
        <f>'Building energy consumption'!$B$19*'Building energy consumption'!AJ196</f>
        <v>0</v>
      </c>
      <c r="AK3" s="1">
        <f>'Building energy consumption'!$B$19*'Building energy consumption'!AK196</f>
        <v>0</v>
      </c>
      <c r="AL3" s="1">
        <f>'Building energy consumption'!$B$19*'Building energy consumption'!AL196</f>
        <v>0</v>
      </c>
      <c r="AM3" s="1">
        <f>'Building energy consumption'!$B$19*'Building energy consumption'!AM196</f>
        <v>0</v>
      </c>
      <c r="AN3" s="1">
        <f>'Building energy consumption'!$B$19*'Building energy consumption'!AN196</f>
        <v>0</v>
      </c>
    </row>
    <row r="4" spans="1:40" x14ac:dyDescent="0.15">
      <c r="A4" t="s">
        <v>2</v>
      </c>
      <c r="B4" s="1">
        <f>'Building energy consumption'!$B$19*'Building energy consumption'!B197</f>
        <v>0</v>
      </c>
      <c r="C4" s="1">
        <f>'Building energy consumption'!$B$19*'Building energy consumption'!C197</f>
        <v>0</v>
      </c>
      <c r="D4" s="1">
        <f>'Building energy consumption'!$B$19*'Building energy consumption'!D197</f>
        <v>0</v>
      </c>
      <c r="E4" s="1">
        <f>'Building energy consumption'!$B$19*'Building energy consumption'!E197</f>
        <v>0</v>
      </c>
      <c r="F4" s="1">
        <f>'Building energy consumption'!$B$19*'Building energy consumption'!F197</f>
        <v>0</v>
      </c>
      <c r="G4" s="1">
        <f>'Building energy consumption'!$B$19*'Building energy consumption'!G197</f>
        <v>0</v>
      </c>
      <c r="H4" s="1">
        <f>'Building energy consumption'!$B$19*'Building energy consumption'!H197</f>
        <v>0</v>
      </c>
      <c r="I4" s="1">
        <f>'Building energy consumption'!$B$19*'Building energy consumption'!I197</f>
        <v>0</v>
      </c>
      <c r="J4" s="1">
        <f>'Building energy consumption'!$B$19*'Building energy consumption'!J197</f>
        <v>0</v>
      </c>
      <c r="K4" s="1">
        <f>'Building energy consumption'!$B$19*'Building energy consumption'!K197</f>
        <v>0</v>
      </c>
      <c r="L4" s="1">
        <f>'Building energy consumption'!$B$19*'Building energy consumption'!L197</f>
        <v>0</v>
      </c>
      <c r="M4" s="1">
        <f>'Building energy consumption'!$B$19*'Building energy consumption'!M197</f>
        <v>0</v>
      </c>
      <c r="N4" s="1">
        <f>'Building energy consumption'!$B$19*'Building energy consumption'!N197</f>
        <v>0</v>
      </c>
      <c r="O4" s="1">
        <f>'Building energy consumption'!$B$19*'Building energy consumption'!O197</f>
        <v>0</v>
      </c>
      <c r="P4" s="1">
        <f>'Building energy consumption'!$B$19*'Building energy consumption'!P197</f>
        <v>0</v>
      </c>
      <c r="Q4" s="1">
        <f>'Building energy consumption'!$B$19*'Building energy consumption'!Q197</f>
        <v>0</v>
      </c>
      <c r="R4" s="1">
        <f>'Building energy consumption'!$B$19*'Building energy consumption'!R197</f>
        <v>0</v>
      </c>
      <c r="S4" s="1">
        <f>'Building energy consumption'!$B$19*'Building energy consumption'!S197</f>
        <v>0</v>
      </c>
      <c r="T4" s="1">
        <f>'Building energy consumption'!$B$19*'Building energy consumption'!T197</f>
        <v>0</v>
      </c>
      <c r="U4" s="1">
        <f>'Building energy consumption'!$B$19*'Building energy consumption'!U197</f>
        <v>0</v>
      </c>
      <c r="V4" s="1">
        <f>'Building energy consumption'!$B$19*'Building energy consumption'!V197</f>
        <v>0</v>
      </c>
      <c r="W4" s="1">
        <f>'Building energy consumption'!$B$19*'Building energy consumption'!W197</f>
        <v>0</v>
      </c>
      <c r="X4" s="1">
        <f>'Building energy consumption'!$B$19*'Building energy consumption'!X197</f>
        <v>0</v>
      </c>
      <c r="Y4" s="1">
        <f>'Building energy consumption'!$B$19*'Building energy consumption'!Y197</f>
        <v>0</v>
      </c>
      <c r="Z4" s="1">
        <f>'Building energy consumption'!$B$19*'Building energy consumption'!Z197</f>
        <v>0</v>
      </c>
      <c r="AA4" s="1">
        <f>'Building energy consumption'!$B$19*'Building energy consumption'!AA197</f>
        <v>0</v>
      </c>
      <c r="AB4" s="1">
        <f>'Building energy consumption'!$B$19*'Building energy consumption'!AB197</f>
        <v>0</v>
      </c>
      <c r="AC4" s="1">
        <f>'Building energy consumption'!$B$19*'Building energy consumption'!AC197</f>
        <v>0</v>
      </c>
      <c r="AD4" s="1">
        <f>'Building energy consumption'!$B$19*'Building energy consumption'!AD197</f>
        <v>0</v>
      </c>
      <c r="AE4" s="1">
        <f>'Building energy consumption'!$B$19*'Building energy consumption'!AE197</f>
        <v>0</v>
      </c>
      <c r="AF4" s="1">
        <f>'Building energy consumption'!$B$19*'Building energy consumption'!AF197</f>
        <v>0</v>
      </c>
      <c r="AG4" s="1">
        <f>'Building energy consumption'!$B$19*'Building energy consumption'!AG197</f>
        <v>0</v>
      </c>
      <c r="AH4" s="1">
        <f>'Building energy consumption'!$B$19*'Building energy consumption'!AH197</f>
        <v>0</v>
      </c>
      <c r="AI4" s="1">
        <f>'Building energy consumption'!$B$19*'Building energy consumption'!AI197</f>
        <v>0</v>
      </c>
      <c r="AJ4" s="1">
        <f>'Building energy consumption'!$B$19*'Building energy consumption'!AJ197</f>
        <v>0</v>
      </c>
      <c r="AK4" s="1">
        <f>'Building energy consumption'!$B$19*'Building energy consumption'!AK197</f>
        <v>0</v>
      </c>
      <c r="AL4" s="1">
        <f>'Building energy consumption'!$B$19*'Building energy consumption'!AL197</f>
        <v>0</v>
      </c>
      <c r="AM4" s="1">
        <f>'Building energy consumption'!$B$19*'Building energy consumption'!AM197</f>
        <v>0</v>
      </c>
      <c r="AN4" s="1">
        <f>'Building energy consumption'!$B$19*'Building energy consumption'!AN197</f>
        <v>0</v>
      </c>
    </row>
    <row r="5" spans="1:40" x14ac:dyDescent="0.15">
      <c r="A5" t="s">
        <v>3</v>
      </c>
      <c r="B5" s="1">
        <f>'Building energy consumption'!$B$19*'Building energy consumption'!B198</f>
        <v>0</v>
      </c>
      <c r="C5" s="1">
        <f>'Building energy consumption'!$B$19*'Building energy consumption'!C198</f>
        <v>0</v>
      </c>
      <c r="D5" s="1">
        <f>'Building energy consumption'!$B$19*'Building energy consumption'!D198</f>
        <v>0</v>
      </c>
      <c r="E5" s="1">
        <f>'Building energy consumption'!$B$19*'Building energy consumption'!E198</f>
        <v>0</v>
      </c>
      <c r="F5" s="1">
        <f>'Building energy consumption'!$B$19*'Building energy consumption'!F198</f>
        <v>0</v>
      </c>
      <c r="G5" s="1">
        <f>'Building energy consumption'!$B$19*'Building energy consumption'!G198</f>
        <v>0</v>
      </c>
      <c r="H5" s="1">
        <f>'Building energy consumption'!$B$19*'Building energy consumption'!H198</f>
        <v>0</v>
      </c>
      <c r="I5" s="1">
        <f>'Building energy consumption'!$B$19*'Building energy consumption'!I198</f>
        <v>0</v>
      </c>
      <c r="J5" s="1">
        <f>'Building energy consumption'!$B$19*'Building energy consumption'!J198</f>
        <v>0</v>
      </c>
      <c r="K5" s="1">
        <f>'Building energy consumption'!$B$19*'Building energy consumption'!K198</f>
        <v>0</v>
      </c>
      <c r="L5" s="1">
        <f>'Building energy consumption'!$B$19*'Building energy consumption'!L198</f>
        <v>0</v>
      </c>
      <c r="M5" s="1">
        <f>'Building energy consumption'!$B$19*'Building energy consumption'!M198</f>
        <v>0</v>
      </c>
      <c r="N5" s="1">
        <f>'Building energy consumption'!$B$19*'Building energy consumption'!N198</f>
        <v>0</v>
      </c>
      <c r="O5" s="1">
        <f>'Building energy consumption'!$B$19*'Building energy consumption'!O198</f>
        <v>0</v>
      </c>
      <c r="P5" s="1">
        <f>'Building energy consumption'!$B$19*'Building energy consumption'!P198</f>
        <v>0</v>
      </c>
      <c r="Q5" s="1">
        <f>'Building energy consumption'!$B$19*'Building energy consumption'!Q198</f>
        <v>0</v>
      </c>
      <c r="R5" s="1">
        <f>'Building energy consumption'!$B$19*'Building energy consumption'!R198</f>
        <v>0</v>
      </c>
      <c r="S5" s="1">
        <f>'Building energy consumption'!$B$19*'Building energy consumption'!S198</f>
        <v>0</v>
      </c>
      <c r="T5" s="1">
        <f>'Building energy consumption'!$B$19*'Building energy consumption'!T198</f>
        <v>0</v>
      </c>
      <c r="U5" s="1">
        <f>'Building energy consumption'!$B$19*'Building energy consumption'!U198</f>
        <v>0</v>
      </c>
      <c r="V5" s="1">
        <f>'Building energy consumption'!$B$19*'Building energy consumption'!V198</f>
        <v>0</v>
      </c>
      <c r="W5" s="1">
        <f>'Building energy consumption'!$B$19*'Building energy consumption'!W198</f>
        <v>0</v>
      </c>
      <c r="X5" s="1">
        <f>'Building energy consumption'!$B$19*'Building energy consumption'!X198</f>
        <v>0</v>
      </c>
      <c r="Y5" s="1">
        <f>'Building energy consumption'!$B$19*'Building energy consumption'!Y198</f>
        <v>0</v>
      </c>
      <c r="Z5" s="1">
        <f>'Building energy consumption'!$B$19*'Building energy consumption'!Z198</f>
        <v>0</v>
      </c>
      <c r="AA5" s="1">
        <f>'Building energy consumption'!$B$19*'Building energy consumption'!AA198</f>
        <v>0</v>
      </c>
      <c r="AB5" s="1">
        <f>'Building energy consumption'!$B$19*'Building energy consumption'!AB198</f>
        <v>0</v>
      </c>
      <c r="AC5" s="1">
        <f>'Building energy consumption'!$B$19*'Building energy consumption'!AC198</f>
        <v>0</v>
      </c>
      <c r="AD5" s="1">
        <f>'Building energy consumption'!$B$19*'Building energy consumption'!AD198</f>
        <v>0</v>
      </c>
      <c r="AE5" s="1">
        <f>'Building energy consumption'!$B$19*'Building energy consumption'!AE198</f>
        <v>0</v>
      </c>
      <c r="AF5" s="1">
        <f>'Building energy consumption'!$B$19*'Building energy consumption'!AF198</f>
        <v>0</v>
      </c>
      <c r="AG5" s="1">
        <f>'Building energy consumption'!$B$19*'Building energy consumption'!AG198</f>
        <v>0</v>
      </c>
      <c r="AH5" s="1">
        <f>'Building energy consumption'!$B$19*'Building energy consumption'!AH198</f>
        <v>0</v>
      </c>
      <c r="AI5" s="1">
        <f>'Building energy consumption'!$B$19*'Building energy consumption'!AI198</f>
        <v>0</v>
      </c>
      <c r="AJ5" s="1">
        <f>'Building energy consumption'!$B$19*'Building energy consumption'!AJ198</f>
        <v>0</v>
      </c>
      <c r="AK5" s="1">
        <f>'Building energy consumption'!$B$19*'Building energy consumption'!AK198</f>
        <v>0</v>
      </c>
      <c r="AL5" s="1">
        <f>'Building energy consumption'!$B$19*'Building energy consumption'!AL198</f>
        <v>0</v>
      </c>
      <c r="AM5" s="1">
        <f>'Building energy consumption'!$B$19*'Building energy consumption'!AM198</f>
        <v>0</v>
      </c>
      <c r="AN5" s="1">
        <f>'Building energy consumption'!$B$19*'Building energy consumption'!AN198</f>
        <v>0</v>
      </c>
    </row>
    <row r="6" spans="1:40" x14ac:dyDescent="0.15">
      <c r="A6" t="s">
        <v>4</v>
      </c>
      <c r="B6" s="1">
        <f>'Building energy consumption'!$B$19*'Building energy consumption'!B199</f>
        <v>0</v>
      </c>
      <c r="C6" s="1">
        <f>'Building energy consumption'!$B$19*'Building energy consumption'!C199</f>
        <v>0</v>
      </c>
      <c r="D6" s="1">
        <f>'Building energy consumption'!$B$19*'Building energy consumption'!D199</f>
        <v>0</v>
      </c>
      <c r="E6" s="1">
        <f>'Building energy consumption'!$B$19*'Building energy consumption'!E199</f>
        <v>0</v>
      </c>
      <c r="F6" s="1">
        <f>'Building energy consumption'!$B$19*'Building energy consumption'!F199</f>
        <v>0</v>
      </c>
      <c r="G6" s="1">
        <f>'Building energy consumption'!$B$19*'Building energy consumption'!G199</f>
        <v>0</v>
      </c>
      <c r="H6" s="1">
        <f>'Building energy consumption'!$B$19*'Building energy consumption'!H199</f>
        <v>0</v>
      </c>
      <c r="I6" s="1">
        <f>'Building energy consumption'!$B$19*'Building energy consumption'!I199</f>
        <v>0</v>
      </c>
      <c r="J6" s="1">
        <f>'Building energy consumption'!$B$19*'Building energy consumption'!J199</f>
        <v>0</v>
      </c>
      <c r="K6" s="1">
        <f>'Building energy consumption'!$B$19*'Building energy consumption'!K199</f>
        <v>0</v>
      </c>
      <c r="L6" s="1">
        <f>'Building energy consumption'!$B$19*'Building energy consumption'!L199</f>
        <v>0</v>
      </c>
      <c r="M6" s="1">
        <f>'Building energy consumption'!$B$19*'Building energy consumption'!M199</f>
        <v>0</v>
      </c>
      <c r="N6" s="1">
        <f>'Building energy consumption'!$B$19*'Building energy consumption'!N199</f>
        <v>0</v>
      </c>
      <c r="O6" s="1">
        <f>'Building energy consumption'!$B$19*'Building energy consumption'!O199</f>
        <v>0</v>
      </c>
      <c r="P6" s="1">
        <f>'Building energy consumption'!$B$19*'Building energy consumption'!P199</f>
        <v>0</v>
      </c>
      <c r="Q6" s="1">
        <f>'Building energy consumption'!$B$19*'Building energy consumption'!Q199</f>
        <v>0</v>
      </c>
      <c r="R6" s="1">
        <f>'Building energy consumption'!$B$19*'Building energy consumption'!R199</f>
        <v>0</v>
      </c>
      <c r="S6" s="1">
        <f>'Building energy consumption'!$B$19*'Building energy consumption'!S199</f>
        <v>0</v>
      </c>
      <c r="T6" s="1">
        <f>'Building energy consumption'!$B$19*'Building energy consumption'!T199</f>
        <v>0</v>
      </c>
      <c r="U6" s="1">
        <f>'Building energy consumption'!$B$19*'Building energy consumption'!U199</f>
        <v>0</v>
      </c>
      <c r="V6" s="1">
        <f>'Building energy consumption'!$B$19*'Building energy consumption'!V199</f>
        <v>0</v>
      </c>
      <c r="W6" s="1">
        <f>'Building energy consumption'!$B$19*'Building energy consumption'!W199</f>
        <v>0</v>
      </c>
      <c r="X6" s="1">
        <f>'Building energy consumption'!$B$19*'Building energy consumption'!X199</f>
        <v>0</v>
      </c>
      <c r="Y6" s="1">
        <f>'Building energy consumption'!$B$19*'Building energy consumption'!Y199</f>
        <v>0</v>
      </c>
      <c r="Z6" s="1">
        <f>'Building energy consumption'!$B$19*'Building energy consumption'!Z199</f>
        <v>0</v>
      </c>
      <c r="AA6" s="1">
        <f>'Building energy consumption'!$B$19*'Building energy consumption'!AA199</f>
        <v>0</v>
      </c>
      <c r="AB6" s="1">
        <f>'Building energy consumption'!$B$19*'Building energy consumption'!AB199</f>
        <v>0</v>
      </c>
      <c r="AC6" s="1">
        <f>'Building energy consumption'!$B$19*'Building energy consumption'!AC199</f>
        <v>0</v>
      </c>
      <c r="AD6" s="1">
        <f>'Building energy consumption'!$B$19*'Building energy consumption'!AD199</f>
        <v>0</v>
      </c>
      <c r="AE6" s="1">
        <f>'Building energy consumption'!$B$19*'Building energy consumption'!AE199</f>
        <v>0</v>
      </c>
      <c r="AF6" s="1">
        <f>'Building energy consumption'!$B$19*'Building energy consumption'!AF199</f>
        <v>0</v>
      </c>
      <c r="AG6" s="1">
        <f>'Building energy consumption'!$B$19*'Building energy consumption'!AG199</f>
        <v>0</v>
      </c>
      <c r="AH6" s="1">
        <f>'Building energy consumption'!$B$19*'Building energy consumption'!AH199</f>
        <v>0</v>
      </c>
      <c r="AI6" s="1">
        <f>'Building energy consumption'!$B$19*'Building energy consumption'!AI199</f>
        <v>0</v>
      </c>
      <c r="AJ6" s="1">
        <f>'Building energy consumption'!$B$19*'Building energy consumption'!AJ199</f>
        <v>0</v>
      </c>
      <c r="AK6" s="1">
        <f>'Building energy consumption'!$B$19*'Building energy consumption'!AK199</f>
        <v>0</v>
      </c>
      <c r="AL6" s="1">
        <f>'Building energy consumption'!$B$19*'Building energy consumption'!AL199</f>
        <v>0</v>
      </c>
      <c r="AM6" s="1">
        <f>'Building energy consumption'!$B$19*'Building energy consumption'!AM199</f>
        <v>0</v>
      </c>
      <c r="AN6" s="1">
        <f>'Building energy consumption'!$B$19*'Building energy consumption'!AN199</f>
        <v>0</v>
      </c>
    </row>
    <row r="7" spans="1:40" x14ac:dyDescent="0.15">
      <c r="A7" t="s">
        <v>5</v>
      </c>
      <c r="B7" s="1">
        <f>'Building energy consumption'!$B$19*'Building energy consumption'!B200</f>
        <v>0</v>
      </c>
      <c r="C7" s="1">
        <f>'Building energy consumption'!$B$19*'Building energy consumption'!C200</f>
        <v>0</v>
      </c>
      <c r="D7" s="1">
        <f>'Building energy consumption'!$B$19*'Building energy consumption'!D200</f>
        <v>0</v>
      </c>
      <c r="E7" s="1">
        <f>'Building energy consumption'!$B$19*'Building energy consumption'!E200</f>
        <v>0</v>
      </c>
      <c r="F7" s="1">
        <f>'Building energy consumption'!$B$19*'Building energy consumption'!F200</f>
        <v>0</v>
      </c>
      <c r="G7" s="1">
        <f>'Building energy consumption'!$B$19*'Building energy consumption'!G200</f>
        <v>0</v>
      </c>
      <c r="H7" s="1">
        <f>'Building energy consumption'!$B$19*'Building energy consumption'!H200</f>
        <v>0</v>
      </c>
      <c r="I7" s="1">
        <f>'Building energy consumption'!$B$19*'Building energy consumption'!I200</f>
        <v>0</v>
      </c>
      <c r="J7" s="1">
        <f>'Building energy consumption'!$B$19*'Building energy consumption'!J200</f>
        <v>0</v>
      </c>
      <c r="K7" s="1">
        <f>'Building energy consumption'!$B$19*'Building energy consumption'!K200</f>
        <v>0</v>
      </c>
      <c r="L7" s="1">
        <f>'Building energy consumption'!$B$19*'Building energy consumption'!L200</f>
        <v>0</v>
      </c>
      <c r="M7" s="1">
        <f>'Building energy consumption'!$B$19*'Building energy consumption'!M200</f>
        <v>0</v>
      </c>
      <c r="N7" s="1">
        <f>'Building energy consumption'!$B$19*'Building energy consumption'!N200</f>
        <v>0</v>
      </c>
      <c r="O7" s="1">
        <f>'Building energy consumption'!$B$19*'Building energy consumption'!O200</f>
        <v>0</v>
      </c>
      <c r="P7" s="1">
        <f>'Building energy consumption'!$B$19*'Building energy consumption'!P200</f>
        <v>0</v>
      </c>
      <c r="Q7" s="1">
        <f>'Building energy consumption'!$B$19*'Building energy consumption'!Q200</f>
        <v>0</v>
      </c>
      <c r="R7" s="1">
        <f>'Building energy consumption'!$B$19*'Building energy consumption'!R200</f>
        <v>0</v>
      </c>
      <c r="S7" s="1">
        <f>'Building energy consumption'!$B$19*'Building energy consumption'!S200</f>
        <v>0</v>
      </c>
      <c r="T7" s="1">
        <f>'Building energy consumption'!$B$19*'Building energy consumption'!T200</f>
        <v>0</v>
      </c>
      <c r="U7" s="1">
        <f>'Building energy consumption'!$B$19*'Building energy consumption'!U200</f>
        <v>0</v>
      </c>
      <c r="V7" s="1">
        <f>'Building energy consumption'!$B$19*'Building energy consumption'!V200</f>
        <v>0</v>
      </c>
      <c r="W7" s="1">
        <f>'Building energy consumption'!$B$19*'Building energy consumption'!W200</f>
        <v>0</v>
      </c>
      <c r="X7" s="1">
        <f>'Building energy consumption'!$B$19*'Building energy consumption'!X200</f>
        <v>0</v>
      </c>
      <c r="Y7" s="1">
        <f>'Building energy consumption'!$B$19*'Building energy consumption'!Y200</f>
        <v>0</v>
      </c>
      <c r="Z7" s="1">
        <f>'Building energy consumption'!$B$19*'Building energy consumption'!Z200</f>
        <v>0</v>
      </c>
      <c r="AA7" s="1">
        <f>'Building energy consumption'!$B$19*'Building energy consumption'!AA200</f>
        <v>0</v>
      </c>
      <c r="AB7" s="1">
        <f>'Building energy consumption'!$B$19*'Building energy consumption'!AB200</f>
        <v>0</v>
      </c>
      <c r="AC7" s="1">
        <f>'Building energy consumption'!$B$19*'Building energy consumption'!AC200</f>
        <v>0</v>
      </c>
      <c r="AD7" s="1">
        <f>'Building energy consumption'!$B$19*'Building energy consumption'!AD200</f>
        <v>0</v>
      </c>
      <c r="AE7" s="1">
        <f>'Building energy consumption'!$B$19*'Building energy consumption'!AE200</f>
        <v>0</v>
      </c>
      <c r="AF7" s="1">
        <f>'Building energy consumption'!$B$19*'Building energy consumption'!AF200</f>
        <v>0</v>
      </c>
      <c r="AG7" s="1">
        <f>'Building energy consumption'!$B$19*'Building energy consumption'!AG200</f>
        <v>0</v>
      </c>
      <c r="AH7" s="1">
        <f>'Building energy consumption'!$B$19*'Building energy consumption'!AH200</f>
        <v>0</v>
      </c>
      <c r="AI7" s="1">
        <f>'Building energy consumption'!$B$19*'Building energy consumption'!AI200</f>
        <v>0</v>
      </c>
      <c r="AJ7" s="1">
        <f>'Building energy consumption'!$B$19*'Building energy consumption'!AJ200</f>
        <v>0</v>
      </c>
      <c r="AK7" s="1">
        <f>'Building energy consumption'!$B$19*'Building energy consumption'!AK200</f>
        <v>0</v>
      </c>
      <c r="AL7" s="1">
        <f>'Building energy consumption'!$B$19*'Building energy consumption'!AL200</f>
        <v>0</v>
      </c>
      <c r="AM7" s="1">
        <f>'Building energy consumption'!$B$19*'Building energy consumption'!AM200</f>
        <v>0</v>
      </c>
      <c r="AN7" s="1">
        <f>'Building energy consumption'!$B$19*'Building energy consumption'!AN200</f>
        <v>0</v>
      </c>
    </row>
    <row r="8" spans="1:40" x14ac:dyDescent="0.15">
      <c r="A8" t="s">
        <v>6</v>
      </c>
      <c r="B8" s="1">
        <f>'Building energy consumption'!$B$19*'Building energy consumption'!B201</f>
        <v>0</v>
      </c>
      <c r="C8" s="1">
        <f>'Building energy consumption'!$B$19*'Building energy consumption'!C201</f>
        <v>0</v>
      </c>
      <c r="D8" s="1">
        <f>'Building energy consumption'!$B$19*'Building energy consumption'!D201</f>
        <v>0</v>
      </c>
      <c r="E8" s="1">
        <f>'Building energy consumption'!$B$19*'Building energy consumption'!E201</f>
        <v>0</v>
      </c>
      <c r="F8" s="1">
        <f>'Building energy consumption'!$B$19*'Building energy consumption'!F201</f>
        <v>0</v>
      </c>
      <c r="G8" s="1">
        <f>'Building energy consumption'!$B$19*'Building energy consumption'!G201</f>
        <v>0</v>
      </c>
      <c r="H8" s="1">
        <f>'Building energy consumption'!$B$19*'Building energy consumption'!H201</f>
        <v>0</v>
      </c>
      <c r="I8" s="1">
        <f>'Building energy consumption'!$B$19*'Building energy consumption'!I201</f>
        <v>0</v>
      </c>
      <c r="J8" s="1">
        <f>'Building energy consumption'!$B$19*'Building energy consumption'!J201</f>
        <v>0</v>
      </c>
      <c r="K8" s="1">
        <f>'Building energy consumption'!$B$19*'Building energy consumption'!K201</f>
        <v>0</v>
      </c>
      <c r="L8" s="1">
        <f>'Building energy consumption'!$B$19*'Building energy consumption'!L201</f>
        <v>0</v>
      </c>
      <c r="M8" s="1">
        <f>'Building energy consumption'!$B$19*'Building energy consumption'!M201</f>
        <v>0</v>
      </c>
      <c r="N8" s="1">
        <f>'Building energy consumption'!$B$19*'Building energy consumption'!N201</f>
        <v>0</v>
      </c>
      <c r="O8" s="1">
        <f>'Building energy consumption'!$B$19*'Building energy consumption'!O201</f>
        <v>0</v>
      </c>
      <c r="P8" s="1">
        <f>'Building energy consumption'!$B$19*'Building energy consumption'!P201</f>
        <v>0</v>
      </c>
      <c r="Q8" s="1">
        <f>'Building energy consumption'!$B$19*'Building energy consumption'!Q201</f>
        <v>0</v>
      </c>
      <c r="R8" s="1">
        <f>'Building energy consumption'!$B$19*'Building energy consumption'!R201</f>
        <v>0</v>
      </c>
      <c r="S8" s="1">
        <f>'Building energy consumption'!$B$19*'Building energy consumption'!S201</f>
        <v>0</v>
      </c>
      <c r="T8" s="1">
        <f>'Building energy consumption'!$B$19*'Building energy consumption'!T201</f>
        <v>0</v>
      </c>
      <c r="U8" s="1">
        <f>'Building energy consumption'!$B$19*'Building energy consumption'!U201</f>
        <v>0</v>
      </c>
      <c r="V8" s="1">
        <f>'Building energy consumption'!$B$19*'Building energy consumption'!V201</f>
        <v>0</v>
      </c>
      <c r="W8" s="1">
        <f>'Building energy consumption'!$B$19*'Building energy consumption'!W201</f>
        <v>0</v>
      </c>
      <c r="X8" s="1">
        <f>'Building energy consumption'!$B$19*'Building energy consumption'!X201</f>
        <v>0</v>
      </c>
      <c r="Y8" s="1">
        <f>'Building energy consumption'!$B$19*'Building energy consumption'!Y201</f>
        <v>0</v>
      </c>
      <c r="Z8" s="1">
        <f>'Building energy consumption'!$B$19*'Building energy consumption'!Z201</f>
        <v>0</v>
      </c>
      <c r="AA8" s="1">
        <f>'Building energy consumption'!$B$19*'Building energy consumption'!AA201</f>
        <v>0</v>
      </c>
      <c r="AB8" s="1">
        <f>'Building energy consumption'!$B$19*'Building energy consumption'!AB201</f>
        <v>0</v>
      </c>
      <c r="AC8" s="1">
        <f>'Building energy consumption'!$B$19*'Building energy consumption'!AC201</f>
        <v>0</v>
      </c>
      <c r="AD8" s="1">
        <f>'Building energy consumption'!$B$19*'Building energy consumption'!AD201</f>
        <v>0</v>
      </c>
      <c r="AE8" s="1">
        <f>'Building energy consumption'!$B$19*'Building energy consumption'!AE201</f>
        <v>0</v>
      </c>
      <c r="AF8" s="1">
        <f>'Building energy consumption'!$B$19*'Building energy consumption'!AF201</f>
        <v>0</v>
      </c>
      <c r="AG8" s="1">
        <f>'Building energy consumption'!$B$19*'Building energy consumption'!AG201</f>
        <v>0</v>
      </c>
      <c r="AH8" s="1">
        <f>'Building energy consumption'!$B$19*'Building energy consumption'!AH201</f>
        <v>0</v>
      </c>
      <c r="AI8" s="1">
        <f>'Building energy consumption'!$B$19*'Building energy consumption'!AI201</f>
        <v>0</v>
      </c>
      <c r="AJ8" s="1">
        <f>'Building energy consumption'!$B$19*'Building energy consumption'!AJ201</f>
        <v>0</v>
      </c>
      <c r="AK8" s="1">
        <f>'Building energy consumption'!$B$19*'Building energy consumption'!AK201</f>
        <v>0</v>
      </c>
      <c r="AL8" s="1">
        <f>'Building energy consumption'!$B$19*'Building energy consumption'!AL201</f>
        <v>0</v>
      </c>
      <c r="AM8" s="1">
        <f>'Building energy consumption'!$B$19*'Building energy consumption'!AM201</f>
        <v>0</v>
      </c>
      <c r="AN8" s="1">
        <f>'Building energy consumption'!$B$19*'Building energy consumption'!AN201</f>
        <v>0</v>
      </c>
    </row>
    <row r="9" spans="1:40" x14ac:dyDescent="0.15">
      <c r="A9" t="s">
        <v>7</v>
      </c>
      <c r="B9" s="1">
        <f>'Building energy consumption'!$B$19*'Building energy consumption'!B202</f>
        <v>0</v>
      </c>
      <c r="C9" s="1">
        <f>'Building energy consumption'!$B$19*'Building energy consumption'!C202</f>
        <v>0</v>
      </c>
      <c r="D9" s="1">
        <f>'Building energy consumption'!$B$19*'Building energy consumption'!D202</f>
        <v>0</v>
      </c>
      <c r="E9" s="1">
        <f>'Building energy consumption'!$B$19*'Building energy consumption'!E202</f>
        <v>0</v>
      </c>
      <c r="F9" s="1">
        <f>'Building energy consumption'!$B$19*'Building energy consumption'!F202</f>
        <v>0</v>
      </c>
      <c r="G9" s="1">
        <f>'Building energy consumption'!$B$19*'Building energy consumption'!G202</f>
        <v>0</v>
      </c>
      <c r="H9" s="1">
        <f>'Building energy consumption'!$B$19*'Building energy consumption'!H202</f>
        <v>0</v>
      </c>
      <c r="I9" s="1">
        <f>'Building energy consumption'!$B$19*'Building energy consumption'!I202</f>
        <v>0</v>
      </c>
      <c r="J9" s="1">
        <f>'Building energy consumption'!$B$19*'Building energy consumption'!J202</f>
        <v>0</v>
      </c>
      <c r="K9" s="1">
        <f>'Building energy consumption'!$B$19*'Building energy consumption'!K202</f>
        <v>0</v>
      </c>
      <c r="L9" s="1">
        <f>'Building energy consumption'!$B$19*'Building energy consumption'!L202</f>
        <v>0</v>
      </c>
      <c r="M9" s="1">
        <f>'Building energy consumption'!$B$19*'Building energy consumption'!M202</f>
        <v>0</v>
      </c>
      <c r="N9" s="1">
        <f>'Building energy consumption'!$B$19*'Building energy consumption'!N202</f>
        <v>0</v>
      </c>
      <c r="O9" s="1">
        <f>'Building energy consumption'!$B$19*'Building energy consumption'!O202</f>
        <v>0</v>
      </c>
      <c r="P9" s="1">
        <f>'Building energy consumption'!$B$19*'Building energy consumption'!P202</f>
        <v>0</v>
      </c>
      <c r="Q9" s="1">
        <f>'Building energy consumption'!$B$19*'Building energy consumption'!Q202</f>
        <v>0</v>
      </c>
      <c r="R9" s="1">
        <f>'Building energy consumption'!$B$19*'Building energy consumption'!R202</f>
        <v>0</v>
      </c>
      <c r="S9" s="1">
        <f>'Building energy consumption'!$B$19*'Building energy consumption'!S202</f>
        <v>0</v>
      </c>
      <c r="T9" s="1">
        <f>'Building energy consumption'!$B$19*'Building energy consumption'!T202</f>
        <v>0</v>
      </c>
      <c r="U9" s="1">
        <f>'Building energy consumption'!$B$19*'Building energy consumption'!U202</f>
        <v>0</v>
      </c>
      <c r="V9" s="1">
        <f>'Building energy consumption'!$B$19*'Building energy consumption'!V202</f>
        <v>0</v>
      </c>
      <c r="W9" s="1">
        <f>'Building energy consumption'!$B$19*'Building energy consumption'!W202</f>
        <v>0</v>
      </c>
      <c r="X9" s="1">
        <f>'Building energy consumption'!$B$19*'Building energy consumption'!X202</f>
        <v>0</v>
      </c>
      <c r="Y9" s="1">
        <f>'Building energy consumption'!$B$19*'Building energy consumption'!Y202</f>
        <v>0</v>
      </c>
      <c r="Z9" s="1">
        <f>'Building energy consumption'!$B$19*'Building energy consumption'!Z202</f>
        <v>0</v>
      </c>
      <c r="AA9" s="1">
        <f>'Building energy consumption'!$B$19*'Building energy consumption'!AA202</f>
        <v>0</v>
      </c>
      <c r="AB9" s="1">
        <f>'Building energy consumption'!$B$19*'Building energy consumption'!AB202</f>
        <v>0</v>
      </c>
      <c r="AC9" s="1">
        <f>'Building energy consumption'!$B$19*'Building energy consumption'!AC202</f>
        <v>0</v>
      </c>
      <c r="AD9" s="1">
        <f>'Building energy consumption'!$B$19*'Building energy consumption'!AD202</f>
        <v>0</v>
      </c>
      <c r="AE9" s="1">
        <f>'Building energy consumption'!$B$19*'Building energy consumption'!AE202</f>
        <v>0</v>
      </c>
      <c r="AF9" s="1">
        <f>'Building energy consumption'!$B$19*'Building energy consumption'!AF202</f>
        <v>0</v>
      </c>
      <c r="AG9" s="1">
        <f>'Building energy consumption'!$B$19*'Building energy consumption'!AG202</f>
        <v>0</v>
      </c>
      <c r="AH9" s="1">
        <f>'Building energy consumption'!$B$19*'Building energy consumption'!AH202</f>
        <v>0</v>
      </c>
      <c r="AI9" s="1">
        <f>'Building energy consumption'!$B$19*'Building energy consumption'!AI202</f>
        <v>0</v>
      </c>
      <c r="AJ9" s="1">
        <f>'Building energy consumption'!$B$19*'Building energy consumption'!AJ202</f>
        <v>0</v>
      </c>
      <c r="AK9" s="1">
        <f>'Building energy consumption'!$B$19*'Building energy consumption'!AK202</f>
        <v>0</v>
      </c>
      <c r="AL9" s="1">
        <f>'Building energy consumption'!$B$19*'Building energy consumption'!AL202</f>
        <v>0</v>
      </c>
      <c r="AM9" s="1">
        <f>'Building energy consumption'!$B$19*'Building energy consumption'!AM202</f>
        <v>0</v>
      </c>
      <c r="AN9" s="1">
        <f>'Building energy consumption'!$B$19*'Building energy consumption'!AN202</f>
        <v>0</v>
      </c>
    </row>
    <row r="10" spans="1:40" x14ac:dyDescent="0.15">
      <c r="A10" t="s">
        <v>8</v>
      </c>
      <c r="B10" s="1">
        <f>'Building energy consumption'!$B$19*'Building energy consumption'!B203</f>
        <v>0</v>
      </c>
      <c r="C10" s="1">
        <f>'Building energy consumption'!$B$19*'Building energy consumption'!C203</f>
        <v>0</v>
      </c>
      <c r="D10" s="1">
        <f>'Building energy consumption'!$B$19*'Building energy consumption'!D203</f>
        <v>0</v>
      </c>
      <c r="E10" s="1">
        <f>'Building energy consumption'!$B$19*'Building energy consumption'!E203</f>
        <v>0</v>
      </c>
      <c r="F10" s="1">
        <f>'Building energy consumption'!$B$19*'Building energy consumption'!F203</f>
        <v>0</v>
      </c>
      <c r="G10" s="1">
        <f>'Building energy consumption'!$B$19*'Building energy consumption'!G203</f>
        <v>0</v>
      </c>
      <c r="H10" s="1">
        <f>'Building energy consumption'!$B$19*'Building energy consumption'!H203</f>
        <v>0</v>
      </c>
      <c r="I10" s="1">
        <f>'Building energy consumption'!$B$19*'Building energy consumption'!I203</f>
        <v>0</v>
      </c>
      <c r="J10" s="1">
        <f>'Building energy consumption'!$B$19*'Building energy consumption'!J203</f>
        <v>0</v>
      </c>
      <c r="K10" s="1">
        <f>'Building energy consumption'!$B$19*'Building energy consumption'!K203</f>
        <v>0</v>
      </c>
      <c r="L10" s="1">
        <f>'Building energy consumption'!$B$19*'Building energy consumption'!L203</f>
        <v>0</v>
      </c>
      <c r="M10" s="1">
        <f>'Building energy consumption'!$B$19*'Building energy consumption'!M203</f>
        <v>0</v>
      </c>
      <c r="N10" s="1">
        <f>'Building energy consumption'!$B$19*'Building energy consumption'!N203</f>
        <v>0</v>
      </c>
      <c r="O10" s="1">
        <f>'Building energy consumption'!$B$19*'Building energy consumption'!O203</f>
        <v>0</v>
      </c>
      <c r="P10" s="1">
        <f>'Building energy consumption'!$B$19*'Building energy consumption'!P203</f>
        <v>0</v>
      </c>
      <c r="Q10" s="1">
        <f>'Building energy consumption'!$B$19*'Building energy consumption'!Q203</f>
        <v>0</v>
      </c>
      <c r="R10" s="1">
        <f>'Building energy consumption'!$B$19*'Building energy consumption'!R203</f>
        <v>0</v>
      </c>
      <c r="S10" s="1">
        <f>'Building energy consumption'!$B$19*'Building energy consumption'!S203</f>
        <v>0</v>
      </c>
      <c r="T10" s="1">
        <f>'Building energy consumption'!$B$19*'Building energy consumption'!T203</f>
        <v>0</v>
      </c>
      <c r="U10" s="1">
        <f>'Building energy consumption'!$B$19*'Building energy consumption'!U203</f>
        <v>0</v>
      </c>
      <c r="V10" s="1">
        <f>'Building energy consumption'!$B$19*'Building energy consumption'!V203</f>
        <v>0</v>
      </c>
      <c r="W10" s="1">
        <f>'Building energy consumption'!$B$19*'Building energy consumption'!W203</f>
        <v>0</v>
      </c>
      <c r="X10" s="1">
        <f>'Building energy consumption'!$B$19*'Building energy consumption'!X203</f>
        <v>0</v>
      </c>
      <c r="Y10" s="1">
        <f>'Building energy consumption'!$B$19*'Building energy consumption'!Y203</f>
        <v>0</v>
      </c>
      <c r="Z10" s="1">
        <f>'Building energy consumption'!$B$19*'Building energy consumption'!Z203</f>
        <v>0</v>
      </c>
      <c r="AA10" s="1">
        <f>'Building energy consumption'!$B$19*'Building energy consumption'!AA203</f>
        <v>0</v>
      </c>
      <c r="AB10" s="1">
        <f>'Building energy consumption'!$B$19*'Building energy consumption'!AB203</f>
        <v>0</v>
      </c>
      <c r="AC10" s="1">
        <f>'Building energy consumption'!$B$19*'Building energy consumption'!AC203</f>
        <v>0</v>
      </c>
      <c r="AD10" s="1">
        <f>'Building energy consumption'!$B$19*'Building energy consumption'!AD203</f>
        <v>0</v>
      </c>
      <c r="AE10" s="1">
        <f>'Building energy consumption'!$B$19*'Building energy consumption'!AE203</f>
        <v>0</v>
      </c>
      <c r="AF10" s="1">
        <f>'Building energy consumption'!$B$19*'Building energy consumption'!AF203</f>
        <v>0</v>
      </c>
      <c r="AG10" s="1">
        <f>'Building energy consumption'!$B$19*'Building energy consumption'!AG203</f>
        <v>0</v>
      </c>
      <c r="AH10" s="1">
        <f>'Building energy consumption'!$B$19*'Building energy consumption'!AH203</f>
        <v>0</v>
      </c>
      <c r="AI10" s="1">
        <f>'Building energy consumption'!$B$19*'Building energy consumption'!AI203</f>
        <v>0</v>
      </c>
      <c r="AJ10" s="1">
        <f>'Building energy consumption'!$B$19*'Building energy consumption'!AJ203</f>
        <v>0</v>
      </c>
      <c r="AK10" s="1">
        <f>'Building energy consumption'!$B$19*'Building energy consumption'!AK203</f>
        <v>0</v>
      </c>
      <c r="AL10" s="1">
        <f>'Building energy consumption'!$B$19*'Building energy consumption'!AL203</f>
        <v>0</v>
      </c>
      <c r="AM10" s="1">
        <f>'Building energy consumption'!$B$19*'Building energy consumption'!AM203</f>
        <v>0</v>
      </c>
      <c r="AN10" s="1">
        <f>'Building energy consumption'!$B$19*'Building energy consumption'!AN203</f>
        <v>0</v>
      </c>
    </row>
    <row r="11" spans="1:40" x14ac:dyDescent="0.15">
      <c r="A11" t="s">
        <v>9</v>
      </c>
      <c r="B11" s="1">
        <f>'Building energy consumption'!$B$19*'Building energy consumption'!B204</f>
        <v>0</v>
      </c>
      <c r="C11" s="1">
        <f>'Building energy consumption'!$B$19*'Building energy consumption'!C204</f>
        <v>0</v>
      </c>
      <c r="D11" s="1">
        <f>'Building energy consumption'!$B$19*'Building energy consumption'!D204</f>
        <v>0</v>
      </c>
      <c r="E11" s="1">
        <f>'Building energy consumption'!$B$19*'Building energy consumption'!E204</f>
        <v>0</v>
      </c>
      <c r="F11" s="1">
        <f>'Building energy consumption'!$B$19*'Building energy consumption'!F204</f>
        <v>0</v>
      </c>
      <c r="G11" s="1">
        <f>'Building energy consumption'!$B$19*'Building energy consumption'!G204</f>
        <v>0</v>
      </c>
      <c r="H11" s="1">
        <f>'Building energy consumption'!$B$19*'Building energy consumption'!H204</f>
        <v>0</v>
      </c>
      <c r="I11" s="1">
        <f>'Building energy consumption'!$B$19*'Building energy consumption'!I204</f>
        <v>0</v>
      </c>
      <c r="J11" s="1">
        <f>'Building energy consumption'!$B$19*'Building energy consumption'!J204</f>
        <v>0</v>
      </c>
      <c r="K11" s="1">
        <f>'Building energy consumption'!$B$19*'Building energy consumption'!K204</f>
        <v>0</v>
      </c>
      <c r="L11" s="1">
        <f>'Building energy consumption'!$B$19*'Building energy consumption'!L204</f>
        <v>0</v>
      </c>
      <c r="M11" s="1">
        <f>'Building energy consumption'!$B$19*'Building energy consumption'!M204</f>
        <v>0</v>
      </c>
      <c r="N11" s="1">
        <f>'Building energy consumption'!$B$19*'Building energy consumption'!N204</f>
        <v>0</v>
      </c>
      <c r="O11" s="1">
        <f>'Building energy consumption'!$B$19*'Building energy consumption'!O204</f>
        <v>0</v>
      </c>
      <c r="P11" s="1">
        <f>'Building energy consumption'!$B$19*'Building energy consumption'!P204</f>
        <v>0</v>
      </c>
      <c r="Q11" s="1">
        <f>'Building energy consumption'!$B$19*'Building energy consumption'!Q204</f>
        <v>0</v>
      </c>
      <c r="R11" s="1">
        <f>'Building energy consumption'!$B$19*'Building energy consumption'!R204</f>
        <v>0</v>
      </c>
      <c r="S11" s="1">
        <f>'Building energy consumption'!$B$19*'Building energy consumption'!S204</f>
        <v>0</v>
      </c>
      <c r="T11" s="1">
        <f>'Building energy consumption'!$B$19*'Building energy consumption'!T204</f>
        <v>0</v>
      </c>
      <c r="U11" s="1">
        <f>'Building energy consumption'!$B$19*'Building energy consumption'!U204</f>
        <v>0</v>
      </c>
      <c r="V11" s="1">
        <f>'Building energy consumption'!$B$19*'Building energy consumption'!V204</f>
        <v>0</v>
      </c>
      <c r="W11" s="1">
        <f>'Building energy consumption'!$B$19*'Building energy consumption'!W204</f>
        <v>0</v>
      </c>
      <c r="X11" s="1">
        <f>'Building energy consumption'!$B$19*'Building energy consumption'!X204</f>
        <v>0</v>
      </c>
      <c r="Y11" s="1">
        <f>'Building energy consumption'!$B$19*'Building energy consumption'!Y204</f>
        <v>0</v>
      </c>
      <c r="Z11" s="1">
        <f>'Building energy consumption'!$B$19*'Building energy consumption'!Z204</f>
        <v>0</v>
      </c>
      <c r="AA11" s="1">
        <f>'Building energy consumption'!$B$19*'Building energy consumption'!AA204</f>
        <v>0</v>
      </c>
      <c r="AB11" s="1">
        <f>'Building energy consumption'!$B$19*'Building energy consumption'!AB204</f>
        <v>0</v>
      </c>
      <c r="AC11" s="1">
        <f>'Building energy consumption'!$B$19*'Building energy consumption'!AC204</f>
        <v>0</v>
      </c>
      <c r="AD11" s="1">
        <f>'Building energy consumption'!$B$19*'Building energy consumption'!AD204</f>
        <v>0</v>
      </c>
      <c r="AE11" s="1">
        <f>'Building energy consumption'!$B$19*'Building energy consumption'!AE204</f>
        <v>0</v>
      </c>
      <c r="AF11" s="1">
        <f>'Building energy consumption'!$B$19*'Building energy consumption'!AF204</f>
        <v>0</v>
      </c>
      <c r="AG11" s="1">
        <f>'Building energy consumption'!$B$19*'Building energy consumption'!AG204</f>
        <v>0</v>
      </c>
      <c r="AH11" s="1">
        <f>'Building energy consumption'!$B$19*'Building energy consumption'!AH204</f>
        <v>0</v>
      </c>
      <c r="AI11" s="1">
        <f>'Building energy consumption'!$B$19*'Building energy consumption'!AI204</f>
        <v>0</v>
      </c>
      <c r="AJ11" s="1">
        <f>'Building energy consumption'!$B$19*'Building energy consumption'!AJ204</f>
        <v>0</v>
      </c>
      <c r="AK11" s="1">
        <f>'Building energy consumption'!$B$19*'Building energy consumption'!AK204</f>
        <v>0</v>
      </c>
      <c r="AL11" s="1">
        <f>'Building energy consumption'!$B$19*'Building energy consumption'!AL204</f>
        <v>0</v>
      </c>
      <c r="AM11" s="1">
        <f>'Building energy consumption'!$B$19*'Building energy consumption'!AM204</f>
        <v>0</v>
      </c>
      <c r="AN11" s="1">
        <f>'Building energy consumption'!$B$19*'Building energy consumption'!AN204</f>
        <v>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1674-5640-4292-B2F8-C6E68C0C2411}">
  <dimension ref="A1:A7"/>
  <sheetViews>
    <sheetView workbookViewId="0"/>
  </sheetViews>
  <sheetFormatPr defaultRowHeight="13.5" x14ac:dyDescent="0.15"/>
  <cols>
    <col min="1" max="1" width="30.125" customWidth="1"/>
  </cols>
  <sheetData>
    <row r="1" spans="1:1" x14ac:dyDescent="0.15">
      <c r="A1" t="s">
        <v>454</v>
      </c>
    </row>
    <row r="2" spans="1:1" x14ac:dyDescent="0.15">
      <c r="A2" t="s">
        <v>455</v>
      </c>
    </row>
    <row r="3" spans="1:1" x14ac:dyDescent="0.15">
      <c r="A3" t="s">
        <v>456</v>
      </c>
    </row>
    <row r="4" spans="1:1" x14ac:dyDescent="0.15">
      <c r="A4" t="s">
        <v>457</v>
      </c>
    </row>
    <row r="5" spans="1:1" x14ac:dyDescent="0.15">
      <c r="A5" t="s">
        <v>458</v>
      </c>
    </row>
    <row r="6" spans="1:1" x14ac:dyDescent="0.15">
      <c r="A6" t="s">
        <v>459</v>
      </c>
    </row>
    <row r="7" spans="1:1" x14ac:dyDescent="0.15">
      <c r="A7" t="s">
        <v>460</v>
      </c>
    </row>
  </sheetData>
  <phoneticPr fontId="3"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0555-E1A7-4E50-9DDB-62185F167FD6}">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consumption'!B221</f>
        <v>1796183180966365.8</v>
      </c>
      <c r="C2" s="1">
        <f>'Building energy consumption'!$B$19*'Building energy consumption'!C221</f>
        <v>1660683656627801.8</v>
      </c>
      <c r="D2" s="1">
        <f>'Building energy consumption'!$B$19*'Building energy consumption'!D221</f>
        <v>1667461727588901.5</v>
      </c>
      <c r="E2" s="1">
        <f>'Building energy consumption'!$B$19*'Building energy consumption'!E221</f>
        <v>1672558391466091</v>
      </c>
      <c r="F2" s="1">
        <f>'Building energy consumption'!$B$19*'Building energy consumption'!F221</f>
        <v>1671466036732981.3</v>
      </c>
      <c r="G2" s="1">
        <f>'Building energy consumption'!$B$19*'Building energy consumption'!G221</f>
        <v>1658938921213195.8</v>
      </c>
      <c r="H2" s="1">
        <f>'Building energy consumption'!$B$19*'Building energy consumption'!H221</f>
        <v>1644522669364715.3</v>
      </c>
      <c r="I2" s="1">
        <f>'Building energy consumption'!$B$19*'Building energy consumption'!I221</f>
        <v>1628225615263426.8</v>
      </c>
      <c r="J2" s="1">
        <f>'Building energy consumption'!$B$19*'Building energy consumption'!J221</f>
        <v>1610044725004038</v>
      </c>
      <c r="K2" s="1">
        <f>'Building energy consumption'!$B$19*'Building energy consumption'!K221</f>
        <v>1596075343721980</v>
      </c>
      <c r="L2" s="1">
        <f>'Building energy consumption'!$B$19*'Building energy consumption'!L221</f>
        <v>1597671497140311.8</v>
      </c>
      <c r="M2" s="1">
        <f>'Building energy consumption'!$B$19*'Building energy consumption'!M221</f>
        <v>1598966465274904.5</v>
      </c>
      <c r="N2" s="1">
        <f>'Building energy consumption'!$B$19*'Building energy consumption'!N221</f>
        <v>1599969584998020</v>
      </c>
      <c r="O2" s="1">
        <f>'Building energy consumption'!$B$19*'Building energy consumption'!O221</f>
        <v>1602987445678365.3</v>
      </c>
      <c r="P2" s="1">
        <f>'Building energy consumption'!$B$19*'Building energy consumption'!P221</f>
        <v>1607210710737329.8</v>
      </c>
      <c r="Q2" s="1">
        <f>'Building energy consumption'!$B$19*'Building energy consumption'!Q221</f>
        <v>1610569562643913.8</v>
      </c>
      <c r="R2" s="1">
        <f>'Building energy consumption'!$B$19*'Building energy consumption'!R221</f>
        <v>1613856085388831.8</v>
      </c>
      <c r="S2" s="1">
        <f>'Building energy consumption'!$B$19*'Building energy consumption'!S221</f>
        <v>1617076485388051.5</v>
      </c>
      <c r="T2" s="1">
        <f>'Building energy consumption'!$B$19*'Building energy consumption'!T221</f>
        <v>1621287810994499</v>
      </c>
      <c r="U2" s="1">
        <f>'Building energy consumption'!$B$19*'Building energy consumption'!U221</f>
        <v>1623398029563312.5</v>
      </c>
      <c r="V2" s="1">
        <f>'Building energy consumption'!$B$19*'Building energy consumption'!V221</f>
        <v>1621060785371168.5</v>
      </c>
      <c r="W2" s="1">
        <f>'Building energy consumption'!$B$19*'Building energy consumption'!W221</f>
        <v>1618645685294691</v>
      </c>
      <c r="X2" s="1">
        <f>'Building energy consumption'!$B$19*'Building energy consumption'!X221</f>
        <v>1616161673223007.3</v>
      </c>
      <c r="Y2" s="1">
        <f>'Building energy consumption'!$B$19*'Building energy consumption'!Y221</f>
        <v>1614389046334650.5</v>
      </c>
      <c r="Z2" s="1">
        <f>'Building energy consumption'!$B$19*'Building energy consumption'!Z221</f>
        <v>1611021089718257</v>
      </c>
      <c r="AA2" s="1">
        <f>'Building energy consumption'!$B$19*'Building energy consumption'!AA221</f>
        <v>1604309362897765.3</v>
      </c>
      <c r="AB2" s="1">
        <f>'Building energy consumption'!$B$19*'Building energy consumption'!AB221</f>
        <v>1597486233615391.8</v>
      </c>
      <c r="AC2" s="1">
        <f>'Building energy consumption'!$B$19*'Building energy consumption'!AC221</f>
        <v>1590551733757478.8</v>
      </c>
      <c r="AD2" s="1">
        <f>'Building energy consumption'!$B$19*'Building energy consumption'!AD221</f>
        <v>1584470570914655</v>
      </c>
      <c r="AE2" s="1">
        <f>'Building energy consumption'!$B$19*'Building energy consumption'!AE221</f>
        <v>1576440470020489.3</v>
      </c>
      <c r="AF2" s="1">
        <f>'Building energy consumption'!$B$19*'Building energy consumption'!AF221</f>
        <v>1564307181025464.5</v>
      </c>
      <c r="AG2" s="1">
        <f>'Building energy consumption'!$B$19*'Building energy consumption'!AG221</f>
        <v>1552021701699613.8</v>
      </c>
      <c r="AH2" s="1">
        <f>'Building energy consumption'!$B$19*'Building energy consumption'!AH221</f>
        <v>1539601032455843.5</v>
      </c>
      <c r="AI2" s="1">
        <f>'Building energy consumption'!$B$19*'Building energy consumption'!AI221</f>
        <v>1527763343592230</v>
      </c>
      <c r="AJ2" s="1">
        <f>'Building energy consumption'!$B$19*'Building energy consumption'!AJ221</f>
        <v>1514355412495008</v>
      </c>
      <c r="AK2" s="1">
        <f>'Building energy consumption'!$B$19*'Building energy consumption'!AK221</f>
        <v>1497740096068777.3</v>
      </c>
      <c r="AL2" s="1">
        <f>'Building energy consumption'!$B$19*'Building energy consumption'!AL221</f>
        <v>1480939708204042.3</v>
      </c>
      <c r="AM2" s="1">
        <f>'Building energy consumption'!$B$19*'Building energy consumption'!AM221</f>
        <v>1463960528967682.8</v>
      </c>
      <c r="AN2" s="1">
        <f>'Building energy consumption'!$B$19*'Building energy consumption'!AN221</f>
        <v>1325718297300161</v>
      </c>
    </row>
    <row r="3" spans="1:40" x14ac:dyDescent="0.15">
      <c r="A3" t="s">
        <v>1</v>
      </c>
      <c r="B3" s="1">
        <f>'Building energy consumption'!$B$19*'Building energy consumption'!B222</f>
        <v>0</v>
      </c>
      <c r="C3" s="1">
        <f>'Building energy consumption'!$B$19*'Building energy consumption'!C222</f>
        <v>0</v>
      </c>
      <c r="D3" s="1">
        <f>'Building energy consumption'!$B$19*'Building energy consumption'!D222</f>
        <v>0</v>
      </c>
      <c r="E3" s="1">
        <f>'Building energy consumption'!$B$19*'Building energy consumption'!E222</f>
        <v>0</v>
      </c>
      <c r="F3" s="1">
        <f>'Building energy consumption'!$B$19*'Building energy consumption'!F222</f>
        <v>0</v>
      </c>
      <c r="G3" s="1">
        <f>'Building energy consumption'!$B$19*'Building energy consumption'!G222</f>
        <v>0</v>
      </c>
      <c r="H3" s="1">
        <f>'Building energy consumption'!$B$19*'Building energy consumption'!H222</f>
        <v>0</v>
      </c>
      <c r="I3" s="1">
        <f>'Building energy consumption'!$B$19*'Building energy consumption'!I222</f>
        <v>0</v>
      </c>
      <c r="J3" s="1">
        <f>'Building energy consumption'!$B$19*'Building energy consumption'!J222</f>
        <v>0</v>
      </c>
      <c r="K3" s="1">
        <f>'Building energy consumption'!$B$19*'Building energy consumption'!K222</f>
        <v>0</v>
      </c>
      <c r="L3" s="1">
        <f>'Building energy consumption'!$B$19*'Building energy consumption'!L222</f>
        <v>0</v>
      </c>
      <c r="M3" s="1">
        <f>'Building energy consumption'!$B$19*'Building energy consumption'!M222</f>
        <v>0</v>
      </c>
      <c r="N3" s="1">
        <f>'Building energy consumption'!$B$19*'Building energy consumption'!N222</f>
        <v>0</v>
      </c>
      <c r="O3" s="1">
        <f>'Building energy consumption'!$B$19*'Building energy consumption'!O222</f>
        <v>0</v>
      </c>
      <c r="P3" s="1">
        <f>'Building energy consumption'!$B$19*'Building energy consumption'!P222</f>
        <v>0</v>
      </c>
      <c r="Q3" s="1">
        <f>'Building energy consumption'!$B$19*'Building energy consumption'!Q222</f>
        <v>0</v>
      </c>
      <c r="R3" s="1">
        <f>'Building energy consumption'!$B$19*'Building energy consumption'!R222</f>
        <v>0</v>
      </c>
      <c r="S3" s="1">
        <f>'Building energy consumption'!$B$19*'Building energy consumption'!S222</f>
        <v>0</v>
      </c>
      <c r="T3" s="1">
        <f>'Building energy consumption'!$B$19*'Building energy consumption'!T222</f>
        <v>0</v>
      </c>
      <c r="U3" s="1">
        <f>'Building energy consumption'!$B$19*'Building energy consumption'!U222</f>
        <v>0</v>
      </c>
      <c r="V3" s="1">
        <f>'Building energy consumption'!$B$19*'Building energy consumption'!V222</f>
        <v>0</v>
      </c>
      <c r="W3" s="1">
        <f>'Building energy consumption'!$B$19*'Building energy consumption'!W222</f>
        <v>0</v>
      </c>
      <c r="X3" s="1">
        <f>'Building energy consumption'!$B$19*'Building energy consumption'!X222</f>
        <v>0</v>
      </c>
      <c r="Y3" s="1">
        <f>'Building energy consumption'!$B$19*'Building energy consumption'!Y222</f>
        <v>0</v>
      </c>
      <c r="Z3" s="1">
        <f>'Building energy consumption'!$B$19*'Building energy consumption'!Z222</f>
        <v>0</v>
      </c>
      <c r="AA3" s="1">
        <f>'Building energy consumption'!$B$19*'Building energy consumption'!AA222</f>
        <v>0</v>
      </c>
      <c r="AB3" s="1">
        <f>'Building energy consumption'!$B$19*'Building energy consumption'!AB222</f>
        <v>0</v>
      </c>
      <c r="AC3" s="1">
        <f>'Building energy consumption'!$B$19*'Building energy consumption'!AC222</f>
        <v>0</v>
      </c>
      <c r="AD3" s="1">
        <f>'Building energy consumption'!$B$19*'Building energy consumption'!AD222</f>
        <v>0</v>
      </c>
      <c r="AE3" s="1">
        <f>'Building energy consumption'!$B$19*'Building energy consumption'!AE222</f>
        <v>0</v>
      </c>
      <c r="AF3" s="1">
        <f>'Building energy consumption'!$B$19*'Building energy consumption'!AF222</f>
        <v>0</v>
      </c>
      <c r="AG3" s="1">
        <f>'Building energy consumption'!$B$19*'Building energy consumption'!AG222</f>
        <v>0</v>
      </c>
      <c r="AH3" s="1">
        <f>'Building energy consumption'!$B$19*'Building energy consumption'!AH222</f>
        <v>0</v>
      </c>
      <c r="AI3" s="1">
        <f>'Building energy consumption'!$B$19*'Building energy consumption'!AI222</f>
        <v>0</v>
      </c>
      <c r="AJ3" s="1">
        <f>'Building energy consumption'!$B$19*'Building energy consumption'!AJ222</f>
        <v>0</v>
      </c>
      <c r="AK3" s="1">
        <f>'Building energy consumption'!$B$19*'Building energy consumption'!AK222</f>
        <v>0</v>
      </c>
      <c r="AL3" s="1">
        <f>'Building energy consumption'!$B$19*'Building energy consumption'!AL222</f>
        <v>0</v>
      </c>
      <c r="AM3" s="1">
        <f>'Building energy consumption'!$B$19*'Building energy consumption'!AM222</f>
        <v>0</v>
      </c>
      <c r="AN3" s="1">
        <f>'Building energy consumption'!$B$19*'Building energy consumption'!AN222</f>
        <v>0</v>
      </c>
    </row>
    <row r="4" spans="1:40" x14ac:dyDescent="0.15">
      <c r="A4" t="s">
        <v>2</v>
      </c>
      <c r="B4" s="1">
        <f>'Building energy consumption'!$B$19*'Building energy consumption'!B223</f>
        <v>0</v>
      </c>
      <c r="C4" s="1">
        <f>'Building energy consumption'!$B$19*'Building energy consumption'!C223</f>
        <v>0</v>
      </c>
      <c r="D4" s="1">
        <f>'Building energy consumption'!$B$19*'Building energy consumption'!D223</f>
        <v>0</v>
      </c>
      <c r="E4" s="1">
        <f>'Building energy consumption'!$B$19*'Building energy consumption'!E223</f>
        <v>0</v>
      </c>
      <c r="F4" s="1">
        <f>'Building energy consumption'!$B$19*'Building energy consumption'!F223</f>
        <v>0</v>
      </c>
      <c r="G4" s="1">
        <f>'Building energy consumption'!$B$19*'Building energy consumption'!G223</f>
        <v>0</v>
      </c>
      <c r="H4" s="1">
        <f>'Building energy consumption'!$B$19*'Building energy consumption'!H223</f>
        <v>0</v>
      </c>
      <c r="I4" s="1">
        <f>'Building energy consumption'!$B$19*'Building energy consumption'!I223</f>
        <v>0</v>
      </c>
      <c r="J4" s="1">
        <f>'Building energy consumption'!$B$19*'Building energy consumption'!J223</f>
        <v>0</v>
      </c>
      <c r="K4" s="1">
        <f>'Building energy consumption'!$B$19*'Building energy consumption'!K223</f>
        <v>0</v>
      </c>
      <c r="L4" s="1">
        <f>'Building energy consumption'!$B$19*'Building energy consumption'!L223</f>
        <v>0</v>
      </c>
      <c r="M4" s="1">
        <f>'Building energy consumption'!$B$19*'Building energy consumption'!M223</f>
        <v>0</v>
      </c>
      <c r="N4" s="1">
        <f>'Building energy consumption'!$B$19*'Building energy consumption'!N223</f>
        <v>0</v>
      </c>
      <c r="O4" s="1">
        <f>'Building energy consumption'!$B$19*'Building energy consumption'!O223</f>
        <v>0</v>
      </c>
      <c r="P4" s="1">
        <f>'Building energy consumption'!$B$19*'Building energy consumption'!P223</f>
        <v>0</v>
      </c>
      <c r="Q4" s="1">
        <f>'Building energy consumption'!$B$19*'Building energy consumption'!Q223</f>
        <v>0</v>
      </c>
      <c r="R4" s="1">
        <f>'Building energy consumption'!$B$19*'Building energy consumption'!R223</f>
        <v>0</v>
      </c>
      <c r="S4" s="1">
        <f>'Building energy consumption'!$B$19*'Building energy consumption'!S223</f>
        <v>0</v>
      </c>
      <c r="T4" s="1">
        <f>'Building energy consumption'!$B$19*'Building energy consumption'!T223</f>
        <v>0</v>
      </c>
      <c r="U4" s="1">
        <f>'Building energy consumption'!$B$19*'Building energy consumption'!U223</f>
        <v>0</v>
      </c>
      <c r="V4" s="1">
        <f>'Building energy consumption'!$B$19*'Building energy consumption'!V223</f>
        <v>0</v>
      </c>
      <c r="W4" s="1">
        <f>'Building energy consumption'!$B$19*'Building energy consumption'!W223</f>
        <v>0</v>
      </c>
      <c r="X4" s="1">
        <f>'Building energy consumption'!$B$19*'Building energy consumption'!X223</f>
        <v>0</v>
      </c>
      <c r="Y4" s="1">
        <f>'Building energy consumption'!$B$19*'Building energy consumption'!Y223</f>
        <v>0</v>
      </c>
      <c r="Z4" s="1">
        <f>'Building energy consumption'!$B$19*'Building energy consumption'!Z223</f>
        <v>0</v>
      </c>
      <c r="AA4" s="1">
        <f>'Building energy consumption'!$B$19*'Building energy consumption'!AA223</f>
        <v>0</v>
      </c>
      <c r="AB4" s="1">
        <f>'Building energy consumption'!$B$19*'Building energy consumption'!AB223</f>
        <v>0</v>
      </c>
      <c r="AC4" s="1">
        <f>'Building energy consumption'!$B$19*'Building energy consumption'!AC223</f>
        <v>0</v>
      </c>
      <c r="AD4" s="1">
        <f>'Building energy consumption'!$B$19*'Building energy consumption'!AD223</f>
        <v>0</v>
      </c>
      <c r="AE4" s="1">
        <f>'Building energy consumption'!$B$19*'Building energy consumption'!AE223</f>
        <v>0</v>
      </c>
      <c r="AF4" s="1">
        <f>'Building energy consumption'!$B$19*'Building energy consumption'!AF223</f>
        <v>0</v>
      </c>
      <c r="AG4" s="1">
        <f>'Building energy consumption'!$B$19*'Building energy consumption'!AG223</f>
        <v>0</v>
      </c>
      <c r="AH4" s="1">
        <f>'Building energy consumption'!$B$19*'Building energy consumption'!AH223</f>
        <v>0</v>
      </c>
      <c r="AI4" s="1">
        <f>'Building energy consumption'!$B$19*'Building energy consumption'!AI223</f>
        <v>0</v>
      </c>
      <c r="AJ4" s="1">
        <f>'Building energy consumption'!$B$19*'Building energy consumption'!AJ223</f>
        <v>0</v>
      </c>
      <c r="AK4" s="1">
        <f>'Building energy consumption'!$B$19*'Building energy consumption'!AK223</f>
        <v>0</v>
      </c>
      <c r="AL4" s="1">
        <f>'Building energy consumption'!$B$19*'Building energy consumption'!AL223</f>
        <v>0</v>
      </c>
      <c r="AM4" s="1">
        <f>'Building energy consumption'!$B$19*'Building energy consumption'!AM223</f>
        <v>0</v>
      </c>
      <c r="AN4" s="1">
        <f>'Building energy consumption'!$B$19*'Building energy consumption'!AN223</f>
        <v>0</v>
      </c>
    </row>
    <row r="5" spans="1:40" x14ac:dyDescent="0.15">
      <c r="A5" t="s">
        <v>3</v>
      </c>
      <c r="B5" s="1">
        <f>'Building energy consumption'!$B$19*'Building energy consumption'!B224</f>
        <v>0</v>
      </c>
      <c r="C5" s="1">
        <f>'Building energy consumption'!$B$19*'Building energy consumption'!C224</f>
        <v>0</v>
      </c>
      <c r="D5" s="1">
        <f>'Building energy consumption'!$B$19*'Building energy consumption'!D224</f>
        <v>0</v>
      </c>
      <c r="E5" s="1">
        <f>'Building energy consumption'!$B$19*'Building energy consumption'!E224</f>
        <v>0</v>
      </c>
      <c r="F5" s="1">
        <f>'Building energy consumption'!$B$19*'Building energy consumption'!F224</f>
        <v>0</v>
      </c>
      <c r="G5" s="1">
        <f>'Building energy consumption'!$B$19*'Building energy consumption'!G224</f>
        <v>0</v>
      </c>
      <c r="H5" s="1">
        <f>'Building energy consumption'!$B$19*'Building energy consumption'!H224</f>
        <v>0</v>
      </c>
      <c r="I5" s="1">
        <f>'Building energy consumption'!$B$19*'Building energy consumption'!I224</f>
        <v>0</v>
      </c>
      <c r="J5" s="1">
        <f>'Building energy consumption'!$B$19*'Building energy consumption'!J224</f>
        <v>0</v>
      </c>
      <c r="K5" s="1">
        <f>'Building energy consumption'!$B$19*'Building energy consumption'!K224</f>
        <v>0</v>
      </c>
      <c r="L5" s="1">
        <f>'Building energy consumption'!$B$19*'Building energy consumption'!L224</f>
        <v>0</v>
      </c>
      <c r="M5" s="1">
        <f>'Building energy consumption'!$B$19*'Building energy consumption'!M224</f>
        <v>0</v>
      </c>
      <c r="N5" s="1">
        <f>'Building energy consumption'!$B$19*'Building energy consumption'!N224</f>
        <v>0</v>
      </c>
      <c r="O5" s="1">
        <f>'Building energy consumption'!$B$19*'Building energy consumption'!O224</f>
        <v>0</v>
      </c>
      <c r="P5" s="1">
        <f>'Building energy consumption'!$B$19*'Building energy consumption'!P224</f>
        <v>0</v>
      </c>
      <c r="Q5" s="1">
        <f>'Building energy consumption'!$B$19*'Building energy consumption'!Q224</f>
        <v>0</v>
      </c>
      <c r="R5" s="1">
        <f>'Building energy consumption'!$B$19*'Building energy consumption'!R224</f>
        <v>0</v>
      </c>
      <c r="S5" s="1">
        <f>'Building energy consumption'!$B$19*'Building energy consumption'!S224</f>
        <v>0</v>
      </c>
      <c r="T5" s="1">
        <f>'Building energy consumption'!$B$19*'Building energy consumption'!T224</f>
        <v>0</v>
      </c>
      <c r="U5" s="1">
        <f>'Building energy consumption'!$B$19*'Building energy consumption'!U224</f>
        <v>0</v>
      </c>
      <c r="V5" s="1">
        <f>'Building energy consumption'!$B$19*'Building energy consumption'!V224</f>
        <v>0</v>
      </c>
      <c r="W5" s="1">
        <f>'Building energy consumption'!$B$19*'Building energy consumption'!W224</f>
        <v>0</v>
      </c>
      <c r="X5" s="1">
        <f>'Building energy consumption'!$B$19*'Building energy consumption'!X224</f>
        <v>0</v>
      </c>
      <c r="Y5" s="1">
        <f>'Building energy consumption'!$B$19*'Building energy consumption'!Y224</f>
        <v>0</v>
      </c>
      <c r="Z5" s="1">
        <f>'Building energy consumption'!$B$19*'Building energy consumption'!Z224</f>
        <v>0</v>
      </c>
      <c r="AA5" s="1">
        <f>'Building energy consumption'!$B$19*'Building energy consumption'!AA224</f>
        <v>0</v>
      </c>
      <c r="AB5" s="1">
        <f>'Building energy consumption'!$B$19*'Building energy consumption'!AB224</f>
        <v>0</v>
      </c>
      <c r="AC5" s="1">
        <f>'Building energy consumption'!$B$19*'Building energy consumption'!AC224</f>
        <v>0</v>
      </c>
      <c r="AD5" s="1">
        <f>'Building energy consumption'!$B$19*'Building energy consumption'!AD224</f>
        <v>0</v>
      </c>
      <c r="AE5" s="1">
        <f>'Building energy consumption'!$B$19*'Building energy consumption'!AE224</f>
        <v>0</v>
      </c>
      <c r="AF5" s="1">
        <f>'Building energy consumption'!$B$19*'Building energy consumption'!AF224</f>
        <v>0</v>
      </c>
      <c r="AG5" s="1">
        <f>'Building energy consumption'!$B$19*'Building energy consumption'!AG224</f>
        <v>0</v>
      </c>
      <c r="AH5" s="1">
        <f>'Building energy consumption'!$B$19*'Building energy consumption'!AH224</f>
        <v>0</v>
      </c>
      <c r="AI5" s="1">
        <f>'Building energy consumption'!$B$19*'Building energy consumption'!AI224</f>
        <v>0</v>
      </c>
      <c r="AJ5" s="1">
        <f>'Building energy consumption'!$B$19*'Building energy consumption'!AJ224</f>
        <v>0</v>
      </c>
      <c r="AK5" s="1">
        <f>'Building energy consumption'!$B$19*'Building energy consumption'!AK224</f>
        <v>0</v>
      </c>
      <c r="AL5" s="1">
        <f>'Building energy consumption'!$B$19*'Building energy consumption'!AL224</f>
        <v>0</v>
      </c>
      <c r="AM5" s="1">
        <f>'Building energy consumption'!$B$19*'Building energy consumption'!AM224</f>
        <v>0</v>
      </c>
      <c r="AN5" s="1">
        <f>'Building energy consumption'!$B$19*'Building energy consumption'!AN224</f>
        <v>0</v>
      </c>
    </row>
    <row r="6" spans="1:40" x14ac:dyDescent="0.15">
      <c r="A6" t="s">
        <v>4</v>
      </c>
      <c r="B6" s="1">
        <f>'Building energy consumption'!$B$19*'Building energy consumption'!B225</f>
        <v>0</v>
      </c>
      <c r="C6" s="1">
        <f>'Building energy consumption'!$B$19*'Building energy consumption'!C225</f>
        <v>0</v>
      </c>
      <c r="D6" s="1">
        <f>'Building energy consumption'!$B$19*'Building energy consumption'!D225</f>
        <v>0</v>
      </c>
      <c r="E6" s="1">
        <f>'Building energy consumption'!$B$19*'Building energy consumption'!E225</f>
        <v>0</v>
      </c>
      <c r="F6" s="1">
        <f>'Building energy consumption'!$B$19*'Building energy consumption'!F225</f>
        <v>0</v>
      </c>
      <c r="G6" s="1">
        <f>'Building energy consumption'!$B$19*'Building energy consumption'!G225</f>
        <v>0</v>
      </c>
      <c r="H6" s="1">
        <f>'Building energy consumption'!$B$19*'Building energy consumption'!H225</f>
        <v>0</v>
      </c>
      <c r="I6" s="1">
        <f>'Building energy consumption'!$B$19*'Building energy consumption'!I225</f>
        <v>0</v>
      </c>
      <c r="J6" s="1">
        <f>'Building energy consumption'!$B$19*'Building energy consumption'!J225</f>
        <v>0</v>
      </c>
      <c r="K6" s="1">
        <f>'Building energy consumption'!$B$19*'Building energy consumption'!K225</f>
        <v>0</v>
      </c>
      <c r="L6" s="1">
        <f>'Building energy consumption'!$B$19*'Building energy consumption'!L225</f>
        <v>0</v>
      </c>
      <c r="M6" s="1">
        <f>'Building energy consumption'!$B$19*'Building energy consumption'!M225</f>
        <v>0</v>
      </c>
      <c r="N6" s="1">
        <f>'Building energy consumption'!$B$19*'Building energy consumption'!N225</f>
        <v>0</v>
      </c>
      <c r="O6" s="1">
        <f>'Building energy consumption'!$B$19*'Building energy consumption'!O225</f>
        <v>0</v>
      </c>
      <c r="P6" s="1">
        <f>'Building energy consumption'!$B$19*'Building energy consumption'!P225</f>
        <v>0</v>
      </c>
      <c r="Q6" s="1">
        <f>'Building energy consumption'!$B$19*'Building energy consumption'!Q225</f>
        <v>0</v>
      </c>
      <c r="R6" s="1">
        <f>'Building energy consumption'!$B$19*'Building energy consumption'!R225</f>
        <v>0</v>
      </c>
      <c r="S6" s="1">
        <f>'Building energy consumption'!$B$19*'Building energy consumption'!S225</f>
        <v>0</v>
      </c>
      <c r="T6" s="1">
        <f>'Building energy consumption'!$B$19*'Building energy consumption'!T225</f>
        <v>0</v>
      </c>
      <c r="U6" s="1">
        <f>'Building energy consumption'!$B$19*'Building energy consumption'!U225</f>
        <v>0</v>
      </c>
      <c r="V6" s="1">
        <f>'Building energy consumption'!$B$19*'Building energy consumption'!V225</f>
        <v>0</v>
      </c>
      <c r="W6" s="1">
        <f>'Building energy consumption'!$B$19*'Building energy consumption'!W225</f>
        <v>0</v>
      </c>
      <c r="X6" s="1">
        <f>'Building energy consumption'!$B$19*'Building energy consumption'!X225</f>
        <v>0</v>
      </c>
      <c r="Y6" s="1">
        <f>'Building energy consumption'!$B$19*'Building energy consumption'!Y225</f>
        <v>0</v>
      </c>
      <c r="Z6" s="1">
        <f>'Building energy consumption'!$B$19*'Building energy consumption'!Z225</f>
        <v>0</v>
      </c>
      <c r="AA6" s="1">
        <f>'Building energy consumption'!$B$19*'Building energy consumption'!AA225</f>
        <v>0</v>
      </c>
      <c r="AB6" s="1">
        <f>'Building energy consumption'!$B$19*'Building energy consumption'!AB225</f>
        <v>0</v>
      </c>
      <c r="AC6" s="1">
        <f>'Building energy consumption'!$B$19*'Building energy consumption'!AC225</f>
        <v>0</v>
      </c>
      <c r="AD6" s="1">
        <f>'Building energy consumption'!$B$19*'Building energy consumption'!AD225</f>
        <v>0</v>
      </c>
      <c r="AE6" s="1">
        <f>'Building energy consumption'!$B$19*'Building energy consumption'!AE225</f>
        <v>0</v>
      </c>
      <c r="AF6" s="1">
        <f>'Building energy consumption'!$B$19*'Building energy consumption'!AF225</f>
        <v>0</v>
      </c>
      <c r="AG6" s="1">
        <f>'Building energy consumption'!$B$19*'Building energy consumption'!AG225</f>
        <v>0</v>
      </c>
      <c r="AH6" s="1">
        <f>'Building energy consumption'!$B$19*'Building energy consumption'!AH225</f>
        <v>0</v>
      </c>
      <c r="AI6" s="1">
        <f>'Building energy consumption'!$B$19*'Building energy consumption'!AI225</f>
        <v>0</v>
      </c>
      <c r="AJ6" s="1">
        <f>'Building energy consumption'!$B$19*'Building energy consumption'!AJ225</f>
        <v>0</v>
      </c>
      <c r="AK6" s="1">
        <f>'Building energy consumption'!$B$19*'Building energy consumption'!AK225</f>
        <v>0</v>
      </c>
      <c r="AL6" s="1">
        <f>'Building energy consumption'!$B$19*'Building energy consumption'!AL225</f>
        <v>0</v>
      </c>
      <c r="AM6" s="1">
        <f>'Building energy consumption'!$B$19*'Building energy consumption'!AM225</f>
        <v>0</v>
      </c>
      <c r="AN6" s="1">
        <f>'Building energy consumption'!$B$19*'Building energy consumption'!AN225</f>
        <v>0</v>
      </c>
    </row>
    <row r="7" spans="1:40" x14ac:dyDescent="0.15">
      <c r="A7" t="s">
        <v>5</v>
      </c>
      <c r="B7" s="1">
        <f>'Building energy consumption'!$B$19*'Building energy consumption'!B226</f>
        <v>0</v>
      </c>
      <c r="C7" s="1">
        <f>'Building energy consumption'!$B$19*'Building energy consumption'!C226</f>
        <v>0</v>
      </c>
      <c r="D7" s="1">
        <f>'Building energy consumption'!$B$19*'Building energy consumption'!D226</f>
        <v>0</v>
      </c>
      <c r="E7" s="1">
        <f>'Building energy consumption'!$B$19*'Building energy consumption'!E226</f>
        <v>0</v>
      </c>
      <c r="F7" s="1">
        <f>'Building energy consumption'!$B$19*'Building energy consumption'!F226</f>
        <v>0</v>
      </c>
      <c r="G7" s="1">
        <f>'Building energy consumption'!$B$19*'Building energy consumption'!G226</f>
        <v>0</v>
      </c>
      <c r="H7" s="1">
        <f>'Building energy consumption'!$B$19*'Building energy consumption'!H226</f>
        <v>0</v>
      </c>
      <c r="I7" s="1">
        <f>'Building energy consumption'!$B$19*'Building energy consumption'!I226</f>
        <v>0</v>
      </c>
      <c r="J7" s="1">
        <f>'Building energy consumption'!$B$19*'Building energy consumption'!J226</f>
        <v>0</v>
      </c>
      <c r="K7" s="1">
        <f>'Building energy consumption'!$B$19*'Building energy consumption'!K226</f>
        <v>0</v>
      </c>
      <c r="L7" s="1">
        <f>'Building energy consumption'!$B$19*'Building energy consumption'!L226</f>
        <v>0</v>
      </c>
      <c r="M7" s="1">
        <f>'Building energy consumption'!$B$19*'Building energy consumption'!M226</f>
        <v>0</v>
      </c>
      <c r="N7" s="1">
        <f>'Building energy consumption'!$B$19*'Building energy consumption'!N226</f>
        <v>0</v>
      </c>
      <c r="O7" s="1">
        <f>'Building energy consumption'!$B$19*'Building energy consumption'!O226</f>
        <v>0</v>
      </c>
      <c r="P7" s="1">
        <f>'Building energy consumption'!$B$19*'Building energy consumption'!P226</f>
        <v>0</v>
      </c>
      <c r="Q7" s="1">
        <f>'Building energy consumption'!$B$19*'Building energy consumption'!Q226</f>
        <v>0</v>
      </c>
      <c r="R7" s="1">
        <f>'Building energy consumption'!$B$19*'Building energy consumption'!R226</f>
        <v>0</v>
      </c>
      <c r="S7" s="1">
        <f>'Building energy consumption'!$B$19*'Building energy consumption'!S226</f>
        <v>0</v>
      </c>
      <c r="T7" s="1">
        <f>'Building energy consumption'!$B$19*'Building energy consumption'!T226</f>
        <v>0</v>
      </c>
      <c r="U7" s="1">
        <f>'Building energy consumption'!$B$19*'Building energy consumption'!U226</f>
        <v>0</v>
      </c>
      <c r="V7" s="1">
        <f>'Building energy consumption'!$B$19*'Building energy consumption'!V226</f>
        <v>0</v>
      </c>
      <c r="W7" s="1">
        <f>'Building energy consumption'!$B$19*'Building energy consumption'!W226</f>
        <v>0</v>
      </c>
      <c r="X7" s="1">
        <f>'Building energy consumption'!$B$19*'Building energy consumption'!X226</f>
        <v>0</v>
      </c>
      <c r="Y7" s="1">
        <f>'Building energy consumption'!$B$19*'Building energy consumption'!Y226</f>
        <v>0</v>
      </c>
      <c r="Z7" s="1">
        <f>'Building energy consumption'!$B$19*'Building energy consumption'!Z226</f>
        <v>0</v>
      </c>
      <c r="AA7" s="1">
        <f>'Building energy consumption'!$B$19*'Building energy consumption'!AA226</f>
        <v>0</v>
      </c>
      <c r="AB7" s="1">
        <f>'Building energy consumption'!$B$19*'Building energy consumption'!AB226</f>
        <v>0</v>
      </c>
      <c r="AC7" s="1">
        <f>'Building energy consumption'!$B$19*'Building energy consumption'!AC226</f>
        <v>0</v>
      </c>
      <c r="AD7" s="1">
        <f>'Building energy consumption'!$B$19*'Building energy consumption'!AD226</f>
        <v>0</v>
      </c>
      <c r="AE7" s="1">
        <f>'Building energy consumption'!$B$19*'Building energy consumption'!AE226</f>
        <v>0</v>
      </c>
      <c r="AF7" s="1">
        <f>'Building energy consumption'!$B$19*'Building energy consumption'!AF226</f>
        <v>0</v>
      </c>
      <c r="AG7" s="1">
        <f>'Building energy consumption'!$B$19*'Building energy consumption'!AG226</f>
        <v>0</v>
      </c>
      <c r="AH7" s="1">
        <f>'Building energy consumption'!$B$19*'Building energy consumption'!AH226</f>
        <v>0</v>
      </c>
      <c r="AI7" s="1">
        <f>'Building energy consumption'!$B$19*'Building energy consumption'!AI226</f>
        <v>0</v>
      </c>
      <c r="AJ7" s="1">
        <f>'Building energy consumption'!$B$19*'Building energy consumption'!AJ226</f>
        <v>0</v>
      </c>
      <c r="AK7" s="1">
        <f>'Building energy consumption'!$B$19*'Building energy consumption'!AK226</f>
        <v>0</v>
      </c>
      <c r="AL7" s="1">
        <f>'Building energy consumption'!$B$19*'Building energy consumption'!AL226</f>
        <v>0</v>
      </c>
      <c r="AM7" s="1">
        <f>'Building energy consumption'!$B$19*'Building energy consumption'!AM226</f>
        <v>0</v>
      </c>
      <c r="AN7" s="1">
        <f>'Building energy consumption'!$B$19*'Building energy consumption'!AN226</f>
        <v>0</v>
      </c>
    </row>
    <row r="8" spans="1:40" x14ac:dyDescent="0.15">
      <c r="A8" t="s">
        <v>6</v>
      </c>
      <c r="B8" s="1">
        <f>'Building energy consumption'!$B$19*'Building energy consumption'!B227</f>
        <v>0</v>
      </c>
      <c r="C8" s="1">
        <f>'Building energy consumption'!$B$19*'Building energy consumption'!C227</f>
        <v>0</v>
      </c>
      <c r="D8" s="1">
        <f>'Building energy consumption'!$B$19*'Building energy consumption'!D227</f>
        <v>0</v>
      </c>
      <c r="E8" s="1">
        <f>'Building energy consumption'!$B$19*'Building energy consumption'!E227</f>
        <v>0</v>
      </c>
      <c r="F8" s="1">
        <f>'Building energy consumption'!$B$19*'Building energy consumption'!F227</f>
        <v>0</v>
      </c>
      <c r="G8" s="1">
        <f>'Building energy consumption'!$B$19*'Building energy consumption'!G227</f>
        <v>0</v>
      </c>
      <c r="H8" s="1">
        <f>'Building energy consumption'!$B$19*'Building energy consumption'!H227</f>
        <v>0</v>
      </c>
      <c r="I8" s="1">
        <f>'Building energy consumption'!$B$19*'Building energy consumption'!I227</f>
        <v>0</v>
      </c>
      <c r="J8" s="1">
        <f>'Building energy consumption'!$B$19*'Building energy consumption'!J227</f>
        <v>0</v>
      </c>
      <c r="K8" s="1">
        <f>'Building energy consumption'!$B$19*'Building energy consumption'!K227</f>
        <v>0</v>
      </c>
      <c r="L8" s="1">
        <f>'Building energy consumption'!$B$19*'Building energy consumption'!L227</f>
        <v>0</v>
      </c>
      <c r="M8" s="1">
        <f>'Building energy consumption'!$B$19*'Building energy consumption'!M227</f>
        <v>0</v>
      </c>
      <c r="N8" s="1">
        <f>'Building energy consumption'!$B$19*'Building energy consumption'!N227</f>
        <v>0</v>
      </c>
      <c r="O8" s="1">
        <f>'Building energy consumption'!$B$19*'Building energy consumption'!O227</f>
        <v>0</v>
      </c>
      <c r="P8" s="1">
        <f>'Building energy consumption'!$B$19*'Building energy consumption'!P227</f>
        <v>0</v>
      </c>
      <c r="Q8" s="1">
        <f>'Building energy consumption'!$B$19*'Building energy consumption'!Q227</f>
        <v>0</v>
      </c>
      <c r="R8" s="1">
        <f>'Building energy consumption'!$B$19*'Building energy consumption'!R227</f>
        <v>0</v>
      </c>
      <c r="S8" s="1">
        <f>'Building energy consumption'!$B$19*'Building energy consumption'!S227</f>
        <v>0</v>
      </c>
      <c r="T8" s="1">
        <f>'Building energy consumption'!$B$19*'Building energy consumption'!T227</f>
        <v>0</v>
      </c>
      <c r="U8" s="1">
        <f>'Building energy consumption'!$B$19*'Building energy consumption'!U227</f>
        <v>0</v>
      </c>
      <c r="V8" s="1">
        <f>'Building energy consumption'!$B$19*'Building energy consumption'!V227</f>
        <v>0</v>
      </c>
      <c r="W8" s="1">
        <f>'Building energy consumption'!$B$19*'Building energy consumption'!W227</f>
        <v>0</v>
      </c>
      <c r="X8" s="1">
        <f>'Building energy consumption'!$B$19*'Building energy consumption'!X227</f>
        <v>0</v>
      </c>
      <c r="Y8" s="1">
        <f>'Building energy consumption'!$B$19*'Building energy consumption'!Y227</f>
        <v>0</v>
      </c>
      <c r="Z8" s="1">
        <f>'Building energy consumption'!$B$19*'Building energy consumption'!Z227</f>
        <v>0</v>
      </c>
      <c r="AA8" s="1">
        <f>'Building energy consumption'!$B$19*'Building energy consumption'!AA227</f>
        <v>0</v>
      </c>
      <c r="AB8" s="1">
        <f>'Building energy consumption'!$B$19*'Building energy consumption'!AB227</f>
        <v>0</v>
      </c>
      <c r="AC8" s="1">
        <f>'Building energy consumption'!$B$19*'Building energy consumption'!AC227</f>
        <v>0</v>
      </c>
      <c r="AD8" s="1">
        <f>'Building energy consumption'!$B$19*'Building energy consumption'!AD227</f>
        <v>0</v>
      </c>
      <c r="AE8" s="1">
        <f>'Building energy consumption'!$B$19*'Building energy consumption'!AE227</f>
        <v>0</v>
      </c>
      <c r="AF8" s="1">
        <f>'Building energy consumption'!$B$19*'Building energy consumption'!AF227</f>
        <v>0</v>
      </c>
      <c r="AG8" s="1">
        <f>'Building energy consumption'!$B$19*'Building energy consumption'!AG227</f>
        <v>0</v>
      </c>
      <c r="AH8" s="1">
        <f>'Building energy consumption'!$B$19*'Building energy consumption'!AH227</f>
        <v>0</v>
      </c>
      <c r="AI8" s="1">
        <f>'Building energy consumption'!$B$19*'Building energy consumption'!AI227</f>
        <v>0</v>
      </c>
      <c r="AJ8" s="1">
        <f>'Building energy consumption'!$B$19*'Building energy consumption'!AJ227</f>
        <v>0</v>
      </c>
      <c r="AK8" s="1">
        <f>'Building energy consumption'!$B$19*'Building energy consumption'!AK227</f>
        <v>0</v>
      </c>
      <c r="AL8" s="1">
        <f>'Building energy consumption'!$B$19*'Building energy consumption'!AL227</f>
        <v>0</v>
      </c>
      <c r="AM8" s="1">
        <f>'Building energy consumption'!$B$19*'Building energy consumption'!AM227</f>
        <v>0</v>
      </c>
      <c r="AN8" s="1">
        <f>'Building energy consumption'!$B$19*'Building energy consumption'!AN227</f>
        <v>0</v>
      </c>
    </row>
    <row r="9" spans="1:40" x14ac:dyDescent="0.15">
      <c r="A9" t="s">
        <v>7</v>
      </c>
      <c r="B9" s="1">
        <f>'Building energy consumption'!$B$19*'Building energy consumption'!B228</f>
        <v>0</v>
      </c>
      <c r="C9" s="1">
        <f>'Building energy consumption'!$B$19*'Building energy consumption'!C228</f>
        <v>0</v>
      </c>
      <c r="D9" s="1">
        <f>'Building energy consumption'!$B$19*'Building energy consumption'!D228</f>
        <v>0</v>
      </c>
      <c r="E9" s="1">
        <f>'Building energy consumption'!$B$19*'Building energy consumption'!E228</f>
        <v>0</v>
      </c>
      <c r="F9" s="1">
        <f>'Building energy consumption'!$B$19*'Building energy consumption'!F228</f>
        <v>0</v>
      </c>
      <c r="G9" s="1">
        <f>'Building energy consumption'!$B$19*'Building energy consumption'!G228</f>
        <v>0</v>
      </c>
      <c r="H9" s="1">
        <f>'Building energy consumption'!$B$19*'Building energy consumption'!H228</f>
        <v>0</v>
      </c>
      <c r="I9" s="1">
        <f>'Building energy consumption'!$B$19*'Building energy consumption'!I228</f>
        <v>0</v>
      </c>
      <c r="J9" s="1">
        <f>'Building energy consumption'!$B$19*'Building energy consumption'!J228</f>
        <v>0</v>
      </c>
      <c r="K9" s="1">
        <f>'Building energy consumption'!$B$19*'Building energy consumption'!K228</f>
        <v>0</v>
      </c>
      <c r="L9" s="1">
        <f>'Building energy consumption'!$B$19*'Building energy consumption'!L228</f>
        <v>0</v>
      </c>
      <c r="M9" s="1">
        <f>'Building energy consumption'!$B$19*'Building energy consumption'!M228</f>
        <v>0</v>
      </c>
      <c r="N9" s="1">
        <f>'Building energy consumption'!$B$19*'Building energy consumption'!N228</f>
        <v>0</v>
      </c>
      <c r="O9" s="1">
        <f>'Building energy consumption'!$B$19*'Building energy consumption'!O228</f>
        <v>0</v>
      </c>
      <c r="P9" s="1">
        <f>'Building energy consumption'!$B$19*'Building energy consumption'!P228</f>
        <v>0</v>
      </c>
      <c r="Q9" s="1">
        <f>'Building energy consumption'!$B$19*'Building energy consumption'!Q228</f>
        <v>0</v>
      </c>
      <c r="R9" s="1">
        <f>'Building energy consumption'!$B$19*'Building energy consumption'!R228</f>
        <v>0</v>
      </c>
      <c r="S9" s="1">
        <f>'Building energy consumption'!$B$19*'Building energy consumption'!S228</f>
        <v>0</v>
      </c>
      <c r="T9" s="1">
        <f>'Building energy consumption'!$B$19*'Building energy consumption'!T228</f>
        <v>0</v>
      </c>
      <c r="U9" s="1">
        <f>'Building energy consumption'!$B$19*'Building energy consumption'!U228</f>
        <v>0</v>
      </c>
      <c r="V9" s="1">
        <f>'Building energy consumption'!$B$19*'Building energy consumption'!V228</f>
        <v>0</v>
      </c>
      <c r="W9" s="1">
        <f>'Building energy consumption'!$B$19*'Building energy consumption'!W228</f>
        <v>0</v>
      </c>
      <c r="X9" s="1">
        <f>'Building energy consumption'!$B$19*'Building energy consumption'!X228</f>
        <v>0</v>
      </c>
      <c r="Y9" s="1">
        <f>'Building energy consumption'!$B$19*'Building energy consumption'!Y228</f>
        <v>0</v>
      </c>
      <c r="Z9" s="1">
        <f>'Building energy consumption'!$B$19*'Building energy consumption'!Z228</f>
        <v>0</v>
      </c>
      <c r="AA9" s="1">
        <f>'Building energy consumption'!$B$19*'Building energy consumption'!AA228</f>
        <v>0</v>
      </c>
      <c r="AB9" s="1">
        <f>'Building energy consumption'!$B$19*'Building energy consumption'!AB228</f>
        <v>0</v>
      </c>
      <c r="AC9" s="1">
        <f>'Building energy consumption'!$B$19*'Building energy consumption'!AC228</f>
        <v>0</v>
      </c>
      <c r="AD9" s="1">
        <f>'Building energy consumption'!$B$19*'Building energy consumption'!AD228</f>
        <v>0</v>
      </c>
      <c r="AE9" s="1">
        <f>'Building energy consumption'!$B$19*'Building energy consumption'!AE228</f>
        <v>0</v>
      </c>
      <c r="AF9" s="1">
        <f>'Building energy consumption'!$B$19*'Building energy consumption'!AF228</f>
        <v>0</v>
      </c>
      <c r="AG9" s="1">
        <f>'Building energy consumption'!$B$19*'Building energy consumption'!AG228</f>
        <v>0</v>
      </c>
      <c r="AH9" s="1">
        <f>'Building energy consumption'!$B$19*'Building energy consumption'!AH228</f>
        <v>0</v>
      </c>
      <c r="AI9" s="1">
        <f>'Building energy consumption'!$B$19*'Building energy consumption'!AI228</f>
        <v>0</v>
      </c>
      <c r="AJ9" s="1">
        <f>'Building energy consumption'!$B$19*'Building energy consumption'!AJ228</f>
        <v>0</v>
      </c>
      <c r="AK9" s="1">
        <f>'Building energy consumption'!$B$19*'Building energy consumption'!AK228</f>
        <v>0</v>
      </c>
      <c r="AL9" s="1">
        <f>'Building energy consumption'!$B$19*'Building energy consumption'!AL228</f>
        <v>0</v>
      </c>
      <c r="AM9" s="1">
        <f>'Building energy consumption'!$B$19*'Building energy consumption'!AM228</f>
        <v>0</v>
      </c>
      <c r="AN9" s="1">
        <f>'Building energy consumption'!$B$19*'Building energy consumption'!AN228</f>
        <v>0</v>
      </c>
    </row>
    <row r="10" spans="1:40" x14ac:dyDescent="0.15">
      <c r="A10" t="s">
        <v>8</v>
      </c>
      <c r="B10" s="1">
        <f>'Building energy consumption'!$B$19*'Building energy consumption'!B229</f>
        <v>0</v>
      </c>
      <c r="C10" s="1">
        <f>'Building energy consumption'!$B$19*'Building energy consumption'!C229</f>
        <v>0</v>
      </c>
      <c r="D10" s="1">
        <f>'Building energy consumption'!$B$19*'Building energy consumption'!D229</f>
        <v>0</v>
      </c>
      <c r="E10" s="1">
        <f>'Building energy consumption'!$B$19*'Building energy consumption'!E229</f>
        <v>0</v>
      </c>
      <c r="F10" s="1">
        <f>'Building energy consumption'!$B$19*'Building energy consumption'!F229</f>
        <v>0</v>
      </c>
      <c r="G10" s="1">
        <f>'Building energy consumption'!$B$19*'Building energy consumption'!G229</f>
        <v>0</v>
      </c>
      <c r="H10" s="1">
        <f>'Building energy consumption'!$B$19*'Building energy consumption'!H229</f>
        <v>0</v>
      </c>
      <c r="I10" s="1">
        <f>'Building energy consumption'!$B$19*'Building energy consumption'!I229</f>
        <v>0</v>
      </c>
      <c r="J10" s="1">
        <f>'Building energy consumption'!$B$19*'Building energy consumption'!J229</f>
        <v>0</v>
      </c>
      <c r="K10" s="1">
        <f>'Building energy consumption'!$B$19*'Building energy consumption'!K229</f>
        <v>0</v>
      </c>
      <c r="L10" s="1">
        <f>'Building energy consumption'!$B$19*'Building energy consumption'!L229</f>
        <v>0</v>
      </c>
      <c r="M10" s="1">
        <f>'Building energy consumption'!$B$19*'Building energy consumption'!M229</f>
        <v>0</v>
      </c>
      <c r="N10" s="1">
        <f>'Building energy consumption'!$B$19*'Building energy consumption'!N229</f>
        <v>0</v>
      </c>
      <c r="O10" s="1">
        <f>'Building energy consumption'!$B$19*'Building energy consumption'!O229</f>
        <v>0</v>
      </c>
      <c r="P10" s="1">
        <f>'Building energy consumption'!$B$19*'Building energy consumption'!P229</f>
        <v>0</v>
      </c>
      <c r="Q10" s="1">
        <f>'Building energy consumption'!$B$19*'Building energy consumption'!Q229</f>
        <v>0</v>
      </c>
      <c r="R10" s="1">
        <f>'Building energy consumption'!$B$19*'Building energy consumption'!R229</f>
        <v>0</v>
      </c>
      <c r="S10" s="1">
        <f>'Building energy consumption'!$B$19*'Building energy consumption'!S229</f>
        <v>0</v>
      </c>
      <c r="T10" s="1">
        <f>'Building energy consumption'!$B$19*'Building energy consumption'!T229</f>
        <v>0</v>
      </c>
      <c r="U10" s="1">
        <f>'Building energy consumption'!$B$19*'Building energy consumption'!U229</f>
        <v>0</v>
      </c>
      <c r="V10" s="1">
        <f>'Building energy consumption'!$B$19*'Building energy consumption'!V229</f>
        <v>0</v>
      </c>
      <c r="W10" s="1">
        <f>'Building energy consumption'!$B$19*'Building energy consumption'!W229</f>
        <v>0</v>
      </c>
      <c r="X10" s="1">
        <f>'Building energy consumption'!$B$19*'Building energy consumption'!X229</f>
        <v>0</v>
      </c>
      <c r="Y10" s="1">
        <f>'Building energy consumption'!$B$19*'Building energy consumption'!Y229</f>
        <v>0</v>
      </c>
      <c r="Z10" s="1">
        <f>'Building energy consumption'!$B$19*'Building energy consumption'!Z229</f>
        <v>0</v>
      </c>
      <c r="AA10" s="1">
        <f>'Building energy consumption'!$B$19*'Building energy consumption'!AA229</f>
        <v>0</v>
      </c>
      <c r="AB10" s="1">
        <f>'Building energy consumption'!$B$19*'Building energy consumption'!AB229</f>
        <v>0</v>
      </c>
      <c r="AC10" s="1">
        <f>'Building energy consumption'!$B$19*'Building energy consumption'!AC229</f>
        <v>0</v>
      </c>
      <c r="AD10" s="1">
        <f>'Building energy consumption'!$B$19*'Building energy consumption'!AD229</f>
        <v>0</v>
      </c>
      <c r="AE10" s="1">
        <f>'Building energy consumption'!$B$19*'Building energy consumption'!AE229</f>
        <v>0</v>
      </c>
      <c r="AF10" s="1">
        <f>'Building energy consumption'!$B$19*'Building energy consumption'!AF229</f>
        <v>0</v>
      </c>
      <c r="AG10" s="1">
        <f>'Building energy consumption'!$B$19*'Building energy consumption'!AG229</f>
        <v>0</v>
      </c>
      <c r="AH10" s="1">
        <f>'Building energy consumption'!$B$19*'Building energy consumption'!AH229</f>
        <v>0</v>
      </c>
      <c r="AI10" s="1">
        <f>'Building energy consumption'!$B$19*'Building energy consumption'!AI229</f>
        <v>0</v>
      </c>
      <c r="AJ10" s="1">
        <f>'Building energy consumption'!$B$19*'Building energy consumption'!AJ229</f>
        <v>0</v>
      </c>
      <c r="AK10" s="1">
        <f>'Building energy consumption'!$B$19*'Building energy consumption'!AK229</f>
        <v>0</v>
      </c>
      <c r="AL10" s="1">
        <f>'Building energy consumption'!$B$19*'Building energy consumption'!AL229</f>
        <v>0</v>
      </c>
      <c r="AM10" s="1">
        <f>'Building energy consumption'!$B$19*'Building energy consumption'!AM229</f>
        <v>0</v>
      </c>
      <c r="AN10" s="1">
        <f>'Building energy consumption'!$B$19*'Building energy consumption'!AN229</f>
        <v>0</v>
      </c>
    </row>
    <row r="11" spans="1:40" x14ac:dyDescent="0.15">
      <c r="A11" t="s">
        <v>9</v>
      </c>
      <c r="B11" s="1">
        <f>'Building energy consumption'!$B$19*'Building energy consumption'!B230</f>
        <v>0</v>
      </c>
      <c r="C11" s="1">
        <f>'Building energy consumption'!$B$19*'Building energy consumption'!C230</f>
        <v>0</v>
      </c>
      <c r="D11" s="1">
        <f>'Building energy consumption'!$B$19*'Building energy consumption'!D230</f>
        <v>0</v>
      </c>
      <c r="E11" s="1">
        <f>'Building energy consumption'!$B$19*'Building energy consumption'!E230</f>
        <v>0</v>
      </c>
      <c r="F11" s="1">
        <f>'Building energy consumption'!$B$19*'Building energy consumption'!F230</f>
        <v>0</v>
      </c>
      <c r="G11" s="1">
        <f>'Building energy consumption'!$B$19*'Building energy consumption'!G230</f>
        <v>0</v>
      </c>
      <c r="H11" s="1">
        <f>'Building energy consumption'!$B$19*'Building energy consumption'!H230</f>
        <v>0</v>
      </c>
      <c r="I11" s="1">
        <f>'Building energy consumption'!$B$19*'Building energy consumption'!I230</f>
        <v>0</v>
      </c>
      <c r="J11" s="1">
        <f>'Building energy consumption'!$B$19*'Building energy consumption'!J230</f>
        <v>0</v>
      </c>
      <c r="K11" s="1">
        <f>'Building energy consumption'!$B$19*'Building energy consumption'!K230</f>
        <v>0</v>
      </c>
      <c r="L11" s="1">
        <f>'Building energy consumption'!$B$19*'Building energy consumption'!L230</f>
        <v>0</v>
      </c>
      <c r="M11" s="1">
        <f>'Building energy consumption'!$B$19*'Building energy consumption'!M230</f>
        <v>0</v>
      </c>
      <c r="N11" s="1">
        <f>'Building energy consumption'!$B$19*'Building energy consumption'!N230</f>
        <v>0</v>
      </c>
      <c r="O11" s="1">
        <f>'Building energy consumption'!$B$19*'Building energy consumption'!O230</f>
        <v>0</v>
      </c>
      <c r="P11" s="1">
        <f>'Building energy consumption'!$B$19*'Building energy consumption'!P230</f>
        <v>0</v>
      </c>
      <c r="Q11" s="1">
        <f>'Building energy consumption'!$B$19*'Building energy consumption'!Q230</f>
        <v>0</v>
      </c>
      <c r="R11" s="1">
        <f>'Building energy consumption'!$B$19*'Building energy consumption'!R230</f>
        <v>0</v>
      </c>
      <c r="S11" s="1">
        <f>'Building energy consumption'!$B$19*'Building energy consumption'!S230</f>
        <v>0</v>
      </c>
      <c r="T11" s="1">
        <f>'Building energy consumption'!$B$19*'Building energy consumption'!T230</f>
        <v>0</v>
      </c>
      <c r="U11" s="1">
        <f>'Building energy consumption'!$B$19*'Building energy consumption'!U230</f>
        <v>0</v>
      </c>
      <c r="V11" s="1">
        <f>'Building energy consumption'!$B$19*'Building energy consumption'!V230</f>
        <v>0</v>
      </c>
      <c r="W11" s="1">
        <f>'Building energy consumption'!$B$19*'Building energy consumption'!W230</f>
        <v>0</v>
      </c>
      <c r="X11" s="1">
        <f>'Building energy consumption'!$B$19*'Building energy consumption'!X230</f>
        <v>0</v>
      </c>
      <c r="Y11" s="1">
        <f>'Building energy consumption'!$B$19*'Building energy consumption'!Y230</f>
        <v>0</v>
      </c>
      <c r="Z11" s="1">
        <f>'Building energy consumption'!$B$19*'Building energy consumption'!Z230</f>
        <v>0</v>
      </c>
      <c r="AA11" s="1">
        <f>'Building energy consumption'!$B$19*'Building energy consumption'!AA230</f>
        <v>0</v>
      </c>
      <c r="AB11" s="1">
        <f>'Building energy consumption'!$B$19*'Building energy consumption'!AB230</f>
        <v>0</v>
      </c>
      <c r="AC11" s="1">
        <f>'Building energy consumption'!$B$19*'Building energy consumption'!AC230</f>
        <v>0</v>
      </c>
      <c r="AD11" s="1">
        <f>'Building energy consumption'!$B$19*'Building energy consumption'!AD230</f>
        <v>0</v>
      </c>
      <c r="AE11" s="1">
        <f>'Building energy consumption'!$B$19*'Building energy consumption'!AE230</f>
        <v>0</v>
      </c>
      <c r="AF11" s="1">
        <f>'Building energy consumption'!$B$19*'Building energy consumption'!AF230</f>
        <v>0</v>
      </c>
      <c r="AG11" s="1">
        <f>'Building energy consumption'!$B$19*'Building energy consumption'!AG230</f>
        <v>0</v>
      </c>
      <c r="AH11" s="1">
        <f>'Building energy consumption'!$B$19*'Building energy consumption'!AH230</f>
        <v>0</v>
      </c>
      <c r="AI11" s="1">
        <f>'Building energy consumption'!$B$19*'Building energy consumption'!AI230</f>
        <v>0</v>
      </c>
      <c r="AJ11" s="1">
        <f>'Building energy consumption'!$B$19*'Building energy consumption'!AJ230</f>
        <v>0</v>
      </c>
      <c r="AK11" s="1">
        <f>'Building energy consumption'!$B$19*'Building energy consumption'!AK230</f>
        <v>0</v>
      </c>
      <c r="AL11" s="1">
        <f>'Building energy consumption'!$B$19*'Building energy consumption'!AL230</f>
        <v>0</v>
      </c>
      <c r="AM11" s="1">
        <f>'Building energy consumption'!$B$19*'Building energy consumption'!AM230</f>
        <v>0</v>
      </c>
      <c r="AN11" s="1">
        <f>'Building energy consumption'!$B$19*'Building energy consumption'!AN230</f>
        <v>0</v>
      </c>
    </row>
  </sheetData>
  <phoneticPr fontId="3"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F99B-1F92-4F97-B449-125567335D25}">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consumption'!B234</f>
        <v>729942465553592.63</v>
      </c>
      <c r="C2" s="1">
        <f>'Building energy consumption'!$B$19*'Building energy consumption'!C234</f>
        <v>674877448841980</v>
      </c>
      <c r="D2" s="1">
        <f>'Building energy consumption'!$B$19*'Building energy consumption'!D234</f>
        <v>677631957336141.63</v>
      </c>
      <c r="E2" s="1">
        <f>'Building energy consumption'!$B$19*'Building energy consumption'!E234</f>
        <v>679703166684963.38</v>
      </c>
      <c r="F2" s="1">
        <f>'Building energy consumption'!$B$19*'Building energy consumption'!F234</f>
        <v>679259249764019.75</v>
      </c>
      <c r="G2" s="1">
        <f>'Building energy consumption'!$B$19*'Building energy consumption'!G234</f>
        <v>674168413993100.5</v>
      </c>
      <c r="H2" s="1">
        <f>'Building energy consumption'!$B$19*'Building energy consumption'!H234</f>
        <v>668309860962524.13</v>
      </c>
      <c r="I2" s="1">
        <f>'Building energy consumption'!$B$19*'Building energy consumption'!I234</f>
        <v>661686977518333.88</v>
      </c>
      <c r="J2" s="1">
        <f>'Building energy consumption'!$B$19*'Building energy consumption'!J234</f>
        <v>654298530725976.13</v>
      </c>
      <c r="K2" s="1">
        <f>'Building energy consumption'!$B$19*'Building energy consumption'!K234</f>
        <v>648621579330741.88</v>
      </c>
      <c r="L2" s="1">
        <f>'Building energy consumption'!$B$19*'Building energy consumption'!L234</f>
        <v>649270232638447.25</v>
      </c>
      <c r="M2" s="1">
        <f>'Building energy consumption'!$B$19*'Building energy consumption'!M234</f>
        <v>649796488670123.13</v>
      </c>
      <c r="N2" s="1">
        <f>'Building energy consumption'!$B$19*'Building energy consumption'!N234</f>
        <v>650204141793532.38</v>
      </c>
      <c r="O2" s="1">
        <f>'Building energy consumption'!$B$19*'Building energy consumption'!O234</f>
        <v>651430556052975.13</v>
      </c>
      <c r="P2" s="1">
        <f>'Building energy consumption'!$B$19*'Building energy consumption'!P234</f>
        <v>653146828949021.5</v>
      </c>
      <c r="Q2" s="1">
        <f>'Building energy consumption'!$B$19*'Building energy consumption'!Q234</f>
        <v>654511817034926.13</v>
      </c>
      <c r="R2" s="1">
        <f>'Building energy consumption'!$B$19*'Building energy consumption'!R234</f>
        <v>655847411611773.75</v>
      </c>
      <c r="S2" s="1">
        <f>'Building energy consumption'!$B$19*'Building energy consumption'!S234</f>
        <v>657156134875864.5</v>
      </c>
      <c r="T2" s="1">
        <f>'Building energy consumption'!$B$19*'Building energy consumption'!T234</f>
        <v>658867555753753.63</v>
      </c>
      <c r="U2" s="1">
        <f>'Building energy consumption'!$B$19*'Building energy consumption'!U234</f>
        <v>659725117588926.75</v>
      </c>
      <c r="V2" s="1">
        <f>'Building energy consumption'!$B$19*'Building energy consumption'!V234</f>
        <v>658775295874586.63</v>
      </c>
      <c r="W2" s="1">
        <f>'Building energy consumption'!$B$19*'Building energy consumption'!W234</f>
        <v>657793834672264.38</v>
      </c>
      <c r="X2" s="1">
        <f>'Building energy consumption'!$B$19*'Building energy consumption'!X234</f>
        <v>656784368647148.5</v>
      </c>
      <c r="Y2" s="1">
        <f>'Building energy consumption'!$B$19*'Building energy consumption'!Y234</f>
        <v>656063999112957.88</v>
      </c>
      <c r="Z2" s="1">
        <f>'Building energy consumption'!$B$19*'Building energy consumption'!Z234</f>
        <v>654695311006700.88</v>
      </c>
      <c r="AA2" s="1">
        <f>'Building energy consumption'!$B$19*'Building energy consumption'!AA234</f>
        <v>651967763796935.75</v>
      </c>
      <c r="AB2" s="1">
        <f>'Building energy consumption'!$B$19*'Building energy consumption'!AB234</f>
        <v>649194944262746</v>
      </c>
      <c r="AC2" s="1">
        <f>'Building energy consumption'!$B$19*'Building energy consumption'!AC234</f>
        <v>646376865362272.88</v>
      </c>
      <c r="AD2" s="1">
        <f>'Building energy consumption'!$B$19*'Building energy consumption'!AD234</f>
        <v>643905570092413</v>
      </c>
      <c r="AE2" s="1">
        <f>'Building energy consumption'!$B$19*'Building energy consumption'!AE234</f>
        <v>640642255021075.13</v>
      </c>
      <c r="AF2" s="1">
        <f>'Building energy consumption'!$B$19*'Building energy consumption'!AF234</f>
        <v>635711464565984.88</v>
      </c>
      <c r="AG2" s="1">
        <f>'Building energy consumption'!$B$19*'Building energy consumption'!AG234</f>
        <v>630718826195551.88</v>
      </c>
      <c r="AH2" s="1">
        <f>'Building energy consumption'!$B$19*'Building energy consumption'!AH234</f>
        <v>625671248627908.63</v>
      </c>
      <c r="AI2" s="1">
        <f>'Building energy consumption'!$B$19*'Building energy consumption'!AI234</f>
        <v>620860585724967</v>
      </c>
      <c r="AJ2" s="1">
        <f>'Building energy consumption'!$B$19*'Building energy consumption'!AJ234</f>
        <v>615411799439253.75</v>
      </c>
      <c r="AK2" s="1">
        <f>'Building energy consumption'!$B$19*'Building energy consumption'!AK234</f>
        <v>608659578860286.63</v>
      </c>
      <c r="AL2" s="1">
        <f>'Building energy consumption'!$B$19*'Building energy consumption'!AL234</f>
        <v>601832147966716.13</v>
      </c>
      <c r="AM2" s="1">
        <f>'Building energy consumption'!$B$19*'Building energy consumption'!AM234</f>
        <v>594932058885491.75</v>
      </c>
      <c r="AN2" s="1">
        <f>'Building energy consumption'!$B$19*'Building energy consumption'!AN234</f>
        <v>538752446195470.13</v>
      </c>
    </row>
    <row r="3" spans="1:40" x14ac:dyDescent="0.15">
      <c r="A3" t="s">
        <v>1</v>
      </c>
      <c r="B3" s="1">
        <f>'Building energy consumption'!$B$19*'Building energy consumption'!B235</f>
        <v>200652832286674.34</v>
      </c>
      <c r="C3" s="1">
        <f>'Building energy consumption'!$B$19*'Building energy consumption'!C235</f>
        <v>202145507709155.59</v>
      </c>
      <c r="D3" s="1">
        <f>'Building energy consumption'!$B$19*'Building energy consumption'!D235</f>
        <v>206088138480471.94</v>
      </c>
      <c r="E3" s="1">
        <f>'Building energy consumption'!$B$19*'Building energy consumption'!E235</f>
        <v>210056428900055.88</v>
      </c>
      <c r="F3" s="1">
        <f>'Building energy consumption'!$B$19*'Building energy consumption'!F235</f>
        <v>213546830649895.06</v>
      </c>
      <c r="G3" s="1">
        <f>'Building energy consumption'!$B$19*'Building energy consumption'!G235</f>
        <v>215973338340176.34</v>
      </c>
      <c r="H3" s="1">
        <f>'Building energy consumption'!$B$19*'Building energy consumption'!H235</f>
        <v>218402300104954.09</v>
      </c>
      <c r="I3" s="1">
        <f>'Building energy consumption'!$B$19*'Building energy consumption'!I235</f>
        <v>220834646949454.56</v>
      </c>
      <c r="J3" s="1">
        <f>'Building energy consumption'!$B$19*'Building energy consumption'!J235</f>
        <v>223270039954075.22</v>
      </c>
      <c r="K3" s="1">
        <f>'Building energy consumption'!$B$19*'Building energy consumption'!K235</f>
        <v>225641630398716.5</v>
      </c>
      <c r="L3" s="1">
        <f>'Building energy consumption'!$B$19*'Building energy consumption'!L235</f>
        <v>227872234190356.16</v>
      </c>
      <c r="M3" s="1">
        <f>'Building energy consumption'!$B$19*'Building energy consumption'!M235</f>
        <v>230099765381494.84</v>
      </c>
      <c r="N3" s="1">
        <f>'Building energy consumption'!$B$19*'Building energy consumption'!N235</f>
        <v>232325145742428.88</v>
      </c>
      <c r="O3" s="1">
        <f>'Building energy consumption'!$B$19*'Building energy consumption'!O235</f>
        <v>234547812872671.44</v>
      </c>
      <c r="P3" s="1">
        <f>'Building energy consumption'!$B$19*'Building energy consumption'!P235</f>
        <v>236260738744600.88</v>
      </c>
      <c r="Q3" s="1">
        <f>'Building energy consumption'!$B$19*'Building energy consumption'!Q235</f>
        <v>236882605705537.22</v>
      </c>
      <c r="R3" s="1">
        <f>'Building energy consumption'!$B$19*'Building energy consumption'!R235</f>
        <v>237495592186132.28</v>
      </c>
      <c r="S3" s="1">
        <f>'Building energy consumption'!$B$19*'Building energy consumption'!S235</f>
        <v>238100501602938.47</v>
      </c>
      <c r="T3" s="1">
        <f>'Building energy consumption'!$B$19*'Building energy consumption'!T235</f>
        <v>238696929555937.38</v>
      </c>
      <c r="U3" s="1">
        <f>'Building energy consumption'!$B$19*'Building energy consumption'!U235</f>
        <v>239057249570259</v>
      </c>
      <c r="V3" s="1">
        <f>'Building energy consumption'!$B$19*'Building energy consumption'!V235</f>
        <v>238919567331713.97</v>
      </c>
      <c r="W3" s="1">
        <f>'Building energy consumption'!$B$19*'Building energy consumption'!W235</f>
        <v>238771919720759.28</v>
      </c>
      <c r="X3" s="1">
        <f>'Building energy consumption'!$B$19*'Building energy consumption'!X235</f>
        <v>238615047661529.44</v>
      </c>
      <c r="Y3" s="1">
        <f>'Building energy consumption'!$B$19*'Building energy consumption'!Y235</f>
        <v>238448081276381.91</v>
      </c>
      <c r="Z3" s="1">
        <f>'Building energy consumption'!$B$19*'Building energy consumption'!Z235</f>
        <v>238100500825755.13</v>
      </c>
      <c r="AA3" s="1">
        <f>'Building energy consumption'!$B$19*'Building energy consumption'!AA235</f>
        <v>237377056533651.13</v>
      </c>
      <c r="AB3" s="1">
        <f>'Building energy consumption'!$B$19*'Building energy consumption'!AB235</f>
        <v>236638751607543.81</v>
      </c>
      <c r="AC3" s="1">
        <f>'Building energy consumption'!$B$19*'Building energy consumption'!AC235</f>
        <v>235885743854779.72</v>
      </c>
      <c r="AD3" s="1">
        <f>'Building energy consumption'!$B$19*'Building energy consumption'!AD235</f>
        <v>235118008727387.19</v>
      </c>
      <c r="AE3" s="1">
        <f>'Building energy consumption'!$B$19*'Building energy consumption'!AE235</f>
        <v>234128715834028.28</v>
      </c>
      <c r="AF3" s="1">
        <f>'Building energy consumption'!$B$19*'Building energy consumption'!AF235</f>
        <v>232677824872374.34</v>
      </c>
      <c r="AG3" s="1">
        <f>'Building energy consumption'!$B$19*'Building energy consumption'!AG235</f>
        <v>231206261163588.59</v>
      </c>
      <c r="AH3" s="1">
        <f>'Building energy consumption'!$B$19*'Building energy consumption'!AH235</f>
        <v>229715756946677.88</v>
      </c>
      <c r="AI3" s="1">
        <f>'Building energy consumption'!$B$19*'Building energy consumption'!AI235</f>
        <v>228204213177346.25</v>
      </c>
      <c r="AJ3" s="1">
        <f>'Building energy consumption'!$B$19*'Building energy consumption'!AJ235</f>
        <v>226512518209868</v>
      </c>
      <c r="AK3" s="1">
        <f>'Building energy consumption'!$B$19*'Building energy consumption'!AK235</f>
        <v>224457963933609.34</v>
      </c>
      <c r="AL3" s="1">
        <f>'Building energy consumption'!$B$19*'Building energy consumption'!AL235</f>
        <v>222378043177422.34</v>
      </c>
      <c r="AM3" s="1">
        <f>'Building energy consumption'!$B$19*'Building energy consumption'!AM235</f>
        <v>220273311122320.34</v>
      </c>
      <c r="AN3" s="1">
        <f>'Building energy consumption'!$B$19*'Building energy consumption'!AN235</f>
        <v>218143013279625.38</v>
      </c>
    </row>
    <row r="4" spans="1:40" x14ac:dyDescent="0.15">
      <c r="A4" t="s">
        <v>2</v>
      </c>
      <c r="B4" s="1">
        <f>'Building energy consumption'!$B$19*'Building energy consumption'!B236</f>
        <v>77214588649712.969</v>
      </c>
      <c r="C4" s="1">
        <f>'Building energy consumption'!$B$19*'Building energy consumption'!C236</f>
        <v>77788995287391.313</v>
      </c>
      <c r="D4" s="1">
        <f>'Building energy consumption'!$B$19*'Building energy consumption'!D236</f>
        <v>79306185998011.078</v>
      </c>
      <c r="E4" s="1">
        <f>'Building energy consumption'!$B$19*'Building energy consumption'!E236</f>
        <v>80833250973366.141</v>
      </c>
      <c r="F4" s="1">
        <f>'Building energy consumption'!$B$19*'Building energy consumption'!F236</f>
        <v>82176416341453.344</v>
      </c>
      <c r="G4" s="1">
        <f>'Building energy consumption'!$B$19*'Building energy consumption'!G236</f>
        <v>83110177360549</v>
      </c>
      <c r="H4" s="1">
        <f>'Building energy consumption'!$B$19*'Building energy consumption'!H236</f>
        <v>84044882748834.969</v>
      </c>
      <c r="I4" s="1">
        <f>'Building energy consumption'!$B$19*'Building energy consumption'!I236</f>
        <v>84980890772799.453</v>
      </c>
      <c r="J4" s="1">
        <f>'Building energy consumption'!$B$19*'Building energy consumption'!J236</f>
        <v>85918071010472.422</v>
      </c>
      <c r="K4" s="1">
        <f>'Building energy consumption'!$B$19*'Building energy consumption'!K236</f>
        <v>86830698948696.266</v>
      </c>
      <c r="L4" s="1">
        <f>'Building energy consumption'!$B$19*'Building energy consumption'!L236</f>
        <v>87689072848775.938</v>
      </c>
      <c r="M4" s="1">
        <f>'Building energy consumption'!$B$19*'Building energy consumption'!M236</f>
        <v>88546264360443.438</v>
      </c>
      <c r="N4" s="1">
        <f>'Building energy consumption'!$B$19*'Building energy consumption'!N236</f>
        <v>89402628196430.422</v>
      </c>
      <c r="O4" s="1">
        <f>'Building energy consumption'!$B$19*'Building energy consumption'!O236</f>
        <v>90257947935559.359</v>
      </c>
      <c r="P4" s="1">
        <f>'Building energy consumption'!$B$19*'Building energy consumption'!P236</f>
        <v>90917110654974.734</v>
      </c>
      <c r="Q4" s="1">
        <f>'Building energy consumption'!$B$19*'Building energy consumption'!Q236</f>
        <v>91156415533138.344</v>
      </c>
      <c r="R4" s="1">
        <f>'Building energy consumption'!$B$19*'Building energy consumption'!R236</f>
        <v>91392303052928.563</v>
      </c>
      <c r="S4" s="1">
        <f>'Building energy consumption'!$B$19*'Building energy consumption'!S236</f>
        <v>91625082382563.391</v>
      </c>
      <c r="T4" s="1">
        <f>'Building energy consumption'!$B$19*'Building energy consumption'!T236</f>
        <v>91854597902106.141</v>
      </c>
      <c r="U4" s="1">
        <f>'Building energy consumption'!$B$19*'Building energy consumption'!U236</f>
        <v>91993255111032.828</v>
      </c>
      <c r="V4" s="1">
        <f>'Building energy consumption'!$B$19*'Building energy consumption'!V236</f>
        <v>91940272667214.469</v>
      </c>
      <c r="W4" s="1">
        <f>'Building energy consumption'!$B$19*'Building energy consumption'!W236</f>
        <v>91883455380286.313</v>
      </c>
      <c r="X4" s="1">
        <f>'Building energy consumption'!$B$19*'Building energy consumption'!X236</f>
        <v>91823088370331.703</v>
      </c>
      <c r="Y4" s="1">
        <f>'Building energy consumption'!$B$19*'Building energy consumption'!Y236</f>
        <v>91758836893786.016</v>
      </c>
      <c r="Z4" s="1">
        <f>'Building energy consumption'!$B$19*'Building energy consumption'!Z236</f>
        <v>91625082083490.172</v>
      </c>
      <c r="AA4" s="1">
        <f>'Building energy consumption'!$B$19*'Building energy consumption'!AA236</f>
        <v>91346688537836.25</v>
      </c>
      <c r="AB4" s="1">
        <f>'Building energy consumption'!$B$19*'Building energy consumption'!AB236</f>
        <v>91062576369980.109</v>
      </c>
      <c r="AC4" s="1">
        <f>'Building energy consumption'!$B$19*'Building energy consumption'!AC236</f>
        <v>90772806306846.141</v>
      </c>
      <c r="AD4" s="1">
        <f>'Building energy consumption'!$B$19*'Building energy consumption'!AD236</f>
        <v>90477368901961.391</v>
      </c>
      <c r="AE4" s="1">
        <f>'Building energy consumption'!$B$19*'Building energy consumption'!AE236</f>
        <v>90096672337929.547</v>
      </c>
      <c r="AF4" s="1">
        <f>'Building energy consumption'!$B$19*'Building energy consumption'!AF236</f>
        <v>89538345064384.578</v>
      </c>
      <c r="AG4" s="1">
        <f>'Building energy consumption'!$B$19*'Building energy consumption'!AG236</f>
        <v>88972062569635.656</v>
      </c>
      <c r="AH4" s="1">
        <f>'Building energy consumption'!$B$19*'Building energy consumption'!AH236</f>
        <v>88398491448421.688</v>
      </c>
      <c r="AI4" s="1">
        <f>'Building energy consumption'!$B$19*'Building energy consumption'!AI236</f>
        <v>87816823953151.922</v>
      </c>
      <c r="AJ4" s="1">
        <f>'Building energy consumption'!$B$19*'Building energy consumption'!AJ236</f>
        <v>87165831243275.781</v>
      </c>
      <c r="AK4" s="1">
        <f>'Building energy consumption'!$B$19*'Building energy consumption'!AK236</f>
        <v>86375204161206.125</v>
      </c>
      <c r="AL4" s="1">
        <f>'Building energy consumption'!$B$19*'Building energy consumption'!AL236</f>
        <v>85574815630514.844</v>
      </c>
      <c r="AM4" s="1">
        <f>'Building energy consumption'!$B$19*'Building energy consumption'!AM236</f>
        <v>84764879294204.484</v>
      </c>
      <c r="AN4" s="1">
        <f>'Building energy consumption'!$B$19*'Building energy consumption'!AN236</f>
        <v>83945104812326.984</v>
      </c>
    </row>
    <row r="5" spans="1:40" x14ac:dyDescent="0.15">
      <c r="A5" t="s">
        <v>3</v>
      </c>
      <c r="B5" s="1">
        <f>'Building energy consumption'!$B$19*'Building energy consumption'!B237</f>
        <v>32515076866941.504</v>
      </c>
      <c r="C5" s="1">
        <f>'Building energy consumption'!$B$19*'Building energy consumption'!C237</f>
        <v>32756959603139.469</v>
      </c>
      <c r="D5" s="1">
        <f>'Building energy consumption'!$B$19*'Building energy consumption'!D237</f>
        <v>33395848878343.746</v>
      </c>
      <c r="E5" s="1">
        <f>'Building energy consumption'!$B$19*'Building energy consumption'!E237</f>
        <v>34038896208165.512</v>
      </c>
      <c r="F5" s="1">
        <f>'Building energy consumption'!$B$19*'Building energy consumption'!F237</f>
        <v>34604503381008.117</v>
      </c>
      <c r="G5" s="1">
        <f>'Building energy consumption'!$B$19*'Building energy consumption'!G237</f>
        <v>34997710310452.297</v>
      </c>
      <c r="H5" s="1">
        <f>'Building energy consumption'!$B$19*'Building energy consumption'!H237</f>
        <v>35391314913928.68</v>
      </c>
      <c r="I5" s="1">
        <f>'Building energy consumption'!$B$19*'Building energy consumption'!I237</f>
        <v>35785468057518.516</v>
      </c>
      <c r="J5" s="1">
        <f>'Building energy consumption'!$B$19*'Building energy consumption'!J237</f>
        <v>36180114820507.227</v>
      </c>
      <c r="K5" s="1">
        <f>'Building energy consumption'!$B$19*'Building energy consumption'!K237</f>
        <v>36564422605877.742</v>
      </c>
      <c r="L5" s="1">
        <f>'Building energy consumption'!$B$19*'Building energy consumption'!L237</f>
        <v>36925884006239.305</v>
      </c>
      <c r="M5" s="1">
        <f>'Building energy consumption'!$B$19*'Building energy consumption'!M237</f>
        <v>37286847502632.438</v>
      </c>
      <c r="N5" s="1">
        <f>'Building energy consumption'!$B$19*'Building energy consumption'!N237</f>
        <v>37647462464650.891</v>
      </c>
      <c r="O5" s="1">
        <f>'Building energy consumption'!$B$19*'Building energy consumption'!O237</f>
        <v>38007637757298.68</v>
      </c>
      <c r="P5" s="1">
        <f>'Building energy consumption'!$B$19*'Building energy consumption'!P237</f>
        <v>38285211294429.641</v>
      </c>
      <c r="Q5" s="1">
        <f>'Building energy consumption'!$B$19*'Building energy consumption'!Q237</f>
        <v>38385982620732.031</v>
      </c>
      <c r="R5" s="1">
        <f>'Building energy consumption'!$B$19*'Building energy consumption'!R237</f>
        <v>38485314896822.039</v>
      </c>
      <c r="S5" s="1">
        <f>'Building energy consumption'!$B$19*'Building energy consumption'!S237</f>
        <v>38583338313490.734</v>
      </c>
      <c r="T5" s="1">
        <f>'Building energy consumption'!$B$19*'Building energy consumption'!T237</f>
        <v>38679987339155.344</v>
      </c>
      <c r="U5" s="1">
        <f>'Building energy consumption'!$B$19*'Building energy consumption'!U237</f>
        <v>38738375914232.25</v>
      </c>
      <c r="V5" s="1">
        <f>'Building energy consumption'!$B$19*'Building energy consumption'!V237</f>
        <v>38716064997817.641</v>
      </c>
      <c r="W5" s="1">
        <f>'Building energy consumption'!$B$19*'Building energy consumption'!W237</f>
        <v>38692139228294.727</v>
      </c>
      <c r="X5" s="1">
        <f>'Building energy consumption'!$B$19*'Building energy consumption'!X237</f>
        <v>38666718669780.758</v>
      </c>
      <c r="Y5" s="1">
        <f>'Building energy consumption'!$B$19*'Building energy consumption'!Y237</f>
        <v>38639662361701.797</v>
      </c>
      <c r="Z5" s="1">
        <f>'Building energy consumption'!$B$19*'Building energy consumption'!Z237</f>
        <v>38583338187550.953</v>
      </c>
      <c r="AA5" s="1">
        <f>'Building energy consumption'!$B$19*'Building energy consumption'!AA237</f>
        <v>38466106616490.414</v>
      </c>
      <c r="AB5" s="1">
        <f>'Building energy consumption'!$B$19*'Building energy consumption'!AB237</f>
        <v>38346466932614.313</v>
      </c>
      <c r="AC5" s="1">
        <f>'Building energy consumption'!$B$19*'Building energy consumption'!AC237</f>
        <v>38224444708041.148</v>
      </c>
      <c r="AD5" s="1">
        <f>'Building energy consumption'!$B$19*'Building energy consumption'!AD237</f>
        <v>38100035964859.516</v>
      </c>
      <c r="AE5" s="1">
        <f>'Building energy consumption'!$B$19*'Building energy consumption'!AE237</f>
        <v>37939724574758.992</v>
      </c>
      <c r="AF5" s="1">
        <f>'Building energy consumption'!$B$19*'Building energy consumption'!AF237</f>
        <v>37704612861626.891</v>
      </c>
      <c r="AG5" s="1">
        <f>'Building energy consumption'!$B$19*'Building energy consumption'!AG237</f>
        <v>37466151203446.016</v>
      </c>
      <c r="AH5" s="1">
        <f>'Building energy consumption'!$B$19*'Building energy consumption'!AH237</f>
        <v>37224620303378.219</v>
      </c>
      <c r="AI5" s="1">
        <f>'Building energy consumption'!$B$19*'Building energy consumption'!AI237</f>
        <v>36979680018770.898</v>
      </c>
      <c r="AJ5" s="1">
        <f>'Building energy consumption'!$B$19*'Building energy consumption'!AJ237</f>
        <v>36705546874094.484</v>
      </c>
      <c r="AK5" s="1">
        <f>'Building energy consumption'!$B$19*'Building energy consumption'!AK237</f>
        <v>36372613670717.563</v>
      </c>
      <c r="AL5" s="1">
        <f>'Building energy consumption'!$B$19*'Building energy consumption'!AL237</f>
        <v>36035569919608.469</v>
      </c>
      <c r="AM5" s="1">
        <f>'Building energy consumption'!$B$19*'Building energy consumption'!AM237</f>
        <v>35694505585873.156</v>
      </c>
      <c r="AN5" s="1">
        <f>'Building energy consumption'!$B$19*'Building energy consumption'!AN237</f>
        <v>35349298407308.414</v>
      </c>
    </row>
    <row r="6" spans="1:40" x14ac:dyDescent="0.15">
      <c r="A6" t="s">
        <v>4</v>
      </c>
      <c r="B6" s="1">
        <f>'Building energy consumption'!$B$19*'Building energy consumption'!B238</f>
        <v>0</v>
      </c>
      <c r="C6" s="1">
        <f>'Building energy consumption'!$B$19*'Building energy consumption'!C238</f>
        <v>0</v>
      </c>
      <c r="D6" s="1">
        <f>'Building energy consumption'!$B$19*'Building energy consumption'!D238</f>
        <v>0</v>
      </c>
      <c r="E6" s="1">
        <f>'Building energy consumption'!$B$19*'Building energy consumption'!E238</f>
        <v>0</v>
      </c>
      <c r="F6" s="1">
        <f>'Building energy consumption'!$B$19*'Building energy consumption'!F238</f>
        <v>0</v>
      </c>
      <c r="G6" s="1">
        <f>'Building energy consumption'!$B$19*'Building energy consumption'!G238</f>
        <v>0</v>
      </c>
      <c r="H6" s="1">
        <f>'Building energy consumption'!$B$19*'Building energy consumption'!H238</f>
        <v>0</v>
      </c>
      <c r="I6" s="1">
        <f>'Building energy consumption'!$B$19*'Building energy consumption'!I238</f>
        <v>0</v>
      </c>
      <c r="J6" s="1">
        <f>'Building energy consumption'!$B$19*'Building energy consumption'!J238</f>
        <v>0</v>
      </c>
      <c r="K6" s="1">
        <f>'Building energy consumption'!$B$19*'Building energy consumption'!K238</f>
        <v>0</v>
      </c>
      <c r="L6" s="1">
        <f>'Building energy consumption'!$B$19*'Building energy consumption'!L238</f>
        <v>0</v>
      </c>
      <c r="M6" s="1">
        <f>'Building energy consumption'!$B$19*'Building energy consumption'!M238</f>
        <v>0</v>
      </c>
      <c r="N6" s="1">
        <f>'Building energy consumption'!$B$19*'Building energy consumption'!N238</f>
        <v>0</v>
      </c>
      <c r="O6" s="1">
        <f>'Building energy consumption'!$B$19*'Building energy consumption'!O238</f>
        <v>0</v>
      </c>
      <c r="P6" s="1">
        <f>'Building energy consumption'!$B$19*'Building energy consumption'!P238</f>
        <v>0</v>
      </c>
      <c r="Q6" s="1">
        <f>'Building energy consumption'!$B$19*'Building energy consumption'!Q238</f>
        <v>0</v>
      </c>
      <c r="R6" s="1">
        <f>'Building energy consumption'!$B$19*'Building energy consumption'!R238</f>
        <v>0</v>
      </c>
      <c r="S6" s="1">
        <f>'Building energy consumption'!$B$19*'Building energy consumption'!S238</f>
        <v>0</v>
      </c>
      <c r="T6" s="1">
        <f>'Building energy consumption'!$B$19*'Building energy consumption'!T238</f>
        <v>0</v>
      </c>
      <c r="U6" s="1">
        <f>'Building energy consumption'!$B$19*'Building energy consumption'!U238</f>
        <v>0</v>
      </c>
      <c r="V6" s="1">
        <f>'Building energy consumption'!$B$19*'Building energy consumption'!V238</f>
        <v>0</v>
      </c>
      <c r="W6" s="1">
        <f>'Building energy consumption'!$B$19*'Building energy consumption'!W238</f>
        <v>0</v>
      </c>
      <c r="X6" s="1">
        <f>'Building energy consumption'!$B$19*'Building energy consumption'!X238</f>
        <v>0</v>
      </c>
      <c r="Y6" s="1">
        <f>'Building energy consumption'!$B$19*'Building energy consumption'!Y238</f>
        <v>0</v>
      </c>
      <c r="Z6" s="1">
        <f>'Building energy consumption'!$B$19*'Building energy consumption'!Z238</f>
        <v>0</v>
      </c>
      <c r="AA6" s="1">
        <f>'Building energy consumption'!$B$19*'Building energy consumption'!AA238</f>
        <v>0</v>
      </c>
      <c r="AB6" s="1">
        <f>'Building energy consumption'!$B$19*'Building energy consumption'!AB238</f>
        <v>0</v>
      </c>
      <c r="AC6" s="1">
        <f>'Building energy consumption'!$B$19*'Building energy consumption'!AC238</f>
        <v>0</v>
      </c>
      <c r="AD6" s="1">
        <f>'Building energy consumption'!$B$19*'Building energy consumption'!AD238</f>
        <v>0</v>
      </c>
      <c r="AE6" s="1">
        <f>'Building energy consumption'!$B$19*'Building energy consumption'!AE238</f>
        <v>0</v>
      </c>
      <c r="AF6" s="1">
        <f>'Building energy consumption'!$B$19*'Building energy consumption'!AF238</f>
        <v>0</v>
      </c>
      <c r="AG6" s="1">
        <f>'Building energy consumption'!$B$19*'Building energy consumption'!AG238</f>
        <v>0</v>
      </c>
      <c r="AH6" s="1">
        <f>'Building energy consumption'!$B$19*'Building energy consumption'!AH238</f>
        <v>0</v>
      </c>
      <c r="AI6" s="1">
        <f>'Building energy consumption'!$B$19*'Building energy consumption'!AI238</f>
        <v>0</v>
      </c>
      <c r="AJ6" s="1">
        <f>'Building energy consumption'!$B$19*'Building energy consumption'!AJ238</f>
        <v>0</v>
      </c>
      <c r="AK6" s="1">
        <f>'Building energy consumption'!$B$19*'Building energy consumption'!AK238</f>
        <v>0</v>
      </c>
      <c r="AL6" s="1">
        <f>'Building energy consumption'!$B$19*'Building energy consumption'!AL238</f>
        <v>0</v>
      </c>
      <c r="AM6" s="1">
        <f>'Building energy consumption'!$B$19*'Building energy consumption'!AM238</f>
        <v>0</v>
      </c>
      <c r="AN6" s="1">
        <f>'Building energy consumption'!$B$19*'Building energy consumption'!AN238</f>
        <v>0</v>
      </c>
    </row>
    <row r="7" spans="1:40" x14ac:dyDescent="0.15">
      <c r="A7" t="s">
        <v>5</v>
      </c>
      <c r="B7" s="1">
        <f>'Building energy consumption'!$B$19*'Building energy consumption'!B239</f>
        <v>10212942132454.605</v>
      </c>
      <c r="C7" s="1">
        <f>'Building energy consumption'!$B$19*'Building energy consumption'!C239</f>
        <v>10288917176208.574</v>
      </c>
      <c r="D7" s="1">
        <f>'Building energy consumption'!$B$19*'Building energy consumption'!D239</f>
        <v>10489591442593.016</v>
      </c>
      <c r="E7" s="1">
        <f>'Building energy consumption'!$B$19*'Building energy consumption'!E239</f>
        <v>10691571748368.527</v>
      </c>
      <c r="F7" s="1">
        <f>'Building energy consumption'!$B$19*'Building energy consumption'!F239</f>
        <v>10869228204466.773</v>
      </c>
      <c r="G7" s="1">
        <f>'Building energy consumption'!$B$19*'Building energy consumption'!G239</f>
        <v>10992733974818.387</v>
      </c>
      <c r="H7" s="1">
        <f>'Building energy consumption'!$B$19*'Building energy consumption'!H239</f>
        <v>11116364654051.354</v>
      </c>
      <c r="I7" s="1">
        <f>'Building energy consumption'!$B$19*'Building energy consumption'!I239</f>
        <v>11240167628999.896</v>
      </c>
      <c r="J7" s="1">
        <f>'Building energy consumption'!$B$19*'Building energy consumption'!J239</f>
        <v>11364125649141.074</v>
      </c>
      <c r="K7" s="1">
        <f>'Building energy consumption'!$B$19*'Building energy consumption'!K239</f>
        <v>11484836210247.928</v>
      </c>
      <c r="L7" s="1">
        <f>'Building energy consumption'!$B$19*'Building energy consumption'!L239</f>
        <v>11598370752396.338</v>
      </c>
      <c r="M7" s="1">
        <f>'Building energy consumption'!$B$19*'Building energy consumption'!M239</f>
        <v>11711748903574.563</v>
      </c>
      <c r="N7" s="1">
        <f>'Building energy consumption'!$B$19*'Building energy consumption'!N239</f>
        <v>11825017580572.098</v>
      </c>
      <c r="O7" s="1">
        <f>'Building energy consumption'!$B$19*'Building energy consumption'!O239</f>
        <v>11938148158008.674</v>
      </c>
      <c r="P7" s="1">
        <f>'Building energy consumption'!$B$19*'Building energy consumption'!P239</f>
        <v>12025333634574.52</v>
      </c>
      <c r="Q7" s="1">
        <f>'Building energy consumption'!$B$19*'Building energy consumption'!Q239</f>
        <v>12056985773314.6</v>
      </c>
      <c r="R7" s="1">
        <f>'Building energy consumption'!$B$19*'Building energy consumption'!R239</f>
        <v>12088185908308.709</v>
      </c>
      <c r="S7" s="1">
        <f>'Building energy consumption'!$B$19*'Building energy consumption'!S239</f>
        <v>12118974932310.084</v>
      </c>
      <c r="T7" s="1">
        <f>'Building energy consumption'!$B$19*'Building energy consumption'!T239</f>
        <v>12149332261936.277</v>
      </c>
      <c r="U7" s="1">
        <f>'Building energy consumption'!$B$19*'Building energy consumption'!U239</f>
        <v>12167672035232.746</v>
      </c>
      <c r="V7" s="1">
        <f>'Building energy consumption'!$B$19*'Building energy consumption'!V239</f>
        <v>12160664206243.23</v>
      </c>
      <c r="W7" s="1">
        <f>'Building energy consumption'!$B$19*'Building energy consumption'!W239</f>
        <v>12153149154053.383</v>
      </c>
      <c r="X7" s="1">
        <f>'Building energy consumption'!$B$19*'Building energy consumption'!X239</f>
        <v>12145164590641.766</v>
      </c>
      <c r="Y7" s="1">
        <f>'Building energy consumption'!$B$19*'Building energy consumption'!Y239</f>
        <v>12136666240480.725</v>
      </c>
      <c r="Z7" s="1">
        <f>'Building energy consumption'!$B$19*'Building energy consumption'!Z239</f>
        <v>12118974892752.564</v>
      </c>
      <c r="AA7" s="1">
        <f>'Building energy consumption'!$B$19*'Building energy consumption'!AA239</f>
        <v>12082152613160.934</v>
      </c>
      <c r="AB7" s="1">
        <f>'Building energy consumption'!$B$19*'Building energy consumption'!AB239</f>
        <v>12044573948556.451</v>
      </c>
      <c r="AC7" s="1">
        <f>'Building energy consumption'!$B$19*'Building energy consumption'!AC239</f>
        <v>12006246931107.318</v>
      </c>
      <c r="AD7" s="1">
        <f>'Building energy consumption'!$B$19*'Building energy consumption'!AD239</f>
        <v>11967170311356.887</v>
      </c>
      <c r="AE7" s="1">
        <f>'Building energy consumption'!$B$19*'Building energy consumption'!AE239</f>
        <v>11916816718253.912</v>
      </c>
      <c r="AF7" s="1">
        <f>'Building energy consumption'!$B$19*'Building energy consumption'!AF239</f>
        <v>11842968443783.994</v>
      </c>
      <c r="AG7" s="1">
        <f>'Building energy consumption'!$B$19*'Building energy consumption'!AG239</f>
        <v>11768067956057.129</v>
      </c>
      <c r="AH7" s="1">
        <f>'Building energy consumption'!$B$19*'Building energy consumption'!AH239</f>
        <v>11692203423560.814</v>
      </c>
      <c r="AI7" s="1">
        <f>'Building energy consumption'!$B$19*'Building energy consumption'!AI239</f>
        <v>11615268007943.057</v>
      </c>
      <c r="AJ7" s="1">
        <f>'Building energy consumption'!$B$19*'Building energy consumption'!AJ239</f>
        <v>11529163154043.283</v>
      </c>
      <c r="AK7" s="1">
        <f>'Building energy consumption'!$B$19*'Building energy consumption'!AK239</f>
        <v>11424589280391.51</v>
      </c>
      <c r="AL7" s="1">
        <f>'Building energy consumption'!$B$19*'Building energy consumption'!AL239</f>
        <v>11318724289197.764</v>
      </c>
      <c r="AM7" s="1">
        <f>'Building energy consumption'!$B$19*'Building energy consumption'!AM239</f>
        <v>11211596438381.443</v>
      </c>
      <c r="AN7" s="1">
        <f>'Building energy consumption'!$B$19*'Building energy consumption'!AN239</f>
        <v>11103167325548.125</v>
      </c>
    </row>
    <row r="8" spans="1:40" x14ac:dyDescent="0.15">
      <c r="A8" t="s">
        <v>6</v>
      </c>
      <c r="B8" s="1">
        <f>'Building energy consumption'!$B$19*'Building energy consumption'!B240</f>
        <v>9862243617258.248</v>
      </c>
      <c r="C8" s="1">
        <f>'Building energy consumption'!$B$19*'Building energy consumption'!C240</f>
        <v>9935609781544.2891</v>
      </c>
      <c r="D8" s="1">
        <f>'Building energy consumption'!$B$19*'Building energy consumption'!D240</f>
        <v>10129393167088.867</v>
      </c>
      <c r="E8" s="1">
        <f>'Building energy consumption'!$B$19*'Building energy consumption'!E240</f>
        <v>10324437744411.627</v>
      </c>
      <c r="F8" s="1">
        <f>'Building energy consumption'!$B$19*'Building energy consumption'!F240</f>
        <v>10495993719907.84</v>
      </c>
      <c r="G8" s="1">
        <f>'Building energy consumption'!$B$19*'Building energy consumption'!G240</f>
        <v>10615258470412.406</v>
      </c>
      <c r="H8" s="1">
        <f>'Building energy consumption'!$B$19*'Building energy consumption'!H240</f>
        <v>10734643840597.559</v>
      </c>
      <c r="I8" s="1">
        <f>'Building energy consumption'!$B$19*'Building energy consumption'!I240</f>
        <v>10854195590098.211</v>
      </c>
      <c r="J8" s="1">
        <f>'Building energy consumption'!$B$19*'Building energy consumption'!J240</f>
        <v>10973897060750.867</v>
      </c>
      <c r="K8" s="1">
        <f>'Building energy consumption'!$B$19*'Building energy consumption'!K240</f>
        <v>11090462585686.98</v>
      </c>
      <c r="L8" s="1">
        <f>'Building energy consumption'!$B$19*'Building energy consumption'!L240</f>
        <v>11200098506376.602</v>
      </c>
      <c r="M8" s="1">
        <f>'Building energy consumption'!$B$19*'Building energy consumption'!M240</f>
        <v>11309583406348.834</v>
      </c>
      <c r="N8" s="1">
        <f>'Building energy consumption'!$B$19*'Building energy consumption'!N240</f>
        <v>11418962591334.557</v>
      </c>
      <c r="O8" s="1">
        <f>'Building energy consumption'!$B$19*'Building energy consumption'!O240</f>
        <v>11528208418910.051</v>
      </c>
      <c r="P8" s="1">
        <f>'Building energy consumption'!$B$19*'Building energy consumption'!P240</f>
        <v>11612400065022.162</v>
      </c>
      <c r="Q8" s="1">
        <f>'Building energy consumption'!$B$19*'Building energy consumption'!Q240</f>
        <v>11642965312451.693</v>
      </c>
      <c r="R8" s="1">
        <f>'Building energy consumption'!$B$19*'Building energy consumption'!R240</f>
        <v>11673094077327.92</v>
      </c>
      <c r="S8" s="1">
        <f>'Building energy consumption'!$B$19*'Building energy consumption'!S240</f>
        <v>11702825848202.664</v>
      </c>
      <c r="T8" s="1">
        <f>'Building energy consumption'!$B$19*'Building energy consumption'!T240</f>
        <v>11732140748498.785</v>
      </c>
      <c r="U8" s="1">
        <f>'Building energy consumption'!$B$19*'Building energy consumption'!U240</f>
        <v>11749850758972.68</v>
      </c>
      <c r="V8" s="1">
        <f>'Building energy consumption'!$B$19*'Building energy consumption'!V240</f>
        <v>11743083569280.785</v>
      </c>
      <c r="W8" s="1">
        <f>'Building energy consumption'!$B$19*'Building energy consumption'!W240</f>
        <v>11735826573742.037</v>
      </c>
      <c r="X8" s="1">
        <f>'Building energy consumption'!$B$19*'Building energy consumption'!X240</f>
        <v>11728116189357.053</v>
      </c>
      <c r="Y8" s="1">
        <f>'Building energy consumption'!$B$19*'Building energy consumption'!Y240</f>
        <v>11719909660959.461</v>
      </c>
      <c r="Z8" s="1">
        <f>'Building energy consumption'!$B$19*'Building energy consumption'!Z240</f>
        <v>11702825810003.498</v>
      </c>
      <c r="AA8" s="1">
        <f>'Building energy consumption'!$B$19*'Building energy consumption'!AA240</f>
        <v>11667267957313.678</v>
      </c>
      <c r="AB8" s="1">
        <f>'Building energy consumption'!$B$19*'Building energy consumption'!AB240</f>
        <v>11630979692841.588</v>
      </c>
      <c r="AC8" s="1">
        <f>'Building energy consumption'!$B$19*'Building energy consumption'!AC240</f>
        <v>11593968772941.721</v>
      </c>
      <c r="AD8" s="1">
        <f>'Building energy consumption'!$B$19*'Building energy consumption'!AD240</f>
        <v>11556233991062.068</v>
      </c>
      <c r="AE8" s="1">
        <f>'Building energy consumption'!$B$19*'Building energy consumption'!AE240</f>
        <v>11507609471727.16</v>
      </c>
      <c r="AF8" s="1">
        <f>'Building energy consumption'!$B$19*'Building energy consumption'!AF240</f>
        <v>11436297046366.197</v>
      </c>
      <c r="AG8" s="1">
        <f>'Building energy consumption'!$B$19*'Building energy consumption'!AG240</f>
        <v>11363968539317.637</v>
      </c>
      <c r="AH8" s="1">
        <f>'Building energy consumption'!$B$19*'Building energy consumption'!AH240</f>
        <v>11290709091483.264</v>
      </c>
      <c r="AI8" s="1">
        <f>'Building energy consumption'!$B$19*'Building energy consumption'!AI240</f>
        <v>11216415533194.492</v>
      </c>
      <c r="AJ8" s="1">
        <f>'Building energy consumption'!$B$19*'Building energy consumption'!AJ240</f>
        <v>11133267402638.707</v>
      </c>
      <c r="AK8" s="1">
        <f>'Building energy consumption'!$B$19*'Building energy consumption'!AK240</f>
        <v>11032284453300.65</v>
      </c>
      <c r="AL8" s="1">
        <f>'Building energy consumption'!$B$19*'Building energy consumption'!AL240</f>
        <v>10930054721637.551</v>
      </c>
      <c r="AM8" s="1">
        <f>'Building energy consumption'!$B$19*'Building energy consumption'!AM240</f>
        <v>10826605495230.357</v>
      </c>
      <c r="AN8" s="1">
        <f>'Building energy consumption'!$B$19*'Building energy consumption'!AN240</f>
        <v>10721899690370.545</v>
      </c>
    </row>
    <row r="9" spans="1:40" x14ac:dyDescent="0.15">
      <c r="A9" t="s">
        <v>7</v>
      </c>
      <c r="B9" s="1">
        <f>'Building energy consumption'!$B$19*'Building energy consumption'!B241</f>
        <v>0</v>
      </c>
      <c r="C9" s="1">
        <f>'Building energy consumption'!$B$19*'Building energy consumption'!C241</f>
        <v>0</v>
      </c>
      <c r="D9" s="1">
        <f>'Building energy consumption'!$B$19*'Building energy consumption'!D241</f>
        <v>0</v>
      </c>
      <c r="E9" s="1">
        <f>'Building energy consumption'!$B$19*'Building energy consumption'!E241</f>
        <v>0</v>
      </c>
      <c r="F9" s="1">
        <f>'Building energy consumption'!$B$19*'Building energy consumption'!F241</f>
        <v>0</v>
      </c>
      <c r="G9" s="1">
        <f>'Building energy consumption'!$B$19*'Building energy consumption'!G241</f>
        <v>0</v>
      </c>
      <c r="H9" s="1">
        <f>'Building energy consumption'!$B$19*'Building energy consumption'!H241</f>
        <v>0</v>
      </c>
      <c r="I9" s="1">
        <f>'Building energy consumption'!$B$19*'Building energy consumption'!I241</f>
        <v>0</v>
      </c>
      <c r="J9" s="1">
        <f>'Building energy consumption'!$B$19*'Building energy consumption'!J241</f>
        <v>0</v>
      </c>
      <c r="K9" s="1">
        <f>'Building energy consumption'!$B$19*'Building energy consumption'!K241</f>
        <v>0</v>
      </c>
      <c r="L9" s="1">
        <f>'Building energy consumption'!$B$19*'Building energy consumption'!L241</f>
        <v>0</v>
      </c>
      <c r="M9" s="1">
        <f>'Building energy consumption'!$B$19*'Building energy consumption'!M241</f>
        <v>0</v>
      </c>
      <c r="N9" s="1">
        <f>'Building energy consumption'!$B$19*'Building energy consumption'!N241</f>
        <v>0</v>
      </c>
      <c r="O9" s="1">
        <f>'Building energy consumption'!$B$19*'Building energy consumption'!O241</f>
        <v>0</v>
      </c>
      <c r="P9" s="1">
        <f>'Building energy consumption'!$B$19*'Building energy consumption'!P241</f>
        <v>0</v>
      </c>
      <c r="Q9" s="1">
        <f>'Building energy consumption'!$B$19*'Building energy consumption'!Q241</f>
        <v>0</v>
      </c>
      <c r="R9" s="1">
        <f>'Building energy consumption'!$B$19*'Building energy consumption'!R241</f>
        <v>0</v>
      </c>
      <c r="S9" s="1">
        <f>'Building energy consumption'!$B$19*'Building energy consumption'!S241</f>
        <v>0</v>
      </c>
      <c r="T9" s="1">
        <f>'Building energy consumption'!$B$19*'Building energy consumption'!T241</f>
        <v>0</v>
      </c>
      <c r="U9" s="1">
        <f>'Building energy consumption'!$B$19*'Building energy consumption'!U241</f>
        <v>0</v>
      </c>
      <c r="V9" s="1">
        <f>'Building energy consumption'!$B$19*'Building energy consumption'!V241</f>
        <v>0</v>
      </c>
      <c r="W9" s="1">
        <f>'Building energy consumption'!$B$19*'Building energy consumption'!W241</f>
        <v>0</v>
      </c>
      <c r="X9" s="1">
        <f>'Building energy consumption'!$B$19*'Building energy consumption'!X241</f>
        <v>0</v>
      </c>
      <c r="Y9" s="1">
        <f>'Building energy consumption'!$B$19*'Building energy consumption'!Y241</f>
        <v>0</v>
      </c>
      <c r="Z9" s="1">
        <f>'Building energy consumption'!$B$19*'Building energy consumption'!Z241</f>
        <v>0</v>
      </c>
      <c r="AA9" s="1">
        <f>'Building energy consumption'!$B$19*'Building energy consumption'!AA241</f>
        <v>0</v>
      </c>
      <c r="AB9" s="1">
        <f>'Building energy consumption'!$B$19*'Building energy consumption'!AB241</f>
        <v>0</v>
      </c>
      <c r="AC9" s="1">
        <f>'Building energy consumption'!$B$19*'Building energy consumption'!AC241</f>
        <v>0</v>
      </c>
      <c r="AD9" s="1">
        <f>'Building energy consumption'!$B$19*'Building energy consumption'!AD241</f>
        <v>0</v>
      </c>
      <c r="AE9" s="1">
        <f>'Building energy consumption'!$B$19*'Building energy consumption'!AE241</f>
        <v>0</v>
      </c>
      <c r="AF9" s="1">
        <f>'Building energy consumption'!$B$19*'Building energy consumption'!AF241</f>
        <v>0</v>
      </c>
      <c r="AG9" s="1">
        <f>'Building energy consumption'!$B$19*'Building energy consumption'!AG241</f>
        <v>0</v>
      </c>
      <c r="AH9" s="1">
        <f>'Building energy consumption'!$B$19*'Building energy consumption'!AH241</f>
        <v>0</v>
      </c>
      <c r="AI9" s="1">
        <f>'Building energy consumption'!$B$19*'Building energy consumption'!AI241</f>
        <v>0</v>
      </c>
      <c r="AJ9" s="1">
        <f>'Building energy consumption'!$B$19*'Building energy consumption'!AJ241</f>
        <v>0</v>
      </c>
      <c r="AK9" s="1">
        <f>'Building energy consumption'!$B$19*'Building energy consumption'!AK241</f>
        <v>0</v>
      </c>
      <c r="AL9" s="1">
        <f>'Building energy consumption'!$B$19*'Building energy consumption'!AL241</f>
        <v>0</v>
      </c>
      <c r="AM9" s="1">
        <f>'Building energy consumption'!$B$19*'Building energy consumption'!AM241</f>
        <v>0</v>
      </c>
      <c r="AN9" s="1">
        <f>'Building energy consumption'!$B$19*'Building energy consumption'!AN241</f>
        <v>0</v>
      </c>
    </row>
    <row r="10" spans="1:40" x14ac:dyDescent="0.15">
      <c r="A10" t="s">
        <v>8</v>
      </c>
      <c r="B10" s="1">
        <f>'Building energy consumption'!$B$19*'Building energy consumption'!B242</f>
        <v>22713679040040.098</v>
      </c>
      <c r="C10" s="1">
        <f>'Building energy consumption'!$B$19*'Building energy consumption'!C242</f>
        <v>22882648249548.969</v>
      </c>
      <c r="D10" s="1">
        <f>'Building energy consumption'!$B$19*'Building energy consumption'!D242</f>
        <v>23328949699134.895</v>
      </c>
      <c r="E10" s="1">
        <f>'Building energy consumption'!$B$19*'Building energy consumption'!E242</f>
        <v>23778155792569.551</v>
      </c>
      <c r="F10" s="1">
        <f>'Building energy consumption'!$B$19*'Building energy consumption'!F242</f>
        <v>24173265416307</v>
      </c>
      <c r="G10" s="1">
        <f>'Building energy consumption'!$B$19*'Building energy consumption'!G242</f>
        <v>24447943407328.305</v>
      </c>
      <c r="H10" s="1">
        <f>'Building energy consumption'!$B$19*'Building energy consumption'!H242</f>
        <v>24722899196872.645</v>
      </c>
      <c r="I10" s="1">
        <f>'Building energy consumption'!$B$19*'Building energy consumption'!I242</f>
        <v>24998238173703.566</v>
      </c>
      <c r="J10" s="1">
        <f>'Building energy consumption'!$B$19*'Building energy consumption'!J242</f>
        <v>25273921972496.305</v>
      </c>
      <c r="K10" s="1">
        <f>'Building energy consumption'!$B$19*'Building energy consumption'!K242</f>
        <v>25542383391954.598</v>
      </c>
      <c r="L10" s="1">
        <f>'Building energy consumption'!$B$19*'Building energy consumption'!L242</f>
        <v>25794885277980.371</v>
      </c>
      <c r="M10" s="1">
        <f>'Building energy consumption'!$B$19*'Building energy consumption'!M242</f>
        <v>26047039349022.422</v>
      </c>
      <c r="N10" s="1">
        <f>'Building energy consumption'!$B$19*'Building energy consumption'!N242</f>
        <v>26298949948460.398</v>
      </c>
      <c r="O10" s="1">
        <f>'Building energy consumption'!$B$19*'Building energy consumption'!O242</f>
        <v>26550553413180.246</v>
      </c>
      <c r="P10" s="1">
        <f>'Building energy consumption'!$B$19*'Building energy consumption'!P242</f>
        <v>26744454730350.789</v>
      </c>
      <c r="Q10" s="1">
        <f>'Building energy consumption'!$B$19*'Building energy consumption'!Q242</f>
        <v>26814849383620.035</v>
      </c>
      <c r="R10" s="1">
        <f>'Building energy consumption'!$B$19*'Building energy consumption'!R242</f>
        <v>26884238776321.098</v>
      </c>
      <c r="S10" s="1">
        <f>'Building energy consumption'!$B$19*'Building energy consumption'!S242</f>
        <v>26952713854320.512</v>
      </c>
      <c r="T10" s="1">
        <f>'Building energy consumption'!$B$19*'Building energy consumption'!T242</f>
        <v>27020228839982.766</v>
      </c>
      <c r="U10" s="1">
        <f>'Building energy consumption'!$B$19*'Building energy consumption'!U242</f>
        <v>27061016667713.551</v>
      </c>
      <c r="V10" s="1">
        <f>'Building energy consumption'!$B$19*'Building energy consumption'!V242</f>
        <v>27045431190348.559</v>
      </c>
      <c r="W10" s="1">
        <f>'Building energy consumption'!$B$19*'Building energy consumption'!W242</f>
        <v>27028717643831.25</v>
      </c>
      <c r="X10" s="1">
        <f>'Building energy consumption'!$B$19*'Building energy consumption'!X242</f>
        <v>27010959899955.469</v>
      </c>
      <c r="Y10" s="1">
        <f>'Building energy consumption'!$B$19*'Building energy consumption'!Y242</f>
        <v>26992059489532.66</v>
      </c>
      <c r="Z10" s="1">
        <f>'Building energy consumption'!$B$19*'Building energy consumption'!Z242</f>
        <v>26952713766344.215</v>
      </c>
      <c r="AA10" s="1">
        <f>'Building energy consumption'!$B$19*'Building energy consumption'!AA242</f>
        <v>26870820671355.543</v>
      </c>
      <c r="AB10" s="1">
        <f>'Building energy consumption'!$B$19*'Building energy consumption'!AB242</f>
        <v>26787245369007.832</v>
      </c>
      <c r="AC10" s="1">
        <f>'Building energy consumption'!$B$19*'Building energy consumption'!AC242</f>
        <v>26702005722918.469</v>
      </c>
      <c r="AD10" s="1">
        <f>'Building energy consumption'!$B$19*'Building energy consumption'!AD242</f>
        <v>26615098954284.148</v>
      </c>
      <c r="AE10" s="1">
        <f>'Building energy consumption'!$B$19*'Building energy consumption'!AE242</f>
        <v>26503112091201.934</v>
      </c>
      <c r="AF10" s="1">
        <f>'Building energy consumption'!$B$19*'Building energy consumption'!AF242</f>
        <v>26338872836517.41</v>
      </c>
      <c r="AG10" s="1">
        <f>'Building energy consumption'!$B$19*'Building energy consumption'!AG242</f>
        <v>26172293449685.848</v>
      </c>
      <c r="AH10" s="1">
        <f>'Building energy consumption'!$B$19*'Building energy consumption'!AH242</f>
        <v>26003570018249.961</v>
      </c>
      <c r="AI10" s="1">
        <f>'Building energy consumption'!$B$19*'Building energy consumption'!AI242</f>
        <v>25832464932713.375</v>
      </c>
      <c r="AJ10" s="1">
        <f>'Building energy consumption'!$B$19*'Building energy consumption'!AJ242</f>
        <v>25640966930482.063</v>
      </c>
      <c r="AK10" s="1">
        <f>'Building energy consumption'!$B$19*'Building energy consumption'!AK242</f>
        <v>25408393655191.293</v>
      </c>
      <c r="AL10" s="1">
        <f>'Building energy consumption'!$B$19*'Building energy consumption'!AL242</f>
        <v>25172948922384.066</v>
      </c>
      <c r="AM10" s="1">
        <f>'Building energy consumption'!$B$19*'Building energy consumption'!AM242</f>
        <v>24934695577938.027</v>
      </c>
      <c r="AN10" s="1">
        <f>'Building energy consumption'!$B$19*'Building energy consumption'!AN242</f>
        <v>24693548214567.984</v>
      </c>
    </row>
    <row r="11" spans="1:40" x14ac:dyDescent="0.15">
      <c r="A11" t="s">
        <v>9</v>
      </c>
      <c r="B11" s="1">
        <f>'Building energy consumption'!$B$19*'Building energy consumption'!B243</f>
        <v>0</v>
      </c>
      <c r="C11" s="1">
        <f>'Building energy consumption'!$B$19*'Building energy consumption'!C243</f>
        <v>0</v>
      </c>
      <c r="D11" s="1">
        <f>'Building energy consumption'!$B$19*'Building energy consumption'!D243</f>
        <v>0</v>
      </c>
      <c r="E11" s="1">
        <f>'Building energy consumption'!$B$19*'Building energy consumption'!E243</f>
        <v>0</v>
      </c>
      <c r="F11" s="1">
        <f>'Building energy consumption'!$B$19*'Building energy consumption'!F243</f>
        <v>0</v>
      </c>
      <c r="G11" s="1">
        <f>'Building energy consumption'!$B$19*'Building energy consumption'!G243</f>
        <v>0</v>
      </c>
      <c r="H11" s="1">
        <f>'Building energy consumption'!$B$19*'Building energy consumption'!H243</f>
        <v>0</v>
      </c>
      <c r="I11" s="1">
        <f>'Building energy consumption'!$B$19*'Building energy consumption'!I243</f>
        <v>0</v>
      </c>
      <c r="J11" s="1">
        <f>'Building energy consumption'!$B$19*'Building energy consumption'!J243</f>
        <v>0</v>
      </c>
      <c r="K11" s="1">
        <f>'Building energy consumption'!$B$19*'Building energy consumption'!K243</f>
        <v>0</v>
      </c>
      <c r="L11" s="1">
        <f>'Building energy consumption'!$B$19*'Building energy consumption'!L243</f>
        <v>0</v>
      </c>
      <c r="M11" s="1">
        <f>'Building energy consumption'!$B$19*'Building energy consumption'!M243</f>
        <v>0</v>
      </c>
      <c r="N11" s="1">
        <f>'Building energy consumption'!$B$19*'Building energy consumption'!N243</f>
        <v>0</v>
      </c>
      <c r="O11" s="1">
        <f>'Building energy consumption'!$B$19*'Building energy consumption'!O243</f>
        <v>0</v>
      </c>
      <c r="P11" s="1">
        <f>'Building energy consumption'!$B$19*'Building energy consumption'!P243</f>
        <v>0</v>
      </c>
      <c r="Q11" s="1">
        <f>'Building energy consumption'!$B$19*'Building energy consumption'!Q243</f>
        <v>0</v>
      </c>
      <c r="R11" s="1">
        <f>'Building energy consumption'!$B$19*'Building energy consumption'!R243</f>
        <v>0</v>
      </c>
      <c r="S11" s="1">
        <f>'Building energy consumption'!$B$19*'Building energy consumption'!S243</f>
        <v>0</v>
      </c>
      <c r="T11" s="1">
        <f>'Building energy consumption'!$B$19*'Building energy consumption'!T243</f>
        <v>0</v>
      </c>
      <c r="U11" s="1">
        <f>'Building energy consumption'!$B$19*'Building energy consumption'!U243</f>
        <v>0</v>
      </c>
      <c r="V11" s="1">
        <f>'Building energy consumption'!$B$19*'Building energy consumption'!V243</f>
        <v>0</v>
      </c>
      <c r="W11" s="1">
        <f>'Building energy consumption'!$B$19*'Building energy consumption'!W243</f>
        <v>0</v>
      </c>
      <c r="X11" s="1">
        <f>'Building energy consumption'!$B$19*'Building energy consumption'!X243</f>
        <v>0</v>
      </c>
      <c r="Y11" s="1">
        <f>'Building energy consumption'!$B$19*'Building energy consumption'!Y243</f>
        <v>0</v>
      </c>
      <c r="Z11" s="1">
        <f>'Building energy consumption'!$B$19*'Building energy consumption'!Z243</f>
        <v>0</v>
      </c>
      <c r="AA11" s="1">
        <f>'Building energy consumption'!$B$19*'Building energy consumption'!AA243</f>
        <v>0</v>
      </c>
      <c r="AB11" s="1">
        <f>'Building energy consumption'!$B$19*'Building energy consumption'!AB243</f>
        <v>0</v>
      </c>
      <c r="AC11" s="1">
        <f>'Building energy consumption'!$B$19*'Building energy consumption'!AC243</f>
        <v>0</v>
      </c>
      <c r="AD11" s="1">
        <f>'Building energy consumption'!$B$19*'Building energy consumption'!AD243</f>
        <v>0</v>
      </c>
      <c r="AE11" s="1">
        <f>'Building energy consumption'!$B$19*'Building energy consumption'!AE243</f>
        <v>0</v>
      </c>
      <c r="AF11" s="1">
        <f>'Building energy consumption'!$B$19*'Building energy consumption'!AF243</f>
        <v>0</v>
      </c>
      <c r="AG11" s="1">
        <f>'Building energy consumption'!$B$19*'Building energy consumption'!AG243</f>
        <v>0</v>
      </c>
      <c r="AH11" s="1">
        <f>'Building energy consumption'!$B$19*'Building energy consumption'!AH243</f>
        <v>0</v>
      </c>
      <c r="AI11" s="1">
        <f>'Building energy consumption'!$B$19*'Building energy consumption'!AI243</f>
        <v>0</v>
      </c>
      <c r="AJ11" s="1">
        <f>'Building energy consumption'!$B$19*'Building energy consumption'!AJ243</f>
        <v>0</v>
      </c>
      <c r="AK11" s="1">
        <f>'Building energy consumption'!$B$19*'Building energy consumption'!AK243</f>
        <v>0</v>
      </c>
      <c r="AL11" s="1">
        <f>'Building energy consumption'!$B$19*'Building energy consumption'!AL243</f>
        <v>0</v>
      </c>
      <c r="AM11" s="1">
        <f>'Building energy consumption'!$B$19*'Building energy consumption'!AM243</f>
        <v>0</v>
      </c>
      <c r="AN11" s="1">
        <f>'Building energy consumption'!$B$19*'Building energy consumption'!AN243</f>
        <v>0</v>
      </c>
    </row>
    <row r="12" spans="1:40" x14ac:dyDescent="0.15">
      <c r="A12" t="s">
        <v>438</v>
      </c>
      <c r="B12" s="1">
        <f t="shared" ref="B12:AN12" si="0">SUM(B2:B11)</f>
        <v>1083113828146674.5</v>
      </c>
      <c r="C12" s="1">
        <f t="shared" si="0"/>
        <v>1030676086648968.4</v>
      </c>
      <c r="D12" s="1">
        <f t="shared" si="0"/>
        <v>1040370065001785.1</v>
      </c>
      <c r="E12" s="1">
        <f t="shared" si="0"/>
        <v>1049425908051900.5</v>
      </c>
      <c r="F12" s="1">
        <f t="shared" si="0"/>
        <v>1055125487477057.9</v>
      </c>
      <c r="G12" s="1">
        <f t="shared" si="0"/>
        <v>1054305575856837.1</v>
      </c>
      <c r="H12" s="1">
        <f t="shared" si="0"/>
        <v>1052722266421763.4</v>
      </c>
      <c r="I12" s="1">
        <f t="shared" si="0"/>
        <v>1050380584690908.3</v>
      </c>
      <c r="J12" s="1">
        <f t="shared" si="0"/>
        <v>1047278701193419.3</v>
      </c>
      <c r="K12" s="1">
        <f t="shared" si="0"/>
        <v>1045776013471921.9</v>
      </c>
      <c r="L12" s="1">
        <f t="shared" si="0"/>
        <v>1050350778220571.9</v>
      </c>
      <c r="M12" s="1">
        <f t="shared" si="0"/>
        <v>1054797737573639.8</v>
      </c>
      <c r="N12" s="1">
        <f t="shared" si="0"/>
        <v>1059122308317409.5</v>
      </c>
      <c r="O12" s="1">
        <f t="shared" si="0"/>
        <v>1064260864608603.4</v>
      </c>
      <c r="P12" s="1">
        <f t="shared" si="0"/>
        <v>1068992078072974.1</v>
      </c>
      <c r="Q12" s="1">
        <f t="shared" si="0"/>
        <v>1071451621363720.1</v>
      </c>
      <c r="R12" s="1">
        <f t="shared" si="0"/>
        <v>1073866140509614.3</v>
      </c>
      <c r="S12" s="1">
        <f t="shared" si="0"/>
        <v>1076239571809690.4</v>
      </c>
      <c r="T12" s="1">
        <f t="shared" si="0"/>
        <v>1079000772401370.3</v>
      </c>
      <c r="U12" s="1">
        <f t="shared" si="0"/>
        <v>1080492537646369.8</v>
      </c>
      <c r="V12" s="1">
        <f t="shared" si="0"/>
        <v>1079300379837205.3</v>
      </c>
      <c r="W12" s="1">
        <f t="shared" si="0"/>
        <v>1078059042373231.4</v>
      </c>
      <c r="X12" s="1">
        <f t="shared" si="0"/>
        <v>1076773464028744.8</v>
      </c>
      <c r="Y12" s="1">
        <f t="shared" si="0"/>
        <v>1075759215035800.4</v>
      </c>
      <c r="Z12" s="1">
        <f t="shared" si="0"/>
        <v>1073778746572597.5</v>
      </c>
      <c r="AA12" s="1">
        <f t="shared" si="0"/>
        <v>1069777856726743.5</v>
      </c>
      <c r="AB12" s="1">
        <f t="shared" si="0"/>
        <v>1065705538183290.3</v>
      </c>
      <c r="AC12" s="1">
        <f t="shared" si="0"/>
        <v>1061562081658907.5</v>
      </c>
      <c r="AD12" s="1">
        <f t="shared" si="0"/>
        <v>1057739486943324.3</v>
      </c>
      <c r="AE12" s="1">
        <f t="shared" si="0"/>
        <v>1052734906048974.8</v>
      </c>
      <c r="AF12" s="1">
        <f t="shared" si="0"/>
        <v>1045250385691038.4</v>
      </c>
      <c r="AG12" s="1">
        <f t="shared" si="0"/>
        <v>1037667631077282.8</v>
      </c>
      <c r="AH12" s="1">
        <f t="shared" si="0"/>
        <v>1029996599859680.6</v>
      </c>
      <c r="AI12" s="1">
        <f t="shared" si="0"/>
        <v>1022525451348086.9</v>
      </c>
      <c r="AJ12" s="1">
        <f t="shared" si="0"/>
        <v>1014099093253656</v>
      </c>
      <c r="AK12" s="1">
        <f t="shared" si="0"/>
        <v>1003730628014703.1</v>
      </c>
      <c r="AL12" s="1">
        <f t="shared" si="0"/>
        <v>993242304627481.25</v>
      </c>
      <c r="AM12" s="1">
        <f t="shared" si="0"/>
        <v>982637652399439.63</v>
      </c>
      <c r="AN12" s="1">
        <f t="shared" si="0"/>
        <v>922708477925217.5</v>
      </c>
    </row>
  </sheetData>
  <phoneticPr fontId="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23F72-F192-4364-9378-731FF30F4182}">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consumption'!B247</f>
        <v>1159888929677138.5</v>
      </c>
      <c r="C2" s="1">
        <f>'Building energy consumption'!$B$19*'Building energy consumption'!C247</f>
        <v>1713716559951920</v>
      </c>
      <c r="D2" s="1">
        <f>'Building energy consumption'!$B$19*'Building energy consumption'!D247</f>
        <v>2435648940781629.5</v>
      </c>
      <c r="E2" s="1">
        <f>'Building energy consumption'!$B$19*'Building energy consumption'!E247</f>
        <v>3170057460766765</v>
      </c>
      <c r="F2" s="1">
        <f>'Building energy consumption'!$B$19*'Building energy consumption'!F247</f>
        <v>3918787942368519</v>
      </c>
      <c r="G2" s="1">
        <f>'Building energy consumption'!$B$19*'Building energy consumption'!G247</f>
        <v>4657086085330630</v>
      </c>
      <c r="H2" s="1">
        <f>'Building energy consumption'!$B$19*'Building energy consumption'!H247</f>
        <v>5348037980512888</v>
      </c>
      <c r="I2" s="1">
        <f>'Building energy consumption'!$B$19*'Building energy consumption'!I247</f>
        <v>5978820813783899</v>
      </c>
      <c r="J2" s="1">
        <f>'Building energy consumption'!$B$19*'Building energy consumption'!J247</f>
        <v>6541572071806624</v>
      </c>
      <c r="K2" s="1">
        <f>'Building energy consumption'!$B$19*'Building energy consumption'!K247</f>
        <v>7039201456957781</v>
      </c>
      <c r="L2" s="1">
        <f>'Building energy consumption'!$B$19*'Building energy consumption'!L247</f>
        <v>7489334183775905</v>
      </c>
      <c r="M2" s="1">
        <f>'Building energy consumption'!$B$19*'Building energy consumption'!M247</f>
        <v>7870759862161348</v>
      </c>
      <c r="N2" s="1">
        <f>'Building energy consumption'!$B$19*'Building energy consumption'!N247</f>
        <v>8188020225345337</v>
      </c>
      <c r="O2" s="1">
        <f>'Building energy consumption'!$B$19*'Building energy consumption'!O247</f>
        <v>8448667638086090</v>
      </c>
      <c r="P2" s="1">
        <f>'Building energy consumption'!$B$19*'Building energy consumption'!P247</f>
        <v>8680428894167915</v>
      </c>
      <c r="Q2" s="1">
        <f>'Building energy consumption'!$B$19*'Building energy consumption'!Q247</f>
        <v>8877393885249125</v>
      </c>
      <c r="R2" s="1">
        <f>'Building energy consumption'!$B$19*'Building energy consumption'!R247</f>
        <v>9039153700843964</v>
      </c>
      <c r="S2" s="1">
        <f>'Building energy consumption'!$B$19*'Building energy consumption'!S247</f>
        <v>9173308667080874</v>
      </c>
      <c r="T2" s="1">
        <f>'Building energy consumption'!$B$19*'Building energy consumption'!T247</f>
        <v>9287739407565930</v>
      </c>
      <c r="U2" s="1">
        <f>'Building energy consumption'!$B$19*'Building energy consumption'!U247</f>
        <v>9396484971521706</v>
      </c>
      <c r="V2" s="1">
        <f>'Building energy consumption'!$B$19*'Building energy consumption'!V247</f>
        <v>9503784631674720</v>
      </c>
      <c r="W2" s="1">
        <f>'Building energy consumption'!$B$19*'Building energy consumption'!W247</f>
        <v>9607271684053812</v>
      </c>
      <c r="X2" s="1">
        <f>'Building energy consumption'!$B$19*'Building energy consumption'!X247</f>
        <v>9710279295241684</v>
      </c>
      <c r="Y2" s="1">
        <f>'Building energy consumption'!$B$19*'Building energy consumption'!Y247</f>
        <v>9815473307434960</v>
      </c>
      <c r="Z2" s="1">
        <f>'Building energy consumption'!$B$19*'Building energy consumption'!Z247</f>
        <v>9929418321355600</v>
      </c>
      <c r="AA2" s="1">
        <f>'Building energy consumption'!$B$19*'Building energy consumption'!AA247</f>
        <v>1.0062289422227842E+16</v>
      </c>
      <c r="AB2" s="1">
        <f>'Building energy consumption'!$B$19*'Building energy consumption'!AB247</f>
        <v>1.019652223422597E+16</v>
      </c>
      <c r="AC2" s="1">
        <f>'Building energy consumption'!$B$19*'Building energy consumption'!AC247</f>
        <v>1.033015401601248E+16</v>
      </c>
      <c r="AD2" s="1">
        <f>'Building energy consumption'!$B$19*'Building energy consumption'!AD247</f>
        <v>1.0461190527724312E+16</v>
      </c>
      <c r="AE2" s="1">
        <f>'Building energy consumption'!$B$19*'Building energy consumption'!AE247</f>
        <v>1.0593586292195986E+16</v>
      </c>
      <c r="AF2" s="1">
        <f>'Building energy consumption'!$B$19*'Building energy consumption'!AF247</f>
        <v>1.073556092704623E+16</v>
      </c>
      <c r="AG2" s="1">
        <f>'Building energy consumption'!$B$19*'Building energy consumption'!AG247</f>
        <v>1.0879874026328626E+16</v>
      </c>
      <c r="AH2" s="1">
        <f>'Building energy consumption'!$B$19*'Building energy consumption'!AH247</f>
        <v>1.1021997254468296E+16</v>
      </c>
      <c r="AI2" s="1">
        <f>'Building energy consumption'!$B$19*'Building energy consumption'!AI247</f>
        <v>1.116252577689408E+16</v>
      </c>
      <c r="AJ2" s="1">
        <f>'Building energy consumption'!$B$19*'Building energy consumption'!AJ247</f>
        <v>1.1306818341711774E+16</v>
      </c>
      <c r="AK2" s="1">
        <f>'Building energy consumption'!$B$19*'Building energy consumption'!AK247</f>
        <v>1.146376780301067E+16</v>
      </c>
      <c r="AL2" s="1">
        <f>'Building energy consumption'!$B$19*'Building energy consumption'!AL247</f>
        <v>1.1619028577951836E+16</v>
      </c>
      <c r="AM2" s="1">
        <f>'Building energy consumption'!$B$19*'Building energy consumption'!AM247</f>
        <v>1.1772737628324162E+16</v>
      </c>
      <c r="AN2" s="1">
        <f>'Building energy consumption'!$B$19*'Building energy consumption'!AN247</f>
        <v>1.1847143943348946E+16</v>
      </c>
    </row>
    <row r="3" spans="1:40" x14ac:dyDescent="0.15">
      <c r="A3" t="s">
        <v>1</v>
      </c>
      <c r="B3" s="1">
        <f>'Building energy consumption'!$B$19*'Building energy consumption'!B248</f>
        <v>0</v>
      </c>
      <c r="C3" s="1">
        <f>'Building energy consumption'!$B$19*'Building energy consumption'!C248</f>
        <v>0</v>
      </c>
      <c r="D3" s="1">
        <f>'Building energy consumption'!$B$19*'Building energy consumption'!D248</f>
        <v>0</v>
      </c>
      <c r="E3" s="1">
        <f>'Building energy consumption'!$B$19*'Building energy consumption'!E248</f>
        <v>0</v>
      </c>
      <c r="F3" s="1">
        <f>'Building energy consumption'!$B$19*'Building energy consumption'!F248</f>
        <v>0</v>
      </c>
      <c r="G3" s="1">
        <f>'Building energy consumption'!$B$19*'Building energy consumption'!G248</f>
        <v>0</v>
      </c>
      <c r="H3" s="1">
        <f>'Building energy consumption'!$B$19*'Building energy consumption'!H248</f>
        <v>0</v>
      </c>
      <c r="I3" s="1">
        <f>'Building energy consumption'!$B$19*'Building energy consumption'!I248</f>
        <v>0</v>
      </c>
      <c r="J3" s="1">
        <f>'Building energy consumption'!$B$19*'Building energy consumption'!J248</f>
        <v>0</v>
      </c>
      <c r="K3" s="1">
        <f>'Building energy consumption'!$B$19*'Building energy consumption'!K248</f>
        <v>0</v>
      </c>
      <c r="L3" s="1">
        <f>'Building energy consumption'!$B$19*'Building energy consumption'!L248</f>
        <v>0</v>
      </c>
      <c r="M3" s="1">
        <f>'Building energy consumption'!$B$19*'Building energy consumption'!M248</f>
        <v>0</v>
      </c>
      <c r="N3" s="1">
        <f>'Building energy consumption'!$B$19*'Building energy consumption'!N248</f>
        <v>0</v>
      </c>
      <c r="O3" s="1">
        <f>'Building energy consumption'!$B$19*'Building energy consumption'!O248</f>
        <v>0</v>
      </c>
      <c r="P3" s="1">
        <f>'Building energy consumption'!$B$19*'Building energy consumption'!P248</f>
        <v>0</v>
      </c>
      <c r="Q3" s="1">
        <f>'Building energy consumption'!$B$19*'Building energy consumption'!Q248</f>
        <v>0</v>
      </c>
      <c r="R3" s="1">
        <f>'Building energy consumption'!$B$19*'Building energy consumption'!R248</f>
        <v>0</v>
      </c>
      <c r="S3" s="1">
        <f>'Building energy consumption'!$B$19*'Building energy consumption'!S248</f>
        <v>0</v>
      </c>
      <c r="T3" s="1">
        <f>'Building energy consumption'!$B$19*'Building energy consumption'!T248</f>
        <v>0</v>
      </c>
      <c r="U3" s="1">
        <f>'Building energy consumption'!$B$19*'Building energy consumption'!U248</f>
        <v>0</v>
      </c>
      <c r="V3" s="1">
        <f>'Building energy consumption'!$B$19*'Building energy consumption'!V248</f>
        <v>0</v>
      </c>
      <c r="W3" s="1">
        <f>'Building energy consumption'!$B$19*'Building energy consumption'!W248</f>
        <v>0</v>
      </c>
      <c r="X3" s="1">
        <f>'Building energy consumption'!$B$19*'Building energy consumption'!X248</f>
        <v>0</v>
      </c>
      <c r="Y3" s="1">
        <f>'Building energy consumption'!$B$19*'Building energy consumption'!Y248</f>
        <v>0</v>
      </c>
      <c r="Z3" s="1">
        <f>'Building energy consumption'!$B$19*'Building energy consumption'!Z248</f>
        <v>0</v>
      </c>
      <c r="AA3" s="1">
        <f>'Building energy consumption'!$B$19*'Building energy consumption'!AA248</f>
        <v>0</v>
      </c>
      <c r="AB3" s="1">
        <f>'Building energy consumption'!$B$19*'Building energy consumption'!AB248</f>
        <v>0</v>
      </c>
      <c r="AC3" s="1">
        <f>'Building energy consumption'!$B$19*'Building energy consumption'!AC248</f>
        <v>0</v>
      </c>
      <c r="AD3" s="1">
        <f>'Building energy consumption'!$B$19*'Building energy consumption'!AD248</f>
        <v>0</v>
      </c>
      <c r="AE3" s="1">
        <f>'Building energy consumption'!$B$19*'Building energy consumption'!AE248</f>
        <v>0</v>
      </c>
      <c r="AF3" s="1">
        <f>'Building energy consumption'!$B$19*'Building energy consumption'!AF248</f>
        <v>0</v>
      </c>
      <c r="AG3" s="1">
        <f>'Building energy consumption'!$B$19*'Building energy consumption'!AG248</f>
        <v>0</v>
      </c>
      <c r="AH3" s="1">
        <f>'Building energy consumption'!$B$19*'Building energy consumption'!AH248</f>
        <v>0</v>
      </c>
      <c r="AI3" s="1">
        <f>'Building energy consumption'!$B$19*'Building energy consumption'!AI248</f>
        <v>0</v>
      </c>
      <c r="AJ3" s="1">
        <f>'Building energy consumption'!$B$19*'Building energy consumption'!AJ248</f>
        <v>0</v>
      </c>
      <c r="AK3" s="1">
        <f>'Building energy consumption'!$B$19*'Building energy consumption'!AK248</f>
        <v>0</v>
      </c>
      <c r="AL3" s="1">
        <f>'Building energy consumption'!$B$19*'Building energy consumption'!AL248</f>
        <v>0</v>
      </c>
      <c r="AM3" s="1">
        <f>'Building energy consumption'!$B$19*'Building energy consumption'!AM248</f>
        <v>0</v>
      </c>
      <c r="AN3" s="1">
        <f>'Building energy consumption'!$B$19*'Building energy consumption'!AN248</f>
        <v>0</v>
      </c>
    </row>
    <row r="4" spans="1:40" x14ac:dyDescent="0.15">
      <c r="A4" t="s">
        <v>2</v>
      </c>
      <c r="B4" s="1">
        <f>'Building energy consumption'!$B$19*'Building energy consumption'!B249</f>
        <v>0</v>
      </c>
      <c r="C4" s="1">
        <f>'Building energy consumption'!$B$19*'Building energy consumption'!C249</f>
        <v>0</v>
      </c>
      <c r="D4" s="1">
        <f>'Building energy consumption'!$B$19*'Building energy consumption'!D249</f>
        <v>0</v>
      </c>
      <c r="E4" s="1">
        <f>'Building energy consumption'!$B$19*'Building energy consumption'!E249</f>
        <v>0</v>
      </c>
      <c r="F4" s="1">
        <f>'Building energy consumption'!$B$19*'Building energy consumption'!F249</f>
        <v>0</v>
      </c>
      <c r="G4" s="1">
        <f>'Building energy consumption'!$B$19*'Building energy consumption'!G249</f>
        <v>0</v>
      </c>
      <c r="H4" s="1">
        <f>'Building energy consumption'!$B$19*'Building energy consumption'!H249</f>
        <v>0</v>
      </c>
      <c r="I4" s="1">
        <f>'Building energy consumption'!$B$19*'Building energy consumption'!I249</f>
        <v>0</v>
      </c>
      <c r="J4" s="1">
        <f>'Building energy consumption'!$B$19*'Building energy consumption'!J249</f>
        <v>0</v>
      </c>
      <c r="K4" s="1">
        <f>'Building energy consumption'!$B$19*'Building energy consumption'!K249</f>
        <v>0</v>
      </c>
      <c r="L4" s="1">
        <f>'Building energy consumption'!$B$19*'Building energy consumption'!L249</f>
        <v>0</v>
      </c>
      <c r="M4" s="1">
        <f>'Building energy consumption'!$B$19*'Building energy consumption'!M249</f>
        <v>0</v>
      </c>
      <c r="N4" s="1">
        <f>'Building energy consumption'!$B$19*'Building energy consumption'!N249</f>
        <v>0</v>
      </c>
      <c r="O4" s="1">
        <f>'Building energy consumption'!$B$19*'Building energy consumption'!O249</f>
        <v>0</v>
      </c>
      <c r="P4" s="1">
        <f>'Building energy consumption'!$B$19*'Building energy consumption'!P249</f>
        <v>0</v>
      </c>
      <c r="Q4" s="1">
        <f>'Building energy consumption'!$B$19*'Building energy consumption'!Q249</f>
        <v>0</v>
      </c>
      <c r="R4" s="1">
        <f>'Building energy consumption'!$B$19*'Building energy consumption'!R249</f>
        <v>0</v>
      </c>
      <c r="S4" s="1">
        <f>'Building energy consumption'!$B$19*'Building energy consumption'!S249</f>
        <v>0</v>
      </c>
      <c r="T4" s="1">
        <f>'Building energy consumption'!$B$19*'Building energy consumption'!T249</f>
        <v>0</v>
      </c>
      <c r="U4" s="1">
        <f>'Building energy consumption'!$B$19*'Building energy consumption'!U249</f>
        <v>0</v>
      </c>
      <c r="V4" s="1">
        <f>'Building energy consumption'!$B$19*'Building energy consumption'!V249</f>
        <v>0</v>
      </c>
      <c r="W4" s="1">
        <f>'Building energy consumption'!$B$19*'Building energy consumption'!W249</f>
        <v>0</v>
      </c>
      <c r="X4" s="1">
        <f>'Building energy consumption'!$B$19*'Building energy consumption'!X249</f>
        <v>0</v>
      </c>
      <c r="Y4" s="1">
        <f>'Building energy consumption'!$B$19*'Building energy consumption'!Y249</f>
        <v>0</v>
      </c>
      <c r="Z4" s="1">
        <f>'Building energy consumption'!$B$19*'Building energy consumption'!Z249</f>
        <v>0</v>
      </c>
      <c r="AA4" s="1">
        <f>'Building energy consumption'!$B$19*'Building energy consumption'!AA249</f>
        <v>0</v>
      </c>
      <c r="AB4" s="1">
        <f>'Building energy consumption'!$B$19*'Building energy consumption'!AB249</f>
        <v>0</v>
      </c>
      <c r="AC4" s="1">
        <f>'Building energy consumption'!$B$19*'Building energy consumption'!AC249</f>
        <v>0</v>
      </c>
      <c r="AD4" s="1">
        <f>'Building energy consumption'!$B$19*'Building energy consumption'!AD249</f>
        <v>0</v>
      </c>
      <c r="AE4" s="1">
        <f>'Building energy consumption'!$B$19*'Building energy consumption'!AE249</f>
        <v>0</v>
      </c>
      <c r="AF4" s="1">
        <f>'Building energy consumption'!$B$19*'Building energy consumption'!AF249</f>
        <v>0</v>
      </c>
      <c r="AG4" s="1">
        <f>'Building energy consumption'!$B$19*'Building energy consumption'!AG249</f>
        <v>0</v>
      </c>
      <c r="AH4" s="1">
        <f>'Building energy consumption'!$B$19*'Building energy consumption'!AH249</f>
        <v>0</v>
      </c>
      <c r="AI4" s="1">
        <f>'Building energy consumption'!$B$19*'Building energy consumption'!AI249</f>
        <v>0</v>
      </c>
      <c r="AJ4" s="1">
        <f>'Building energy consumption'!$B$19*'Building energy consumption'!AJ249</f>
        <v>0</v>
      </c>
      <c r="AK4" s="1">
        <f>'Building energy consumption'!$B$19*'Building energy consumption'!AK249</f>
        <v>0</v>
      </c>
      <c r="AL4" s="1">
        <f>'Building energy consumption'!$B$19*'Building energy consumption'!AL249</f>
        <v>0</v>
      </c>
      <c r="AM4" s="1">
        <f>'Building energy consumption'!$B$19*'Building energy consumption'!AM249</f>
        <v>0</v>
      </c>
      <c r="AN4" s="1">
        <f>'Building energy consumption'!$B$19*'Building energy consumption'!AN249</f>
        <v>0</v>
      </c>
    </row>
    <row r="5" spans="1:40" x14ac:dyDescent="0.15">
      <c r="A5" t="s">
        <v>3</v>
      </c>
      <c r="B5" s="1">
        <f>'Building energy consumption'!$B$19*'Building energy consumption'!B250</f>
        <v>0</v>
      </c>
      <c r="C5" s="1">
        <f>'Building energy consumption'!$B$19*'Building energy consumption'!C250</f>
        <v>0</v>
      </c>
      <c r="D5" s="1">
        <f>'Building energy consumption'!$B$19*'Building energy consumption'!D250</f>
        <v>0</v>
      </c>
      <c r="E5" s="1">
        <f>'Building energy consumption'!$B$19*'Building energy consumption'!E250</f>
        <v>0</v>
      </c>
      <c r="F5" s="1">
        <f>'Building energy consumption'!$B$19*'Building energy consumption'!F250</f>
        <v>0</v>
      </c>
      <c r="G5" s="1">
        <f>'Building energy consumption'!$B$19*'Building energy consumption'!G250</f>
        <v>0</v>
      </c>
      <c r="H5" s="1">
        <f>'Building energy consumption'!$B$19*'Building energy consumption'!H250</f>
        <v>0</v>
      </c>
      <c r="I5" s="1">
        <f>'Building energy consumption'!$B$19*'Building energy consumption'!I250</f>
        <v>0</v>
      </c>
      <c r="J5" s="1">
        <f>'Building energy consumption'!$B$19*'Building energy consumption'!J250</f>
        <v>0</v>
      </c>
      <c r="K5" s="1">
        <f>'Building energy consumption'!$B$19*'Building energy consumption'!K250</f>
        <v>0</v>
      </c>
      <c r="L5" s="1">
        <f>'Building energy consumption'!$B$19*'Building energy consumption'!L250</f>
        <v>0</v>
      </c>
      <c r="M5" s="1">
        <f>'Building energy consumption'!$B$19*'Building energy consumption'!M250</f>
        <v>0</v>
      </c>
      <c r="N5" s="1">
        <f>'Building energy consumption'!$B$19*'Building energy consumption'!N250</f>
        <v>0</v>
      </c>
      <c r="O5" s="1">
        <f>'Building energy consumption'!$B$19*'Building energy consumption'!O250</f>
        <v>0</v>
      </c>
      <c r="P5" s="1">
        <f>'Building energy consumption'!$B$19*'Building energy consumption'!P250</f>
        <v>0</v>
      </c>
      <c r="Q5" s="1">
        <f>'Building energy consumption'!$B$19*'Building energy consumption'!Q250</f>
        <v>0</v>
      </c>
      <c r="R5" s="1">
        <f>'Building energy consumption'!$B$19*'Building energy consumption'!R250</f>
        <v>0</v>
      </c>
      <c r="S5" s="1">
        <f>'Building energy consumption'!$B$19*'Building energy consumption'!S250</f>
        <v>0</v>
      </c>
      <c r="T5" s="1">
        <f>'Building energy consumption'!$B$19*'Building energy consumption'!T250</f>
        <v>0</v>
      </c>
      <c r="U5" s="1">
        <f>'Building energy consumption'!$B$19*'Building energy consumption'!U250</f>
        <v>0</v>
      </c>
      <c r="V5" s="1">
        <f>'Building energy consumption'!$B$19*'Building energy consumption'!V250</f>
        <v>0</v>
      </c>
      <c r="W5" s="1">
        <f>'Building energy consumption'!$B$19*'Building energy consumption'!W250</f>
        <v>0</v>
      </c>
      <c r="X5" s="1">
        <f>'Building energy consumption'!$B$19*'Building energy consumption'!X250</f>
        <v>0</v>
      </c>
      <c r="Y5" s="1">
        <f>'Building energy consumption'!$B$19*'Building energy consumption'!Y250</f>
        <v>0</v>
      </c>
      <c r="Z5" s="1">
        <f>'Building energy consumption'!$B$19*'Building energy consumption'!Z250</f>
        <v>0</v>
      </c>
      <c r="AA5" s="1">
        <f>'Building energy consumption'!$B$19*'Building energy consumption'!AA250</f>
        <v>0</v>
      </c>
      <c r="AB5" s="1">
        <f>'Building energy consumption'!$B$19*'Building energy consumption'!AB250</f>
        <v>0</v>
      </c>
      <c r="AC5" s="1">
        <f>'Building energy consumption'!$B$19*'Building energy consumption'!AC250</f>
        <v>0</v>
      </c>
      <c r="AD5" s="1">
        <f>'Building energy consumption'!$B$19*'Building energy consumption'!AD250</f>
        <v>0</v>
      </c>
      <c r="AE5" s="1">
        <f>'Building energy consumption'!$B$19*'Building energy consumption'!AE250</f>
        <v>0</v>
      </c>
      <c r="AF5" s="1">
        <f>'Building energy consumption'!$B$19*'Building energy consumption'!AF250</f>
        <v>0</v>
      </c>
      <c r="AG5" s="1">
        <f>'Building energy consumption'!$B$19*'Building energy consumption'!AG250</f>
        <v>0</v>
      </c>
      <c r="AH5" s="1">
        <f>'Building energy consumption'!$B$19*'Building energy consumption'!AH250</f>
        <v>0</v>
      </c>
      <c r="AI5" s="1">
        <f>'Building energy consumption'!$B$19*'Building energy consumption'!AI250</f>
        <v>0</v>
      </c>
      <c r="AJ5" s="1">
        <f>'Building energy consumption'!$B$19*'Building energy consumption'!AJ250</f>
        <v>0</v>
      </c>
      <c r="AK5" s="1">
        <f>'Building energy consumption'!$B$19*'Building energy consumption'!AK250</f>
        <v>0</v>
      </c>
      <c r="AL5" s="1">
        <f>'Building energy consumption'!$B$19*'Building energy consumption'!AL250</f>
        <v>0</v>
      </c>
      <c r="AM5" s="1">
        <f>'Building energy consumption'!$B$19*'Building energy consumption'!AM250</f>
        <v>0</v>
      </c>
      <c r="AN5" s="1">
        <f>'Building energy consumption'!$B$19*'Building energy consumption'!AN250</f>
        <v>0</v>
      </c>
    </row>
    <row r="6" spans="1:40" x14ac:dyDescent="0.15">
      <c r="A6" t="s">
        <v>4</v>
      </c>
      <c r="B6" s="1">
        <f>'Building energy consumption'!$B$19*'Building energy consumption'!B251</f>
        <v>0</v>
      </c>
      <c r="C6" s="1">
        <f>'Building energy consumption'!$B$19*'Building energy consumption'!C251</f>
        <v>0</v>
      </c>
      <c r="D6" s="1">
        <f>'Building energy consumption'!$B$19*'Building energy consumption'!D251</f>
        <v>0</v>
      </c>
      <c r="E6" s="1">
        <f>'Building energy consumption'!$B$19*'Building energy consumption'!E251</f>
        <v>0</v>
      </c>
      <c r="F6" s="1">
        <f>'Building energy consumption'!$B$19*'Building energy consumption'!F251</f>
        <v>0</v>
      </c>
      <c r="G6" s="1">
        <f>'Building energy consumption'!$B$19*'Building energy consumption'!G251</f>
        <v>0</v>
      </c>
      <c r="H6" s="1">
        <f>'Building energy consumption'!$B$19*'Building energy consumption'!H251</f>
        <v>0</v>
      </c>
      <c r="I6" s="1">
        <f>'Building energy consumption'!$B$19*'Building energy consumption'!I251</f>
        <v>0</v>
      </c>
      <c r="J6" s="1">
        <f>'Building energy consumption'!$B$19*'Building energy consumption'!J251</f>
        <v>0</v>
      </c>
      <c r="K6" s="1">
        <f>'Building energy consumption'!$B$19*'Building energy consumption'!K251</f>
        <v>0</v>
      </c>
      <c r="L6" s="1">
        <f>'Building energy consumption'!$B$19*'Building energy consumption'!L251</f>
        <v>0</v>
      </c>
      <c r="M6" s="1">
        <f>'Building energy consumption'!$B$19*'Building energy consumption'!M251</f>
        <v>0</v>
      </c>
      <c r="N6" s="1">
        <f>'Building energy consumption'!$B$19*'Building energy consumption'!N251</f>
        <v>0</v>
      </c>
      <c r="O6" s="1">
        <f>'Building energy consumption'!$B$19*'Building energy consumption'!O251</f>
        <v>0</v>
      </c>
      <c r="P6" s="1">
        <f>'Building energy consumption'!$B$19*'Building energy consumption'!P251</f>
        <v>0</v>
      </c>
      <c r="Q6" s="1">
        <f>'Building energy consumption'!$B$19*'Building energy consumption'!Q251</f>
        <v>0</v>
      </c>
      <c r="R6" s="1">
        <f>'Building energy consumption'!$B$19*'Building energy consumption'!R251</f>
        <v>0</v>
      </c>
      <c r="S6" s="1">
        <f>'Building energy consumption'!$B$19*'Building energy consumption'!S251</f>
        <v>0</v>
      </c>
      <c r="T6" s="1">
        <f>'Building energy consumption'!$B$19*'Building energy consumption'!T251</f>
        <v>0</v>
      </c>
      <c r="U6" s="1">
        <f>'Building energy consumption'!$B$19*'Building energy consumption'!U251</f>
        <v>0</v>
      </c>
      <c r="V6" s="1">
        <f>'Building energy consumption'!$B$19*'Building energy consumption'!V251</f>
        <v>0</v>
      </c>
      <c r="W6" s="1">
        <f>'Building energy consumption'!$B$19*'Building energy consumption'!W251</f>
        <v>0</v>
      </c>
      <c r="X6" s="1">
        <f>'Building energy consumption'!$B$19*'Building energy consumption'!X251</f>
        <v>0</v>
      </c>
      <c r="Y6" s="1">
        <f>'Building energy consumption'!$B$19*'Building energy consumption'!Y251</f>
        <v>0</v>
      </c>
      <c r="Z6" s="1">
        <f>'Building energy consumption'!$B$19*'Building energy consumption'!Z251</f>
        <v>0</v>
      </c>
      <c r="AA6" s="1">
        <f>'Building energy consumption'!$B$19*'Building energy consumption'!AA251</f>
        <v>0</v>
      </c>
      <c r="AB6" s="1">
        <f>'Building energy consumption'!$B$19*'Building energy consumption'!AB251</f>
        <v>0</v>
      </c>
      <c r="AC6" s="1">
        <f>'Building energy consumption'!$B$19*'Building energy consumption'!AC251</f>
        <v>0</v>
      </c>
      <c r="AD6" s="1">
        <f>'Building energy consumption'!$B$19*'Building energy consumption'!AD251</f>
        <v>0</v>
      </c>
      <c r="AE6" s="1">
        <f>'Building energy consumption'!$B$19*'Building energy consumption'!AE251</f>
        <v>0</v>
      </c>
      <c r="AF6" s="1">
        <f>'Building energy consumption'!$B$19*'Building energy consumption'!AF251</f>
        <v>0</v>
      </c>
      <c r="AG6" s="1">
        <f>'Building energy consumption'!$B$19*'Building energy consumption'!AG251</f>
        <v>0</v>
      </c>
      <c r="AH6" s="1">
        <f>'Building energy consumption'!$B$19*'Building energy consumption'!AH251</f>
        <v>0</v>
      </c>
      <c r="AI6" s="1">
        <f>'Building energy consumption'!$B$19*'Building energy consumption'!AI251</f>
        <v>0</v>
      </c>
      <c r="AJ6" s="1">
        <f>'Building energy consumption'!$B$19*'Building energy consumption'!AJ251</f>
        <v>0</v>
      </c>
      <c r="AK6" s="1">
        <f>'Building energy consumption'!$B$19*'Building energy consumption'!AK251</f>
        <v>0</v>
      </c>
      <c r="AL6" s="1">
        <f>'Building energy consumption'!$B$19*'Building energy consumption'!AL251</f>
        <v>0</v>
      </c>
      <c r="AM6" s="1">
        <f>'Building energy consumption'!$B$19*'Building energy consumption'!AM251</f>
        <v>0</v>
      </c>
      <c r="AN6" s="1">
        <f>'Building energy consumption'!$B$19*'Building energy consumption'!AN251</f>
        <v>0</v>
      </c>
    </row>
    <row r="7" spans="1:40" x14ac:dyDescent="0.15">
      <c r="A7" t="s">
        <v>5</v>
      </c>
      <c r="B7" s="1">
        <f>'Building energy consumption'!$B$19*'Building energy consumption'!B252</f>
        <v>0</v>
      </c>
      <c r="C7" s="1">
        <f>'Building energy consumption'!$B$19*'Building energy consumption'!C252</f>
        <v>0</v>
      </c>
      <c r="D7" s="1">
        <f>'Building energy consumption'!$B$19*'Building energy consumption'!D252</f>
        <v>0</v>
      </c>
      <c r="E7" s="1">
        <f>'Building energy consumption'!$B$19*'Building energy consumption'!E252</f>
        <v>0</v>
      </c>
      <c r="F7" s="1">
        <f>'Building energy consumption'!$B$19*'Building energy consumption'!F252</f>
        <v>0</v>
      </c>
      <c r="G7" s="1">
        <f>'Building energy consumption'!$B$19*'Building energy consumption'!G252</f>
        <v>0</v>
      </c>
      <c r="H7" s="1">
        <f>'Building energy consumption'!$B$19*'Building energy consumption'!H252</f>
        <v>0</v>
      </c>
      <c r="I7" s="1">
        <f>'Building energy consumption'!$B$19*'Building energy consumption'!I252</f>
        <v>0</v>
      </c>
      <c r="J7" s="1">
        <f>'Building energy consumption'!$B$19*'Building energy consumption'!J252</f>
        <v>0</v>
      </c>
      <c r="K7" s="1">
        <f>'Building energy consumption'!$B$19*'Building energy consumption'!K252</f>
        <v>0</v>
      </c>
      <c r="L7" s="1">
        <f>'Building energy consumption'!$B$19*'Building energy consumption'!L252</f>
        <v>0</v>
      </c>
      <c r="M7" s="1">
        <f>'Building energy consumption'!$B$19*'Building energy consumption'!M252</f>
        <v>0</v>
      </c>
      <c r="N7" s="1">
        <f>'Building energy consumption'!$B$19*'Building energy consumption'!N252</f>
        <v>0</v>
      </c>
      <c r="O7" s="1">
        <f>'Building energy consumption'!$B$19*'Building energy consumption'!O252</f>
        <v>0</v>
      </c>
      <c r="P7" s="1">
        <f>'Building energy consumption'!$B$19*'Building energy consumption'!P252</f>
        <v>0</v>
      </c>
      <c r="Q7" s="1">
        <f>'Building energy consumption'!$B$19*'Building energy consumption'!Q252</f>
        <v>0</v>
      </c>
      <c r="R7" s="1">
        <f>'Building energy consumption'!$B$19*'Building energy consumption'!R252</f>
        <v>0</v>
      </c>
      <c r="S7" s="1">
        <f>'Building energy consumption'!$B$19*'Building energy consumption'!S252</f>
        <v>0</v>
      </c>
      <c r="T7" s="1">
        <f>'Building energy consumption'!$B$19*'Building energy consumption'!T252</f>
        <v>0</v>
      </c>
      <c r="U7" s="1">
        <f>'Building energy consumption'!$B$19*'Building energy consumption'!U252</f>
        <v>0</v>
      </c>
      <c r="V7" s="1">
        <f>'Building energy consumption'!$B$19*'Building energy consumption'!V252</f>
        <v>0</v>
      </c>
      <c r="W7" s="1">
        <f>'Building energy consumption'!$B$19*'Building energy consumption'!W252</f>
        <v>0</v>
      </c>
      <c r="X7" s="1">
        <f>'Building energy consumption'!$B$19*'Building energy consumption'!X252</f>
        <v>0</v>
      </c>
      <c r="Y7" s="1">
        <f>'Building energy consumption'!$B$19*'Building energy consumption'!Y252</f>
        <v>0</v>
      </c>
      <c r="Z7" s="1">
        <f>'Building energy consumption'!$B$19*'Building energy consumption'!Z252</f>
        <v>0</v>
      </c>
      <c r="AA7" s="1">
        <f>'Building energy consumption'!$B$19*'Building energy consumption'!AA252</f>
        <v>0</v>
      </c>
      <c r="AB7" s="1">
        <f>'Building energy consumption'!$B$19*'Building energy consumption'!AB252</f>
        <v>0</v>
      </c>
      <c r="AC7" s="1">
        <f>'Building energy consumption'!$B$19*'Building energy consumption'!AC252</f>
        <v>0</v>
      </c>
      <c r="AD7" s="1">
        <f>'Building energy consumption'!$B$19*'Building energy consumption'!AD252</f>
        <v>0</v>
      </c>
      <c r="AE7" s="1">
        <f>'Building energy consumption'!$B$19*'Building energy consumption'!AE252</f>
        <v>0</v>
      </c>
      <c r="AF7" s="1">
        <f>'Building energy consumption'!$B$19*'Building energy consumption'!AF252</f>
        <v>0</v>
      </c>
      <c r="AG7" s="1">
        <f>'Building energy consumption'!$B$19*'Building energy consumption'!AG252</f>
        <v>0</v>
      </c>
      <c r="AH7" s="1">
        <f>'Building energy consumption'!$B$19*'Building energy consumption'!AH252</f>
        <v>0</v>
      </c>
      <c r="AI7" s="1">
        <f>'Building energy consumption'!$B$19*'Building energy consumption'!AI252</f>
        <v>0</v>
      </c>
      <c r="AJ7" s="1">
        <f>'Building energy consumption'!$B$19*'Building energy consumption'!AJ252</f>
        <v>0</v>
      </c>
      <c r="AK7" s="1">
        <f>'Building energy consumption'!$B$19*'Building energy consumption'!AK252</f>
        <v>0</v>
      </c>
      <c r="AL7" s="1">
        <f>'Building energy consumption'!$B$19*'Building energy consumption'!AL252</f>
        <v>0</v>
      </c>
      <c r="AM7" s="1">
        <f>'Building energy consumption'!$B$19*'Building energy consumption'!AM252</f>
        <v>0</v>
      </c>
      <c r="AN7" s="1">
        <f>'Building energy consumption'!$B$19*'Building energy consumption'!AN252</f>
        <v>0</v>
      </c>
    </row>
    <row r="8" spans="1:40" x14ac:dyDescent="0.15">
      <c r="A8" t="s">
        <v>6</v>
      </c>
      <c r="B8" s="1">
        <f>'Building energy consumption'!$B$19*'Building energy consumption'!B253</f>
        <v>0</v>
      </c>
      <c r="C8" s="1">
        <f>'Building energy consumption'!$B$19*'Building energy consumption'!C253</f>
        <v>0</v>
      </c>
      <c r="D8" s="1">
        <f>'Building energy consumption'!$B$19*'Building energy consumption'!D253</f>
        <v>0</v>
      </c>
      <c r="E8" s="1">
        <f>'Building energy consumption'!$B$19*'Building energy consumption'!E253</f>
        <v>0</v>
      </c>
      <c r="F8" s="1">
        <f>'Building energy consumption'!$B$19*'Building energy consumption'!F253</f>
        <v>0</v>
      </c>
      <c r="G8" s="1">
        <f>'Building energy consumption'!$B$19*'Building energy consumption'!G253</f>
        <v>0</v>
      </c>
      <c r="H8" s="1">
        <f>'Building energy consumption'!$B$19*'Building energy consumption'!H253</f>
        <v>0</v>
      </c>
      <c r="I8" s="1">
        <f>'Building energy consumption'!$B$19*'Building energy consumption'!I253</f>
        <v>0</v>
      </c>
      <c r="J8" s="1">
        <f>'Building energy consumption'!$B$19*'Building energy consumption'!J253</f>
        <v>0</v>
      </c>
      <c r="K8" s="1">
        <f>'Building energy consumption'!$B$19*'Building energy consumption'!K253</f>
        <v>0</v>
      </c>
      <c r="L8" s="1">
        <f>'Building energy consumption'!$B$19*'Building energy consumption'!L253</f>
        <v>0</v>
      </c>
      <c r="M8" s="1">
        <f>'Building energy consumption'!$B$19*'Building energy consumption'!M253</f>
        <v>0</v>
      </c>
      <c r="N8" s="1">
        <f>'Building energy consumption'!$B$19*'Building energy consumption'!N253</f>
        <v>0</v>
      </c>
      <c r="O8" s="1">
        <f>'Building energy consumption'!$B$19*'Building energy consumption'!O253</f>
        <v>0</v>
      </c>
      <c r="P8" s="1">
        <f>'Building energy consumption'!$B$19*'Building energy consumption'!P253</f>
        <v>0</v>
      </c>
      <c r="Q8" s="1">
        <f>'Building energy consumption'!$B$19*'Building energy consumption'!Q253</f>
        <v>0</v>
      </c>
      <c r="R8" s="1">
        <f>'Building energy consumption'!$B$19*'Building energy consumption'!R253</f>
        <v>0</v>
      </c>
      <c r="S8" s="1">
        <f>'Building energy consumption'!$B$19*'Building energy consumption'!S253</f>
        <v>0</v>
      </c>
      <c r="T8" s="1">
        <f>'Building energy consumption'!$B$19*'Building energy consumption'!T253</f>
        <v>0</v>
      </c>
      <c r="U8" s="1">
        <f>'Building energy consumption'!$B$19*'Building energy consumption'!U253</f>
        <v>0</v>
      </c>
      <c r="V8" s="1">
        <f>'Building energy consumption'!$B$19*'Building energy consumption'!V253</f>
        <v>0</v>
      </c>
      <c r="W8" s="1">
        <f>'Building energy consumption'!$B$19*'Building energy consumption'!W253</f>
        <v>0</v>
      </c>
      <c r="X8" s="1">
        <f>'Building energy consumption'!$B$19*'Building energy consumption'!X253</f>
        <v>0</v>
      </c>
      <c r="Y8" s="1">
        <f>'Building energy consumption'!$B$19*'Building energy consumption'!Y253</f>
        <v>0</v>
      </c>
      <c r="Z8" s="1">
        <f>'Building energy consumption'!$B$19*'Building energy consumption'!Z253</f>
        <v>0</v>
      </c>
      <c r="AA8" s="1">
        <f>'Building energy consumption'!$B$19*'Building energy consumption'!AA253</f>
        <v>0</v>
      </c>
      <c r="AB8" s="1">
        <f>'Building energy consumption'!$B$19*'Building energy consumption'!AB253</f>
        <v>0</v>
      </c>
      <c r="AC8" s="1">
        <f>'Building energy consumption'!$B$19*'Building energy consumption'!AC253</f>
        <v>0</v>
      </c>
      <c r="AD8" s="1">
        <f>'Building energy consumption'!$B$19*'Building energy consumption'!AD253</f>
        <v>0</v>
      </c>
      <c r="AE8" s="1">
        <f>'Building energy consumption'!$B$19*'Building energy consumption'!AE253</f>
        <v>0</v>
      </c>
      <c r="AF8" s="1">
        <f>'Building energy consumption'!$B$19*'Building energy consumption'!AF253</f>
        <v>0</v>
      </c>
      <c r="AG8" s="1">
        <f>'Building energy consumption'!$B$19*'Building energy consumption'!AG253</f>
        <v>0</v>
      </c>
      <c r="AH8" s="1">
        <f>'Building energy consumption'!$B$19*'Building energy consumption'!AH253</f>
        <v>0</v>
      </c>
      <c r="AI8" s="1">
        <f>'Building energy consumption'!$B$19*'Building energy consumption'!AI253</f>
        <v>0</v>
      </c>
      <c r="AJ8" s="1">
        <f>'Building energy consumption'!$B$19*'Building energy consumption'!AJ253</f>
        <v>0</v>
      </c>
      <c r="AK8" s="1">
        <f>'Building energy consumption'!$B$19*'Building energy consumption'!AK253</f>
        <v>0</v>
      </c>
      <c r="AL8" s="1">
        <f>'Building energy consumption'!$B$19*'Building energy consumption'!AL253</f>
        <v>0</v>
      </c>
      <c r="AM8" s="1">
        <f>'Building energy consumption'!$B$19*'Building energy consumption'!AM253</f>
        <v>0</v>
      </c>
      <c r="AN8" s="1">
        <f>'Building energy consumption'!$B$19*'Building energy consumption'!AN253</f>
        <v>0</v>
      </c>
    </row>
    <row r="9" spans="1:40" x14ac:dyDescent="0.15">
      <c r="A9" t="s">
        <v>7</v>
      </c>
      <c r="B9" s="1">
        <f>'Building energy consumption'!$B$19*'Building energy consumption'!B254</f>
        <v>0</v>
      </c>
      <c r="C9" s="1">
        <f>'Building energy consumption'!$B$19*'Building energy consumption'!C254</f>
        <v>0</v>
      </c>
      <c r="D9" s="1">
        <f>'Building energy consumption'!$B$19*'Building energy consumption'!D254</f>
        <v>0</v>
      </c>
      <c r="E9" s="1">
        <f>'Building energy consumption'!$B$19*'Building energy consumption'!E254</f>
        <v>0</v>
      </c>
      <c r="F9" s="1">
        <f>'Building energy consumption'!$B$19*'Building energy consumption'!F254</f>
        <v>0</v>
      </c>
      <c r="G9" s="1">
        <f>'Building energy consumption'!$B$19*'Building energy consumption'!G254</f>
        <v>0</v>
      </c>
      <c r="H9" s="1">
        <f>'Building energy consumption'!$B$19*'Building energy consumption'!H254</f>
        <v>0</v>
      </c>
      <c r="I9" s="1">
        <f>'Building energy consumption'!$B$19*'Building energy consumption'!I254</f>
        <v>0</v>
      </c>
      <c r="J9" s="1">
        <f>'Building energy consumption'!$B$19*'Building energy consumption'!J254</f>
        <v>0</v>
      </c>
      <c r="K9" s="1">
        <f>'Building energy consumption'!$B$19*'Building energy consumption'!K254</f>
        <v>0</v>
      </c>
      <c r="L9" s="1">
        <f>'Building energy consumption'!$B$19*'Building energy consumption'!L254</f>
        <v>0</v>
      </c>
      <c r="M9" s="1">
        <f>'Building energy consumption'!$B$19*'Building energy consumption'!M254</f>
        <v>0</v>
      </c>
      <c r="N9" s="1">
        <f>'Building energy consumption'!$B$19*'Building energy consumption'!N254</f>
        <v>0</v>
      </c>
      <c r="O9" s="1">
        <f>'Building energy consumption'!$B$19*'Building energy consumption'!O254</f>
        <v>0</v>
      </c>
      <c r="P9" s="1">
        <f>'Building energy consumption'!$B$19*'Building energy consumption'!P254</f>
        <v>0</v>
      </c>
      <c r="Q9" s="1">
        <f>'Building energy consumption'!$B$19*'Building energy consumption'!Q254</f>
        <v>0</v>
      </c>
      <c r="R9" s="1">
        <f>'Building energy consumption'!$B$19*'Building energy consumption'!R254</f>
        <v>0</v>
      </c>
      <c r="S9" s="1">
        <f>'Building energy consumption'!$B$19*'Building energy consumption'!S254</f>
        <v>0</v>
      </c>
      <c r="T9" s="1">
        <f>'Building energy consumption'!$B$19*'Building energy consumption'!T254</f>
        <v>0</v>
      </c>
      <c r="U9" s="1">
        <f>'Building energy consumption'!$B$19*'Building energy consumption'!U254</f>
        <v>0</v>
      </c>
      <c r="V9" s="1">
        <f>'Building energy consumption'!$B$19*'Building energy consumption'!V254</f>
        <v>0</v>
      </c>
      <c r="W9" s="1">
        <f>'Building energy consumption'!$B$19*'Building energy consumption'!W254</f>
        <v>0</v>
      </c>
      <c r="X9" s="1">
        <f>'Building energy consumption'!$B$19*'Building energy consumption'!X254</f>
        <v>0</v>
      </c>
      <c r="Y9" s="1">
        <f>'Building energy consumption'!$B$19*'Building energy consumption'!Y254</f>
        <v>0</v>
      </c>
      <c r="Z9" s="1">
        <f>'Building energy consumption'!$B$19*'Building energy consumption'!Z254</f>
        <v>0</v>
      </c>
      <c r="AA9" s="1">
        <f>'Building energy consumption'!$B$19*'Building energy consumption'!AA254</f>
        <v>0</v>
      </c>
      <c r="AB9" s="1">
        <f>'Building energy consumption'!$B$19*'Building energy consumption'!AB254</f>
        <v>0</v>
      </c>
      <c r="AC9" s="1">
        <f>'Building energy consumption'!$B$19*'Building energy consumption'!AC254</f>
        <v>0</v>
      </c>
      <c r="AD9" s="1">
        <f>'Building energy consumption'!$B$19*'Building energy consumption'!AD254</f>
        <v>0</v>
      </c>
      <c r="AE9" s="1">
        <f>'Building energy consumption'!$B$19*'Building energy consumption'!AE254</f>
        <v>0</v>
      </c>
      <c r="AF9" s="1">
        <f>'Building energy consumption'!$B$19*'Building energy consumption'!AF254</f>
        <v>0</v>
      </c>
      <c r="AG9" s="1">
        <f>'Building energy consumption'!$B$19*'Building energy consumption'!AG254</f>
        <v>0</v>
      </c>
      <c r="AH9" s="1">
        <f>'Building energy consumption'!$B$19*'Building energy consumption'!AH254</f>
        <v>0</v>
      </c>
      <c r="AI9" s="1">
        <f>'Building energy consumption'!$B$19*'Building energy consumption'!AI254</f>
        <v>0</v>
      </c>
      <c r="AJ9" s="1">
        <f>'Building energy consumption'!$B$19*'Building energy consumption'!AJ254</f>
        <v>0</v>
      </c>
      <c r="AK9" s="1">
        <f>'Building energy consumption'!$B$19*'Building energy consumption'!AK254</f>
        <v>0</v>
      </c>
      <c r="AL9" s="1">
        <f>'Building energy consumption'!$B$19*'Building energy consumption'!AL254</f>
        <v>0</v>
      </c>
      <c r="AM9" s="1">
        <f>'Building energy consumption'!$B$19*'Building energy consumption'!AM254</f>
        <v>0</v>
      </c>
      <c r="AN9" s="1">
        <f>'Building energy consumption'!$B$19*'Building energy consumption'!AN254</f>
        <v>0</v>
      </c>
    </row>
    <row r="10" spans="1:40" x14ac:dyDescent="0.15">
      <c r="A10" t="s">
        <v>8</v>
      </c>
      <c r="B10" s="1">
        <f>'Building energy consumption'!$B$19*'Building energy consumption'!B255</f>
        <v>0</v>
      </c>
      <c r="C10" s="1">
        <f>'Building energy consumption'!$B$19*'Building energy consumption'!C255</f>
        <v>0</v>
      </c>
      <c r="D10" s="1">
        <f>'Building energy consumption'!$B$19*'Building energy consumption'!D255</f>
        <v>0</v>
      </c>
      <c r="E10" s="1">
        <f>'Building energy consumption'!$B$19*'Building energy consumption'!E255</f>
        <v>0</v>
      </c>
      <c r="F10" s="1">
        <f>'Building energy consumption'!$B$19*'Building energy consumption'!F255</f>
        <v>0</v>
      </c>
      <c r="G10" s="1">
        <f>'Building energy consumption'!$B$19*'Building energy consumption'!G255</f>
        <v>0</v>
      </c>
      <c r="H10" s="1">
        <f>'Building energy consumption'!$B$19*'Building energy consumption'!H255</f>
        <v>0</v>
      </c>
      <c r="I10" s="1">
        <f>'Building energy consumption'!$B$19*'Building energy consumption'!I255</f>
        <v>0</v>
      </c>
      <c r="J10" s="1">
        <f>'Building energy consumption'!$B$19*'Building energy consumption'!J255</f>
        <v>0</v>
      </c>
      <c r="K10" s="1">
        <f>'Building energy consumption'!$B$19*'Building energy consumption'!K255</f>
        <v>0</v>
      </c>
      <c r="L10" s="1">
        <f>'Building energy consumption'!$B$19*'Building energy consumption'!L255</f>
        <v>0</v>
      </c>
      <c r="M10" s="1">
        <f>'Building energy consumption'!$B$19*'Building energy consumption'!M255</f>
        <v>0</v>
      </c>
      <c r="N10" s="1">
        <f>'Building energy consumption'!$B$19*'Building energy consumption'!N255</f>
        <v>0</v>
      </c>
      <c r="O10" s="1">
        <f>'Building energy consumption'!$B$19*'Building energy consumption'!O255</f>
        <v>0</v>
      </c>
      <c r="P10" s="1">
        <f>'Building energy consumption'!$B$19*'Building energy consumption'!P255</f>
        <v>0</v>
      </c>
      <c r="Q10" s="1">
        <f>'Building energy consumption'!$B$19*'Building energy consumption'!Q255</f>
        <v>0</v>
      </c>
      <c r="R10" s="1">
        <f>'Building energy consumption'!$B$19*'Building energy consumption'!R255</f>
        <v>0</v>
      </c>
      <c r="S10" s="1">
        <f>'Building energy consumption'!$B$19*'Building energy consumption'!S255</f>
        <v>0</v>
      </c>
      <c r="T10" s="1">
        <f>'Building energy consumption'!$B$19*'Building energy consumption'!T255</f>
        <v>0</v>
      </c>
      <c r="U10" s="1">
        <f>'Building energy consumption'!$B$19*'Building energy consumption'!U255</f>
        <v>0</v>
      </c>
      <c r="V10" s="1">
        <f>'Building energy consumption'!$B$19*'Building energy consumption'!V255</f>
        <v>0</v>
      </c>
      <c r="W10" s="1">
        <f>'Building energy consumption'!$B$19*'Building energy consumption'!W255</f>
        <v>0</v>
      </c>
      <c r="X10" s="1">
        <f>'Building energy consumption'!$B$19*'Building energy consumption'!X255</f>
        <v>0</v>
      </c>
      <c r="Y10" s="1">
        <f>'Building energy consumption'!$B$19*'Building energy consumption'!Y255</f>
        <v>0</v>
      </c>
      <c r="Z10" s="1">
        <f>'Building energy consumption'!$B$19*'Building energy consumption'!Z255</f>
        <v>0</v>
      </c>
      <c r="AA10" s="1">
        <f>'Building energy consumption'!$B$19*'Building energy consumption'!AA255</f>
        <v>0</v>
      </c>
      <c r="AB10" s="1">
        <f>'Building energy consumption'!$B$19*'Building energy consumption'!AB255</f>
        <v>0</v>
      </c>
      <c r="AC10" s="1">
        <f>'Building energy consumption'!$B$19*'Building energy consumption'!AC255</f>
        <v>0</v>
      </c>
      <c r="AD10" s="1">
        <f>'Building energy consumption'!$B$19*'Building energy consumption'!AD255</f>
        <v>0</v>
      </c>
      <c r="AE10" s="1">
        <f>'Building energy consumption'!$B$19*'Building energy consumption'!AE255</f>
        <v>0</v>
      </c>
      <c r="AF10" s="1">
        <f>'Building energy consumption'!$B$19*'Building energy consumption'!AF255</f>
        <v>0</v>
      </c>
      <c r="AG10" s="1">
        <f>'Building energy consumption'!$B$19*'Building energy consumption'!AG255</f>
        <v>0</v>
      </c>
      <c r="AH10" s="1">
        <f>'Building energy consumption'!$B$19*'Building energy consumption'!AH255</f>
        <v>0</v>
      </c>
      <c r="AI10" s="1">
        <f>'Building energy consumption'!$B$19*'Building energy consumption'!AI255</f>
        <v>0</v>
      </c>
      <c r="AJ10" s="1">
        <f>'Building energy consumption'!$B$19*'Building energy consumption'!AJ255</f>
        <v>0</v>
      </c>
      <c r="AK10" s="1">
        <f>'Building energy consumption'!$B$19*'Building energy consumption'!AK255</f>
        <v>0</v>
      </c>
      <c r="AL10" s="1">
        <f>'Building energy consumption'!$B$19*'Building energy consumption'!AL255</f>
        <v>0</v>
      </c>
      <c r="AM10" s="1">
        <f>'Building energy consumption'!$B$19*'Building energy consumption'!AM255</f>
        <v>0</v>
      </c>
      <c r="AN10" s="1">
        <f>'Building energy consumption'!$B$19*'Building energy consumption'!AN255</f>
        <v>0</v>
      </c>
    </row>
    <row r="11" spans="1:40" x14ac:dyDescent="0.15">
      <c r="A11" t="s">
        <v>9</v>
      </c>
      <c r="B11" s="1">
        <f>'Building energy consumption'!$B$19*'Building energy consumption'!B256</f>
        <v>0</v>
      </c>
      <c r="C11" s="1">
        <f>'Building energy consumption'!$B$19*'Building energy consumption'!C256</f>
        <v>0</v>
      </c>
      <c r="D11" s="1">
        <f>'Building energy consumption'!$B$19*'Building energy consumption'!D256</f>
        <v>0</v>
      </c>
      <c r="E11" s="1">
        <f>'Building energy consumption'!$B$19*'Building energy consumption'!E256</f>
        <v>0</v>
      </c>
      <c r="F11" s="1">
        <f>'Building energy consumption'!$B$19*'Building energy consumption'!F256</f>
        <v>0</v>
      </c>
      <c r="G11" s="1">
        <f>'Building energy consumption'!$B$19*'Building energy consumption'!G256</f>
        <v>0</v>
      </c>
      <c r="H11" s="1">
        <f>'Building energy consumption'!$B$19*'Building energy consumption'!H256</f>
        <v>0</v>
      </c>
      <c r="I11" s="1">
        <f>'Building energy consumption'!$B$19*'Building energy consumption'!I256</f>
        <v>0</v>
      </c>
      <c r="J11" s="1">
        <f>'Building energy consumption'!$B$19*'Building energy consumption'!J256</f>
        <v>0</v>
      </c>
      <c r="K11" s="1">
        <f>'Building energy consumption'!$B$19*'Building energy consumption'!K256</f>
        <v>0</v>
      </c>
      <c r="L11" s="1">
        <f>'Building energy consumption'!$B$19*'Building energy consumption'!L256</f>
        <v>0</v>
      </c>
      <c r="M11" s="1">
        <f>'Building energy consumption'!$B$19*'Building energy consumption'!M256</f>
        <v>0</v>
      </c>
      <c r="N11" s="1">
        <f>'Building energy consumption'!$B$19*'Building energy consumption'!N256</f>
        <v>0</v>
      </c>
      <c r="O11" s="1">
        <f>'Building energy consumption'!$B$19*'Building energy consumption'!O256</f>
        <v>0</v>
      </c>
      <c r="P11" s="1">
        <f>'Building energy consumption'!$B$19*'Building energy consumption'!P256</f>
        <v>0</v>
      </c>
      <c r="Q11" s="1">
        <f>'Building energy consumption'!$B$19*'Building energy consumption'!Q256</f>
        <v>0</v>
      </c>
      <c r="R11" s="1">
        <f>'Building energy consumption'!$B$19*'Building energy consumption'!R256</f>
        <v>0</v>
      </c>
      <c r="S11" s="1">
        <f>'Building energy consumption'!$B$19*'Building energy consumption'!S256</f>
        <v>0</v>
      </c>
      <c r="T11" s="1">
        <f>'Building energy consumption'!$B$19*'Building energy consumption'!T256</f>
        <v>0</v>
      </c>
      <c r="U11" s="1">
        <f>'Building energy consumption'!$B$19*'Building energy consumption'!U256</f>
        <v>0</v>
      </c>
      <c r="V11" s="1">
        <f>'Building energy consumption'!$B$19*'Building energy consumption'!V256</f>
        <v>0</v>
      </c>
      <c r="W11" s="1">
        <f>'Building energy consumption'!$B$19*'Building energy consumption'!W256</f>
        <v>0</v>
      </c>
      <c r="X11" s="1">
        <f>'Building energy consumption'!$B$19*'Building energy consumption'!X256</f>
        <v>0</v>
      </c>
      <c r="Y11" s="1">
        <f>'Building energy consumption'!$B$19*'Building energy consumption'!Y256</f>
        <v>0</v>
      </c>
      <c r="Z11" s="1">
        <f>'Building energy consumption'!$B$19*'Building energy consumption'!Z256</f>
        <v>0</v>
      </c>
      <c r="AA11" s="1">
        <f>'Building energy consumption'!$B$19*'Building energy consumption'!AA256</f>
        <v>0</v>
      </c>
      <c r="AB11" s="1">
        <f>'Building energy consumption'!$B$19*'Building energy consumption'!AB256</f>
        <v>0</v>
      </c>
      <c r="AC11" s="1">
        <f>'Building energy consumption'!$B$19*'Building energy consumption'!AC256</f>
        <v>0</v>
      </c>
      <c r="AD11" s="1">
        <f>'Building energy consumption'!$B$19*'Building energy consumption'!AD256</f>
        <v>0</v>
      </c>
      <c r="AE11" s="1">
        <f>'Building energy consumption'!$B$19*'Building energy consumption'!AE256</f>
        <v>0</v>
      </c>
      <c r="AF11" s="1">
        <f>'Building energy consumption'!$B$19*'Building energy consumption'!AF256</f>
        <v>0</v>
      </c>
      <c r="AG11" s="1">
        <f>'Building energy consumption'!$B$19*'Building energy consumption'!AG256</f>
        <v>0</v>
      </c>
      <c r="AH11" s="1">
        <f>'Building energy consumption'!$B$19*'Building energy consumption'!AH256</f>
        <v>0</v>
      </c>
      <c r="AI11" s="1">
        <f>'Building energy consumption'!$B$19*'Building energy consumption'!AI256</f>
        <v>0</v>
      </c>
      <c r="AJ11" s="1">
        <f>'Building energy consumption'!$B$19*'Building energy consumption'!AJ256</f>
        <v>0</v>
      </c>
      <c r="AK11" s="1">
        <f>'Building energy consumption'!$B$19*'Building energy consumption'!AK256</f>
        <v>0</v>
      </c>
      <c r="AL11" s="1">
        <f>'Building energy consumption'!$B$19*'Building energy consumption'!AL256</f>
        <v>0</v>
      </c>
      <c r="AM11" s="1">
        <f>'Building energy consumption'!$B$19*'Building energy consumption'!AM256</f>
        <v>0</v>
      </c>
      <c r="AN11" s="1">
        <f>'Building energy consumption'!$B$19*'Building energy consumption'!AN256</f>
        <v>0</v>
      </c>
    </row>
    <row r="12" spans="1:40" x14ac:dyDescent="0.15">
      <c r="A12" t="s">
        <v>438</v>
      </c>
      <c r="B12" s="1">
        <f t="shared" ref="B12:AN12" si="0">SUM(B2:B11)</f>
        <v>1159888929677138.5</v>
      </c>
      <c r="C12" s="1">
        <f t="shared" si="0"/>
        <v>1713716559951920</v>
      </c>
      <c r="D12" s="1">
        <f t="shared" si="0"/>
        <v>2435648940781629.5</v>
      </c>
      <c r="E12" s="1">
        <f t="shared" si="0"/>
        <v>3170057460766765</v>
      </c>
      <c r="F12" s="1">
        <f t="shared" si="0"/>
        <v>3918787942368519</v>
      </c>
      <c r="G12" s="1">
        <f t="shared" si="0"/>
        <v>4657086085330630</v>
      </c>
      <c r="H12" s="1">
        <f t="shared" si="0"/>
        <v>5348037980512888</v>
      </c>
      <c r="I12" s="1">
        <f t="shared" si="0"/>
        <v>5978820813783899</v>
      </c>
      <c r="J12" s="1">
        <f t="shared" si="0"/>
        <v>6541572071806624</v>
      </c>
      <c r="K12" s="1">
        <f t="shared" si="0"/>
        <v>7039201456957781</v>
      </c>
      <c r="L12" s="1">
        <f t="shared" si="0"/>
        <v>7489334183775905</v>
      </c>
      <c r="M12" s="1">
        <f t="shared" si="0"/>
        <v>7870759862161348</v>
      </c>
      <c r="N12" s="1">
        <f t="shared" si="0"/>
        <v>8188020225345337</v>
      </c>
      <c r="O12" s="1">
        <f t="shared" si="0"/>
        <v>8448667638086090</v>
      </c>
      <c r="P12" s="1">
        <f t="shared" si="0"/>
        <v>8680428894167915</v>
      </c>
      <c r="Q12" s="1">
        <f t="shared" si="0"/>
        <v>8877393885249125</v>
      </c>
      <c r="R12" s="1">
        <f t="shared" si="0"/>
        <v>9039153700843964</v>
      </c>
      <c r="S12" s="1">
        <f t="shared" si="0"/>
        <v>9173308667080874</v>
      </c>
      <c r="T12" s="1">
        <f t="shared" si="0"/>
        <v>9287739407565930</v>
      </c>
      <c r="U12" s="1">
        <f t="shared" si="0"/>
        <v>9396484971521706</v>
      </c>
      <c r="V12" s="1">
        <f t="shared" si="0"/>
        <v>9503784631674720</v>
      </c>
      <c r="W12" s="1">
        <f t="shared" si="0"/>
        <v>9607271684053812</v>
      </c>
      <c r="X12" s="1">
        <f t="shared" si="0"/>
        <v>9710279295241684</v>
      </c>
      <c r="Y12" s="1">
        <f t="shared" si="0"/>
        <v>9815473307434960</v>
      </c>
      <c r="Z12" s="1">
        <f t="shared" si="0"/>
        <v>9929418321355600</v>
      </c>
      <c r="AA12" s="1">
        <f t="shared" si="0"/>
        <v>1.0062289422227842E+16</v>
      </c>
      <c r="AB12" s="1">
        <f t="shared" si="0"/>
        <v>1.019652223422597E+16</v>
      </c>
      <c r="AC12" s="1">
        <f t="shared" si="0"/>
        <v>1.033015401601248E+16</v>
      </c>
      <c r="AD12" s="1">
        <f t="shared" si="0"/>
        <v>1.0461190527724312E+16</v>
      </c>
      <c r="AE12" s="1">
        <f t="shared" si="0"/>
        <v>1.0593586292195986E+16</v>
      </c>
      <c r="AF12" s="1">
        <f t="shared" si="0"/>
        <v>1.073556092704623E+16</v>
      </c>
      <c r="AG12" s="1">
        <f t="shared" si="0"/>
        <v>1.0879874026328626E+16</v>
      </c>
      <c r="AH12" s="1">
        <f t="shared" si="0"/>
        <v>1.1021997254468296E+16</v>
      </c>
      <c r="AI12" s="1">
        <f t="shared" si="0"/>
        <v>1.116252577689408E+16</v>
      </c>
      <c r="AJ12" s="1">
        <f t="shared" si="0"/>
        <v>1.1306818341711774E+16</v>
      </c>
      <c r="AK12" s="1">
        <f t="shared" si="0"/>
        <v>1.146376780301067E+16</v>
      </c>
      <c r="AL12" s="1">
        <f t="shared" si="0"/>
        <v>1.1619028577951836E+16</v>
      </c>
      <c r="AM12" s="1">
        <f t="shared" si="0"/>
        <v>1.1772737628324162E+16</v>
      </c>
      <c r="AN12" s="1">
        <f t="shared" si="0"/>
        <v>1.1847143943348946E+16</v>
      </c>
    </row>
  </sheetData>
  <phoneticPr fontId="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58BD-6902-4D31-B655-A27D31686A6A}">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consumption'!B26</f>
        <v>435896571112310.81</v>
      </c>
      <c r="C2" s="1">
        <f>'Building energy consumption'!$B$19*'Building energy consumption'!C26</f>
        <v>433475722091845.5</v>
      </c>
      <c r="D2" s="1">
        <f>'Building energy consumption'!$B$19*'Building energy consumption'!D26</f>
        <v>440947814753566.63</v>
      </c>
      <c r="E2" s="1">
        <f>'Building energy consumption'!$B$19*'Building energy consumption'!E26</f>
        <v>448336710732743.38</v>
      </c>
      <c r="F2" s="1">
        <f>'Building energy consumption'!$B$19*'Building energy consumption'!F26</f>
        <v>454289502970737.5</v>
      </c>
      <c r="G2" s="1">
        <f>'Building energy consumption'!$B$19*'Building energy consumption'!G26</f>
        <v>457719053044557.63</v>
      </c>
      <c r="H2" s="1">
        <f>'Building energy consumption'!$B$19*'Building energy consumption'!H26</f>
        <v>461008894329634.38</v>
      </c>
      <c r="I2" s="1">
        <f>'Building energy consumption'!$B$19*'Building energy consumption'!I26</f>
        <v>464161624811567.25</v>
      </c>
      <c r="J2" s="1">
        <f>'Building energy consumption'!$B$19*'Building energy consumption'!J26</f>
        <v>467175914710194.31</v>
      </c>
      <c r="K2" s="1">
        <f>'Building energy consumption'!$B$19*'Building energy consumption'!K26</f>
        <v>469875565052144.94</v>
      </c>
      <c r="L2" s="1">
        <f>'Building energy consumption'!$B$19*'Building energy consumption'!L26</f>
        <v>472121062335126.38</v>
      </c>
      <c r="M2" s="1">
        <f>'Building energy consumption'!$B$19*'Building energy consumption'!M26</f>
        <v>474214285040386</v>
      </c>
      <c r="N2" s="1">
        <f>'Building energy consumption'!$B$19*'Building energy consumption'!N26</f>
        <v>476156868231579.81</v>
      </c>
      <c r="O2" s="1">
        <f>'Building energy consumption'!$B$19*'Building energy consumption'!O26</f>
        <v>477947723258449.88</v>
      </c>
      <c r="P2" s="1">
        <f>'Building energy consumption'!$B$19*'Building energy consumption'!P26</f>
        <v>478762391671857.88</v>
      </c>
      <c r="Q2" s="1">
        <f>'Building energy consumption'!$B$19*'Building energy consumption'!Q26</f>
        <v>477962017774677.56</v>
      </c>
      <c r="R2" s="1">
        <f>'Building energy consumption'!$B$19*'Building energy consumption'!R26</f>
        <v>477140634826238.63</v>
      </c>
      <c r="S2" s="1">
        <f>'Building energy consumption'!$B$19*'Building energy consumption'!S26</f>
        <v>476300986759465.19</v>
      </c>
      <c r="T2" s="1">
        <f>'Building energy consumption'!$B$19*'Building energy consumption'!T26</f>
        <v>475441275366588.38</v>
      </c>
      <c r="U2" s="1">
        <f>'Building energy consumption'!$B$19*'Building energy consumption'!U26</f>
        <v>473964139990630.75</v>
      </c>
      <c r="V2" s="1">
        <f>'Building energy consumption'!$B$19*'Building energy consumption'!V26</f>
        <v>471408830942086.25</v>
      </c>
      <c r="W2" s="1">
        <f>'Building energy consumption'!$B$19*'Building energy consumption'!W26</f>
        <v>468830276176816.44</v>
      </c>
      <c r="X2" s="1">
        <f>'Building energy consumption'!$B$19*'Building energy consumption'!X26</f>
        <v>466229771352701.69</v>
      </c>
      <c r="Y2" s="1">
        <f>'Building energy consumption'!$B$19*'Building energy consumption'!Y26</f>
        <v>463605201632656.56</v>
      </c>
      <c r="Z2" s="1">
        <f>'Building energy consumption'!$B$19*'Building energy consumption'!Z26</f>
        <v>460503984992172.19</v>
      </c>
      <c r="AA2" s="1">
        <f>'Building energy consumption'!$B$19*'Building energy consumption'!AA26</f>
        <v>456573448324179.19</v>
      </c>
      <c r="AB2" s="1">
        <f>'Building energy consumption'!$B$19*'Building energy consumption'!AB26</f>
        <v>452606637320892.75</v>
      </c>
      <c r="AC2" s="1">
        <f>'Building energy consumption'!$B$19*'Building energy consumption'!AC26</f>
        <v>448604167686216.69</v>
      </c>
      <c r="AD2" s="1">
        <f>'Building energy consumption'!$B$19*'Building energy consumption'!AD26</f>
        <v>444565849228880</v>
      </c>
      <c r="AE2" s="1">
        <f>'Building energy consumption'!$B$19*'Building energy consumption'!AE26</f>
        <v>439939081124162.44</v>
      </c>
      <c r="AF2" s="1">
        <f>'Building energy consumption'!$B$19*'Building energy consumption'!AF26</f>
        <v>434284513542422.25</v>
      </c>
      <c r="AG2" s="1">
        <f>'Building energy consumption'!$B$19*'Building energy consumption'!AG26</f>
        <v>428579085937655.69</v>
      </c>
      <c r="AH2" s="1">
        <f>'Building energy consumption'!$B$19*'Building energy consumption'!AH26</f>
        <v>422826971542762.75</v>
      </c>
      <c r="AI2" s="1">
        <f>'Building energy consumption'!$B$19*'Building energy consumption'!AI26</f>
        <v>417023313502412.06</v>
      </c>
      <c r="AJ2" s="1">
        <f>'Building energy consumption'!$B$19*'Building energy consumption'!AJ26</f>
        <v>410751512554080.5</v>
      </c>
      <c r="AK2" s="1">
        <f>'Building energy consumption'!$B$19*'Building energy consumption'!AK26</f>
        <v>403693972796648.81</v>
      </c>
      <c r="AL2" s="1">
        <f>'Building energy consumption'!$B$19*'Building energy consumption'!AL26</f>
        <v>396574249590288.56</v>
      </c>
      <c r="AM2" s="1">
        <f>'Building energy consumption'!$B$19*'Building energy consumption'!AM26</f>
        <v>389393868236854.56</v>
      </c>
      <c r="AN2" s="1">
        <f>'Building energy consumption'!$B$19*'Building energy consumption'!AN26</f>
        <v>382151192886257.19</v>
      </c>
    </row>
    <row r="3" spans="1:40" x14ac:dyDescent="0.15">
      <c r="A3" t="s">
        <v>1</v>
      </c>
      <c r="B3" s="1">
        <f>'Building energy consumption'!$B$19*'Building energy consumption'!B27</f>
        <v>0</v>
      </c>
      <c r="C3" s="1">
        <f>'Building energy consumption'!$B$19*'Building energy consumption'!C27</f>
        <v>0</v>
      </c>
      <c r="D3" s="1">
        <f>'Building energy consumption'!$B$19*'Building energy consumption'!D27</f>
        <v>0</v>
      </c>
      <c r="E3" s="1">
        <f>'Building energy consumption'!$B$19*'Building energy consumption'!E27</f>
        <v>0</v>
      </c>
      <c r="F3" s="1">
        <f>'Building energy consumption'!$B$19*'Building energy consumption'!F27</f>
        <v>0</v>
      </c>
      <c r="G3" s="1">
        <f>'Building energy consumption'!$B$19*'Building energy consumption'!G27</f>
        <v>0</v>
      </c>
      <c r="H3" s="1">
        <f>'Building energy consumption'!$B$19*'Building energy consumption'!H27</f>
        <v>0</v>
      </c>
      <c r="I3" s="1">
        <f>'Building energy consumption'!$B$19*'Building energy consumption'!I27</f>
        <v>0</v>
      </c>
      <c r="J3" s="1">
        <f>'Building energy consumption'!$B$19*'Building energy consumption'!J27</f>
        <v>0</v>
      </c>
      <c r="K3" s="1">
        <f>'Building energy consumption'!$B$19*'Building energy consumption'!K27</f>
        <v>0</v>
      </c>
      <c r="L3" s="1">
        <f>'Building energy consumption'!$B$19*'Building energy consumption'!L27</f>
        <v>0</v>
      </c>
      <c r="M3" s="1">
        <f>'Building energy consumption'!$B$19*'Building energy consumption'!M27</f>
        <v>0</v>
      </c>
      <c r="N3" s="1">
        <f>'Building energy consumption'!$B$19*'Building energy consumption'!N27</f>
        <v>0</v>
      </c>
      <c r="O3" s="1">
        <f>'Building energy consumption'!$B$19*'Building energy consumption'!O27</f>
        <v>0</v>
      </c>
      <c r="P3" s="1">
        <f>'Building energy consumption'!$B$19*'Building energy consumption'!P27</f>
        <v>0</v>
      </c>
      <c r="Q3" s="1">
        <f>'Building energy consumption'!$B$19*'Building energy consumption'!Q27</f>
        <v>0</v>
      </c>
      <c r="R3" s="1">
        <f>'Building energy consumption'!$B$19*'Building energy consumption'!R27</f>
        <v>0</v>
      </c>
      <c r="S3" s="1">
        <f>'Building energy consumption'!$B$19*'Building energy consumption'!S27</f>
        <v>0</v>
      </c>
      <c r="T3" s="1">
        <f>'Building energy consumption'!$B$19*'Building energy consumption'!T27</f>
        <v>0</v>
      </c>
      <c r="U3" s="1">
        <f>'Building energy consumption'!$B$19*'Building energy consumption'!U27</f>
        <v>0</v>
      </c>
      <c r="V3" s="1">
        <f>'Building energy consumption'!$B$19*'Building energy consumption'!V27</f>
        <v>0</v>
      </c>
      <c r="W3" s="1">
        <f>'Building energy consumption'!$B$19*'Building energy consumption'!W27</f>
        <v>0</v>
      </c>
      <c r="X3" s="1">
        <f>'Building energy consumption'!$B$19*'Building energy consumption'!X27</f>
        <v>0</v>
      </c>
      <c r="Y3" s="1">
        <f>'Building energy consumption'!$B$19*'Building energy consumption'!Y27</f>
        <v>0</v>
      </c>
      <c r="Z3" s="1">
        <f>'Building energy consumption'!$B$19*'Building energy consumption'!Z27</f>
        <v>0</v>
      </c>
      <c r="AA3" s="1">
        <f>'Building energy consumption'!$B$19*'Building energy consumption'!AA27</f>
        <v>0</v>
      </c>
      <c r="AB3" s="1">
        <f>'Building energy consumption'!$B$19*'Building energy consumption'!AB27</f>
        <v>0</v>
      </c>
      <c r="AC3" s="1">
        <f>'Building energy consumption'!$B$19*'Building energy consumption'!AC27</f>
        <v>0</v>
      </c>
      <c r="AD3" s="1">
        <f>'Building energy consumption'!$B$19*'Building energy consumption'!AD27</f>
        <v>0</v>
      </c>
      <c r="AE3" s="1">
        <f>'Building energy consumption'!$B$19*'Building energy consumption'!AE27</f>
        <v>0</v>
      </c>
      <c r="AF3" s="1">
        <f>'Building energy consumption'!$B$19*'Building energy consumption'!AF27</f>
        <v>0</v>
      </c>
      <c r="AG3" s="1">
        <f>'Building energy consumption'!$B$19*'Building energy consumption'!AG27</f>
        <v>0</v>
      </c>
      <c r="AH3" s="1">
        <f>'Building energy consumption'!$B$19*'Building energy consumption'!AH27</f>
        <v>0</v>
      </c>
      <c r="AI3" s="1">
        <f>'Building energy consumption'!$B$19*'Building energy consumption'!AI27</f>
        <v>0</v>
      </c>
      <c r="AJ3" s="1">
        <f>'Building energy consumption'!$B$19*'Building energy consumption'!AJ27</f>
        <v>0</v>
      </c>
      <c r="AK3" s="1">
        <f>'Building energy consumption'!$B$19*'Building energy consumption'!AK27</f>
        <v>0</v>
      </c>
      <c r="AL3" s="1">
        <f>'Building energy consumption'!$B$19*'Building energy consumption'!AL27</f>
        <v>0</v>
      </c>
      <c r="AM3" s="1">
        <f>'Building energy consumption'!$B$19*'Building energy consumption'!AM27</f>
        <v>0</v>
      </c>
      <c r="AN3" s="1">
        <f>'Building energy consumption'!$B$19*'Building energy consumption'!AN27</f>
        <v>0</v>
      </c>
    </row>
    <row r="4" spans="1:40" x14ac:dyDescent="0.15">
      <c r="A4" t="s">
        <v>2</v>
      </c>
      <c r="B4" s="1">
        <f>'Building energy consumption'!$B$19*'Building energy consumption'!B28</f>
        <v>1729106831120147.5</v>
      </c>
      <c r="C4" s="1">
        <f>'Building energy consumption'!$B$19*'Building energy consumption'!C28</f>
        <v>1744584361188287.5</v>
      </c>
      <c r="D4" s="1">
        <f>'Building energy consumption'!$B$19*'Building energy consumption'!D28</f>
        <v>1782016239727465.8</v>
      </c>
      <c r="E4" s="1">
        <f>'Building energy consumption'!$B$19*'Building energy consumption'!E28</f>
        <v>1819703943238080.5</v>
      </c>
      <c r="F4" s="1">
        <f>'Building energy consumption'!$B$19*'Building energy consumption'!F28</f>
        <v>1852280783858848.8</v>
      </c>
      <c r="G4" s="1">
        <f>'Building energy consumption'!$B$19*'Building energy consumption'!G28</f>
        <v>1875434320065463.5</v>
      </c>
      <c r="H4" s="1">
        <f>'Building energy consumption'!$B$19*'Building energy consumption'!H28</f>
        <v>1898619510017248</v>
      </c>
      <c r="I4" s="1">
        <f>'Building energy consumption'!$B$19*'Building energy consumption'!I28</f>
        <v>1921846659357666.3</v>
      </c>
      <c r="J4" s="1">
        <f>'Building energy consumption'!$B$19*'Building energy consumption'!J28</f>
        <v>1945110493138220.3</v>
      </c>
      <c r="K4" s="1">
        <f>'Building energy consumption'!$B$19*'Building energy consumption'!K28</f>
        <v>1967712068378666.5</v>
      </c>
      <c r="L4" s="1">
        <f>'Building energy consumption'!$B$19*'Building energy consumption'!L28</f>
        <v>1989097965378470</v>
      </c>
      <c r="M4" s="1">
        <f>'Building energy consumption'!$B$19*'Building energy consumption'!M28</f>
        <v>2010465670373329.8</v>
      </c>
      <c r="N4" s="1">
        <f>'Building energy consumption'!$B$19*'Building energy consumption'!N28</f>
        <v>2031821669304918.8</v>
      </c>
      <c r="O4" s="1">
        <f>'Building energy consumption'!$B$19*'Building energy consumption'!O28</f>
        <v>2053161643734589.5</v>
      </c>
      <c r="P4" s="1">
        <f>'Building energy consumption'!$B$19*'Building energy consumption'!P28</f>
        <v>2069241913096922.5</v>
      </c>
      <c r="Q4" s="1">
        <f>'Building energy consumption'!$B$19*'Building energy consumption'!Q28</f>
        <v>2076098649662315</v>
      </c>
      <c r="R4" s="1">
        <f>'Building energy consumption'!$B$19*'Building energy consumption'!R28</f>
        <v>2082872047893676.3</v>
      </c>
      <c r="S4" s="1">
        <f>'Building energy consumption'!$B$19*'Building energy consumption'!S28</f>
        <v>2089572992375735.8</v>
      </c>
      <c r="T4" s="1">
        <f>'Building energy consumption'!$B$19*'Building energy consumption'!T28</f>
        <v>2096194350009634.3</v>
      </c>
      <c r="U4" s="1">
        <f>'Building energy consumption'!$B$19*'Building energy consumption'!U28</f>
        <v>2100366521075907</v>
      </c>
      <c r="V4" s="1">
        <f>'Building energy consumption'!$B$19*'Building energy consumption'!V28</f>
        <v>2100261811831681.8</v>
      </c>
      <c r="W4" s="1">
        <f>'Building energy consumption'!$B$19*'Building energy consumption'!W28</f>
        <v>2100064891888292.3</v>
      </c>
      <c r="X4" s="1">
        <f>'Building energy consumption'!$B$19*'Building energy consumption'!X28</f>
        <v>2099780900838576</v>
      </c>
      <c r="Y4" s="1">
        <f>'Building energy consumption'!$B$19*'Building energy consumption'!Y28</f>
        <v>2099401449584075</v>
      </c>
      <c r="Z4" s="1">
        <f>'Building energy consumption'!$B$19*'Building energy consumption'!Z28</f>
        <v>2097131243731388.8</v>
      </c>
      <c r="AA4" s="1">
        <f>'Building energy consumption'!$B$19*'Building energy consumption'!AA28</f>
        <v>2091571305818888</v>
      </c>
      <c r="AB4" s="1">
        <f>'Building energy consumption'!$B$19*'Building energy consumption'!AB28</f>
        <v>2085867475512856.8</v>
      </c>
      <c r="AC4" s="1">
        <f>'Building energy consumption'!$B$19*'Building energy consumption'!AC28</f>
        <v>2080022195176680.5</v>
      </c>
      <c r="AD4" s="1">
        <f>'Building energy consumption'!$B$19*'Building energy consumption'!AD28</f>
        <v>2074034710362975.5</v>
      </c>
      <c r="AE4" s="1">
        <f>'Building energy consumption'!$B$19*'Building energy consumption'!AE28</f>
        <v>2065712973865531.5</v>
      </c>
      <c r="AF4" s="1">
        <f>'Building energy consumption'!$B$19*'Building energy consumption'!AF28</f>
        <v>2053314180528189</v>
      </c>
      <c r="AG4" s="1">
        <f>'Building energy consumption'!$B$19*'Building energy consumption'!AG28</f>
        <v>2040713636548438</v>
      </c>
      <c r="AH4" s="1">
        <f>'Building energy consumption'!$B$19*'Building energy consumption'!AH28</f>
        <v>2027927896232945.5</v>
      </c>
      <c r="AI4" s="1">
        <f>'Building energy consumption'!$B$19*'Building energy consumption'!AI28</f>
        <v>2014937693493643</v>
      </c>
      <c r="AJ4" s="1">
        <f>'Building energy consumption'!$B$19*'Building energy consumption'!AJ28</f>
        <v>2000090469722803.3</v>
      </c>
      <c r="AK4" s="1">
        <f>'Building energy consumption'!$B$19*'Building energy consumption'!AK28</f>
        <v>1982126391100767.8</v>
      </c>
      <c r="AL4" s="1">
        <f>'Building energy consumption'!$B$19*'Building energy consumption'!AL28</f>
        <v>1963915644270142.8</v>
      </c>
      <c r="AM4" s="1">
        <f>'Building energy consumption'!$B$19*'Building energy consumption'!AM28</f>
        <v>1945464279771434.5</v>
      </c>
      <c r="AN4" s="1">
        <f>'Building energy consumption'!$B$19*'Building energy consumption'!AN28</f>
        <v>1926765808543351</v>
      </c>
    </row>
    <row r="5" spans="1:40" x14ac:dyDescent="0.15">
      <c r="A5" t="s">
        <v>3</v>
      </c>
      <c r="B5" s="1">
        <f>'Building energy consumption'!$B$19*'Building energy consumption'!B29</f>
        <v>0</v>
      </c>
      <c r="C5" s="1">
        <f>'Building energy consumption'!$B$19*'Building energy consumption'!C29</f>
        <v>0</v>
      </c>
      <c r="D5" s="1">
        <f>'Building energy consumption'!$B$19*'Building energy consumption'!D29</f>
        <v>0</v>
      </c>
      <c r="E5" s="1">
        <f>'Building energy consumption'!$B$19*'Building energy consumption'!E29</f>
        <v>0</v>
      </c>
      <c r="F5" s="1">
        <f>'Building energy consumption'!$B$19*'Building energy consumption'!F29</f>
        <v>0</v>
      </c>
      <c r="G5" s="1">
        <f>'Building energy consumption'!$B$19*'Building energy consumption'!G29</f>
        <v>0</v>
      </c>
      <c r="H5" s="1">
        <f>'Building energy consumption'!$B$19*'Building energy consumption'!H29</f>
        <v>0</v>
      </c>
      <c r="I5" s="1">
        <f>'Building energy consumption'!$B$19*'Building energy consumption'!I29</f>
        <v>0</v>
      </c>
      <c r="J5" s="1">
        <f>'Building energy consumption'!$B$19*'Building energy consumption'!J29</f>
        <v>0</v>
      </c>
      <c r="K5" s="1">
        <f>'Building energy consumption'!$B$19*'Building energy consumption'!K29</f>
        <v>0</v>
      </c>
      <c r="L5" s="1">
        <f>'Building energy consumption'!$B$19*'Building energy consumption'!L29</f>
        <v>0</v>
      </c>
      <c r="M5" s="1">
        <f>'Building energy consumption'!$B$19*'Building energy consumption'!M29</f>
        <v>0</v>
      </c>
      <c r="N5" s="1">
        <f>'Building energy consumption'!$B$19*'Building energy consumption'!N29</f>
        <v>0</v>
      </c>
      <c r="O5" s="1">
        <f>'Building energy consumption'!$B$19*'Building energy consumption'!O29</f>
        <v>0</v>
      </c>
      <c r="P5" s="1">
        <f>'Building energy consumption'!$B$19*'Building energy consumption'!P29</f>
        <v>0</v>
      </c>
      <c r="Q5" s="1">
        <f>'Building energy consumption'!$B$19*'Building energy consumption'!Q29</f>
        <v>0</v>
      </c>
      <c r="R5" s="1">
        <f>'Building energy consumption'!$B$19*'Building energy consumption'!R29</f>
        <v>0</v>
      </c>
      <c r="S5" s="1">
        <f>'Building energy consumption'!$B$19*'Building energy consumption'!S29</f>
        <v>0</v>
      </c>
      <c r="T5" s="1">
        <f>'Building energy consumption'!$B$19*'Building energy consumption'!T29</f>
        <v>0</v>
      </c>
      <c r="U5" s="1">
        <f>'Building energy consumption'!$B$19*'Building energy consumption'!U29</f>
        <v>0</v>
      </c>
      <c r="V5" s="1">
        <f>'Building energy consumption'!$B$19*'Building energy consumption'!V29</f>
        <v>0</v>
      </c>
      <c r="W5" s="1">
        <f>'Building energy consumption'!$B$19*'Building energy consumption'!W29</f>
        <v>0</v>
      </c>
      <c r="X5" s="1">
        <f>'Building energy consumption'!$B$19*'Building energy consumption'!X29</f>
        <v>0</v>
      </c>
      <c r="Y5" s="1">
        <f>'Building energy consumption'!$B$19*'Building energy consumption'!Y29</f>
        <v>0</v>
      </c>
      <c r="Z5" s="1">
        <f>'Building energy consumption'!$B$19*'Building energy consumption'!Z29</f>
        <v>0</v>
      </c>
      <c r="AA5" s="1">
        <f>'Building energy consumption'!$B$19*'Building energy consumption'!AA29</f>
        <v>0</v>
      </c>
      <c r="AB5" s="1">
        <f>'Building energy consumption'!$B$19*'Building energy consumption'!AB29</f>
        <v>0</v>
      </c>
      <c r="AC5" s="1">
        <f>'Building energy consumption'!$B$19*'Building energy consumption'!AC29</f>
        <v>0</v>
      </c>
      <c r="AD5" s="1">
        <f>'Building energy consumption'!$B$19*'Building energy consumption'!AD29</f>
        <v>0</v>
      </c>
      <c r="AE5" s="1">
        <f>'Building energy consumption'!$B$19*'Building energy consumption'!AE29</f>
        <v>0</v>
      </c>
      <c r="AF5" s="1">
        <f>'Building energy consumption'!$B$19*'Building energy consumption'!AF29</f>
        <v>0</v>
      </c>
      <c r="AG5" s="1">
        <f>'Building energy consumption'!$B$19*'Building energy consumption'!AG29</f>
        <v>0</v>
      </c>
      <c r="AH5" s="1">
        <f>'Building energy consumption'!$B$19*'Building energy consumption'!AH29</f>
        <v>0</v>
      </c>
      <c r="AI5" s="1">
        <f>'Building energy consumption'!$B$19*'Building energy consumption'!AI29</f>
        <v>0</v>
      </c>
      <c r="AJ5" s="1">
        <f>'Building energy consumption'!$B$19*'Building energy consumption'!AJ29</f>
        <v>0</v>
      </c>
      <c r="AK5" s="1">
        <f>'Building energy consumption'!$B$19*'Building energy consumption'!AK29</f>
        <v>0</v>
      </c>
      <c r="AL5" s="1">
        <f>'Building energy consumption'!$B$19*'Building energy consumption'!AL29</f>
        <v>0</v>
      </c>
      <c r="AM5" s="1">
        <f>'Building energy consumption'!$B$19*'Building energy consumption'!AM29</f>
        <v>0</v>
      </c>
      <c r="AN5" s="1">
        <f>'Building energy consumption'!$B$19*'Building energy consumption'!AN29</f>
        <v>0</v>
      </c>
    </row>
    <row r="6" spans="1:40" x14ac:dyDescent="0.15">
      <c r="A6" t="s">
        <v>4</v>
      </c>
      <c r="B6" s="1">
        <f>'Building energy consumption'!$B$19*'Building energy consumption'!B30</f>
        <v>1567949806965870</v>
      </c>
      <c r="C6" s="1">
        <f>'Building energy consumption'!$B$19*'Building energy consumption'!C30</f>
        <v>1581984793032593.8</v>
      </c>
      <c r="D6" s="1">
        <f>'Building energy consumption'!$B$19*'Building energy consumption'!D30</f>
        <v>1615927928108784.5</v>
      </c>
      <c r="E6" s="1">
        <f>'Building energy consumption'!$B$19*'Building energy consumption'!E30</f>
        <v>1650103044637688.5</v>
      </c>
      <c r="F6" s="1">
        <f>'Building energy consumption'!$B$19*'Building energy consumption'!F30</f>
        <v>1679643643311861.3</v>
      </c>
      <c r="G6" s="1">
        <f>'Building energy consumption'!$B$19*'Building energy consumption'!G30</f>
        <v>1700639212800312.8</v>
      </c>
      <c r="H6" s="1">
        <f>'Building energy consumption'!$B$19*'Building energy consumption'!H30</f>
        <v>1721663485826761.5</v>
      </c>
      <c r="I6" s="1">
        <f>'Building energy consumption'!$B$19*'Building energy consumption'!I30</f>
        <v>1742725807523266</v>
      </c>
      <c r="J6" s="1">
        <f>'Building energy consumption'!$B$19*'Building energy consumption'!J30</f>
        <v>1763821394579547.8</v>
      </c>
      <c r="K6" s="1">
        <f>'Building energy consumption'!$B$19*'Building energy consumption'!K30</f>
        <v>1784316447226135.8</v>
      </c>
      <c r="L6" s="1">
        <f>'Building energy consumption'!$B$19*'Building energy consumption'!L30</f>
        <v>1803709125844443.8</v>
      </c>
      <c r="M6" s="1">
        <f>'Building energy consumption'!$B$19*'Building energy consumption'!M30</f>
        <v>1823085307997566.8</v>
      </c>
      <c r="N6" s="1">
        <f>'Building energy consumption'!$B$19*'Building energy consumption'!N30</f>
        <v>1842450875121407.5</v>
      </c>
      <c r="O6" s="1">
        <f>'Building energy consumption'!$B$19*'Building energy consumption'!O30</f>
        <v>1861801911266457</v>
      </c>
      <c r="P6" s="1">
        <f>'Building energy consumption'!$B$19*'Building energy consumption'!P30</f>
        <v>1876383459837574.8</v>
      </c>
      <c r="Q6" s="1">
        <f>'Building energy consumption'!$B$19*'Building energy consumption'!Q30</f>
        <v>1882601131632416</v>
      </c>
      <c r="R6" s="1">
        <f>'Building energy consumption'!$B$19*'Building energy consumption'!R30</f>
        <v>1888743232431639.3</v>
      </c>
      <c r="S6" s="1">
        <f>'Building energy consumption'!$B$19*'Building energy consumption'!S30</f>
        <v>1894819632349814.3</v>
      </c>
      <c r="T6" s="1">
        <f>'Building energy consumption'!$B$19*'Building energy consumption'!T30</f>
        <v>1900823863110499.8</v>
      </c>
      <c r="U6" s="1">
        <f>'Building energy consumption'!$B$19*'Building energy consumption'!U30</f>
        <v>1904607177536337.3</v>
      </c>
      <c r="V6" s="1">
        <f>'Building energy consumption'!$B$19*'Building energy consumption'!V30</f>
        <v>1904512227452099.8</v>
      </c>
      <c r="W6" s="1">
        <f>'Building energy consumption'!$B$19*'Building energy consumption'!W30</f>
        <v>1904333660933439.5</v>
      </c>
      <c r="X6" s="1">
        <f>'Building energy consumption'!$B$19*'Building energy consumption'!X30</f>
        <v>1904076138550456</v>
      </c>
      <c r="Y6" s="1">
        <f>'Building energy consumption'!$B$19*'Building energy consumption'!Y30</f>
        <v>1903732053089373</v>
      </c>
      <c r="Z6" s="1">
        <f>'Building energy consumption'!$B$19*'Building energy consumption'!Z30</f>
        <v>1901673436025101.5</v>
      </c>
      <c r="AA6" s="1">
        <f>'Building energy consumption'!$B$19*'Building energy consumption'!AA30</f>
        <v>1896631698048159.8</v>
      </c>
      <c r="AB6" s="1">
        <f>'Building energy consumption'!$B$19*'Building energy consumption'!AB30</f>
        <v>1891459478803896</v>
      </c>
      <c r="AC6" s="1">
        <f>'Building energy consumption'!$B$19*'Building energy consumption'!AC30</f>
        <v>1886158993021400</v>
      </c>
      <c r="AD6" s="1">
        <f>'Building energy consumption'!$B$19*'Building energy consumption'!AD30</f>
        <v>1880729556569646.3</v>
      </c>
      <c r="AE6" s="1">
        <f>'Building energy consumption'!$B$19*'Building energy consumption'!AE30</f>
        <v>1873183426452090</v>
      </c>
      <c r="AF6" s="1">
        <f>'Building energy consumption'!$B$19*'Building energy consumption'!AF30</f>
        <v>1861940231254427.8</v>
      </c>
      <c r="AG6" s="1">
        <f>'Building energy consumption'!$B$19*'Building energy consumption'!AG30</f>
        <v>1850514089072155.5</v>
      </c>
      <c r="AH6" s="1">
        <f>'Building energy consumption'!$B$19*'Building energy consumption'!AH30</f>
        <v>1838920011309705.3</v>
      </c>
      <c r="AI6" s="1">
        <f>'Building energy consumption'!$B$19*'Building energy consumption'!AI30</f>
        <v>1827140527525963</v>
      </c>
      <c r="AJ6" s="1">
        <f>'Building energy consumption'!$B$19*'Building energy consumption'!AJ30</f>
        <v>1813677101654014</v>
      </c>
      <c r="AK6" s="1">
        <f>'Building energy consumption'!$B$19*'Building energy consumption'!AK30</f>
        <v>1797387319495503</v>
      </c>
      <c r="AL6" s="1">
        <f>'Building energy consumption'!$B$19*'Building energy consumption'!AL30</f>
        <v>1780873859214228.8</v>
      </c>
      <c r="AM6" s="1">
        <f>'Building energy consumption'!$B$19*'Building energy consumption'!AM30</f>
        <v>1764142207425388.8</v>
      </c>
      <c r="AN6" s="1">
        <f>'Building energy consumption'!$B$19*'Building energy consumption'!AN30</f>
        <v>1747186479864219.3</v>
      </c>
    </row>
    <row r="7" spans="1:40" x14ac:dyDescent="0.15">
      <c r="A7" t="s">
        <v>5</v>
      </c>
      <c r="B7" s="1">
        <f>'Building energy consumption'!$B$19*'Building energy consumption'!B31</f>
        <v>24142385424743.355</v>
      </c>
      <c r="C7" s="1">
        <f>'Building energy consumption'!$B$19*'Building energy consumption'!C31</f>
        <v>24358488033097.531</v>
      </c>
      <c r="D7" s="1">
        <f>'Building energy consumption'!$B$19*'Building energy consumption'!D31</f>
        <v>24881124820252.898</v>
      </c>
      <c r="E7" s="1">
        <f>'Building energy consumption'!$B$19*'Building energy consumption'!E31</f>
        <v>25407333523816.5</v>
      </c>
      <c r="F7" s="1">
        <f>'Building energy consumption'!$B$19*'Building energy consumption'!F31</f>
        <v>25862182598513.359</v>
      </c>
      <c r="G7" s="1">
        <f>'Building energy consumption'!$B$19*'Building energy consumption'!G31</f>
        <v>26185460249717.672</v>
      </c>
      <c r="H7" s="1">
        <f>'Building energy consumption'!$B$19*'Building energy consumption'!H31</f>
        <v>26509179861419.891</v>
      </c>
      <c r="I7" s="1">
        <f>'Building energy consumption'!$B$19*'Building energy consumption'!I31</f>
        <v>26833485324565.383</v>
      </c>
      <c r="J7" s="1">
        <f>'Building energy consumption'!$B$19*'Building energy consumption'!J31</f>
        <v>27158302988505.473</v>
      </c>
      <c r="K7" s="1">
        <f>'Building energy consumption'!$B$19*'Building energy consumption'!K31</f>
        <v>27473873970494.891</v>
      </c>
      <c r="L7" s="1">
        <f>'Building energy consumption'!$B$19*'Building energy consumption'!L31</f>
        <v>27772471233966.828</v>
      </c>
      <c r="M7" s="1">
        <f>'Building energy consumption'!$B$19*'Building energy consumption'!M31</f>
        <v>28070814494396.801</v>
      </c>
      <c r="N7" s="1">
        <f>'Building energy consumption'!$B$19*'Building energy consumption'!N31</f>
        <v>28368994310737.488</v>
      </c>
      <c r="O7" s="1">
        <f>'Building energy consumption'!$B$19*'Building energy consumption'!O31</f>
        <v>28666950387460.352</v>
      </c>
      <c r="P7" s="1">
        <f>'Building energy consumption'!$B$19*'Building energy consumption'!P31</f>
        <v>28891468649543.473</v>
      </c>
      <c r="Q7" s="1">
        <f>'Building energy consumption'!$B$19*'Building energy consumption'!Q31</f>
        <v>28987204768294.676</v>
      </c>
      <c r="R7" s="1">
        <f>'Building energy consumption'!$B$19*'Building energy consumption'!R31</f>
        <v>29081777288507.82</v>
      </c>
      <c r="S7" s="1">
        <f>'Building energy consumption'!$B$19*'Building energy consumption'!S31</f>
        <v>29175338184505.719</v>
      </c>
      <c r="T7" s="1">
        <f>'Building energy consumption'!$B$19*'Building energy consumption'!T31</f>
        <v>29267787861504.043</v>
      </c>
      <c r="U7" s="1">
        <f>'Building energy consumption'!$B$19*'Building energy consumption'!U31</f>
        <v>29326041151657.699</v>
      </c>
      <c r="V7" s="1">
        <f>'Building energy consumption'!$B$19*'Building energy consumption'!V31</f>
        <v>29324579165107.113</v>
      </c>
      <c r="W7" s="1">
        <f>'Building energy consumption'!$B$19*'Building energy consumption'!W31</f>
        <v>29321829700999.082</v>
      </c>
      <c r="X7" s="1">
        <f>'Building energy consumption'!$B$19*'Building energy consumption'!X31</f>
        <v>29317864520099.883</v>
      </c>
      <c r="Y7" s="1">
        <f>'Building energy consumption'!$B$19*'Building energy consumption'!Y31</f>
        <v>29312566490925.98</v>
      </c>
      <c r="Z7" s="1">
        <f>'Building energy consumption'!$B$19*'Building energy consumption'!Z31</f>
        <v>29280869094499.898</v>
      </c>
      <c r="AA7" s="1">
        <f>'Building energy consumption'!$B$19*'Building energy consumption'!AA31</f>
        <v>29203239325416.004</v>
      </c>
      <c r="AB7" s="1">
        <f>'Building energy consumption'!$B$19*'Building energy consumption'!AB31</f>
        <v>29123600481148.457</v>
      </c>
      <c r="AC7" s="1">
        <f>'Building energy consumption'!$B$19*'Building energy consumption'!AC31</f>
        <v>29041986662816.469</v>
      </c>
      <c r="AD7" s="1">
        <f>'Building energy consumption'!$B$19*'Building energy consumption'!AD31</f>
        <v>28958387336565.691</v>
      </c>
      <c r="AE7" s="1">
        <f>'Building energy consumption'!$B$19*'Building energy consumption'!AE31</f>
        <v>28842196383925.535</v>
      </c>
      <c r="AF7" s="1">
        <f>'Building energy consumption'!$B$19*'Building energy consumption'!AF31</f>
        <v>28669080158736.637</v>
      </c>
      <c r="AG7" s="1">
        <f>'Building energy consumption'!$B$19*'Building energy consumption'!AG31</f>
        <v>28493147021555.336</v>
      </c>
      <c r="AH7" s="1">
        <f>'Building energy consumption'!$B$19*'Building energy consumption'!AH31</f>
        <v>28314628109315.934</v>
      </c>
      <c r="AI7" s="1">
        <f>'Building energy consumption'!$B$19*'Building energy consumption'!AI31</f>
        <v>28133254422257.715</v>
      </c>
      <c r="AJ7" s="1">
        <f>'Building energy consumption'!$B$19*'Building energy consumption'!AJ31</f>
        <v>27925952367629.422</v>
      </c>
      <c r="AK7" s="1">
        <f>'Building energy consumption'!$B$19*'Building energy consumption'!AK31</f>
        <v>27675131711503.387</v>
      </c>
      <c r="AL7" s="1">
        <f>'Building energy consumption'!$B$19*'Building energy consumption'!AL31</f>
        <v>27420866988847.379</v>
      </c>
      <c r="AM7" s="1">
        <f>'Building energy consumption'!$B$19*'Building energy consumption'!AM31</f>
        <v>27163242679392.957</v>
      </c>
      <c r="AN7" s="1">
        <f>'Building energy consumption'!$B$19*'Building energy consumption'!AN31</f>
        <v>26902168180630.258</v>
      </c>
    </row>
    <row r="8" spans="1:40" x14ac:dyDescent="0.15">
      <c r="A8" t="s">
        <v>6</v>
      </c>
      <c r="B8" s="1">
        <f>'Building energy consumption'!$B$19*'Building energy consumption'!B32</f>
        <v>0</v>
      </c>
      <c r="C8" s="1">
        <f>'Building energy consumption'!$B$19*'Building energy consumption'!C32</f>
        <v>0</v>
      </c>
      <c r="D8" s="1">
        <f>'Building energy consumption'!$B$19*'Building energy consumption'!D32</f>
        <v>0</v>
      </c>
      <c r="E8" s="1">
        <f>'Building energy consumption'!$B$19*'Building energy consumption'!E32</f>
        <v>0</v>
      </c>
      <c r="F8" s="1">
        <f>'Building energy consumption'!$B$19*'Building energy consumption'!F32</f>
        <v>0</v>
      </c>
      <c r="G8" s="1">
        <f>'Building energy consumption'!$B$19*'Building energy consumption'!G32</f>
        <v>0</v>
      </c>
      <c r="H8" s="1">
        <f>'Building energy consumption'!$B$19*'Building energy consumption'!H32</f>
        <v>0</v>
      </c>
      <c r="I8" s="1">
        <f>'Building energy consumption'!$B$19*'Building energy consumption'!I32</f>
        <v>0</v>
      </c>
      <c r="J8" s="1">
        <f>'Building energy consumption'!$B$19*'Building energy consumption'!J32</f>
        <v>0</v>
      </c>
      <c r="K8" s="1">
        <f>'Building energy consumption'!$B$19*'Building energy consumption'!K32</f>
        <v>0</v>
      </c>
      <c r="L8" s="1">
        <f>'Building energy consumption'!$B$19*'Building energy consumption'!L32</f>
        <v>0</v>
      </c>
      <c r="M8" s="1">
        <f>'Building energy consumption'!$B$19*'Building energy consumption'!M32</f>
        <v>0</v>
      </c>
      <c r="N8" s="1">
        <f>'Building energy consumption'!$B$19*'Building energy consumption'!N32</f>
        <v>0</v>
      </c>
      <c r="O8" s="1">
        <f>'Building energy consumption'!$B$19*'Building energy consumption'!O32</f>
        <v>0</v>
      </c>
      <c r="P8" s="1">
        <f>'Building energy consumption'!$B$19*'Building energy consumption'!P32</f>
        <v>0</v>
      </c>
      <c r="Q8" s="1">
        <f>'Building energy consumption'!$B$19*'Building energy consumption'!Q32</f>
        <v>0</v>
      </c>
      <c r="R8" s="1">
        <f>'Building energy consumption'!$B$19*'Building energy consumption'!R32</f>
        <v>0</v>
      </c>
      <c r="S8" s="1">
        <f>'Building energy consumption'!$B$19*'Building energy consumption'!S32</f>
        <v>0</v>
      </c>
      <c r="T8" s="1">
        <f>'Building energy consumption'!$B$19*'Building energy consumption'!T32</f>
        <v>0</v>
      </c>
      <c r="U8" s="1">
        <f>'Building energy consumption'!$B$19*'Building energy consumption'!U32</f>
        <v>0</v>
      </c>
      <c r="V8" s="1">
        <f>'Building energy consumption'!$B$19*'Building energy consumption'!V32</f>
        <v>0</v>
      </c>
      <c r="W8" s="1">
        <f>'Building energy consumption'!$B$19*'Building energy consumption'!W32</f>
        <v>0</v>
      </c>
      <c r="X8" s="1">
        <f>'Building energy consumption'!$B$19*'Building energy consumption'!X32</f>
        <v>0</v>
      </c>
      <c r="Y8" s="1">
        <f>'Building energy consumption'!$B$19*'Building energy consumption'!Y32</f>
        <v>0</v>
      </c>
      <c r="Z8" s="1">
        <f>'Building energy consumption'!$B$19*'Building energy consumption'!Z32</f>
        <v>0</v>
      </c>
      <c r="AA8" s="1">
        <f>'Building energy consumption'!$B$19*'Building energy consumption'!AA32</f>
        <v>0</v>
      </c>
      <c r="AB8" s="1">
        <f>'Building energy consumption'!$B$19*'Building energy consumption'!AB32</f>
        <v>0</v>
      </c>
      <c r="AC8" s="1">
        <f>'Building energy consumption'!$B$19*'Building energy consumption'!AC32</f>
        <v>0</v>
      </c>
      <c r="AD8" s="1">
        <f>'Building energy consumption'!$B$19*'Building energy consumption'!AD32</f>
        <v>0</v>
      </c>
      <c r="AE8" s="1">
        <f>'Building energy consumption'!$B$19*'Building energy consumption'!AE32</f>
        <v>0</v>
      </c>
      <c r="AF8" s="1">
        <f>'Building energy consumption'!$B$19*'Building energy consumption'!AF32</f>
        <v>0</v>
      </c>
      <c r="AG8" s="1">
        <f>'Building energy consumption'!$B$19*'Building energy consumption'!AG32</f>
        <v>0</v>
      </c>
      <c r="AH8" s="1">
        <f>'Building energy consumption'!$B$19*'Building energy consumption'!AH32</f>
        <v>0</v>
      </c>
      <c r="AI8" s="1">
        <f>'Building energy consumption'!$B$19*'Building energy consumption'!AI32</f>
        <v>0</v>
      </c>
      <c r="AJ8" s="1">
        <f>'Building energy consumption'!$B$19*'Building energy consumption'!AJ32</f>
        <v>0</v>
      </c>
      <c r="AK8" s="1">
        <f>'Building energy consumption'!$B$19*'Building energy consumption'!AK32</f>
        <v>0</v>
      </c>
      <c r="AL8" s="1">
        <f>'Building energy consumption'!$B$19*'Building energy consumption'!AL32</f>
        <v>0</v>
      </c>
      <c r="AM8" s="1">
        <f>'Building energy consumption'!$B$19*'Building energy consumption'!AM32</f>
        <v>0</v>
      </c>
      <c r="AN8" s="1">
        <f>'Building energy consumption'!$B$19*'Building energy consumption'!AN32</f>
        <v>0</v>
      </c>
    </row>
    <row r="9" spans="1:40" x14ac:dyDescent="0.15">
      <c r="A9" t="s">
        <v>7</v>
      </c>
      <c r="B9" s="1">
        <f>'Building energy consumption'!$B$19*'Building energy consumption'!B33</f>
        <v>0</v>
      </c>
      <c r="C9" s="1">
        <f>'Building energy consumption'!$B$19*'Building energy consumption'!C33</f>
        <v>0</v>
      </c>
      <c r="D9" s="1">
        <f>'Building energy consumption'!$B$19*'Building energy consumption'!D33</f>
        <v>0</v>
      </c>
      <c r="E9" s="1">
        <f>'Building energy consumption'!$B$19*'Building energy consumption'!E33</f>
        <v>0</v>
      </c>
      <c r="F9" s="1">
        <f>'Building energy consumption'!$B$19*'Building energy consumption'!F33</f>
        <v>0</v>
      </c>
      <c r="G9" s="1">
        <f>'Building energy consumption'!$B$19*'Building energy consumption'!G33</f>
        <v>0</v>
      </c>
      <c r="H9" s="1">
        <f>'Building energy consumption'!$B$19*'Building energy consumption'!H33</f>
        <v>0</v>
      </c>
      <c r="I9" s="1">
        <f>'Building energy consumption'!$B$19*'Building energy consumption'!I33</f>
        <v>0</v>
      </c>
      <c r="J9" s="1">
        <f>'Building energy consumption'!$B$19*'Building energy consumption'!J33</f>
        <v>0</v>
      </c>
      <c r="K9" s="1">
        <f>'Building energy consumption'!$B$19*'Building energy consumption'!K33</f>
        <v>0</v>
      </c>
      <c r="L9" s="1">
        <f>'Building energy consumption'!$B$19*'Building energy consumption'!L33</f>
        <v>0</v>
      </c>
      <c r="M9" s="1">
        <f>'Building energy consumption'!$B$19*'Building energy consumption'!M33</f>
        <v>0</v>
      </c>
      <c r="N9" s="1">
        <f>'Building energy consumption'!$B$19*'Building energy consumption'!N33</f>
        <v>0</v>
      </c>
      <c r="O9" s="1">
        <f>'Building energy consumption'!$B$19*'Building energy consumption'!O33</f>
        <v>0</v>
      </c>
      <c r="P9" s="1">
        <f>'Building energy consumption'!$B$19*'Building energy consumption'!P33</f>
        <v>0</v>
      </c>
      <c r="Q9" s="1">
        <f>'Building energy consumption'!$B$19*'Building energy consumption'!Q33</f>
        <v>0</v>
      </c>
      <c r="R9" s="1">
        <f>'Building energy consumption'!$B$19*'Building energy consumption'!R33</f>
        <v>0</v>
      </c>
      <c r="S9" s="1">
        <f>'Building energy consumption'!$B$19*'Building energy consumption'!S33</f>
        <v>0</v>
      </c>
      <c r="T9" s="1">
        <f>'Building energy consumption'!$B$19*'Building energy consumption'!T33</f>
        <v>0</v>
      </c>
      <c r="U9" s="1">
        <f>'Building energy consumption'!$B$19*'Building energy consumption'!U33</f>
        <v>0</v>
      </c>
      <c r="V9" s="1">
        <f>'Building energy consumption'!$B$19*'Building energy consumption'!V33</f>
        <v>0</v>
      </c>
      <c r="W9" s="1">
        <f>'Building energy consumption'!$B$19*'Building energy consumption'!W33</f>
        <v>0</v>
      </c>
      <c r="X9" s="1">
        <f>'Building energy consumption'!$B$19*'Building energy consumption'!X33</f>
        <v>0</v>
      </c>
      <c r="Y9" s="1">
        <f>'Building energy consumption'!$B$19*'Building energy consumption'!Y33</f>
        <v>0</v>
      </c>
      <c r="Z9" s="1">
        <f>'Building energy consumption'!$B$19*'Building energy consumption'!Z33</f>
        <v>0</v>
      </c>
      <c r="AA9" s="1">
        <f>'Building energy consumption'!$B$19*'Building energy consumption'!AA33</f>
        <v>0</v>
      </c>
      <c r="AB9" s="1">
        <f>'Building energy consumption'!$B$19*'Building energy consumption'!AB33</f>
        <v>0</v>
      </c>
      <c r="AC9" s="1">
        <f>'Building energy consumption'!$B$19*'Building energy consumption'!AC33</f>
        <v>0</v>
      </c>
      <c r="AD9" s="1">
        <f>'Building energy consumption'!$B$19*'Building energy consumption'!AD33</f>
        <v>0</v>
      </c>
      <c r="AE9" s="1">
        <f>'Building energy consumption'!$B$19*'Building energy consumption'!AE33</f>
        <v>0</v>
      </c>
      <c r="AF9" s="1">
        <f>'Building energy consumption'!$B$19*'Building energy consumption'!AF33</f>
        <v>0</v>
      </c>
      <c r="AG9" s="1">
        <f>'Building energy consumption'!$B$19*'Building energy consumption'!AG33</f>
        <v>0</v>
      </c>
      <c r="AH9" s="1">
        <f>'Building energy consumption'!$B$19*'Building energy consumption'!AH33</f>
        <v>0</v>
      </c>
      <c r="AI9" s="1">
        <f>'Building energy consumption'!$B$19*'Building energy consumption'!AI33</f>
        <v>0</v>
      </c>
      <c r="AJ9" s="1">
        <f>'Building energy consumption'!$B$19*'Building energy consumption'!AJ33</f>
        <v>0</v>
      </c>
      <c r="AK9" s="1">
        <f>'Building energy consumption'!$B$19*'Building energy consumption'!AK33</f>
        <v>0</v>
      </c>
      <c r="AL9" s="1">
        <f>'Building energy consumption'!$B$19*'Building energy consumption'!AL33</f>
        <v>0</v>
      </c>
      <c r="AM9" s="1">
        <f>'Building energy consumption'!$B$19*'Building energy consumption'!AM33</f>
        <v>0</v>
      </c>
      <c r="AN9" s="1">
        <f>'Building energy consumption'!$B$19*'Building energy consumption'!AN33</f>
        <v>0</v>
      </c>
    </row>
    <row r="10" spans="1:40" x14ac:dyDescent="0.15">
      <c r="A10" t="s">
        <v>8</v>
      </c>
      <c r="B10" s="1">
        <f>'Building energy consumption'!$B$19*'Building energy consumption'!B34</f>
        <v>768568761880676</v>
      </c>
      <c r="C10" s="1">
        <f>'Building energy consumption'!$B$19*'Building energy consumption'!C34</f>
        <v>775448351913719.38</v>
      </c>
      <c r="D10" s="1">
        <f>'Building energy consumption'!$B$19*'Building energy consumption'!D34</f>
        <v>792086405749344.63</v>
      </c>
      <c r="E10" s="1">
        <f>'Building energy consumption'!$B$19*'Building energy consumption'!E34</f>
        <v>808838170940460.38</v>
      </c>
      <c r="F10" s="1">
        <f>'Building energy consumption'!$B$19*'Building energy consumption'!F34</f>
        <v>823318214400625.38</v>
      </c>
      <c r="G10" s="1">
        <f>'Building energy consumption'!$B$19*'Building energy consumption'!G34</f>
        <v>833609703818864.13</v>
      </c>
      <c r="H10" s="1">
        <f>'Building energy consumption'!$B$19*'Building energy consumption'!H34</f>
        <v>843915262974898.25</v>
      </c>
      <c r="I10" s="1">
        <f>'Building energy consumption'!$B$19*'Building energy consumption'!I34</f>
        <v>854239472612667.25</v>
      </c>
      <c r="J10" s="1">
        <f>'Building energy consumption'!$B$19*'Building energy consumption'!J34</f>
        <v>864579988076211.75</v>
      </c>
      <c r="K10" s="1">
        <f>'Building energy consumption'!$B$19*'Building energy consumption'!K34</f>
        <v>874626136981800</v>
      </c>
      <c r="L10" s="1">
        <f>'Building energy consumption'!$B$19*'Building energy consumption'!L34</f>
        <v>884131930425573.88</v>
      </c>
      <c r="M10" s="1">
        <f>'Building energy consumption'!$B$19*'Building energy consumption'!M34</f>
        <v>893629637725412.63</v>
      </c>
      <c r="N10" s="1">
        <f>'Building energy consumption'!$B$19*'Building energy consumption'!N34</f>
        <v>903122141810277.88</v>
      </c>
      <c r="O10" s="1">
        <f>'Building energy consumption'!$B$19*'Building energy consumption'!O34</f>
        <v>912607523182204</v>
      </c>
      <c r="P10" s="1">
        <f>'Building energy consumption'!$B$19*'Building energy consumption'!P34</f>
        <v>919755024130141.25</v>
      </c>
      <c r="Q10" s="1">
        <f>'Building energy consumption'!$B$19*'Building energy consumption'!Q34</f>
        <v>922802767298903</v>
      </c>
      <c r="R10" s="1">
        <f>'Building energy consumption'!$B$19*'Building energy consumption'!R34</f>
        <v>925813467504760.13</v>
      </c>
      <c r="S10" s="1">
        <f>'Building energy consumption'!$B$19*'Building energy consumption'!S34</f>
        <v>928791962824607.38</v>
      </c>
      <c r="T10" s="1">
        <f>'Building energy consumption'!$B$19*'Building energy consumption'!T34</f>
        <v>931735082675309.63</v>
      </c>
      <c r="U10" s="1">
        <f>'Building energy consumption'!$B$19*'Building energy consumption'!U34</f>
        <v>933589566327243.63</v>
      </c>
      <c r="V10" s="1">
        <f>'Building energy consumption'!$B$19*'Building energy consumption'!V34</f>
        <v>933543024232363.63</v>
      </c>
      <c r="W10" s="1">
        <f>'Building energy consumption'!$B$19*'Building energy consumption'!W34</f>
        <v>933455495506921.88</v>
      </c>
      <c r="X10" s="1">
        <f>'Building energy consumption'!$B$19*'Building energy consumption'!X34</f>
        <v>933329264642791.75</v>
      </c>
      <c r="Y10" s="1">
        <f>'Building energy consumption'!$B$19*'Building energy consumption'!Y34</f>
        <v>933160602778980.25</v>
      </c>
      <c r="Z10" s="1">
        <f>'Building energy consumption'!$B$19*'Building energy consumption'!Z34</f>
        <v>932151521518059.5</v>
      </c>
      <c r="AA10" s="1">
        <f>'Building energy consumption'!$B$19*'Building energy consumption'!AA34</f>
        <v>929680190932443.88</v>
      </c>
      <c r="AB10" s="1">
        <f>'Building energy consumption'!$B$19*'Building energy consumption'!AB34</f>
        <v>927144901777728.13</v>
      </c>
      <c r="AC10" s="1">
        <f>'Building energy consumption'!$B$19*'Building energy consumption'!AC34</f>
        <v>924546739657282.38</v>
      </c>
      <c r="AD10" s="1">
        <f>'Building energy consumption'!$B$19*'Building energy consumption'!AD34</f>
        <v>921885369227632.5</v>
      </c>
      <c r="AE10" s="1">
        <f>'Building energy consumption'!$B$19*'Building energy consumption'!AE34</f>
        <v>918186449877233.25</v>
      </c>
      <c r="AF10" s="1">
        <f>'Building energy consumption'!$B$19*'Building energy consumption'!AF34</f>
        <v>912675324091024.75</v>
      </c>
      <c r="AG10" s="1">
        <f>'Building energy consumption'!$B$19*'Building energy consumption'!AG34</f>
        <v>907074522387368.88</v>
      </c>
      <c r="AH10" s="1">
        <f>'Building energy consumption'!$B$19*'Building energy consumption'!AH34</f>
        <v>901391402971526.13</v>
      </c>
      <c r="AI10" s="1">
        <f>'Building energy consumption'!$B$19*'Building energy consumption'!AI34</f>
        <v>895617402281552.88</v>
      </c>
      <c r="AJ10" s="1">
        <f>'Building energy consumption'!$B$19*'Building energy consumption'!AJ34</f>
        <v>889017976389789.38</v>
      </c>
      <c r="AK10" s="1">
        <f>'Building energy consumption'!$B$19*'Building energy consumption'!AK34</f>
        <v>881033143170478.88</v>
      </c>
      <c r="AL10" s="1">
        <f>'Building energy consumption'!$B$19*'Building energy consumption'!AL34</f>
        <v>872938668674956.38</v>
      </c>
      <c r="AM10" s="1">
        <f>'Building energy consumption'!$B$19*'Building energy consumption'!AM34</f>
        <v>864737242301205.5</v>
      </c>
      <c r="AN10" s="1">
        <f>'Building energy consumption'!$B$19*'Building energy consumption'!AN34</f>
        <v>856425979733629.25</v>
      </c>
    </row>
    <row r="11" spans="1:40" x14ac:dyDescent="0.15">
      <c r="A11" t="s">
        <v>9</v>
      </c>
      <c r="B11" s="1">
        <f>'Building energy consumption'!$B$19*'Building energy consumption'!B35</f>
        <v>0</v>
      </c>
      <c r="C11" s="1">
        <f>'Building energy consumption'!$B$19*'Building energy consumption'!C35</f>
        <v>0</v>
      </c>
      <c r="D11" s="1">
        <f>'Building energy consumption'!$B$19*'Building energy consumption'!D35</f>
        <v>0</v>
      </c>
      <c r="E11" s="1">
        <f>'Building energy consumption'!$B$19*'Building energy consumption'!E35</f>
        <v>0</v>
      </c>
      <c r="F11" s="1">
        <f>'Building energy consumption'!$B$19*'Building energy consumption'!F35</f>
        <v>0</v>
      </c>
      <c r="G11" s="1">
        <f>'Building energy consumption'!$B$19*'Building energy consumption'!G35</f>
        <v>0</v>
      </c>
      <c r="H11" s="1">
        <f>'Building energy consumption'!$B$19*'Building energy consumption'!H35</f>
        <v>0</v>
      </c>
      <c r="I11" s="1">
        <f>'Building energy consumption'!$B$19*'Building energy consumption'!I35</f>
        <v>0</v>
      </c>
      <c r="J11" s="1">
        <f>'Building energy consumption'!$B$19*'Building energy consumption'!J35</f>
        <v>0</v>
      </c>
      <c r="K11" s="1">
        <f>'Building energy consumption'!$B$19*'Building energy consumption'!K35</f>
        <v>0</v>
      </c>
      <c r="L11" s="1">
        <f>'Building energy consumption'!$B$19*'Building energy consumption'!L35</f>
        <v>0</v>
      </c>
      <c r="M11" s="1">
        <f>'Building energy consumption'!$B$19*'Building energy consumption'!M35</f>
        <v>0</v>
      </c>
      <c r="N11" s="1">
        <f>'Building energy consumption'!$B$19*'Building energy consumption'!N35</f>
        <v>0</v>
      </c>
      <c r="O11" s="1">
        <f>'Building energy consumption'!$B$19*'Building energy consumption'!O35</f>
        <v>0</v>
      </c>
      <c r="P11" s="1">
        <f>'Building energy consumption'!$B$19*'Building energy consumption'!P35</f>
        <v>0</v>
      </c>
      <c r="Q11" s="1">
        <f>'Building energy consumption'!$B$19*'Building energy consumption'!Q35</f>
        <v>0</v>
      </c>
      <c r="R11" s="1">
        <f>'Building energy consumption'!$B$19*'Building energy consumption'!R35</f>
        <v>0</v>
      </c>
      <c r="S11" s="1">
        <f>'Building energy consumption'!$B$19*'Building energy consumption'!S35</f>
        <v>0</v>
      </c>
      <c r="T11" s="1">
        <f>'Building energy consumption'!$B$19*'Building energy consumption'!T35</f>
        <v>0</v>
      </c>
      <c r="U11" s="1">
        <f>'Building energy consumption'!$B$19*'Building energy consumption'!U35</f>
        <v>0</v>
      </c>
      <c r="V11" s="1">
        <f>'Building energy consumption'!$B$19*'Building energy consumption'!V35</f>
        <v>0</v>
      </c>
      <c r="W11" s="1">
        <f>'Building energy consumption'!$B$19*'Building energy consumption'!W35</f>
        <v>0</v>
      </c>
      <c r="X11" s="1">
        <f>'Building energy consumption'!$B$19*'Building energy consumption'!X35</f>
        <v>0</v>
      </c>
      <c r="Y11" s="1">
        <f>'Building energy consumption'!$B$19*'Building energy consumption'!Y35</f>
        <v>0</v>
      </c>
      <c r="Z11" s="1">
        <f>'Building energy consumption'!$B$19*'Building energy consumption'!Z35</f>
        <v>0</v>
      </c>
      <c r="AA11" s="1">
        <f>'Building energy consumption'!$B$19*'Building energy consumption'!AA35</f>
        <v>0</v>
      </c>
      <c r="AB11" s="1">
        <f>'Building energy consumption'!$B$19*'Building energy consumption'!AB35</f>
        <v>0</v>
      </c>
      <c r="AC11" s="1">
        <f>'Building energy consumption'!$B$19*'Building energy consumption'!AC35</f>
        <v>0</v>
      </c>
      <c r="AD11" s="1">
        <f>'Building energy consumption'!$B$19*'Building energy consumption'!AD35</f>
        <v>0</v>
      </c>
      <c r="AE11" s="1">
        <f>'Building energy consumption'!$B$19*'Building energy consumption'!AE35</f>
        <v>0</v>
      </c>
      <c r="AF11" s="1">
        <f>'Building energy consumption'!$B$19*'Building energy consumption'!AF35</f>
        <v>0</v>
      </c>
      <c r="AG11" s="1">
        <f>'Building energy consumption'!$B$19*'Building energy consumption'!AG35</f>
        <v>0</v>
      </c>
      <c r="AH11" s="1">
        <f>'Building energy consumption'!$B$19*'Building energy consumption'!AH35</f>
        <v>0</v>
      </c>
      <c r="AI11" s="1">
        <f>'Building energy consumption'!$B$19*'Building energy consumption'!AI35</f>
        <v>0</v>
      </c>
      <c r="AJ11" s="1">
        <f>'Building energy consumption'!$B$19*'Building energy consumption'!AJ35</f>
        <v>0</v>
      </c>
      <c r="AK11" s="1">
        <f>'Building energy consumption'!$B$19*'Building energy consumption'!AK35</f>
        <v>0</v>
      </c>
      <c r="AL11" s="1">
        <f>'Building energy consumption'!$B$19*'Building energy consumption'!AL35</f>
        <v>0</v>
      </c>
      <c r="AM11" s="1">
        <f>'Building energy consumption'!$B$19*'Building energy consumption'!AM35</f>
        <v>0</v>
      </c>
      <c r="AN11" s="1">
        <f>'Building energy consumption'!$B$19*'Building energy consumption'!AN35</f>
        <v>0</v>
      </c>
    </row>
    <row r="12" spans="1:40" x14ac:dyDescent="0.15">
      <c r="A12" t="s">
        <v>438</v>
      </c>
      <c r="B12" s="1">
        <f t="shared" ref="B12:AN12" si="0">SUM(B2:B11)</f>
        <v>4525664356503748</v>
      </c>
      <c r="C12" s="1">
        <f t="shared" si="0"/>
        <v>4559851716259544</v>
      </c>
      <c r="D12" s="1">
        <f t="shared" si="0"/>
        <v>4655859513159415</v>
      </c>
      <c r="E12" s="1">
        <f t="shared" si="0"/>
        <v>4752389203072789</v>
      </c>
      <c r="F12" s="1">
        <f t="shared" si="0"/>
        <v>4835394327140586</v>
      </c>
      <c r="G12" s="1">
        <f t="shared" si="0"/>
        <v>4893587749978916</v>
      </c>
      <c r="H12" s="1">
        <f t="shared" si="0"/>
        <v>4951716333009962</v>
      </c>
      <c r="I12" s="1">
        <f t="shared" si="0"/>
        <v>5009807049629732</v>
      </c>
      <c r="J12" s="1">
        <f t="shared" si="0"/>
        <v>5067846093492679</v>
      </c>
      <c r="K12" s="1">
        <f t="shared" si="0"/>
        <v>5124004091609242</v>
      </c>
      <c r="L12" s="1">
        <f t="shared" si="0"/>
        <v>5176832555217581</v>
      </c>
      <c r="M12" s="1">
        <f t="shared" si="0"/>
        <v>5229465715631093</v>
      </c>
      <c r="N12" s="1">
        <f t="shared" si="0"/>
        <v>5281920548778921</v>
      </c>
      <c r="O12" s="1">
        <f t="shared" si="0"/>
        <v>5334185751829161</v>
      </c>
      <c r="P12" s="1">
        <f t="shared" si="0"/>
        <v>5373034257386040</v>
      </c>
      <c r="Q12" s="1">
        <f t="shared" si="0"/>
        <v>5388451771136606</v>
      </c>
      <c r="R12" s="1">
        <f t="shared" si="0"/>
        <v>5403651159944822</v>
      </c>
      <c r="S12" s="1">
        <f t="shared" si="0"/>
        <v>5418660912494128</v>
      </c>
      <c r="T12" s="1">
        <f t="shared" si="0"/>
        <v>5433462359023536</v>
      </c>
      <c r="U12" s="1">
        <f t="shared" si="0"/>
        <v>5441853446081777</v>
      </c>
      <c r="V12" s="1">
        <f t="shared" si="0"/>
        <v>5439050473623339</v>
      </c>
      <c r="W12" s="1">
        <f t="shared" si="0"/>
        <v>5436006154206469</v>
      </c>
      <c r="X12" s="1">
        <f t="shared" si="0"/>
        <v>5432733939904625</v>
      </c>
      <c r="Y12" s="1">
        <f t="shared" si="0"/>
        <v>5429211873576011</v>
      </c>
      <c r="Z12" s="1">
        <f t="shared" si="0"/>
        <v>5420741055361222</v>
      </c>
      <c r="AA12" s="1">
        <f t="shared" si="0"/>
        <v>5403659882449087</v>
      </c>
      <c r="AB12" s="1">
        <f t="shared" si="0"/>
        <v>5386202093896522</v>
      </c>
      <c r="AC12" s="1">
        <f t="shared" si="0"/>
        <v>5368374082204396</v>
      </c>
      <c r="AD12" s="1">
        <f t="shared" si="0"/>
        <v>5350173872725700</v>
      </c>
      <c r="AE12" s="1">
        <f t="shared" si="0"/>
        <v>5325864127702943</v>
      </c>
      <c r="AF12" s="1">
        <f t="shared" si="0"/>
        <v>5290883329574800</v>
      </c>
      <c r="AG12" s="1">
        <f t="shared" si="0"/>
        <v>5255374480967173</v>
      </c>
      <c r="AH12" s="1">
        <f t="shared" si="0"/>
        <v>5219380910166255</v>
      </c>
      <c r="AI12" s="1">
        <f t="shared" si="0"/>
        <v>5182852191225828</v>
      </c>
      <c r="AJ12" s="1">
        <f t="shared" si="0"/>
        <v>5141463012688317</v>
      </c>
      <c r="AK12" s="1">
        <f t="shared" si="0"/>
        <v>5091915958274902</v>
      </c>
      <c r="AL12" s="1">
        <f t="shared" si="0"/>
        <v>5041723288738464</v>
      </c>
      <c r="AM12" s="1">
        <f t="shared" si="0"/>
        <v>4990900840414276</v>
      </c>
      <c r="AN12" s="1">
        <f t="shared" si="0"/>
        <v>4939431629208087</v>
      </c>
    </row>
  </sheetData>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2C8E-C66E-4317-8AD0-B808C4C978AD}">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consumption'!B39</f>
        <v>322632107752418.88</v>
      </c>
      <c r="C2" s="1">
        <f>'Building energy consumption'!$B$19*'Building energy consumption'!C39</f>
        <v>321457725578065.31</v>
      </c>
      <c r="D2" s="1">
        <f>'Building energy consumption'!$B$19*'Building energy consumption'!D39</f>
        <v>327949702431885.31</v>
      </c>
      <c r="E2" s="1">
        <f>'Building energy consumption'!$B$19*'Building energy consumption'!E39</f>
        <v>334390706541665.88</v>
      </c>
      <c r="F2" s="1">
        <f>'Building energy consumption'!$B$19*'Building energy consumption'!F39</f>
        <v>339597298145900.13</v>
      </c>
      <c r="G2" s="1">
        <f>'Building energy consumption'!$B$19*'Building energy consumption'!G39</f>
        <v>342994342281635.63</v>
      </c>
      <c r="H2" s="1">
        <f>'Building energy consumption'!$B$19*'Building energy consumption'!H39</f>
        <v>346294152466696.25</v>
      </c>
      <c r="I2" s="1">
        <f>'Building energy consumption'!$B$19*'Building energy consumption'!I39</f>
        <v>349498291867567.38</v>
      </c>
      <c r="J2" s="1">
        <f>'Building energy consumption'!$B$19*'Building energy consumption'!J39</f>
        <v>352605901632498.5</v>
      </c>
      <c r="K2" s="1">
        <f>'Building energy consumption'!$B$19*'Building energy consumption'!K39</f>
        <v>355460752632822.88</v>
      </c>
      <c r="L2" s="1">
        <f>'Building energy consumption'!$B$19*'Building energy consumption'!L39</f>
        <v>357986089062843.75</v>
      </c>
      <c r="M2" s="1">
        <f>'Building energy consumption'!$B$19*'Building energy consumption'!M39</f>
        <v>360403680545860.19</v>
      </c>
      <c r="N2" s="1">
        <f>'Building energy consumption'!$B$19*'Building energy consumption'!N39</f>
        <v>362714969010023</v>
      </c>
      <c r="O2" s="1">
        <f>'Building energy consumption'!$B$19*'Building energy consumption'!O39</f>
        <v>364918756474993.94</v>
      </c>
      <c r="P2" s="1">
        <f>'Building energy consumption'!$B$19*'Building energy consumption'!P39</f>
        <v>366193204485342.94</v>
      </c>
      <c r="Q2" s="1">
        <f>'Building energy consumption'!$B$19*'Building energy consumption'!Q39</f>
        <v>366242815894609.69</v>
      </c>
      <c r="R2" s="1">
        <f>'Building energy consumption'!$B$19*'Building energy consumption'!R39</f>
        <v>366279735661441.75</v>
      </c>
      <c r="S2" s="1">
        <f>'Building energy consumption'!$B$19*'Building energy consumption'!S39</f>
        <v>366305029862523.56</v>
      </c>
      <c r="T2" s="1">
        <f>'Building energy consumption'!$B$19*'Building energy consumption'!T39</f>
        <v>366318198622817.63</v>
      </c>
      <c r="U2" s="1">
        <f>'Building energy consumption'!$B$19*'Building energy consumption'!U39</f>
        <v>365784335964003.25</v>
      </c>
      <c r="V2" s="1">
        <f>'Building energy consumption'!$B$19*'Building energy consumption'!V39</f>
        <v>364450226597583.19</v>
      </c>
      <c r="W2" s="1">
        <f>'Building energy consumption'!$B$19*'Building energy consumption'!W39</f>
        <v>363099696453519.38</v>
      </c>
      <c r="X2" s="1">
        <f>'Building energy consumption'!$B$19*'Building energy consumption'!X39</f>
        <v>361733787592651.44</v>
      </c>
      <c r="Y2" s="1">
        <f>'Building energy consumption'!$B$19*'Building energy consumption'!Y39</f>
        <v>360350721407557.13</v>
      </c>
      <c r="Z2" s="1">
        <f>'Building energy consumption'!$B$19*'Building energy consumption'!Z39</f>
        <v>358550814507213.25</v>
      </c>
      <c r="AA2" s="1">
        <f>'Building energy consumption'!$B$19*'Building energy consumption'!AA39</f>
        <v>356144353165994.75</v>
      </c>
      <c r="AB2" s="1">
        <f>'Building energy consumption'!$B$19*'Building energy consumption'!AB39</f>
        <v>353710991701176.5</v>
      </c>
      <c r="AC2" s="1">
        <f>'Building energy consumption'!$B$19*'Building energy consumption'!AC39</f>
        <v>351250835895360.94</v>
      </c>
      <c r="AD2" s="1">
        <f>'Building energy consumption'!$B$19*'Building energy consumption'!AD39</f>
        <v>348764042570374.69</v>
      </c>
      <c r="AE2" s="1">
        <f>'Building energy consumption'!$B$19*'Building energy consumption'!AE39</f>
        <v>345764372914153.19</v>
      </c>
      <c r="AF2" s="1">
        <f>'Building energy consumption'!$B$19*'Building energy consumption'!AF39</f>
        <v>342017238840630.94</v>
      </c>
      <c r="AG2" s="1">
        <f>'Building energy consumption'!$B$19*'Building energy consumption'!AG39</f>
        <v>338231368644762.88</v>
      </c>
      <c r="AH2" s="1">
        <f>'Building energy consumption'!$B$19*'Building energy consumption'!AH39</f>
        <v>334408876860543.06</v>
      </c>
      <c r="AI2" s="1">
        <f>'Building energy consumption'!$B$19*'Building energy consumption'!AI39</f>
        <v>330546117853468.19</v>
      </c>
      <c r="AJ2" s="1">
        <f>'Building energy consumption'!$B$19*'Building energy consumption'!AJ39</f>
        <v>326269867762596.44</v>
      </c>
      <c r="AK2" s="1">
        <f>'Building energy consumption'!$B$19*'Building energy consumption'!AK39</f>
        <v>321402375423791.06</v>
      </c>
      <c r="AL2" s="1">
        <f>'Building energy consumption'!$B$19*'Building energy consumption'!AL39</f>
        <v>316485681675234.88</v>
      </c>
      <c r="AM2" s="1">
        <f>'Building energy consumption'!$B$19*'Building energy consumption'!AM39</f>
        <v>311520443246124.31</v>
      </c>
      <c r="AN2" s="1">
        <f>'Building energy consumption'!$B$19*'Building energy consumption'!AN39</f>
        <v>306505192197200.06</v>
      </c>
    </row>
    <row r="3" spans="1:40" x14ac:dyDescent="0.15">
      <c r="A3" t="s">
        <v>1</v>
      </c>
      <c r="B3" s="1">
        <f>'Building energy consumption'!$B$19*'Building energy consumption'!B40</f>
        <v>0</v>
      </c>
      <c r="C3" s="1">
        <f>'Building energy consumption'!$B$19*'Building energy consumption'!C40</f>
        <v>0</v>
      </c>
      <c r="D3" s="1">
        <f>'Building energy consumption'!$B$19*'Building energy consumption'!D40</f>
        <v>0</v>
      </c>
      <c r="E3" s="1">
        <f>'Building energy consumption'!$B$19*'Building energy consumption'!E40</f>
        <v>0</v>
      </c>
      <c r="F3" s="1">
        <f>'Building energy consumption'!$B$19*'Building energy consumption'!F40</f>
        <v>0</v>
      </c>
      <c r="G3" s="1">
        <f>'Building energy consumption'!$B$19*'Building energy consumption'!G40</f>
        <v>0</v>
      </c>
      <c r="H3" s="1">
        <f>'Building energy consumption'!$B$19*'Building energy consumption'!H40</f>
        <v>0</v>
      </c>
      <c r="I3" s="1">
        <f>'Building energy consumption'!$B$19*'Building energy consumption'!I40</f>
        <v>0</v>
      </c>
      <c r="J3" s="1">
        <f>'Building energy consumption'!$B$19*'Building energy consumption'!J40</f>
        <v>0</v>
      </c>
      <c r="K3" s="1">
        <f>'Building energy consumption'!$B$19*'Building energy consumption'!K40</f>
        <v>0</v>
      </c>
      <c r="L3" s="1">
        <f>'Building energy consumption'!$B$19*'Building energy consumption'!L40</f>
        <v>0</v>
      </c>
      <c r="M3" s="1">
        <f>'Building energy consumption'!$B$19*'Building energy consumption'!M40</f>
        <v>0</v>
      </c>
      <c r="N3" s="1">
        <f>'Building energy consumption'!$B$19*'Building energy consumption'!N40</f>
        <v>0</v>
      </c>
      <c r="O3" s="1">
        <f>'Building energy consumption'!$B$19*'Building energy consumption'!O40</f>
        <v>0</v>
      </c>
      <c r="P3" s="1">
        <f>'Building energy consumption'!$B$19*'Building energy consumption'!P40</f>
        <v>0</v>
      </c>
      <c r="Q3" s="1">
        <f>'Building energy consumption'!$B$19*'Building energy consumption'!Q40</f>
        <v>0</v>
      </c>
      <c r="R3" s="1">
        <f>'Building energy consumption'!$B$19*'Building energy consumption'!R40</f>
        <v>0</v>
      </c>
      <c r="S3" s="1">
        <f>'Building energy consumption'!$B$19*'Building energy consumption'!S40</f>
        <v>0</v>
      </c>
      <c r="T3" s="1">
        <f>'Building energy consumption'!$B$19*'Building energy consumption'!T40</f>
        <v>0</v>
      </c>
      <c r="U3" s="1">
        <f>'Building energy consumption'!$B$19*'Building energy consumption'!U40</f>
        <v>0</v>
      </c>
      <c r="V3" s="1">
        <f>'Building energy consumption'!$B$19*'Building energy consumption'!V40</f>
        <v>0</v>
      </c>
      <c r="W3" s="1">
        <f>'Building energy consumption'!$B$19*'Building energy consumption'!W40</f>
        <v>0</v>
      </c>
      <c r="X3" s="1">
        <f>'Building energy consumption'!$B$19*'Building energy consumption'!X40</f>
        <v>0</v>
      </c>
      <c r="Y3" s="1">
        <f>'Building energy consumption'!$B$19*'Building energy consumption'!Y40</f>
        <v>0</v>
      </c>
      <c r="Z3" s="1">
        <f>'Building energy consumption'!$B$19*'Building energy consumption'!Z40</f>
        <v>0</v>
      </c>
      <c r="AA3" s="1">
        <f>'Building energy consumption'!$B$19*'Building energy consumption'!AA40</f>
        <v>0</v>
      </c>
      <c r="AB3" s="1">
        <f>'Building energy consumption'!$B$19*'Building energy consumption'!AB40</f>
        <v>0</v>
      </c>
      <c r="AC3" s="1">
        <f>'Building energy consumption'!$B$19*'Building energy consumption'!AC40</f>
        <v>0</v>
      </c>
      <c r="AD3" s="1">
        <f>'Building energy consumption'!$B$19*'Building energy consumption'!AD40</f>
        <v>0</v>
      </c>
      <c r="AE3" s="1">
        <f>'Building energy consumption'!$B$19*'Building energy consumption'!AE40</f>
        <v>0</v>
      </c>
      <c r="AF3" s="1">
        <f>'Building energy consumption'!$B$19*'Building energy consumption'!AF40</f>
        <v>0</v>
      </c>
      <c r="AG3" s="1">
        <f>'Building energy consumption'!$B$19*'Building energy consumption'!AG40</f>
        <v>0</v>
      </c>
      <c r="AH3" s="1">
        <f>'Building energy consumption'!$B$19*'Building energy consumption'!AH40</f>
        <v>0</v>
      </c>
      <c r="AI3" s="1">
        <f>'Building energy consumption'!$B$19*'Building energy consumption'!AI40</f>
        <v>0</v>
      </c>
      <c r="AJ3" s="1">
        <f>'Building energy consumption'!$B$19*'Building energy consumption'!AJ40</f>
        <v>0</v>
      </c>
      <c r="AK3" s="1">
        <f>'Building energy consumption'!$B$19*'Building energy consumption'!AK40</f>
        <v>0</v>
      </c>
      <c r="AL3" s="1">
        <f>'Building energy consumption'!$B$19*'Building energy consumption'!AL40</f>
        <v>0</v>
      </c>
      <c r="AM3" s="1">
        <f>'Building energy consumption'!$B$19*'Building energy consumption'!AM40</f>
        <v>0</v>
      </c>
      <c r="AN3" s="1">
        <f>'Building energy consumption'!$B$19*'Building energy consumption'!AN40</f>
        <v>0</v>
      </c>
    </row>
    <row r="4" spans="1:40" x14ac:dyDescent="0.15">
      <c r="A4" t="s">
        <v>2</v>
      </c>
      <c r="B4" s="1">
        <f>'Building energy consumption'!$B$19*'Building energy consumption'!B41</f>
        <v>0</v>
      </c>
      <c r="C4" s="1">
        <f>'Building energy consumption'!$B$19*'Building energy consumption'!C41</f>
        <v>0</v>
      </c>
      <c r="D4" s="1">
        <f>'Building energy consumption'!$B$19*'Building energy consumption'!D41</f>
        <v>0</v>
      </c>
      <c r="E4" s="1">
        <f>'Building energy consumption'!$B$19*'Building energy consumption'!E41</f>
        <v>0</v>
      </c>
      <c r="F4" s="1">
        <f>'Building energy consumption'!$B$19*'Building energy consumption'!F41</f>
        <v>0</v>
      </c>
      <c r="G4" s="1">
        <f>'Building energy consumption'!$B$19*'Building energy consumption'!G41</f>
        <v>0</v>
      </c>
      <c r="H4" s="1">
        <f>'Building energy consumption'!$B$19*'Building energy consumption'!H41</f>
        <v>0</v>
      </c>
      <c r="I4" s="1">
        <f>'Building energy consumption'!$B$19*'Building energy consumption'!I41</f>
        <v>0</v>
      </c>
      <c r="J4" s="1">
        <f>'Building energy consumption'!$B$19*'Building energy consumption'!J41</f>
        <v>0</v>
      </c>
      <c r="K4" s="1">
        <f>'Building energy consumption'!$B$19*'Building energy consumption'!K41</f>
        <v>0</v>
      </c>
      <c r="L4" s="1">
        <f>'Building energy consumption'!$B$19*'Building energy consumption'!L41</f>
        <v>0</v>
      </c>
      <c r="M4" s="1">
        <f>'Building energy consumption'!$B$19*'Building energy consumption'!M41</f>
        <v>0</v>
      </c>
      <c r="N4" s="1">
        <f>'Building energy consumption'!$B$19*'Building energy consumption'!N41</f>
        <v>0</v>
      </c>
      <c r="O4" s="1">
        <f>'Building energy consumption'!$B$19*'Building energy consumption'!O41</f>
        <v>0</v>
      </c>
      <c r="P4" s="1">
        <f>'Building energy consumption'!$B$19*'Building energy consumption'!P41</f>
        <v>0</v>
      </c>
      <c r="Q4" s="1">
        <f>'Building energy consumption'!$B$19*'Building energy consumption'!Q41</f>
        <v>0</v>
      </c>
      <c r="R4" s="1">
        <f>'Building energy consumption'!$B$19*'Building energy consumption'!R41</f>
        <v>0</v>
      </c>
      <c r="S4" s="1">
        <f>'Building energy consumption'!$B$19*'Building energy consumption'!S41</f>
        <v>0</v>
      </c>
      <c r="T4" s="1">
        <f>'Building energy consumption'!$B$19*'Building energy consumption'!T41</f>
        <v>0</v>
      </c>
      <c r="U4" s="1">
        <f>'Building energy consumption'!$B$19*'Building energy consumption'!U41</f>
        <v>0</v>
      </c>
      <c r="V4" s="1">
        <f>'Building energy consumption'!$B$19*'Building energy consumption'!V41</f>
        <v>0</v>
      </c>
      <c r="W4" s="1">
        <f>'Building energy consumption'!$B$19*'Building energy consumption'!W41</f>
        <v>0</v>
      </c>
      <c r="X4" s="1">
        <f>'Building energy consumption'!$B$19*'Building energy consumption'!X41</f>
        <v>0</v>
      </c>
      <c r="Y4" s="1">
        <f>'Building energy consumption'!$B$19*'Building energy consumption'!Y41</f>
        <v>0</v>
      </c>
      <c r="Z4" s="1">
        <f>'Building energy consumption'!$B$19*'Building energy consumption'!Z41</f>
        <v>0</v>
      </c>
      <c r="AA4" s="1">
        <f>'Building energy consumption'!$B$19*'Building energy consumption'!AA41</f>
        <v>0</v>
      </c>
      <c r="AB4" s="1">
        <f>'Building energy consumption'!$B$19*'Building energy consumption'!AB41</f>
        <v>0</v>
      </c>
      <c r="AC4" s="1">
        <f>'Building energy consumption'!$B$19*'Building energy consumption'!AC41</f>
        <v>0</v>
      </c>
      <c r="AD4" s="1">
        <f>'Building energy consumption'!$B$19*'Building energy consumption'!AD41</f>
        <v>0</v>
      </c>
      <c r="AE4" s="1">
        <f>'Building energy consumption'!$B$19*'Building energy consumption'!AE41</f>
        <v>0</v>
      </c>
      <c r="AF4" s="1">
        <f>'Building energy consumption'!$B$19*'Building energy consumption'!AF41</f>
        <v>0</v>
      </c>
      <c r="AG4" s="1">
        <f>'Building energy consumption'!$B$19*'Building energy consumption'!AG41</f>
        <v>0</v>
      </c>
      <c r="AH4" s="1">
        <f>'Building energy consumption'!$B$19*'Building energy consumption'!AH41</f>
        <v>0</v>
      </c>
      <c r="AI4" s="1">
        <f>'Building energy consumption'!$B$19*'Building energy consumption'!AI41</f>
        <v>0</v>
      </c>
      <c r="AJ4" s="1">
        <f>'Building energy consumption'!$B$19*'Building energy consumption'!AJ41</f>
        <v>0</v>
      </c>
      <c r="AK4" s="1">
        <f>'Building energy consumption'!$B$19*'Building energy consumption'!AK41</f>
        <v>0</v>
      </c>
      <c r="AL4" s="1">
        <f>'Building energy consumption'!$B$19*'Building energy consumption'!AL41</f>
        <v>0</v>
      </c>
      <c r="AM4" s="1">
        <f>'Building energy consumption'!$B$19*'Building energy consumption'!AM41</f>
        <v>0</v>
      </c>
      <c r="AN4" s="1">
        <f>'Building energy consumption'!$B$19*'Building energy consumption'!AN41</f>
        <v>0</v>
      </c>
    </row>
    <row r="5" spans="1:40" x14ac:dyDescent="0.15">
      <c r="A5" t="s">
        <v>3</v>
      </c>
      <c r="B5" s="1">
        <f>'Building energy consumption'!$B$19*'Building energy consumption'!B42</f>
        <v>0</v>
      </c>
      <c r="C5" s="1">
        <f>'Building energy consumption'!$B$19*'Building energy consumption'!C42</f>
        <v>0</v>
      </c>
      <c r="D5" s="1">
        <f>'Building energy consumption'!$B$19*'Building energy consumption'!D42</f>
        <v>0</v>
      </c>
      <c r="E5" s="1">
        <f>'Building energy consumption'!$B$19*'Building energy consumption'!E42</f>
        <v>0</v>
      </c>
      <c r="F5" s="1">
        <f>'Building energy consumption'!$B$19*'Building energy consumption'!F42</f>
        <v>0</v>
      </c>
      <c r="G5" s="1">
        <f>'Building energy consumption'!$B$19*'Building energy consumption'!G42</f>
        <v>0</v>
      </c>
      <c r="H5" s="1">
        <f>'Building energy consumption'!$B$19*'Building energy consumption'!H42</f>
        <v>0</v>
      </c>
      <c r="I5" s="1">
        <f>'Building energy consumption'!$B$19*'Building energy consumption'!I42</f>
        <v>0</v>
      </c>
      <c r="J5" s="1">
        <f>'Building energy consumption'!$B$19*'Building energy consumption'!J42</f>
        <v>0</v>
      </c>
      <c r="K5" s="1">
        <f>'Building energy consumption'!$B$19*'Building energy consumption'!K42</f>
        <v>0</v>
      </c>
      <c r="L5" s="1">
        <f>'Building energy consumption'!$B$19*'Building energy consumption'!L42</f>
        <v>0</v>
      </c>
      <c r="M5" s="1">
        <f>'Building energy consumption'!$B$19*'Building energy consumption'!M42</f>
        <v>0</v>
      </c>
      <c r="N5" s="1">
        <f>'Building energy consumption'!$B$19*'Building energy consumption'!N42</f>
        <v>0</v>
      </c>
      <c r="O5" s="1">
        <f>'Building energy consumption'!$B$19*'Building energy consumption'!O42</f>
        <v>0</v>
      </c>
      <c r="P5" s="1">
        <f>'Building energy consumption'!$B$19*'Building energy consumption'!P42</f>
        <v>0</v>
      </c>
      <c r="Q5" s="1">
        <f>'Building energy consumption'!$B$19*'Building energy consumption'!Q42</f>
        <v>0</v>
      </c>
      <c r="R5" s="1">
        <f>'Building energy consumption'!$B$19*'Building energy consumption'!R42</f>
        <v>0</v>
      </c>
      <c r="S5" s="1">
        <f>'Building energy consumption'!$B$19*'Building energy consumption'!S42</f>
        <v>0</v>
      </c>
      <c r="T5" s="1">
        <f>'Building energy consumption'!$B$19*'Building energy consumption'!T42</f>
        <v>0</v>
      </c>
      <c r="U5" s="1">
        <f>'Building energy consumption'!$B$19*'Building energy consumption'!U42</f>
        <v>0</v>
      </c>
      <c r="V5" s="1">
        <f>'Building energy consumption'!$B$19*'Building energy consumption'!V42</f>
        <v>0</v>
      </c>
      <c r="W5" s="1">
        <f>'Building energy consumption'!$B$19*'Building energy consumption'!W42</f>
        <v>0</v>
      </c>
      <c r="X5" s="1">
        <f>'Building energy consumption'!$B$19*'Building energy consumption'!X42</f>
        <v>0</v>
      </c>
      <c r="Y5" s="1">
        <f>'Building energy consumption'!$B$19*'Building energy consumption'!Y42</f>
        <v>0</v>
      </c>
      <c r="Z5" s="1">
        <f>'Building energy consumption'!$B$19*'Building energy consumption'!Z42</f>
        <v>0</v>
      </c>
      <c r="AA5" s="1">
        <f>'Building energy consumption'!$B$19*'Building energy consumption'!AA42</f>
        <v>0</v>
      </c>
      <c r="AB5" s="1">
        <f>'Building energy consumption'!$B$19*'Building energy consumption'!AB42</f>
        <v>0</v>
      </c>
      <c r="AC5" s="1">
        <f>'Building energy consumption'!$B$19*'Building energy consumption'!AC42</f>
        <v>0</v>
      </c>
      <c r="AD5" s="1">
        <f>'Building energy consumption'!$B$19*'Building energy consumption'!AD42</f>
        <v>0</v>
      </c>
      <c r="AE5" s="1">
        <f>'Building energy consumption'!$B$19*'Building energy consumption'!AE42</f>
        <v>0</v>
      </c>
      <c r="AF5" s="1">
        <f>'Building energy consumption'!$B$19*'Building energy consumption'!AF42</f>
        <v>0</v>
      </c>
      <c r="AG5" s="1">
        <f>'Building energy consumption'!$B$19*'Building energy consumption'!AG42</f>
        <v>0</v>
      </c>
      <c r="AH5" s="1">
        <f>'Building energy consumption'!$B$19*'Building energy consumption'!AH42</f>
        <v>0</v>
      </c>
      <c r="AI5" s="1">
        <f>'Building energy consumption'!$B$19*'Building energy consumption'!AI42</f>
        <v>0</v>
      </c>
      <c r="AJ5" s="1">
        <f>'Building energy consumption'!$B$19*'Building energy consumption'!AJ42</f>
        <v>0</v>
      </c>
      <c r="AK5" s="1">
        <f>'Building energy consumption'!$B$19*'Building energy consumption'!AK42</f>
        <v>0</v>
      </c>
      <c r="AL5" s="1">
        <f>'Building energy consumption'!$B$19*'Building energy consumption'!AL42</f>
        <v>0</v>
      </c>
      <c r="AM5" s="1">
        <f>'Building energy consumption'!$B$19*'Building energy consumption'!AM42</f>
        <v>0</v>
      </c>
      <c r="AN5" s="1">
        <f>'Building energy consumption'!$B$19*'Building energy consumption'!AN42</f>
        <v>0</v>
      </c>
    </row>
    <row r="6" spans="1:40" x14ac:dyDescent="0.15">
      <c r="A6" t="s">
        <v>4</v>
      </c>
      <c r="B6" s="1">
        <f>'Building energy consumption'!$B$19*'Building energy consumption'!B43</f>
        <v>0</v>
      </c>
      <c r="C6" s="1">
        <f>'Building energy consumption'!$B$19*'Building energy consumption'!C43</f>
        <v>0</v>
      </c>
      <c r="D6" s="1">
        <f>'Building energy consumption'!$B$19*'Building energy consumption'!D43</f>
        <v>0</v>
      </c>
      <c r="E6" s="1">
        <f>'Building energy consumption'!$B$19*'Building energy consumption'!E43</f>
        <v>0</v>
      </c>
      <c r="F6" s="1">
        <f>'Building energy consumption'!$B$19*'Building energy consumption'!F43</f>
        <v>0</v>
      </c>
      <c r="G6" s="1">
        <f>'Building energy consumption'!$B$19*'Building energy consumption'!G43</f>
        <v>0</v>
      </c>
      <c r="H6" s="1">
        <f>'Building energy consumption'!$B$19*'Building energy consumption'!H43</f>
        <v>0</v>
      </c>
      <c r="I6" s="1">
        <f>'Building energy consumption'!$B$19*'Building energy consumption'!I43</f>
        <v>0</v>
      </c>
      <c r="J6" s="1">
        <f>'Building energy consumption'!$B$19*'Building energy consumption'!J43</f>
        <v>0</v>
      </c>
      <c r="K6" s="1">
        <f>'Building energy consumption'!$B$19*'Building energy consumption'!K43</f>
        <v>0</v>
      </c>
      <c r="L6" s="1">
        <f>'Building energy consumption'!$B$19*'Building energy consumption'!L43</f>
        <v>0</v>
      </c>
      <c r="M6" s="1">
        <f>'Building energy consumption'!$B$19*'Building energy consumption'!M43</f>
        <v>0</v>
      </c>
      <c r="N6" s="1">
        <f>'Building energy consumption'!$B$19*'Building energy consumption'!N43</f>
        <v>0</v>
      </c>
      <c r="O6" s="1">
        <f>'Building energy consumption'!$B$19*'Building energy consumption'!O43</f>
        <v>0</v>
      </c>
      <c r="P6" s="1">
        <f>'Building energy consumption'!$B$19*'Building energy consumption'!P43</f>
        <v>0</v>
      </c>
      <c r="Q6" s="1">
        <f>'Building energy consumption'!$B$19*'Building energy consumption'!Q43</f>
        <v>0</v>
      </c>
      <c r="R6" s="1">
        <f>'Building energy consumption'!$B$19*'Building energy consumption'!R43</f>
        <v>0</v>
      </c>
      <c r="S6" s="1">
        <f>'Building energy consumption'!$B$19*'Building energy consumption'!S43</f>
        <v>0</v>
      </c>
      <c r="T6" s="1">
        <f>'Building energy consumption'!$B$19*'Building energy consumption'!T43</f>
        <v>0</v>
      </c>
      <c r="U6" s="1">
        <f>'Building energy consumption'!$B$19*'Building energy consumption'!U43</f>
        <v>0</v>
      </c>
      <c r="V6" s="1">
        <f>'Building energy consumption'!$B$19*'Building energy consumption'!V43</f>
        <v>0</v>
      </c>
      <c r="W6" s="1">
        <f>'Building energy consumption'!$B$19*'Building energy consumption'!W43</f>
        <v>0</v>
      </c>
      <c r="X6" s="1">
        <f>'Building energy consumption'!$B$19*'Building energy consumption'!X43</f>
        <v>0</v>
      </c>
      <c r="Y6" s="1">
        <f>'Building energy consumption'!$B$19*'Building energy consumption'!Y43</f>
        <v>0</v>
      </c>
      <c r="Z6" s="1">
        <f>'Building energy consumption'!$B$19*'Building energy consumption'!Z43</f>
        <v>0</v>
      </c>
      <c r="AA6" s="1">
        <f>'Building energy consumption'!$B$19*'Building energy consumption'!AA43</f>
        <v>0</v>
      </c>
      <c r="AB6" s="1">
        <f>'Building energy consumption'!$B$19*'Building energy consumption'!AB43</f>
        <v>0</v>
      </c>
      <c r="AC6" s="1">
        <f>'Building energy consumption'!$B$19*'Building energy consumption'!AC43</f>
        <v>0</v>
      </c>
      <c r="AD6" s="1">
        <f>'Building energy consumption'!$B$19*'Building energy consumption'!AD43</f>
        <v>0</v>
      </c>
      <c r="AE6" s="1">
        <f>'Building energy consumption'!$B$19*'Building energy consumption'!AE43</f>
        <v>0</v>
      </c>
      <c r="AF6" s="1">
        <f>'Building energy consumption'!$B$19*'Building energy consumption'!AF43</f>
        <v>0</v>
      </c>
      <c r="AG6" s="1">
        <f>'Building energy consumption'!$B$19*'Building energy consumption'!AG43</f>
        <v>0</v>
      </c>
      <c r="AH6" s="1">
        <f>'Building energy consumption'!$B$19*'Building energy consumption'!AH43</f>
        <v>0</v>
      </c>
      <c r="AI6" s="1">
        <f>'Building energy consumption'!$B$19*'Building energy consumption'!AI43</f>
        <v>0</v>
      </c>
      <c r="AJ6" s="1">
        <f>'Building energy consumption'!$B$19*'Building energy consumption'!AJ43</f>
        <v>0</v>
      </c>
      <c r="AK6" s="1">
        <f>'Building energy consumption'!$B$19*'Building energy consumption'!AK43</f>
        <v>0</v>
      </c>
      <c r="AL6" s="1">
        <f>'Building energy consumption'!$B$19*'Building energy consumption'!AL43</f>
        <v>0</v>
      </c>
      <c r="AM6" s="1">
        <f>'Building energy consumption'!$B$19*'Building energy consumption'!AM43</f>
        <v>0</v>
      </c>
      <c r="AN6" s="1">
        <f>'Building energy consumption'!$B$19*'Building energy consumption'!AN43</f>
        <v>0</v>
      </c>
    </row>
    <row r="7" spans="1:40" x14ac:dyDescent="0.15">
      <c r="A7" t="s">
        <v>5</v>
      </c>
      <c r="B7" s="1">
        <f>'Building energy consumption'!$B$19*'Building energy consumption'!B44</f>
        <v>0</v>
      </c>
      <c r="C7" s="1">
        <f>'Building energy consumption'!$B$19*'Building energy consumption'!C44</f>
        <v>0</v>
      </c>
      <c r="D7" s="1">
        <f>'Building energy consumption'!$B$19*'Building energy consumption'!D44</f>
        <v>0</v>
      </c>
      <c r="E7" s="1">
        <f>'Building energy consumption'!$B$19*'Building energy consumption'!E44</f>
        <v>0</v>
      </c>
      <c r="F7" s="1">
        <f>'Building energy consumption'!$B$19*'Building energy consumption'!F44</f>
        <v>0</v>
      </c>
      <c r="G7" s="1">
        <f>'Building energy consumption'!$B$19*'Building energy consumption'!G44</f>
        <v>0</v>
      </c>
      <c r="H7" s="1">
        <f>'Building energy consumption'!$B$19*'Building energy consumption'!H44</f>
        <v>0</v>
      </c>
      <c r="I7" s="1">
        <f>'Building energy consumption'!$B$19*'Building energy consumption'!I44</f>
        <v>0</v>
      </c>
      <c r="J7" s="1">
        <f>'Building energy consumption'!$B$19*'Building energy consumption'!J44</f>
        <v>0</v>
      </c>
      <c r="K7" s="1">
        <f>'Building energy consumption'!$B$19*'Building energy consumption'!K44</f>
        <v>0</v>
      </c>
      <c r="L7" s="1">
        <f>'Building energy consumption'!$B$19*'Building energy consumption'!L44</f>
        <v>0</v>
      </c>
      <c r="M7" s="1">
        <f>'Building energy consumption'!$B$19*'Building energy consumption'!M44</f>
        <v>0</v>
      </c>
      <c r="N7" s="1">
        <f>'Building energy consumption'!$B$19*'Building energy consumption'!N44</f>
        <v>0</v>
      </c>
      <c r="O7" s="1">
        <f>'Building energy consumption'!$B$19*'Building energy consumption'!O44</f>
        <v>0</v>
      </c>
      <c r="P7" s="1">
        <f>'Building energy consumption'!$B$19*'Building energy consumption'!P44</f>
        <v>0</v>
      </c>
      <c r="Q7" s="1">
        <f>'Building energy consumption'!$B$19*'Building energy consumption'!Q44</f>
        <v>0</v>
      </c>
      <c r="R7" s="1">
        <f>'Building energy consumption'!$B$19*'Building energy consumption'!R44</f>
        <v>0</v>
      </c>
      <c r="S7" s="1">
        <f>'Building energy consumption'!$B$19*'Building energy consumption'!S44</f>
        <v>0</v>
      </c>
      <c r="T7" s="1">
        <f>'Building energy consumption'!$B$19*'Building energy consumption'!T44</f>
        <v>0</v>
      </c>
      <c r="U7" s="1">
        <f>'Building energy consumption'!$B$19*'Building energy consumption'!U44</f>
        <v>0</v>
      </c>
      <c r="V7" s="1">
        <f>'Building energy consumption'!$B$19*'Building energy consumption'!V44</f>
        <v>0</v>
      </c>
      <c r="W7" s="1">
        <f>'Building energy consumption'!$B$19*'Building energy consumption'!W44</f>
        <v>0</v>
      </c>
      <c r="X7" s="1">
        <f>'Building energy consumption'!$B$19*'Building energy consumption'!X44</f>
        <v>0</v>
      </c>
      <c r="Y7" s="1">
        <f>'Building energy consumption'!$B$19*'Building energy consumption'!Y44</f>
        <v>0</v>
      </c>
      <c r="Z7" s="1">
        <f>'Building energy consumption'!$B$19*'Building energy consumption'!Z44</f>
        <v>0</v>
      </c>
      <c r="AA7" s="1">
        <f>'Building energy consumption'!$B$19*'Building energy consumption'!AA44</f>
        <v>0</v>
      </c>
      <c r="AB7" s="1">
        <f>'Building energy consumption'!$B$19*'Building energy consumption'!AB44</f>
        <v>0</v>
      </c>
      <c r="AC7" s="1">
        <f>'Building energy consumption'!$B$19*'Building energy consumption'!AC44</f>
        <v>0</v>
      </c>
      <c r="AD7" s="1">
        <f>'Building energy consumption'!$B$19*'Building energy consumption'!AD44</f>
        <v>0</v>
      </c>
      <c r="AE7" s="1">
        <f>'Building energy consumption'!$B$19*'Building energy consumption'!AE44</f>
        <v>0</v>
      </c>
      <c r="AF7" s="1">
        <f>'Building energy consumption'!$B$19*'Building energy consumption'!AF44</f>
        <v>0</v>
      </c>
      <c r="AG7" s="1">
        <f>'Building energy consumption'!$B$19*'Building energy consumption'!AG44</f>
        <v>0</v>
      </c>
      <c r="AH7" s="1">
        <f>'Building energy consumption'!$B$19*'Building energy consumption'!AH44</f>
        <v>0</v>
      </c>
      <c r="AI7" s="1">
        <f>'Building energy consumption'!$B$19*'Building energy consumption'!AI44</f>
        <v>0</v>
      </c>
      <c r="AJ7" s="1">
        <f>'Building energy consumption'!$B$19*'Building energy consumption'!AJ44</f>
        <v>0</v>
      </c>
      <c r="AK7" s="1">
        <f>'Building energy consumption'!$B$19*'Building energy consumption'!AK44</f>
        <v>0</v>
      </c>
      <c r="AL7" s="1">
        <f>'Building energy consumption'!$B$19*'Building energy consumption'!AL44</f>
        <v>0</v>
      </c>
      <c r="AM7" s="1">
        <f>'Building energy consumption'!$B$19*'Building energy consumption'!AM44</f>
        <v>0</v>
      </c>
      <c r="AN7" s="1">
        <f>'Building energy consumption'!$B$19*'Building energy consumption'!AN44</f>
        <v>0</v>
      </c>
    </row>
    <row r="8" spans="1:40" x14ac:dyDescent="0.15">
      <c r="A8" t="s">
        <v>6</v>
      </c>
      <c r="B8" s="1">
        <f>'Building energy consumption'!$B$19*'Building energy consumption'!B45</f>
        <v>0</v>
      </c>
      <c r="C8" s="1">
        <f>'Building energy consumption'!$B$19*'Building energy consumption'!C45</f>
        <v>0</v>
      </c>
      <c r="D8" s="1">
        <f>'Building energy consumption'!$B$19*'Building energy consumption'!D45</f>
        <v>0</v>
      </c>
      <c r="E8" s="1">
        <f>'Building energy consumption'!$B$19*'Building energy consumption'!E45</f>
        <v>0</v>
      </c>
      <c r="F8" s="1">
        <f>'Building energy consumption'!$B$19*'Building energy consumption'!F45</f>
        <v>0</v>
      </c>
      <c r="G8" s="1">
        <f>'Building energy consumption'!$B$19*'Building energy consumption'!G45</f>
        <v>0</v>
      </c>
      <c r="H8" s="1">
        <f>'Building energy consumption'!$B$19*'Building energy consumption'!H45</f>
        <v>0</v>
      </c>
      <c r="I8" s="1">
        <f>'Building energy consumption'!$B$19*'Building energy consumption'!I45</f>
        <v>0</v>
      </c>
      <c r="J8" s="1">
        <f>'Building energy consumption'!$B$19*'Building energy consumption'!J45</f>
        <v>0</v>
      </c>
      <c r="K8" s="1">
        <f>'Building energy consumption'!$B$19*'Building energy consumption'!K45</f>
        <v>0</v>
      </c>
      <c r="L8" s="1">
        <f>'Building energy consumption'!$B$19*'Building energy consumption'!L45</f>
        <v>0</v>
      </c>
      <c r="M8" s="1">
        <f>'Building energy consumption'!$B$19*'Building energy consumption'!M45</f>
        <v>0</v>
      </c>
      <c r="N8" s="1">
        <f>'Building energy consumption'!$B$19*'Building energy consumption'!N45</f>
        <v>0</v>
      </c>
      <c r="O8" s="1">
        <f>'Building energy consumption'!$B$19*'Building energy consumption'!O45</f>
        <v>0</v>
      </c>
      <c r="P8" s="1">
        <f>'Building energy consumption'!$B$19*'Building energy consumption'!P45</f>
        <v>0</v>
      </c>
      <c r="Q8" s="1">
        <f>'Building energy consumption'!$B$19*'Building energy consumption'!Q45</f>
        <v>0</v>
      </c>
      <c r="R8" s="1">
        <f>'Building energy consumption'!$B$19*'Building energy consumption'!R45</f>
        <v>0</v>
      </c>
      <c r="S8" s="1">
        <f>'Building energy consumption'!$B$19*'Building energy consumption'!S45</f>
        <v>0</v>
      </c>
      <c r="T8" s="1">
        <f>'Building energy consumption'!$B$19*'Building energy consumption'!T45</f>
        <v>0</v>
      </c>
      <c r="U8" s="1">
        <f>'Building energy consumption'!$B$19*'Building energy consumption'!U45</f>
        <v>0</v>
      </c>
      <c r="V8" s="1">
        <f>'Building energy consumption'!$B$19*'Building energy consumption'!V45</f>
        <v>0</v>
      </c>
      <c r="W8" s="1">
        <f>'Building energy consumption'!$B$19*'Building energy consumption'!W45</f>
        <v>0</v>
      </c>
      <c r="X8" s="1">
        <f>'Building energy consumption'!$B$19*'Building energy consumption'!X45</f>
        <v>0</v>
      </c>
      <c r="Y8" s="1">
        <f>'Building energy consumption'!$B$19*'Building energy consumption'!Y45</f>
        <v>0</v>
      </c>
      <c r="Z8" s="1">
        <f>'Building energy consumption'!$B$19*'Building energy consumption'!Z45</f>
        <v>0</v>
      </c>
      <c r="AA8" s="1">
        <f>'Building energy consumption'!$B$19*'Building energy consumption'!AA45</f>
        <v>0</v>
      </c>
      <c r="AB8" s="1">
        <f>'Building energy consumption'!$B$19*'Building energy consumption'!AB45</f>
        <v>0</v>
      </c>
      <c r="AC8" s="1">
        <f>'Building energy consumption'!$B$19*'Building energy consumption'!AC45</f>
        <v>0</v>
      </c>
      <c r="AD8" s="1">
        <f>'Building energy consumption'!$B$19*'Building energy consumption'!AD45</f>
        <v>0</v>
      </c>
      <c r="AE8" s="1">
        <f>'Building energy consumption'!$B$19*'Building energy consumption'!AE45</f>
        <v>0</v>
      </c>
      <c r="AF8" s="1">
        <f>'Building energy consumption'!$B$19*'Building energy consumption'!AF45</f>
        <v>0</v>
      </c>
      <c r="AG8" s="1">
        <f>'Building energy consumption'!$B$19*'Building energy consumption'!AG45</f>
        <v>0</v>
      </c>
      <c r="AH8" s="1">
        <f>'Building energy consumption'!$B$19*'Building energy consumption'!AH45</f>
        <v>0</v>
      </c>
      <c r="AI8" s="1">
        <f>'Building energy consumption'!$B$19*'Building energy consumption'!AI45</f>
        <v>0</v>
      </c>
      <c r="AJ8" s="1">
        <f>'Building energy consumption'!$B$19*'Building energy consumption'!AJ45</f>
        <v>0</v>
      </c>
      <c r="AK8" s="1">
        <f>'Building energy consumption'!$B$19*'Building energy consumption'!AK45</f>
        <v>0</v>
      </c>
      <c r="AL8" s="1">
        <f>'Building energy consumption'!$B$19*'Building energy consumption'!AL45</f>
        <v>0</v>
      </c>
      <c r="AM8" s="1">
        <f>'Building energy consumption'!$B$19*'Building energy consumption'!AM45</f>
        <v>0</v>
      </c>
      <c r="AN8" s="1">
        <f>'Building energy consumption'!$B$19*'Building energy consumption'!AN45</f>
        <v>0</v>
      </c>
    </row>
    <row r="9" spans="1:40" x14ac:dyDescent="0.15">
      <c r="A9" t="s">
        <v>7</v>
      </c>
      <c r="B9" s="1">
        <f>'Building energy consumption'!$B$19*'Building energy consumption'!B46</f>
        <v>0</v>
      </c>
      <c r="C9" s="1">
        <f>'Building energy consumption'!$B$19*'Building energy consumption'!C46</f>
        <v>0</v>
      </c>
      <c r="D9" s="1">
        <f>'Building energy consumption'!$B$19*'Building energy consumption'!D46</f>
        <v>0</v>
      </c>
      <c r="E9" s="1">
        <f>'Building energy consumption'!$B$19*'Building energy consumption'!E46</f>
        <v>0</v>
      </c>
      <c r="F9" s="1">
        <f>'Building energy consumption'!$B$19*'Building energy consumption'!F46</f>
        <v>0</v>
      </c>
      <c r="G9" s="1">
        <f>'Building energy consumption'!$B$19*'Building energy consumption'!G46</f>
        <v>0</v>
      </c>
      <c r="H9" s="1">
        <f>'Building energy consumption'!$B$19*'Building energy consumption'!H46</f>
        <v>0</v>
      </c>
      <c r="I9" s="1">
        <f>'Building energy consumption'!$B$19*'Building energy consumption'!I46</f>
        <v>0</v>
      </c>
      <c r="J9" s="1">
        <f>'Building energy consumption'!$B$19*'Building energy consumption'!J46</f>
        <v>0</v>
      </c>
      <c r="K9" s="1">
        <f>'Building energy consumption'!$B$19*'Building energy consumption'!K46</f>
        <v>0</v>
      </c>
      <c r="L9" s="1">
        <f>'Building energy consumption'!$B$19*'Building energy consumption'!L46</f>
        <v>0</v>
      </c>
      <c r="M9" s="1">
        <f>'Building energy consumption'!$B$19*'Building energy consumption'!M46</f>
        <v>0</v>
      </c>
      <c r="N9" s="1">
        <f>'Building energy consumption'!$B$19*'Building energy consumption'!N46</f>
        <v>0</v>
      </c>
      <c r="O9" s="1">
        <f>'Building energy consumption'!$B$19*'Building energy consumption'!O46</f>
        <v>0</v>
      </c>
      <c r="P9" s="1">
        <f>'Building energy consumption'!$B$19*'Building energy consumption'!P46</f>
        <v>0</v>
      </c>
      <c r="Q9" s="1">
        <f>'Building energy consumption'!$B$19*'Building energy consumption'!Q46</f>
        <v>0</v>
      </c>
      <c r="R9" s="1">
        <f>'Building energy consumption'!$B$19*'Building energy consumption'!R46</f>
        <v>0</v>
      </c>
      <c r="S9" s="1">
        <f>'Building energy consumption'!$B$19*'Building energy consumption'!S46</f>
        <v>0</v>
      </c>
      <c r="T9" s="1">
        <f>'Building energy consumption'!$B$19*'Building energy consumption'!T46</f>
        <v>0</v>
      </c>
      <c r="U9" s="1">
        <f>'Building energy consumption'!$B$19*'Building energy consumption'!U46</f>
        <v>0</v>
      </c>
      <c r="V9" s="1">
        <f>'Building energy consumption'!$B$19*'Building energy consumption'!V46</f>
        <v>0</v>
      </c>
      <c r="W9" s="1">
        <f>'Building energy consumption'!$B$19*'Building energy consumption'!W46</f>
        <v>0</v>
      </c>
      <c r="X9" s="1">
        <f>'Building energy consumption'!$B$19*'Building energy consumption'!X46</f>
        <v>0</v>
      </c>
      <c r="Y9" s="1">
        <f>'Building energy consumption'!$B$19*'Building energy consumption'!Y46</f>
        <v>0</v>
      </c>
      <c r="Z9" s="1">
        <f>'Building energy consumption'!$B$19*'Building energy consumption'!Z46</f>
        <v>0</v>
      </c>
      <c r="AA9" s="1">
        <f>'Building energy consumption'!$B$19*'Building energy consumption'!AA46</f>
        <v>0</v>
      </c>
      <c r="AB9" s="1">
        <f>'Building energy consumption'!$B$19*'Building energy consumption'!AB46</f>
        <v>0</v>
      </c>
      <c r="AC9" s="1">
        <f>'Building energy consumption'!$B$19*'Building energy consumption'!AC46</f>
        <v>0</v>
      </c>
      <c r="AD9" s="1">
        <f>'Building energy consumption'!$B$19*'Building energy consumption'!AD46</f>
        <v>0</v>
      </c>
      <c r="AE9" s="1">
        <f>'Building energy consumption'!$B$19*'Building energy consumption'!AE46</f>
        <v>0</v>
      </c>
      <c r="AF9" s="1">
        <f>'Building energy consumption'!$B$19*'Building energy consumption'!AF46</f>
        <v>0</v>
      </c>
      <c r="AG9" s="1">
        <f>'Building energy consumption'!$B$19*'Building energy consumption'!AG46</f>
        <v>0</v>
      </c>
      <c r="AH9" s="1">
        <f>'Building energy consumption'!$B$19*'Building energy consumption'!AH46</f>
        <v>0</v>
      </c>
      <c r="AI9" s="1">
        <f>'Building energy consumption'!$B$19*'Building energy consumption'!AI46</f>
        <v>0</v>
      </c>
      <c r="AJ9" s="1">
        <f>'Building energy consumption'!$B$19*'Building energy consumption'!AJ46</f>
        <v>0</v>
      </c>
      <c r="AK9" s="1">
        <f>'Building energy consumption'!$B$19*'Building energy consumption'!AK46</f>
        <v>0</v>
      </c>
      <c r="AL9" s="1">
        <f>'Building energy consumption'!$B$19*'Building energy consumption'!AL46</f>
        <v>0</v>
      </c>
      <c r="AM9" s="1">
        <f>'Building energy consumption'!$B$19*'Building energy consumption'!AM46</f>
        <v>0</v>
      </c>
      <c r="AN9" s="1">
        <f>'Building energy consumption'!$B$19*'Building energy consumption'!AN46</f>
        <v>0</v>
      </c>
    </row>
    <row r="10" spans="1:40" x14ac:dyDescent="0.15">
      <c r="A10" t="s">
        <v>8</v>
      </c>
      <c r="B10" s="1">
        <f>'Building energy consumption'!$B$19*'Building energy consumption'!B47</f>
        <v>0</v>
      </c>
      <c r="C10" s="1">
        <f>'Building energy consumption'!$B$19*'Building energy consumption'!C47</f>
        <v>0</v>
      </c>
      <c r="D10" s="1">
        <f>'Building energy consumption'!$B$19*'Building energy consumption'!D47</f>
        <v>0</v>
      </c>
      <c r="E10" s="1">
        <f>'Building energy consumption'!$B$19*'Building energy consumption'!E47</f>
        <v>0</v>
      </c>
      <c r="F10" s="1">
        <f>'Building energy consumption'!$B$19*'Building energy consumption'!F47</f>
        <v>0</v>
      </c>
      <c r="G10" s="1">
        <f>'Building energy consumption'!$B$19*'Building energy consumption'!G47</f>
        <v>0</v>
      </c>
      <c r="H10" s="1">
        <f>'Building energy consumption'!$B$19*'Building energy consumption'!H47</f>
        <v>0</v>
      </c>
      <c r="I10" s="1">
        <f>'Building energy consumption'!$B$19*'Building energy consumption'!I47</f>
        <v>0</v>
      </c>
      <c r="J10" s="1">
        <f>'Building energy consumption'!$B$19*'Building energy consumption'!J47</f>
        <v>0</v>
      </c>
      <c r="K10" s="1">
        <f>'Building energy consumption'!$B$19*'Building energy consumption'!K47</f>
        <v>0</v>
      </c>
      <c r="L10" s="1">
        <f>'Building energy consumption'!$B$19*'Building energy consumption'!L47</f>
        <v>0</v>
      </c>
      <c r="M10" s="1">
        <f>'Building energy consumption'!$B$19*'Building energy consumption'!M47</f>
        <v>0</v>
      </c>
      <c r="N10" s="1">
        <f>'Building energy consumption'!$B$19*'Building energy consumption'!N47</f>
        <v>0</v>
      </c>
      <c r="O10" s="1">
        <f>'Building energy consumption'!$B$19*'Building energy consumption'!O47</f>
        <v>0</v>
      </c>
      <c r="P10" s="1">
        <f>'Building energy consumption'!$B$19*'Building energy consumption'!P47</f>
        <v>0</v>
      </c>
      <c r="Q10" s="1">
        <f>'Building energy consumption'!$B$19*'Building energy consumption'!Q47</f>
        <v>0</v>
      </c>
      <c r="R10" s="1">
        <f>'Building energy consumption'!$B$19*'Building energy consumption'!R47</f>
        <v>0</v>
      </c>
      <c r="S10" s="1">
        <f>'Building energy consumption'!$B$19*'Building energy consumption'!S47</f>
        <v>0</v>
      </c>
      <c r="T10" s="1">
        <f>'Building energy consumption'!$B$19*'Building energy consumption'!T47</f>
        <v>0</v>
      </c>
      <c r="U10" s="1">
        <f>'Building energy consumption'!$B$19*'Building energy consumption'!U47</f>
        <v>0</v>
      </c>
      <c r="V10" s="1">
        <f>'Building energy consumption'!$B$19*'Building energy consumption'!V47</f>
        <v>0</v>
      </c>
      <c r="W10" s="1">
        <f>'Building energy consumption'!$B$19*'Building energy consumption'!W47</f>
        <v>0</v>
      </c>
      <c r="X10" s="1">
        <f>'Building energy consumption'!$B$19*'Building energy consumption'!X47</f>
        <v>0</v>
      </c>
      <c r="Y10" s="1">
        <f>'Building energy consumption'!$B$19*'Building energy consumption'!Y47</f>
        <v>0</v>
      </c>
      <c r="Z10" s="1">
        <f>'Building energy consumption'!$B$19*'Building energy consumption'!Z47</f>
        <v>0</v>
      </c>
      <c r="AA10" s="1">
        <f>'Building energy consumption'!$B$19*'Building energy consumption'!AA47</f>
        <v>0</v>
      </c>
      <c r="AB10" s="1">
        <f>'Building energy consumption'!$B$19*'Building energy consumption'!AB47</f>
        <v>0</v>
      </c>
      <c r="AC10" s="1">
        <f>'Building energy consumption'!$B$19*'Building energy consumption'!AC47</f>
        <v>0</v>
      </c>
      <c r="AD10" s="1">
        <f>'Building energy consumption'!$B$19*'Building energy consumption'!AD47</f>
        <v>0</v>
      </c>
      <c r="AE10" s="1">
        <f>'Building energy consumption'!$B$19*'Building energy consumption'!AE47</f>
        <v>0</v>
      </c>
      <c r="AF10" s="1">
        <f>'Building energy consumption'!$B$19*'Building energy consumption'!AF47</f>
        <v>0</v>
      </c>
      <c r="AG10" s="1">
        <f>'Building energy consumption'!$B$19*'Building energy consumption'!AG47</f>
        <v>0</v>
      </c>
      <c r="AH10" s="1">
        <f>'Building energy consumption'!$B$19*'Building energy consumption'!AH47</f>
        <v>0</v>
      </c>
      <c r="AI10" s="1">
        <f>'Building energy consumption'!$B$19*'Building energy consumption'!AI47</f>
        <v>0</v>
      </c>
      <c r="AJ10" s="1">
        <f>'Building energy consumption'!$B$19*'Building energy consumption'!AJ47</f>
        <v>0</v>
      </c>
      <c r="AK10" s="1">
        <f>'Building energy consumption'!$B$19*'Building energy consumption'!AK47</f>
        <v>0</v>
      </c>
      <c r="AL10" s="1">
        <f>'Building energy consumption'!$B$19*'Building energy consumption'!AL47</f>
        <v>0</v>
      </c>
      <c r="AM10" s="1">
        <f>'Building energy consumption'!$B$19*'Building energy consumption'!AM47</f>
        <v>0</v>
      </c>
      <c r="AN10" s="1">
        <f>'Building energy consumption'!$B$19*'Building energy consumption'!AN47</f>
        <v>0</v>
      </c>
    </row>
    <row r="11" spans="1:40" x14ac:dyDescent="0.15">
      <c r="A11" t="s">
        <v>9</v>
      </c>
      <c r="B11" s="1">
        <f>'Building energy consumption'!$B$19*'Building energy consumption'!B48</f>
        <v>0</v>
      </c>
      <c r="C11" s="1">
        <f>'Building energy consumption'!$B$19*'Building energy consumption'!C48</f>
        <v>0</v>
      </c>
      <c r="D11" s="1">
        <f>'Building energy consumption'!$B$19*'Building energy consumption'!D48</f>
        <v>0</v>
      </c>
      <c r="E11" s="1">
        <f>'Building energy consumption'!$B$19*'Building energy consumption'!E48</f>
        <v>0</v>
      </c>
      <c r="F11" s="1">
        <f>'Building energy consumption'!$B$19*'Building energy consumption'!F48</f>
        <v>0</v>
      </c>
      <c r="G11" s="1">
        <f>'Building energy consumption'!$B$19*'Building energy consumption'!G48</f>
        <v>0</v>
      </c>
      <c r="H11" s="1">
        <f>'Building energy consumption'!$B$19*'Building energy consumption'!H48</f>
        <v>0</v>
      </c>
      <c r="I11" s="1">
        <f>'Building energy consumption'!$B$19*'Building energy consumption'!I48</f>
        <v>0</v>
      </c>
      <c r="J11" s="1">
        <f>'Building energy consumption'!$B$19*'Building energy consumption'!J48</f>
        <v>0</v>
      </c>
      <c r="K11" s="1">
        <f>'Building energy consumption'!$B$19*'Building energy consumption'!K48</f>
        <v>0</v>
      </c>
      <c r="L11" s="1">
        <f>'Building energy consumption'!$B$19*'Building energy consumption'!L48</f>
        <v>0</v>
      </c>
      <c r="M11" s="1">
        <f>'Building energy consumption'!$B$19*'Building energy consumption'!M48</f>
        <v>0</v>
      </c>
      <c r="N11" s="1">
        <f>'Building energy consumption'!$B$19*'Building energy consumption'!N48</f>
        <v>0</v>
      </c>
      <c r="O11" s="1">
        <f>'Building energy consumption'!$B$19*'Building energy consumption'!O48</f>
        <v>0</v>
      </c>
      <c r="P11" s="1">
        <f>'Building energy consumption'!$B$19*'Building energy consumption'!P48</f>
        <v>0</v>
      </c>
      <c r="Q11" s="1">
        <f>'Building energy consumption'!$B$19*'Building energy consumption'!Q48</f>
        <v>0</v>
      </c>
      <c r="R11" s="1">
        <f>'Building energy consumption'!$B$19*'Building energy consumption'!R48</f>
        <v>0</v>
      </c>
      <c r="S11" s="1">
        <f>'Building energy consumption'!$B$19*'Building energy consumption'!S48</f>
        <v>0</v>
      </c>
      <c r="T11" s="1">
        <f>'Building energy consumption'!$B$19*'Building energy consumption'!T48</f>
        <v>0</v>
      </c>
      <c r="U11" s="1">
        <f>'Building energy consumption'!$B$19*'Building energy consumption'!U48</f>
        <v>0</v>
      </c>
      <c r="V11" s="1">
        <f>'Building energy consumption'!$B$19*'Building energy consumption'!V48</f>
        <v>0</v>
      </c>
      <c r="W11" s="1">
        <f>'Building energy consumption'!$B$19*'Building energy consumption'!W48</f>
        <v>0</v>
      </c>
      <c r="X11" s="1">
        <f>'Building energy consumption'!$B$19*'Building energy consumption'!X48</f>
        <v>0</v>
      </c>
      <c r="Y11" s="1">
        <f>'Building energy consumption'!$B$19*'Building energy consumption'!Y48</f>
        <v>0</v>
      </c>
      <c r="Z11" s="1">
        <f>'Building energy consumption'!$B$19*'Building energy consumption'!Z48</f>
        <v>0</v>
      </c>
      <c r="AA11" s="1">
        <f>'Building energy consumption'!$B$19*'Building energy consumption'!AA48</f>
        <v>0</v>
      </c>
      <c r="AB11" s="1">
        <f>'Building energy consumption'!$B$19*'Building energy consumption'!AB48</f>
        <v>0</v>
      </c>
      <c r="AC11" s="1">
        <f>'Building energy consumption'!$B$19*'Building energy consumption'!AC48</f>
        <v>0</v>
      </c>
      <c r="AD11" s="1">
        <f>'Building energy consumption'!$B$19*'Building energy consumption'!AD48</f>
        <v>0</v>
      </c>
      <c r="AE11" s="1">
        <f>'Building energy consumption'!$B$19*'Building energy consumption'!AE48</f>
        <v>0</v>
      </c>
      <c r="AF11" s="1">
        <f>'Building energy consumption'!$B$19*'Building energy consumption'!AF48</f>
        <v>0</v>
      </c>
      <c r="AG11" s="1">
        <f>'Building energy consumption'!$B$19*'Building energy consumption'!AG48</f>
        <v>0</v>
      </c>
      <c r="AH11" s="1">
        <f>'Building energy consumption'!$B$19*'Building energy consumption'!AH48</f>
        <v>0</v>
      </c>
      <c r="AI11" s="1">
        <f>'Building energy consumption'!$B$19*'Building energy consumption'!AI48</f>
        <v>0</v>
      </c>
      <c r="AJ11" s="1">
        <f>'Building energy consumption'!$B$19*'Building energy consumption'!AJ48</f>
        <v>0</v>
      </c>
      <c r="AK11" s="1">
        <f>'Building energy consumption'!$B$19*'Building energy consumption'!AK48</f>
        <v>0</v>
      </c>
      <c r="AL11" s="1">
        <f>'Building energy consumption'!$B$19*'Building energy consumption'!AL48</f>
        <v>0</v>
      </c>
      <c r="AM11" s="1">
        <f>'Building energy consumption'!$B$19*'Building energy consumption'!AM48</f>
        <v>0</v>
      </c>
      <c r="AN11" s="1">
        <f>'Building energy consumption'!$B$19*'Building energy consumption'!AN48</f>
        <v>0</v>
      </c>
    </row>
  </sheetData>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61B7-A5F6-498A-8C1D-283CAE377515}">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consumption'!B65</f>
        <v>233393439650686.03</v>
      </c>
      <c r="C2" s="1">
        <f>'Building energy consumption'!$B$19*'Building energy consumption'!C65</f>
        <v>232543886588387.75</v>
      </c>
      <c r="D2" s="1">
        <f>'Building energy consumption'!$B$19*'Building energy consumption'!D65</f>
        <v>237240210269874.53</v>
      </c>
      <c r="E2" s="1">
        <f>'Building energy consumption'!$B$19*'Building energy consumption'!E65</f>
        <v>241899660051417.94</v>
      </c>
      <c r="F2" s="1">
        <f>'Building energy consumption'!$B$19*'Building energy consumption'!F65</f>
        <v>245666130573629.97</v>
      </c>
      <c r="G2" s="1">
        <f>'Building energy consumption'!$B$19*'Building energy consumption'!G65</f>
        <v>248123566756927.91</v>
      </c>
      <c r="H2" s="1">
        <f>'Building energy consumption'!$B$19*'Building energy consumption'!H65</f>
        <v>250510663486546.28</v>
      </c>
      <c r="I2" s="1">
        <f>'Building energy consumption'!$B$19*'Building energy consumption'!I65</f>
        <v>252828551563772.16</v>
      </c>
      <c r="J2" s="1">
        <f>'Building energy consumption'!$B$19*'Building energy consumption'!J65</f>
        <v>255076609691594.72</v>
      </c>
      <c r="K2" s="1">
        <f>'Building energy consumption'!$B$19*'Building energy consumption'!K65</f>
        <v>257141821053531.47</v>
      </c>
      <c r="L2" s="1">
        <f>'Building energy consumption'!$B$19*'Building energy consumption'!L65</f>
        <v>258968660173121.13</v>
      </c>
      <c r="M2" s="1">
        <f>'Building energy consumption'!$B$19*'Building energy consumption'!M65</f>
        <v>260717556139558.5</v>
      </c>
      <c r="N2" s="1">
        <f>'Building energy consumption'!$B$19*'Building energy consumption'!N65</f>
        <v>262389552049803.91</v>
      </c>
      <c r="O2" s="1">
        <f>'Building energy consumption'!$B$19*'Building energy consumption'!O65</f>
        <v>263983781279782.94</v>
      </c>
      <c r="P2" s="1">
        <f>'Building energy consumption'!$B$19*'Building energy consumption'!P65</f>
        <v>264905722393652.44</v>
      </c>
      <c r="Q2" s="1">
        <f>'Building energy consumption'!$B$19*'Building energy consumption'!Q65</f>
        <v>264941611498228.34</v>
      </c>
      <c r="R2" s="1">
        <f>'Building energy consumption'!$B$19*'Building energy consumption'!R65</f>
        <v>264968319414660</v>
      </c>
      <c r="S2" s="1">
        <f>'Building energy consumption'!$B$19*'Building energy consumption'!S65</f>
        <v>264986617347357.53</v>
      </c>
      <c r="T2" s="1">
        <f>'Building energy consumption'!$B$19*'Building energy consumption'!T65</f>
        <v>264996143684591.53</v>
      </c>
      <c r="U2" s="1">
        <f>'Building energy consumption'!$B$19*'Building energy consumption'!U65</f>
        <v>264609945165449.22</v>
      </c>
      <c r="V2" s="1">
        <f>'Building energy consumption'!$B$19*'Building energy consumption'!V65</f>
        <v>263644844772719.81</v>
      </c>
      <c r="W2" s="1">
        <f>'Building energy consumption'!$B$19*'Building energy consumption'!W65</f>
        <v>262667865519567.31</v>
      </c>
      <c r="X2" s="1">
        <f>'Building energy consumption'!$B$19*'Building energy consumption'!X65</f>
        <v>261679761237237.25</v>
      </c>
      <c r="Y2" s="1">
        <f>'Building energy consumption'!$B$19*'Building energy consumption'!Y65</f>
        <v>260679245273551.97</v>
      </c>
      <c r="Z2" s="1">
        <f>'Building energy consumption'!$B$19*'Building energy consumption'!Z65</f>
        <v>259377184962664.97</v>
      </c>
      <c r="AA2" s="1">
        <f>'Building energy consumption'!$B$19*'Building energy consumption'!AA65</f>
        <v>257636340588166.5</v>
      </c>
      <c r="AB2" s="1">
        <f>'Building energy consumption'!$B$19*'Building energy consumption'!AB65</f>
        <v>255876036549787.31</v>
      </c>
      <c r="AC2" s="1">
        <f>'Building energy consumption'!$B$19*'Building energy consumption'!AC65</f>
        <v>254096349371112.22</v>
      </c>
      <c r="AD2" s="1">
        <f>'Building energy consumption'!$B$19*'Building energy consumption'!AD65</f>
        <v>252297392497717.94</v>
      </c>
      <c r="AE2" s="1">
        <f>'Building energy consumption'!$B$19*'Building energy consumption'!AE65</f>
        <v>250127418703855.53</v>
      </c>
      <c r="AF2" s="1">
        <f>'Building energy consumption'!$B$19*'Building energy consumption'!AF65</f>
        <v>247416725969818.25</v>
      </c>
      <c r="AG2" s="1">
        <f>'Building energy consumption'!$B$19*'Building energy consumption'!AG65</f>
        <v>244678011360041.34</v>
      </c>
      <c r="AH2" s="1">
        <f>'Building energy consumption'!$B$19*'Building energy consumption'!AH65</f>
        <v>241912804537414.19</v>
      </c>
      <c r="AI2" s="1">
        <f>'Building energy consumption'!$B$19*'Building energy consumption'!AI65</f>
        <v>239118468234423.84</v>
      </c>
      <c r="AJ2" s="1">
        <f>'Building energy consumption'!$B$19*'Building energy consumption'!AJ65</f>
        <v>236025010721878.34</v>
      </c>
      <c r="AK2" s="1">
        <f>'Building energy consumption'!$B$19*'Building energy consumption'!AK65</f>
        <v>232503846051253.16</v>
      </c>
      <c r="AL2" s="1">
        <f>'Building energy consumption'!$B$19*'Building energy consumption'!AL65</f>
        <v>228947088871446.56</v>
      </c>
      <c r="AM2" s="1">
        <f>'Building energy consumption'!$B$19*'Building energy consumption'!AM65</f>
        <v>225355214263153.91</v>
      </c>
      <c r="AN2" s="1">
        <f>'Building energy consumption'!$B$19*'Building energy consumption'!AN65</f>
        <v>221727160312868.19</v>
      </c>
    </row>
    <row r="3" spans="1:40" x14ac:dyDescent="0.15">
      <c r="A3" t="s">
        <v>1</v>
      </c>
      <c r="B3" s="1">
        <f>'Building energy consumption'!$B$19*'Building energy consumption'!B66</f>
        <v>0</v>
      </c>
      <c r="C3" s="1">
        <f>'Building energy consumption'!$B$19*'Building energy consumption'!C66</f>
        <v>0</v>
      </c>
      <c r="D3" s="1">
        <f>'Building energy consumption'!$B$19*'Building energy consumption'!D66</f>
        <v>0</v>
      </c>
      <c r="E3" s="1">
        <f>'Building energy consumption'!$B$19*'Building energy consumption'!E66</f>
        <v>0</v>
      </c>
      <c r="F3" s="1">
        <f>'Building energy consumption'!$B$19*'Building energy consumption'!F66</f>
        <v>0</v>
      </c>
      <c r="G3" s="1">
        <f>'Building energy consumption'!$B$19*'Building energy consumption'!G66</f>
        <v>0</v>
      </c>
      <c r="H3" s="1">
        <f>'Building energy consumption'!$B$19*'Building energy consumption'!H66</f>
        <v>0</v>
      </c>
      <c r="I3" s="1">
        <f>'Building energy consumption'!$B$19*'Building energy consumption'!I66</f>
        <v>0</v>
      </c>
      <c r="J3" s="1">
        <f>'Building energy consumption'!$B$19*'Building energy consumption'!J66</f>
        <v>0</v>
      </c>
      <c r="K3" s="1">
        <f>'Building energy consumption'!$B$19*'Building energy consumption'!K66</f>
        <v>0</v>
      </c>
      <c r="L3" s="1">
        <f>'Building energy consumption'!$B$19*'Building energy consumption'!L66</f>
        <v>0</v>
      </c>
      <c r="M3" s="1">
        <f>'Building energy consumption'!$B$19*'Building energy consumption'!M66</f>
        <v>0</v>
      </c>
      <c r="N3" s="1">
        <f>'Building energy consumption'!$B$19*'Building energy consumption'!N66</f>
        <v>0</v>
      </c>
      <c r="O3" s="1">
        <f>'Building energy consumption'!$B$19*'Building energy consumption'!O66</f>
        <v>0</v>
      </c>
      <c r="P3" s="1">
        <f>'Building energy consumption'!$B$19*'Building energy consumption'!P66</f>
        <v>0</v>
      </c>
      <c r="Q3" s="1">
        <f>'Building energy consumption'!$B$19*'Building energy consumption'!Q66</f>
        <v>0</v>
      </c>
      <c r="R3" s="1">
        <f>'Building energy consumption'!$B$19*'Building energy consumption'!R66</f>
        <v>0</v>
      </c>
      <c r="S3" s="1">
        <f>'Building energy consumption'!$B$19*'Building energy consumption'!S66</f>
        <v>0</v>
      </c>
      <c r="T3" s="1">
        <f>'Building energy consumption'!$B$19*'Building energy consumption'!T66</f>
        <v>0</v>
      </c>
      <c r="U3" s="1">
        <f>'Building energy consumption'!$B$19*'Building energy consumption'!U66</f>
        <v>0</v>
      </c>
      <c r="V3" s="1">
        <f>'Building energy consumption'!$B$19*'Building energy consumption'!V66</f>
        <v>0</v>
      </c>
      <c r="W3" s="1">
        <f>'Building energy consumption'!$B$19*'Building energy consumption'!W66</f>
        <v>0</v>
      </c>
      <c r="X3" s="1">
        <f>'Building energy consumption'!$B$19*'Building energy consumption'!X66</f>
        <v>0</v>
      </c>
      <c r="Y3" s="1">
        <f>'Building energy consumption'!$B$19*'Building energy consumption'!Y66</f>
        <v>0</v>
      </c>
      <c r="Z3" s="1">
        <f>'Building energy consumption'!$B$19*'Building energy consumption'!Z66</f>
        <v>0</v>
      </c>
      <c r="AA3" s="1">
        <f>'Building energy consumption'!$B$19*'Building energy consumption'!AA66</f>
        <v>0</v>
      </c>
      <c r="AB3" s="1">
        <f>'Building energy consumption'!$B$19*'Building energy consumption'!AB66</f>
        <v>0</v>
      </c>
      <c r="AC3" s="1">
        <f>'Building energy consumption'!$B$19*'Building energy consumption'!AC66</f>
        <v>0</v>
      </c>
      <c r="AD3" s="1">
        <f>'Building energy consumption'!$B$19*'Building energy consumption'!AD66</f>
        <v>0</v>
      </c>
      <c r="AE3" s="1">
        <f>'Building energy consumption'!$B$19*'Building energy consumption'!AE66</f>
        <v>0</v>
      </c>
      <c r="AF3" s="1">
        <f>'Building energy consumption'!$B$19*'Building energy consumption'!AF66</f>
        <v>0</v>
      </c>
      <c r="AG3" s="1">
        <f>'Building energy consumption'!$B$19*'Building energy consumption'!AG66</f>
        <v>0</v>
      </c>
      <c r="AH3" s="1">
        <f>'Building energy consumption'!$B$19*'Building energy consumption'!AH66</f>
        <v>0</v>
      </c>
      <c r="AI3" s="1">
        <f>'Building energy consumption'!$B$19*'Building energy consumption'!AI66</f>
        <v>0</v>
      </c>
      <c r="AJ3" s="1">
        <f>'Building energy consumption'!$B$19*'Building energy consumption'!AJ66</f>
        <v>0</v>
      </c>
      <c r="AK3" s="1">
        <f>'Building energy consumption'!$B$19*'Building energy consumption'!AK66</f>
        <v>0</v>
      </c>
      <c r="AL3" s="1">
        <f>'Building energy consumption'!$B$19*'Building energy consumption'!AL66</f>
        <v>0</v>
      </c>
      <c r="AM3" s="1">
        <f>'Building energy consumption'!$B$19*'Building energy consumption'!AM66</f>
        <v>0</v>
      </c>
      <c r="AN3" s="1">
        <f>'Building energy consumption'!$B$19*'Building energy consumption'!AN66</f>
        <v>0</v>
      </c>
    </row>
    <row r="4" spans="1:40" x14ac:dyDescent="0.15">
      <c r="A4" t="s">
        <v>2</v>
      </c>
      <c r="B4" s="1">
        <f>'Building energy consumption'!$B$19*'Building energy consumption'!B67</f>
        <v>0</v>
      </c>
      <c r="C4" s="1">
        <f>'Building energy consumption'!$B$19*'Building energy consumption'!C67</f>
        <v>0</v>
      </c>
      <c r="D4" s="1">
        <f>'Building energy consumption'!$B$19*'Building energy consumption'!D67</f>
        <v>0</v>
      </c>
      <c r="E4" s="1">
        <f>'Building energy consumption'!$B$19*'Building energy consumption'!E67</f>
        <v>0</v>
      </c>
      <c r="F4" s="1">
        <f>'Building energy consumption'!$B$19*'Building energy consumption'!F67</f>
        <v>0</v>
      </c>
      <c r="G4" s="1">
        <f>'Building energy consumption'!$B$19*'Building energy consumption'!G67</f>
        <v>0</v>
      </c>
      <c r="H4" s="1">
        <f>'Building energy consumption'!$B$19*'Building energy consumption'!H67</f>
        <v>0</v>
      </c>
      <c r="I4" s="1">
        <f>'Building energy consumption'!$B$19*'Building energy consumption'!I67</f>
        <v>0</v>
      </c>
      <c r="J4" s="1">
        <f>'Building energy consumption'!$B$19*'Building energy consumption'!J67</f>
        <v>0</v>
      </c>
      <c r="K4" s="1">
        <f>'Building energy consumption'!$B$19*'Building energy consumption'!K67</f>
        <v>0</v>
      </c>
      <c r="L4" s="1">
        <f>'Building energy consumption'!$B$19*'Building energy consumption'!L67</f>
        <v>0</v>
      </c>
      <c r="M4" s="1">
        <f>'Building energy consumption'!$B$19*'Building energy consumption'!M67</f>
        <v>0</v>
      </c>
      <c r="N4" s="1">
        <f>'Building energy consumption'!$B$19*'Building energy consumption'!N67</f>
        <v>0</v>
      </c>
      <c r="O4" s="1">
        <f>'Building energy consumption'!$B$19*'Building energy consumption'!O67</f>
        <v>0</v>
      </c>
      <c r="P4" s="1">
        <f>'Building energy consumption'!$B$19*'Building energy consumption'!P67</f>
        <v>0</v>
      </c>
      <c r="Q4" s="1">
        <f>'Building energy consumption'!$B$19*'Building energy consumption'!Q67</f>
        <v>0</v>
      </c>
      <c r="R4" s="1">
        <f>'Building energy consumption'!$B$19*'Building energy consumption'!R67</f>
        <v>0</v>
      </c>
      <c r="S4" s="1">
        <f>'Building energy consumption'!$B$19*'Building energy consumption'!S67</f>
        <v>0</v>
      </c>
      <c r="T4" s="1">
        <f>'Building energy consumption'!$B$19*'Building energy consumption'!T67</f>
        <v>0</v>
      </c>
      <c r="U4" s="1">
        <f>'Building energy consumption'!$B$19*'Building energy consumption'!U67</f>
        <v>0</v>
      </c>
      <c r="V4" s="1">
        <f>'Building energy consumption'!$B$19*'Building energy consumption'!V67</f>
        <v>0</v>
      </c>
      <c r="W4" s="1">
        <f>'Building energy consumption'!$B$19*'Building energy consumption'!W67</f>
        <v>0</v>
      </c>
      <c r="X4" s="1">
        <f>'Building energy consumption'!$B$19*'Building energy consumption'!X67</f>
        <v>0</v>
      </c>
      <c r="Y4" s="1">
        <f>'Building energy consumption'!$B$19*'Building energy consumption'!Y67</f>
        <v>0</v>
      </c>
      <c r="Z4" s="1">
        <f>'Building energy consumption'!$B$19*'Building energy consumption'!Z67</f>
        <v>0</v>
      </c>
      <c r="AA4" s="1">
        <f>'Building energy consumption'!$B$19*'Building energy consumption'!AA67</f>
        <v>0</v>
      </c>
      <c r="AB4" s="1">
        <f>'Building energy consumption'!$B$19*'Building energy consumption'!AB67</f>
        <v>0</v>
      </c>
      <c r="AC4" s="1">
        <f>'Building energy consumption'!$B$19*'Building energy consumption'!AC67</f>
        <v>0</v>
      </c>
      <c r="AD4" s="1">
        <f>'Building energy consumption'!$B$19*'Building energy consumption'!AD67</f>
        <v>0</v>
      </c>
      <c r="AE4" s="1">
        <f>'Building energy consumption'!$B$19*'Building energy consumption'!AE67</f>
        <v>0</v>
      </c>
      <c r="AF4" s="1">
        <f>'Building energy consumption'!$B$19*'Building energy consumption'!AF67</f>
        <v>0</v>
      </c>
      <c r="AG4" s="1">
        <f>'Building energy consumption'!$B$19*'Building energy consumption'!AG67</f>
        <v>0</v>
      </c>
      <c r="AH4" s="1">
        <f>'Building energy consumption'!$B$19*'Building energy consumption'!AH67</f>
        <v>0</v>
      </c>
      <c r="AI4" s="1">
        <f>'Building energy consumption'!$B$19*'Building energy consumption'!AI67</f>
        <v>0</v>
      </c>
      <c r="AJ4" s="1">
        <f>'Building energy consumption'!$B$19*'Building energy consumption'!AJ67</f>
        <v>0</v>
      </c>
      <c r="AK4" s="1">
        <f>'Building energy consumption'!$B$19*'Building energy consumption'!AK67</f>
        <v>0</v>
      </c>
      <c r="AL4" s="1">
        <f>'Building energy consumption'!$B$19*'Building energy consumption'!AL67</f>
        <v>0</v>
      </c>
      <c r="AM4" s="1">
        <f>'Building energy consumption'!$B$19*'Building energy consumption'!AM67</f>
        <v>0</v>
      </c>
      <c r="AN4" s="1">
        <f>'Building energy consumption'!$B$19*'Building energy consumption'!AN67</f>
        <v>0</v>
      </c>
    </row>
    <row r="5" spans="1:40" x14ac:dyDescent="0.15">
      <c r="A5" t="s">
        <v>3</v>
      </c>
      <c r="B5" s="1">
        <f>'Building energy consumption'!$B$19*'Building energy consumption'!B68</f>
        <v>0</v>
      </c>
      <c r="C5" s="1">
        <f>'Building energy consumption'!$B$19*'Building energy consumption'!C68</f>
        <v>0</v>
      </c>
      <c r="D5" s="1">
        <f>'Building energy consumption'!$B$19*'Building energy consumption'!D68</f>
        <v>0</v>
      </c>
      <c r="E5" s="1">
        <f>'Building energy consumption'!$B$19*'Building energy consumption'!E68</f>
        <v>0</v>
      </c>
      <c r="F5" s="1">
        <f>'Building energy consumption'!$B$19*'Building energy consumption'!F68</f>
        <v>0</v>
      </c>
      <c r="G5" s="1">
        <f>'Building energy consumption'!$B$19*'Building energy consumption'!G68</f>
        <v>0</v>
      </c>
      <c r="H5" s="1">
        <f>'Building energy consumption'!$B$19*'Building energy consumption'!H68</f>
        <v>0</v>
      </c>
      <c r="I5" s="1">
        <f>'Building energy consumption'!$B$19*'Building energy consumption'!I68</f>
        <v>0</v>
      </c>
      <c r="J5" s="1">
        <f>'Building energy consumption'!$B$19*'Building energy consumption'!J68</f>
        <v>0</v>
      </c>
      <c r="K5" s="1">
        <f>'Building energy consumption'!$B$19*'Building energy consumption'!K68</f>
        <v>0</v>
      </c>
      <c r="L5" s="1">
        <f>'Building energy consumption'!$B$19*'Building energy consumption'!L68</f>
        <v>0</v>
      </c>
      <c r="M5" s="1">
        <f>'Building energy consumption'!$B$19*'Building energy consumption'!M68</f>
        <v>0</v>
      </c>
      <c r="N5" s="1">
        <f>'Building energy consumption'!$B$19*'Building energy consumption'!N68</f>
        <v>0</v>
      </c>
      <c r="O5" s="1">
        <f>'Building energy consumption'!$B$19*'Building energy consumption'!O68</f>
        <v>0</v>
      </c>
      <c r="P5" s="1">
        <f>'Building energy consumption'!$B$19*'Building energy consumption'!P68</f>
        <v>0</v>
      </c>
      <c r="Q5" s="1">
        <f>'Building energy consumption'!$B$19*'Building energy consumption'!Q68</f>
        <v>0</v>
      </c>
      <c r="R5" s="1">
        <f>'Building energy consumption'!$B$19*'Building energy consumption'!R68</f>
        <v>0</v>
      </c>
      <c r="S5" s="1">
        <f>'Building energy consumption'!$B$19*'Building energy consumption'!S68</f>
        <v>0</v>
      </c>
      <c r="T5" s="1">
        <f>'Building energy consumption'!$B$19*'Building energy consumption'!T68</f>
        <v>0</v>
      </c>
      <c r="U5" s="1">
        <f>'Building energy consumption'!$B$19*'Building energy consumption'!U68</f>
        <v>0</v>
      </c>
      <c r="V5" s="1">
        <f>'Building energy consumption'!$B$19*'Building energy consumption'!V68</f>
        <v>0</v>
      </c>
      <c r="W5" s="1">
        <f>'Building energy consumption'!$B$19*'Building energy consumption'!W68</f>
        <v>0</v>
      </c>
      <c r="X5" s="1">
        <f>'Building energy consumption'!$B$19*'Building energy consumption'!X68</f>
        <v>0</v>
      </c>
      <c r="Y5" s="1">
        <f>'Building energy consumption'!$B$19*'Building energy consumption'!Y68</f>
        <v>0</v>
      </c>
      <c r="Z5" s="1">
        <f>'Building energy consumption'!$B$19*'Building energy consumption'!Z68</f>
        <v>0</v>
      </c>
      <c r="AA5" s="1">
        <f>'Building energy consumption'!$B$19*'Building energy consumption'!AA68</f>
        <v>0</v>
      </c>
      <c r="AB5" s="1">
        <f>'Building energy consumption'!$B$19*'Building energy consumption'!AB68</f>
        <v>0</v>
      </c>
      <c r="AC5" s="1">
        <f>'Building energy consumption'!$B$19*'Building energy consumption'!AC68</f>
        <v>0</v>
      </c>
      <c r="AD5" s="1">
        <f>'Building energy consumption'!$B$19*'Building energy consumption'!AD68</f>
        <v>0</v>
      </c>
      <c r="AE5" s="1">
        <f>'Building energy consumption'!$B$19*'Building energy consumption'!AE68</f>
        <v>0</v>
      </c>
      <c r="AF5" s="1">
        <f>'Building energy consumption'!$B$19*'Building energy consumption'!AF68</f>
        <v>0</v>
      </c>
      <c r="AG5" s="1">
        <f>'Building energy consumption'!$B$19*'Building energy consumption'!AG68</f>
        <v>0</v>
      </c>
      <c r="AH5" s="1">
        <f>'Building energy consumption'!$B$19*'Building energy consumption'!AH68</f>
        <v>0</v>
      </c>
      <c r="AI5" s="1">
        <f>'Building energy consumption'!$B$19*'Building energy consumption'!AI68</f>
        <v>0</v>
      </c>
      <c r="AJ5" s="1">
        <f>'Building energy consumption'!$B$19*'Building energy consumption'!AJ68</f>
        <v>0</v>
      </c>
      <c r="AK5" s="1">
        <f>'Building energy consumption'!$B$19*'Building energy consumption'!AK68</f>
        <v>0</v>
      </c>
      <c r="AL5" s="1">
        <f>'Building energy consumption'!$B$19*'Building energy consumption'!AL68</f>
        <v>0</v>
      </c>
      <c r="AM5" s="1">
        <f>'Building energy consumption'!$B$19*'Building energy consumption'!AM68</f>
        <v>0</v>
      </c>
      <c r="AN5" s="1">
        <f>'Building energy consumption'!$B$19*'Building energy consumption'!AN68</f>
        <v>0</v>
      </c>
    </row>
    <row r="6" spans="1:40" x14ac:dyDescent="0.15">
      <c r="A6" t="s">
        <v>4</v>
      </c>
      <c r="B6" s="1">
        <f>'Building energy consumption'!$B$19*'Building energy consumption'!B69</f>
        <v>0</v>
      </c>
      <c r="C6" s="1">
        <f>'Building energy consumption'!$B$19*'Building energy consumption'!C69</f>
        <v>0</v>
      </c>
      <c r="D6" s="1">
        <f>'Building energy consumption'!$B$19*'Building energy consumption'!D69</f>
        <v>0</v>
      </c>
      <c r="E6" s="1">
        <f>'Building energy consumption'!$B$19*'Building energy consumption'!E69</f>
        <v>0</v>
      </c>
      <c r="F6" s="1">
        <f>'Building energy consumption'!$B$19*'Building energy consumption'!F69</f>
        <v>0</v>
      </c>
      <c r="G6" s="1">
        <f>'Building energy consumption'!$B$19*'Building energy consumption'!G69</f>
        <v>0</v>
      </c>
      <c r="H6" s="1">
        <f>'Building energy consumption'!$B$19*'Building energy consumption'!H69</f>
        <v>0</v>
      </c>
      <c r="I6" s="1">
        <f>'Building energy consumption'!$B$19*'Building energy consumption'!I69</f>
        <v>0</v>
      </c>
      <c r="J6" s="1">
        <f>'Building energy consumption'!$B$19*'Building energy consumption'!J69</f>
        <v>0</v>
      </c>
      <c r="K6" s="1">
        <f>'Building energy consumption'!$B$19*'Building energy consumption'!K69</f>
        <v>0</v>
      </c>
      <c r="L6" s="1">
        <f>'Building energy consumption'!$B$19*'Building energy consumption'!L69</f>
        <v>0</v>
      </c>
      <c r="M6" s="1">
        <f>'Building energy consumption'!$B$19*'Building energy consumption'!M69</f>
        <v>0</v>
      </c>
      <c r="N6" s="1">
        <f>'Building energy consumption'!$B$19*'Building energy consumption'!N69</f>
        <v>0</v>
      </c>
      <c r="O6" s="1">
        <f>'Building energy consumption'!$B$19*'Building energy consumption'!O69</f>
        <v>0</v>
      </c>
      <c r="P6" s="1">
        <f>'Building energy consumption'!$B$19*'Building energy consumption'!P69</f>
        <v>0</v>
      </c>
      <c r="Q6" s="1">
        <f>'Building energy consumption'!$B$19*'Building energy consumption'!Q69</f>
        <v>0</v>
      </c>
      <c r="R6" s="1">
        <f>'Building energy consumption'!$B$19*'Building energy consumption'!R69</f>
        <v>0</v>
      </c>
      <c r="S6" s="1">
        <f>'Building energy consumption'!$B$19*'Building energy consumption'!S69</f>
        <v>0</v>
      </c>
      <c r="T6" s="1">
        <f>'Building energy consumption'!$B$19*'Building energy consumption'!T69</f>
        <v>0</v>
      </c>
      <c r="U6" s="1">
        <f>'Building energy consumption'!$B$19*'Building energy consumption'!U69</f>
        <v>0</v>
      </c>
      <c r="V6" s="1">
        <f>'Building energy consumption'!$B$19*'Building energy consumption'!V69</f>
        <v>0</v>
      </c>
      <c r="W6" s="1">
        <f>'Building energy consumption'!$B$19*'Building energy consumption'!W69</f>
        <v>0</v>
      </c>
      <c r="X6" s="1">
        <f>'Building energy consumption'!$B$19*'Building energy consumption'!X69</f>
        <v>0</v>
      </c>
      <c r="Y6" s="1">
        <f>'Building energy consumption'!$B$19*'Building energy consumption'!Y69</f>
        <v>0</v>
      </c>
      <c r="Z6" s="1">
        <f>'Building energy consumption'!$B$19*'Building energy consumption'!Z69</f>
        <v>0</v>
      </c>
      <c r="AA6" s="1">
        <f>'Building energy consumption'!$B$19*'Building energy consumption'!AA69</f>
        <v>0</v>
      </c>
      <c r="AB6" s="1">
        <f>'Building energy consumption'!$B$19*'Building energy consumption'!AB69</f>
        <v>0</v>
      </c>
      <c r="AC6" s="1">
        <f>'Building energy consumption'!$B$19*'Building energy consumption'!AC69</f>
        <v>0</v>
      </c>
      <c r="AD6" s="1">
        <f>'Building energy consumption'!$B$19*'Building energy consumption'!AD69</f>
        <v>0</v>
      </c>
      <c r="AE6" s="1">
        <f>'Building energy consumption'!$B$19*'Building energy consumption'!AE69</f>
        <v>0</v>
      </c>
      <c r="AF6" s="1">
        <f>'Building energy consumption'!$B$19*'Building energy consumption'!AF69</f>
        <v>0</v>
      </c>
      <c r="AG6" s="1">
        <f>'Building energy consumption'!$B$19*'Building energy consumption'!AG69</f>
        <v>0</v>
      </c>
      <c r="AH6" s="1">
        <f>'Building energy consumption'!$B$19*'Building energy consumption'!AH69</f>
        <v>0</v>
      </c>
      <c r="AI6" s="1">
        <f>'Building energy consumption'!$B$19*'Building energy consumption'!AI69</f>
        <v>0</v>
      </c>
      <c r="AJ6" s="1">
        <f>'Building energy consumption'!$B$19*'Building energy consumption'!AJ69</f>
        <v>0</v>
      </c>
      <c r="AK6" s="1">
        <f>'Building energy consumption'!$B$19*'Building energy consumption'!AK69</f>
        <v>0</v>
      </c>
      <c r="AL6" s="1">
        <f>'Building energy consumption'!$B$19*'Building energy consumption'!AL69</f>
        <v>0</v>
      </c>
      <c r="AM6" s="1">
        <f>'Building energy consumption'!$B$19*'Building energy consumption'!AM69</f>
        <v>0</v>
      </c>
      <c r="AN6" s="1">
        <f>'Building energy consumption'!$B$19*'Building energy consumption'!AN69</f>
        <v>0</v>
      </c>
    </row>
    <row r="7" spans="1:40" x14ac:dyDescent="0.15">
      <c r="A7" t="s">
        <v>5</v>
      </c>
      <c r="B7" s="1">
        <f>'Building energy consumption'!$B$19*'Building energy consumption'!B70</f>
        <v>0</v>
      </c>
      <c r="C7" s="1">
        <f>'Building energy consumption'!$B$19*'Building energy consumption'!C70</f>
        <v>0</v>
      </c>
      <c r="D7" s="1">
        <f>'Building energy consumption'!$B$19*'Building energy consumption'!D70</f>
        <v>0</v>
      </c>
      <c r="E7" s="1">
        <f>'Building energy consumption'!$B$19*'Building energy consumption'!E70</f>
        <v>0</v>
      </c>
      <c r="F7" s="1">
        <f>'Building energy consumption'!$B$19*'Building energy consumption'!F70</f>
        <v>0</v>
      </c>
      <c r="G7" s="1">
        <f>'Building energy consumption'!$B$19*'Building energy consumption'!G70</f>
        <v>0</v>
      </c>
      <c r="H7" s="1">
        <f>'Building energy consumption'!$B$19*'Building energy consumption'!H70</f>
        <v>0</v>
      </c>
      <c r="I7" s="1">
        <f>'Building energy consumption'!$B$19*'Building energy consumption'!I70</f>
        <v>0</v>
      </c>
      <c r="J7" s="1">
        <f>'Building energy consumption'!$B$19*'Building energy consumption'!J70</f>
        <v>0</v>
      </c>
      <c r="K7" s="1">
        <f>'Building energy consumption'!$B$19*'Building energy consumption'!K70</f>
        <v>0</v>
      </c>
      <c r="L7" s="1">
        <f>'Building energy consumption'!$B$19*'Building energy consumption'!L70</f>
        <v>0</v>
      </c>
      <c r="M7" s="1">
        <f>'Building energy consumption'!$B$19*'Building energy consumption'!M70</f>
        <v>0</v>
      </c>
      <c r="N7" s="1">
        <f>'Building energy consumption'!$B$19*'Building energy consumption'!N70</f>
        <v>0</v>
      </c>
      <c r="O7" s="1">
        <f>'Building energy consumption'!$B$19*'Building energy consumption'!O70</f>
        <v>0</v>
      </c>
      <c r="P7" s="1">
        <f>'Building energy consumption'!$B$19*'Building energy consumption'!P70</f>
        <v>0</v>
      </c>
      <c r="Q7" s="1">
        <f>'Building energy consumption'!$B$19*'Building energy consumption'!Q70</f>
        <v>0</v>
      </c>
      <c r="R7" s="1">
        <f>'Building energy consumption'!$B$19*'Building energy consumption'!R70</f>
        <v>0</v>
      </c>
      <c r="S7" s="1">
        <f>'Building energy consumption'!$B$19*'Building energy consumption'!S70</f>
        <v>0</v>
      </c>
      <c r="T7" s="1">
        <f>'Building energy consumption'!$B$19*'Building energy consumption'!T70</f>
        <v>0</v>
      </c>
      <c r="U7" s="1">
        <f>'Building energy consumption'!$B$19*'Building energy consumption'!U70</f>
        <v>0</v>
      </c>
      <c r="V7" s="1">
        <f>'Building energy consumption'!$B$19*'Building energy consumption'!V70</f>
        <v>0</v>
      </c>
      <c r="W7" s="1">
        <f>'Building energy consumption'!$B$19*'Building energy consumption'!W70</f>
        <v>0</v>
      </c>
      <c r="X7" s="1">
        <f>'Building energy consumption'!$B$19*'Building energy consumption'!X70</f>
        <v>0</v>
      </c>
      <c r="Y7" s="1">
        <f>'Building energy consumption'!$B$19*'Building energy consumption'!Y70</f>
        <v>0</v>
      </c>
      <c r="Z7" s="1">
        <f>'Building energy consumption'!$B$19*'Building energy consumption'!Z70</f>
        <v>0</v>
      </c>
      <c r="AA7" s="1">
        <f>'Building energy consumption'!$B$19*'Building energy consumption'!AA70</f>
        <v>0</v>
      </c>
      <c r="AB7" s="1">
        <f>'Building energy consumption'!$B$19*'Building energy consumption'!AB70</f>
        <v>0</v>
      </c>
      <c r="AC7" s="1">
        <f>'Building energy consumption'!$B$19*'Building energy consumption'!AC70</f>
        <v>0</v>
      </c>
      <c r="AD7" s="1">
        <f>'Building energy consumption'!$B$19*'Building energy consumption'!AD70</f>
        <v>0</v>
      </c>
      <c r="AE7" s="1">
        <f>'Building energy consumption'!$B$19*'Building energy consumption'!AE70</f>
        <v>0</v>
      </c>
      <c r="AF7" s="1">
        <f>'Building energy consumption'!$B$19*'Building energy consumption'!AF70</f>
        <v>0</v>
      </c>
      <c r="AG7" s="1">
        <f>'Building energy consumption'!$B$19*'Building energy consumption'!AG70</f>
        <v>0</v>
      </c>
      <c r="AH7" s="1">
        <f>'Building energy consumption'!$B$19*'Building energy consumption'!AH70</f>
        <v>0</v>
      </c>
      <c r="AI7" s="1">
        <f>'Building energy consumption'!$B$19*'Building energy consumption'!AI70</f>
        <v>0</v>
      </c>
      <c r="AJ7" s="1">
        <f>'Building energy consumption'!$B$19*'Building energy consumption'!AJ70</f>
        <v>0</v>
      </c>
      <c r="AK7" s="1">
        <f>'Building energy consumption'!$B$19*'Building energy consumption'!AK70</f>
        <v>0</v>
      </c>
      <c r="AL7" s="1">
        <f>'Building energy consumption'!$B$19*'Building energy consumption'!AL70</f>
        <v>0</v>
      </c>
      <c r="AM7" s="1">
        <f>'Building energy consumption'!$B$19*'Building energy consumption'!AM70</f>
        <v>0</v>
      </c>
      <c r="AN7" s="1">
        <f>'Building energy consumption'!$B$19*'Building energy consumption'!AN70</f>
        <v>0</v>
      </c>
    </row>
    <row r="8" spans="1:40" x14ac:dyDescent="0.15">
      <c r="A8" t="s">
        <v>6</v>
      </c>
      <c r="B8" s="1">
        <f>'Building energy consumption'!$B$19*'Building energy consumption'!B71</f>
        <v>0</v>
      </c>
      <c r="C8" s="1">
        <f>'Building energy consumption'!$B$19*'Building energy consumption'!C71</f>
        <v>0</v>
      </c>
      <c r="D8" s="1">
        <f>'Building energy consumption'!$B$19*'Building energy consumption'!D71</f>
        <v>0</v>
      </c>
      <c r="E8" s="1">
        <f>'Building energy consumption'!$B$19*'Building energy consumption'!E71</f>
        <v>0</v>
      </c>
      <c r="F8" s="1">
        <f>'Building energy consumption'!$B$19*'Building energy consumption'!F71</f>
        <v>0</v>
      </c>
      <c r="G8" s="1">
        <f>'Building energy consumption'!$B$19*'Building energy consumption'!G71</f>
        <v>0</v>
      </c>
      <c r="H8" s="1">
        <f>'Building energy consumption'!$B$19*'Building energy consumption'!H71</f>
        <v>0</v>
      </c>
      <c r="I8" s="1">
        <f>'Building energy consumption'!$B$19*'Building energy consumption'!I71</f>
        <v>0</v>
      </c>
      <c r="J8" s="1">
        <f>'Building energy consumption'!$B$19*'Building energy consumption'!J71</f>
        <v>0</v>
      </c>
      <c r="K8" s="1">
        <f>'Building energy consumption'!$B$19*'Building energy consumption'!K71</f>
        <v>0</v>
      </c>
      <c r="L8" s="1">
        <f>'Building energy consumption'!$B$19*'Building energy consumption'!L71</f>
        <v>0</v>
      </c>
      <c r="M8" s="1">
        <f>'Building energy consumption'!$B$19*'Building energy consumption'!M71</f>
        <v>0</v>
      </c>
      <c r="N8" s="1">
        <f>'Building energy consumption'!$B$19*'Building energy consumption'!N71</f>
        <v>0</v>
      </c>
      <c r="O8" s="1">
        <f>'Building energy consumption'!$B$19*'Building energy consumption'!O71</f>
        <v>0</v>
      </c>
      <c r="P8" s="1">
        <f>'Building energy consumption'!$B$19*'Building energy consumption'!P71</f>
        <v>0</v>
      </c>
      <c r="Q8" s="1">
        <f>'Building energy consumption'!$B$19*'Building energy consumption'!Q71</f>
        <v>0</v>
      </c>
      <c r="R8" s="1">
        <f>'Building energy consumption'!$B$19*'Building energy consumption'!R71</f>
        <v>0</v>
      </c>
      <c r="S8" s="1">
        <f>'Building energy consumption'!$B$19*'Building energy consumption'!S71</f>
        <v>0</v>
      </c>
      <c r="T8" s="1">
        <f>'Building energy consumption'!$B$19*'Building energy consumption'!T71</f>
        <v>0</v>
      </c>
      <c r="U8" s="1">
        <f>'Building energy consumption'!$B$19*'Building energy consumption'!U71</f>
        <v>0</v>
      </c>
      <c r="V8" s="1">
        <f>'Building energy consumption'!$B$19*'Building energy consumption'!V71</f>
        <v>0</v>
      </c>
      <c r="W8" s="1">
        <f>'Building energy consumption'!$B$19*'Building energy consumption'!W71</f>
        <v>0</v>
      </c>
      <c r="X8" s="1">
        <f>'Building energy consumption'!$B$19*'Building energy consumption'!X71</f>
        <v>0</v>
      </c>
      <c r="Y8" s="1">
        <f>'Building energy consumption'!$B$19*'Building energy consumption'!Y71</f>
        <v>0</v>
      </c>
      <c r="Z8" s="1">
        <f>'Building energy consumption'!$B$19*'Building energy consumption'!Z71</f>
        <v>0</v>
      </c>
      <c r="AA8" s="1">
        <f>'Building energy consumption'!$B$19*'Building energy consumption'!AA71</f>
        <v>0</v>
      </c>
      <c r="AB8" s="1">
        <f>'Building energy consumption'!$B$19*'Building energy consumption'!AB71</f>
        <v>0</v>
      </c>
      <c r="AC8" s="1">
        <f>'Building energy consumption'!$B$19*'Building energy consumption'!AC71</f>
        <v>0</v>
      </c>
      <c r="AD8" s="1">
        <f>'Building energy consumption'!$B$19*'Building energy consumption'!AD71</f>
        <v>0</v>
      </c>
      <c r="AE8" s="1">
        <f>'Building energy consumption'!$B$19*'Building energy consumption'!AE71</f>
        <v>0</v>
      </c>
      <c r="AF8" s="1">
        <f>'Building energy consumption'!$B$19*'Building energy consumption'!AF71</f>
        <v>0</v>
      </c>
      <c r="AG8" s="1">
        <f>'Building energy consumption'!$B$19*'Building energy consumption'!AG71</f>
        <v>0</v>
      </c>
      <c r="AH8" s="1">
        <f>'Building energy consumption'!$B$19*'Building energy consumption'!AH71</f>
        <v>0</v>
      </c>
      <c r="AI8" s="1">
        <f>'Building energy consumption'!$B$19*'Building energy consumption'!AI71</f>
        <v>0</v>
      </c>
      <c r="AJ8" s="1">
        <f>'Building energy consumption'!$B$19*'Building energy consumption'!AJ71</f>
        <v>0</v>
      </c>
      <c r="AK8" s="1">
        <f>'Building energy consumption'!$B$19*'Building energy consumption'!AK71</f>
        <v>0</v>
      </c>
      <c r="AL8" s="1">
        <f>'Building energy consumption'!$B$19*'Building energy consumption'!AL71</f>
        <v>0</v>
      </c>
      <c r="AM8" s="1">
        <f>'Building energy consumption'!$B$19*'Building energy consumption'!AM71</f>
        <v>0</v>
      </c>
      <c r="AN8" s="1">
        <f>'Building energy consumption'!$B$19*'Building energy consumption'!AN71</f>
        <v>0</v>
      </c>
    </row>
    <row r="9" spans="1:40" x14ac:dyDescent="0.15">
      <c r="A9" t="s">
        <v>7</v>
      </c>
      <c r="B9" s="1">
        <f>'Building energy consumption'!$B$19*'Building energy consumption'!B72</f>
        <v>0</v>
      </c>
      <c r="C9" s="1">
        <f>'Building energy consumption'!$B$19*'Building energy consumption'!C72</f>
        <v>0</v>
      </c>
      <c r="D9" s="1">
        <f>'Building energy consumption'!$B$19*'Building energy consumption'!D72</f>
        <v>0</v>
      </c>
      <c r="E9" s="1">
        <f>'Building energy consumption'!$B$19*'Building energy consumption'!E72</f>
        <v>0</v>
      </c>
      <c r="F9" s="1">
        <f>'Building energy consumption'!$B$19*'Building energy consumption'!F72</f>
        <v>0</v>
      </c>
      <c r="G9" s="1">
        <f>'Building energy consumption'!$B$19*'Building energy consumption'!G72</f>
        <v>0</v>
      </c>
      <c r="H9" s="1">
        <f>'Building energy consumption'!$B$19*'Building energy consumption'!H72</f>
        <v>0</v>
      </c>
      <c r="I9" s="1">
        <f>'Building energy consumption'!$B$19*'Building energy consumption'!I72</f>
        <v>0</v>
      </c>
      <c r="J9" s="1">
        <f>'Building energy consumption'!$B$19*'Building energy consumption'!J72</f>
        <v>0</v>
      </c>
      <c r="K9" s="1">
        <f>'Building energy consumption'!$B$19*'Building energy consumption'!K72</f>
        <v>0</v>
      </c>
      <c r="L9" s="1">
        <f>'Building energy consumption'!$B$19*'Building energy consumption'!L72</f>
        <v>0</v>
      </c>
      <c r="M9" s="1">
        <f>'Building energy consumption'!$B$19*'Building energy consumption'!M72</f>
        <v>0</v>
      </c>
      <c r="N9" s="1">
        <f>'Building energy consumption'!$B$19*'Building energy consumption'!N72</f>
        <v>0</v>
      </c>
      <c r="O9" s="1">
        <f>'Building energy consumption'!$B$19*'Building energy consumption'!O72</f>
        <v>0</v>
      </c>
      <c r="P9" s="1">
        <f>'Building energy consumption'!$B$19*'Building energy consumption'!P72</f>
        <v>0</v>
      </c>
      <c r="Q9" s="1">
        <f>'Building energy consumption'!$B$19*'Building energy consumption'!Q72</f>
        <v>0</v>
      </c>
      <c r="R9" s="1">
        <f>'Building energy consumption'!$B$19*'Building energy consumption'!R72</f>
        <v>0</v>
      </c>
      <c r="S9" s="1">
        <f>'Building energy consumption'!$B$19*'Building energy consumption'!S72</f>
        <v>0</v>
      </c>
      <c r="T9" s="1">
        <f>'Building energy consumption'!$B$19*'Building energy consumption'!T72</f>
        <v>0</v>
      </c>
      <c r="U9" s="1">
        <f>'Building energy consumption'!$B$19*'Building energy consumption'!U72</f>
        <v>0</v>
      </c>
      <c r="V9" s="1">
        <f>'Building energy consumption'!$B$19*'Building energy consumption'!V72</f>
        <v>0</v>
      </c>
      <c r="W9" s="1">
        <f>'Building energy consumption'!$B$19*'Building energy consumption'!W72</f>
        <v>0</v>
      </c>
      <c r="X9" s="1">
        <f>'Building energy consumption'!$B$19*'Building energy consumption'!X72</f>
        <v>0</v>
      </c>
      <c r="Y9" s="1">
        <f>'Building energy consumption'!$B$19*'Building energy consumption'!Y72</f>
        <v>0</v>
      </c>
      <c r="Z9" s="1">
        <f>'Building energy consumption'!$B$19*'Building energy consumption'!Z72</f>
        <v>0</v>
      </c>
      <c r="AA9" s="1">
        <f>'Building energy consumption'!$B$19*'Building energy consumption'!AA72</f>
        <v>0</v>
      </c>
      <c r="AB9" s="1">
        <f>'Building energy consumption'!$B$19*'Building energy consumption'!AB72</f>
        <v>0</v>
      </c>
      <c r="AC9" s="1">
        <f>'Building energy consumption'!$B$19*'Building energy consumption'!AC72</f>
        <v>0</v>
      </c>
      <c r="AD9" s="1">
        <f>'Building energy consumption'!$B$19*'Building energy consumption'!AD72</f>
        <v>0</v>
      </c>
      <c r="AE9" s="1">
        <f>'Building energy consumption'!$B$19*'Building energy consumption'!AE72</f>
        <v>0</v>
      </c>
      <c r="AF9" s="1">
        <f>'Building energy consumption'!$B$19*'Building energy consumption'!AF72</f>
        <v>0</v>
      </c>
      <c r="AG9" s="1">
        <f>'Building energy consumption'!$B$19*'Building energy consumption'!AG72</f>
        <v>0</v>
      </c>
      <c r="AH9" s="1">
        <f>'Building energy consumption'!$B$19*'Building energy consumption'!AH72</f>
        <v>0</v>
      </c>
      <c r="AI9" s="1">
        <f>'Building energy consumption'!$B$19*'Building energy consumption'!AI72</f>
        <v>0</v>
      </c>
      <c r="AJ9" s="1">
        <f>'Building energy consumption'!$B$19*'Building energy consumption'!AJ72</f>
        <v>0</v>
      </c>
      <c r="AK9" s="1">
        <f>'Building energy consumption'!$B$19*'Building energy consumption'!AK72</f>
        <v>0</v>
      </c>
      <c r="AL9" s="1">
        <f>'Building energy consumption'!$B$19*'Building energy consumption'!AL72</f>
        <v>0</v>
      </c>
      <c r="AM9" s="1">
        <f>'Building energy consumption'!$B$19*'Building energy consumption'!AM72</f>
        <v>0</v>
      </c>
      <c r="AN9" s="1">
        <f>'Building energy consumption'!$B$19*'Building energy consumption'!AN72</f>
        <v>0</v>
      </c>
    </row>
    <row r="10" spans="1:40" x14ac:dyDescent="0.15">
      <c r="A10" t="s">
        <v>8</v>
      </c>
      <c r="B10" s="1">
        <f>'Building energy consumption'!$B$19*'Building energy consumption'!B73</f>
        <v>0</v>
      </c>
      <c r="C10" s="1">
        <f>'Building energy consumption'!$B$19*'Building energy consumption'!C73</f>
        <v>0</v>
      </c>
      <c r="D10" s="1">
        <f>'Building energy consumption'!$B$19*'Building energy consumption'!D73</f>
        <v>0</v>
      </c>
      <c r="E10" s="1">
        <f>'Building energy consumption'!$B$19*'Building energy consumption'!E73</f>
        <v>0</v>
      </c>
      <c r="F10" s="1">
        <f>'Building energy consumption'!$B$19*'Building energy consumption'!F73</f>
        <v>0</v>
      </c>
      <c r="G10" s="1">
        <f>'Building energy consumption'!$B$19*'Building energy consumption'!G73</f>
        <v>0</v>
      </c>
      <c r="H10" s="1">
        <f>'Building energy consumption'!$B$19*'Building energy consumption'!H73</f>
        <v>0</v>
      </c>
      <c r="I10" s="1">
        <f>'Building energy consumption'!$B$19*'Building energy consumption'!I73</f>
        <v>0</v>
      </c>
      <c r="J10" s="1">
        <f>'Building energy consumption'!$B$19*'Building energy consumption'!J73</f>
        <v>0</v>
      </c>
      <c r="K10" s="1">
        <f>'Building energy consumption'!$B$19*'Building energy consumption'!K73</f>
        <v>0</v>
      </c>
      <c r="L10" s="1">
        <f>'Building energy consumption'!$B$19*'Building energy consumption'!L73</f>
        <v>0</v>
      </c>
      <c r="M10" s="1">
        <f>'Building energy consumption'!$B$19*'Building energy consumption'!M73</f>
        <v>0</v>
      </c>
      <c r="N10" s="1">
        <f>'Building energy consumption'!$B$19*'Building energy consumption'!N73</f>
        <v>0</v>
      </c>
      <c r="O10" s="1">
        <f>'Building energy consumption'!$B$19*'Building energy consumption'!O73</f>
        <v>0</v>
      </c>
      <c r="P10" s="1">
        <f>'Building energy consumption'!$B$19*'Building energy consumption'!P73</f>
        <v>0</v>
      </c>
      <c r="Q10" s="1">
        <f>'Building energy consumption'!$B$19*'Building energy consumption'!Q73</f>
        <v>0</v>
      </c>
      <c r="R10" s="1">
        <f>'Building energy consumption'!$B$19*'Building energy consumption'!R73</f>
        <v>0</v>
      </c>
      <c r="S10" s="1">
        <f>'Building energy consumption'!$B$19*'Building energy consumption'!S73</f>
        <v>0</v>
      </c>
      <c r="T10" s="1">
        <f>'Building energy consumption'!$B$19*'Building energy consumption'!T73</f>
        <v>0</v>
      </c>
      <c r="U10" s="1">
        <f>'Building energy consumption'!$B$19*'Building energy consumption'!U73</f>
        <v>0</v>
      </c>
      <c r="V10" s="1">
        <f>'Building energy consumption'!$B$19*'Building energy consumption'!V73</f>
        <v>0</v>
      </c>
      <c r="W10" s="1">
        <f>'Building energy consumption'!$B$19*'Building energy consumption'!W73</f>
        <v>0</v>
      </c>
      <c r="X10" s="1">
        <f>'Building energy consumption'!$B$19*'Building energy consumption'!X73</f>
        <v>0</v>
      </c>
      <c r="Y10" s="1">
        <f>'Building energy consumption'!$B$19*'Building energy consumption'!Y73</f>
        <v>0</v>
      </c>
      <c r="Z10" s="1">
        <f>'Building energy consumption'!$B$19*'Building energy consumption'!Z73</f>
        <v>0</v>
      </c>
      <c r="AA10" s="1">
        <f>'Building energy consumption'!$B$19*'Building energy consumption'!AA73</f>
        <v>0</v>
      </c>
      <c r="AB10" s="1">
        <f>'Building energy consumption'!$B$19*'Building energy consumption'!AB73</f>
        <v>0</v>
      </c>
      <c r="AC10" s="1">
        <f>'Building energy consumption'!$B$19*'Building energy consumption'!AC73</f>
        <v>0</v>
      </c>
      <c r="AD10" s="1">
        <f>'Building energy consumption'!$B$19*'Building energy consumption'!AD73</f>
        <v>0</v>
      </c>
      <c r="AE10" s="1">
        <f>'Building energy consumption'!$B$19*'Building energy consumption'!AE73</f>
        <v>0</v>
      </c>
      <c r="AF10" s="1">
        <f>'Building energy consumption'!$B$19*'Building energy consumption'!AF73</f>
        <v>0</v>
      </c>
      <c r="AG10" s="1">
        <f>'Building energy consumption'!$B$19*'Building energy consumption'!AG73</f>
        <v>0</v>
      </c>
      <c r="AH10" s="1">
        <f>'Building energy consumption'!$B$19*'Building energy consumption'!AH73</f>
        <v>0</v>
      </c>
      <c r="AI10" s="1">
        <f>'Building energy consumption'!$B$19*'Building energy consumption'!AI73</f>
        <v>0</v>
      </c>
      <c r="AJ10" s="1">
        <f>'Building energy consumption'!$B$19*'Building energy consumption'!AJ73</f>
        <v>0</v>
      </c>
      <c r="AK10" s="1">
        <f>'Building energy consumption'!$B$19*'Building energy consumption'!AK73</f>
        <v>0</v>
      </c>
      <c r="AL10" s="1">
        <f>'Building energy consumption'!$B$19*'Building energy consumption'!AL73</f>
        <v>0</v>
      </c>
      <c r="AM10" s="1">
        <f>'Building energy consumption'!$B$19*'Building energy consumption'!AM73</f>
        <v>0</v>
      </c>
      <c r="AN10" s="1">
        <f>'Building energy consumption'!$B$19*'Building energy consumption'!AN73</f>
        <v>0</v>
      </c>
    </row>
    <row r="11" spans="1:40" x14ac:dyDescent="0.15">
      <c r="A11" t="s">
        <v>9</v>
      </c>
      <c r="B11" s="1">
        <f>'Building energy consumption'!$B$19*'Building energy consumption'!B74</f>
        <v>0</v>
      </c>
      <c r="C11" s="1">
        <f>'Building energy consumption'!$B$19*'Building energy consumption'!C74</f>
        <v>0</v>
      </c>
      <c r="D11" s="1">
        <f>'Building energy consumption'!$B$19*'Building energy consumption'!D74</f>
        <v>0</v>
      </c>
      <c r="E11" s="1">
        <f>'Building energy consumption'!$B$19*'Building energy consumption'!E74</f>
        <v>0</v>
      </c>
      <c r="F11" s="1">
        <f>'Building energy consumption'!$B$19*'Building energy consumption'!F74</f>
        <v>0</v>
      </c>
      <c r="G11" s="1">
        <f>'Building energy consumption'!$B$19*'Building energy consumption'!G74</f>
        <v>0</v>
      </c>
      <c r="H11" s="1">
        <f>'Building energy consumption'!$B$19*'Building energy consumption'!H74</f>
        <v>0</v>
      </c>
      <c r="I11" s="1">
        <f>'Building energy consumption'!$B$19*'Building energy consumption'!I74</f>
        <v>0</v>
      </c>
      <c r="J11" s="1">
        <f>'Building energy consumption'!$B$19*'Building energy consumption'!J74</f>
        <v>0</v>
      </c>
      <c r="K11" s="1">
        <f>'Building energy consumption'!$B$19*'Building energy consumption'!K74</f>
        <v>0</v>
      </c>
      <c r="L11" s="1">
        <f>'Building energy consumption'!$B$19*'Building energy consumption'!L74</f>
        <v>0</v>
      </c>
      <c r="M11" s="1">
        <f>'Building energy consumption'!$B$19*'Building energy consumption'!M74</f>
        <v>0</v>
      </c>
      <c r="N11" s="1">
        <f>'Building energy consumption'!$B$19*'Building energy consumption'!N74</f>
        <v>0</v>
      </c>
      <c r="O11" s="1">
        <f>'Building energy consumption'!$B$19*'Building energy consumption'!O74</f>
        <v>0</v>
      </c>
      <c r="P11" s="1">
        <f>'Building energy consumption'!$B$19*'Building energy consumption'!P74</f>
        <v>0</v>
      </c>
      <c r="Q11" s="1">
        <f>'Building energy consumption'!$B$19*'Building energy consumption'!Q74</f>
        <v>0</v>
      </c>
      <c r="R11" s="1">
        <f>'Building energy consumption'!$B$19*'Building energy consumption'!R74</f>
        <v>0</v>
      </c>
      <c r="S11" s="1">
        <f>'Building energy consumption'!$B$19*'Building energy consumption'!S74</f>
        <v>0</v>
      </c>
      <c r="T11" s="1">
        <f>'Building energy consumption'!$B$19*'Building energy consumption'!T74</f>
        <v>0</v>
      </c>
      <c r="U11" s="1">
        <f>'Building energy consumption'!$B$19*'Building energy consumption'!U74</f>
        <v>0</v>
      </c>
      <c r="V11" s="1">
        <f>'Building energy consumption'!$B$19*'Building energy consumption'!V74</f>
        <v>0</v>
      </c>
      <c r="W11" s="1">
        <f>'Building energy consumption'!$B$19*'Building energy consumption'!W74</f>
        <v>0</v>
      </c>
      <c r="X11" s="1">
        <f>'Building energy consumption'!$B$19*'Building energy consumption'!X74</f>
        <v>0</v>
      </c>
      <c r="Y11" s="1">
        <f>'Building energy consumption'!$B$19*'Building energy consumption'!Y74</f>
        <v>0</v>
      </c>
      <c r="Z11" s="1">
        <f>'Building energy consumption'!$B$19*'Building energy consumption'!Z74</f>
        <v>0</v>
      </c>
      <c r="AA11" s="1">
        <f>'Building energy consumption'!$B$19*'Building energy consumption'!AA74</f>
        <v>0</v>
      </c>
      <c r="AB11" s="1">
        <f>'Building energy consumption'!$B$19*'Building energy consumption'!AB74</f>
        <v>0</v>
      </c>
      <c r="AC11" s="1">
        <f>'Building energy consumption'!$B$19*'Building energy consumption'!AC74</f>
        <v>0</v>
      </c>
      <c r="AD11" s="1">
        <f>'Building energy consumption'!$B$19*'Building energy consumption'!AD74</f>
        <v>0</v>
      </c>
      <c r="AE11" s="1">
        <f>'Building energy consumption'!$B$19*'Building energy consumption'!AE74</f>
        <v>0</v>
      </c>
      <c r="AF11" s="1">
        <f>'Building energy consumption'!$B$19*'Building energy consumption'!AF74</f>
        <v>0</v>
      </c>
      <c r="AG11" s="1">
        <f>'Building energy consumption'!$B$19*'Building energy consumption'!AG74</f>
        <v>0</v>
      </c>
      <c r="AH11" s="1">
        <f>'Building energy consumption'!$B$19*'Building energy consumption'!AH74</f>
        <v>0</v>
      </c>
      <c r="AI11" s="1">
        <f>'Building energy consumption'!$B$19*'Building energy consumption'!AI74</f>
        <v>0</v>
      </c>
      <c r="AJ11" s="1">
        <f>'Building energy consumption'!$B$19*'Building energy consumption'!AJ74</f>
        <v>0</v>
      </c>
      <c r="AK11" s="1">
        <f>'Building energy consumption'!$B$19*'Building energy consumption'!AK74</f>
        <v>0</v>
      </c>
      <c r="AL11" s="1">
        <f>'Building energy consumption'!$B$19*'Building energy consumption'!AL74</f>
        <v>0</v>
      </c>
      <c r="AM11" s="1">
        <f>'Building energy consumption'!$B$19*'Building energy consumption'!AM74</f>
        <v>0</v>
      </c>
      <c r="AN11" s="1">
        <f>'Building energy consumption'!$B$19*'Building energy consumption'!AN74</f>
        <v>0</v>
      </c>
    </row>
  </sheetData>
  <phoneticPr fontId="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E928D-0A19-40C4-8AEA-544278F1BD1E}">
  <dimension ref="A1:AN11"/>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consumption'!B78</f>
        <v>585771770103682.75</v>
      </c>
      <c r="C2" s="1">
        <f>'Building energy consumption'!$B$19*'Building energy consumption'!C78</f>
        <v>583639558496345.75</v>
      </c>
      <c r="D2" s="1">
        <f>'Building energy consumption'!$B$19*'Building energy consumption'!D78</f>
        <v>595426410089096.88</v>
      </c>
      <c r="E2" s="1">
        <f>'Building energy consumption'!$B$19*'Building energy consumption'!E78</f>
        <v>607120715423166.63</v>
      </c>
      <c r="F2" s="1">
        <f>'Building energy consumption'!$B$19*'Building energy consumption'!F78</f>
        <v>616573817910287</v>
      </c>
      <c r="G2" s="1">
        <f>'Building energy consumption'!$B$19*'Building energy consumption'!G78</f>
        <v>622741500880133</v>
      </c>
      <c r="H2" s="1">
        <f>'Building energy consumption'!$B$19*'Building energy consumption'!H78</f>
        <v>628732645613292.75</v>
      </c>
      <c r="I2" s="1">
        <f>'Building energy consumption'!$B$19*'Building energy consumption'!I78</f>
        <v>634550090199271.25</v>
      </c>
      <c r="J2" s="1">
        <f>'Building energy consumption'!$B$19*'Building energy consumption'!J78</f>
        <v>640192275304394.75</v>
      </c>
      <c r="K2" s="1">
        <f>'Building energy consumption'!$B$19*'Building energy consumption'!K78</f>
        <v>645375550879451.75</v>
      </c>
      <c r="L2" s="1">
        <f>'Building energy consumption'!$B$19*'Building energy consumption'!L78</f>
        <v>649960558865872.63</v>
      </c>
      <c r="M2" s="1">
        <f>'Building energy consumption'!$B$19*'Building energy consumption'!M78</f>
        <v>654349944820852.75</v>
      </c>
      <c r="N2" s="1">
        <f>'Building energy consumption'!$B$19*'Building energy consumption'!N78</f>
        <v>658546326713233.5</v>
      </c>
      <c r="O2" s="1">
        <f>'Building energy consumption'!$B$19*'Building energy consumption'!O78</f>
        <v>662547529486514</v>
      </c>
      <c r="P2" s="1">
        <f>'Building energy consumption'!$B$19*'Building energy consumption'!P78</f>
        <v>664861420909559</v>
      </c>
      <c r="Q2" s="1">
        <f>'Building energy consumption'!$B$19*'Building energy consumption'!Q78</f>
        <v>664951495524965.25</v>
      </c>
      <c r="R2" s="1">
        <f>'Building energy consumption'!$B$19*'Building energy consumption'!R78</f>
        <v>665018527158362.5</v>
      </c>
      <c r="S2" s="1">
        <f>'Building energy consumption'!$B$19*'Building energy consumption'!S78</f>
        <v>665064451381603.38</v>
      </c>
      <c r="T2" s="1">
        <f>'Building energy consumption'!$B$19*'Building energy consumption'!T78</f>
        <v>665088360620151.38</v>
      </c>
      <c r="U2" s="1">
        <f>'Building energy consumption'!$B$19*'Building energy consumption'!U78</f>
        <v>664119078062304.13</v>
      </c>
      <c r="V2" s="1">
        <f>'Building energy consumption'!$B$19*'Building energy consumption'!V78</f>
        <v>661696865311924.13</v>
      </c>
      <c r="W2" s="1">
        <f>'Building energy consumption'!$B$19*'Building energy consumption'!W78</f>
        <v>659244838951071</v>
      </c>
      <c r="X2" s="1">
        <f>'Building energy consumption'!$B$19*'Building energy consumption'!X78</f>
        <v>656764890948360.13</v>
      </c>
      <c r="Y2" s="1">
        <f>'Building energy consumption'!$B$19*'Building energy consumption'!Y78</f>
        <v>654253792059111</v>
      </c>
      <c r="Z2" s="1">
        <f>'Building energy consumption'!$B$19*'Building energy consumption'!Z78</f>
        <v>650985875984727.75</v>
      </c>
      <c r="AA2" s="1">
        <f>'Building energy consumption'!$B$19*'Building energy consumption'!AA78</f>
        <v>646616697946770.75</v>
      </c>
      <c r="AB2" s="1">
        <f>'Building energy consumption'!$B$19*'Building energy consumption'!AB78</f>
        <v>642198679968093.75</v>
      </c>
      <c r="AC2" s="1">
        <f>'Building energy consumption'!$B$19*'Building energy consumption'!AC78</f>
        <v>637732014107889.75</v>
      </c>
      <c r="AD2" s="1">
        <f>'Building energy consumption'!$B$19*'Building energy consumption'!AD78</f>
        <v>633216985092311.75</v>
      </c>
      <c r="AE2" s="1">
        <f>'Building energy consumption'!$B$19*'Building energy consumption'!AE78</f>
        <v>627770776354774.88</v>
      </c>
      <c r="AF2" s="1">
        <f>'Building energy consumption'!$B$19*'Building energy consumption'!AF78</f>
        <v>620967469100720.38</v>
      </c>
      <c r="AG2" s="1">
        <f>'Building energy consumption'!$B$19*'Building energy consumption'!AG78</f>
        <v>614093832433044.88</v>
      </c>
      <c r="AH2" s="1">
        <f>'Building energy consumption'!$B$19*'Building energy consumption'!AH78</f>
        <v>607153705505667.13</v>
      </c>
      <c r="AI2" s="1">
        <f>'Building energy consumption'!$B$19*'Building energy consumption'!AI78</f>
        <v>600140469294240.38</v>
      </c>
      <c r="AJ2" s="1">
        <f>'Building energy consumption'!$B$19*'Building energy consumption'!AJ78</f>
        <v>592376497498047.63</v>
      </c>
      <c r="AK2" s="1">
        <f>'Building energy consumption'!$B$19*'Building energy consumption'!AK78</f>
        <v>583539064599223.63</v>
      </c>
      <c r="AL2" s="1">
        <f>'Building energy consumption'!$B$19*'Building energy consumption'!AL78</f>
        <v>574612301481277.63</v>
      </c>
      <c r="AM2" s="1">
        <f>'Building energy consumption'!$B$19*'Building energy consumption'!AM78</f>
        <v>565597400503601.75</v>
      </c>
      <c r="AN2" s="1">
        <f>'Building energy consumption'!$B$19*'Building energy consumption'!AN78</f>
        <v>556491696471512.25</v>
      </c>
    </row>
    <row r="3" spans="1:40" x14ac:dyDescent="0.15">
      <c r="A3" t="s">
        <v>1</v>
      </c>
      <c r="B3" s="1">
        <f>'Building energy consumption'!$B$19*'Building energy consumption'!B79</f>
        <v>88640728158470.969</v>
      </c>
      <c r="C3" s="1">
        <f>'Building energy consumption'!$B$19*'Building energy consumption'!C79</f>
        <v>89603799914708.156</v>
      </c>
      <c r="D3" s="1">
        <f>'Building energy consumption'!$B$19*'Building energy consumption'!D79</f>
        <v>91786854849726.141</v>
      </c>
      <c r="E3" s="1">
        <f>'Building energy consumption'!$B$19*'Building energy consumption'!E79</f>
        <v>93985938257327.297</v>
      </c>
      <c r="F3" s="1">
        <f>'Building energy consumption'!$B$19*'Building energy consumption'!F79</f>
        <v>95875909025790.016</v>
      </c>
      <c r="G3" s="1">
        <f>'Building energy consumption'!$B$19*'Building energy consumption'!G79</f>
        <v>97298753179813.938</v>
      </c>
      <c r="H3" s="1">
        <f>'Building energy consumption'!$B$19*'Building energy consumption'!H79</f>
        <v>98724915890255.813</v>
      </c>
      <c r="I3" s="1">
        <f>'Building energy consumption'!$B$19*'Building energy consumption'!I79</f>
        <v>100154826625269.13</v>
      </c>
      <c r="J3" s="1">
        <f>'Building energy consumption'!$B$19*'Building energy consumption'!J79</f>
        <v>101588249421839.84</v>
      </c>
      <c r="K3" s="1">
        <f>'Building energy consumption'!$B$19*'Building energy consumption'!K79</f>
        <v>102982261510064.23</v>
      </c>
      <c r="L3" s="1">
        <f>'Building energy consumption'!$B$19*'Building energy consumption'!L79</f>
        <v>104315774813635.31</v>
      </c>
      <c r="M3" s="1">
        <f>'Building energy consumption'!$B$19*'Building energy consumption'!M79</f>
        <v>105649718856987.86</v>
      </c>
      <c r="N3" s="1">
        <f>'Building energy consumption'!$B$19*'Building energy consumption'!N79</f>
        <v>106984489798960.7</v>
      </c>
      <c r="O3" s="1">
        <f>'Building energy consumption'!$B$19*'Building energy consumption'!O79</f>
        <v>108319758503528.67</v>
      </c>
      <c r="P3" s="1">
        <f>'Building energy consumption'!$B$19*'Building energy consumption'!P79</f>
        <v>109328575479155.86</v>
      </c>
      <c r="Q3" s="1">
        <f>'Building energy consumption'!$B$19*'Building energy consumption'!Q79</f>
        <v>109856466933446.64</v>
      </c>
      <c r="R3" s="1">
        <f>'Building energy consumption'!$B$19*'Building energy consumption'!R79</f>
        <v>110380871455098.34</v>
      </c>
      <c r="S3" s="1">
        <f>'Building energy consumption'!$B$19*'Building energy consumption'!S79</f>
        <v>110902081940605.94</v>
      </c>
      <c r="T3" s="1">
        <f>'Building energy consumption'!$B$19*'Building energy consumption'!T79</f>
        <v>111419961053088.98</v>
      </c>
      <c r="U3" s="1">
        <f>'Building energy consumption'!$B$19*'Building energy consumption'!U79</f>
        <v>111787547426101.31</v>
      </c>
      <c r="V3" s="1">
        <f>'Building energy consumption'!$B$19*'Building energy consumption'!V79</f>
        <v>111935272076848.11</v>
      </c>
      <c r="W3" s="1">
        <f>'Building energy consumption'!$B$19*'Building energy consumption'!W79</f>
        <v>112078485243299.55</v>
      </c>
      <c r="X3" s="1">
        <f>'Building energy consumption'!$B$19*'Building energy consumption'!X79</f>
        <v>112217473223779.52</v>
      </c>
      <c r="Y3" s="1">
        <f>'Building energy consumption'!$B$19*'Building energy consumption'!Y79</f>
        <v>112351747359368.91</v>
      </c>
      <c r="Z3" s="1">
        <f>'Building energy consumption'!$B$19*'Building energy consumption'!Z79</f>
        <v>112371497665376.58</v>
      </c>
      <c r="AA3" s="1">
        <f>'Building energy consumption'!$B$19*'Building energy consumption'!AA79</f>
        <v>112224601732479.27</v>
      </c>
      <c r="AB3" s="1">
        <f>'Building energy consumption'!$B$19*'Building energy consumption'!AB79</f>
        <v>112070315194350.5</v>
      </c>
      <c r="AC3" s="1">
        <f>'Building energy consumption'!$B$19*'Building energy consumption'!AC79</f>
        <v>111908667113959.08</v>
      </c>
      <c r="AD3" s="1">
        <f>'Building energy consumption'!$B$19*'Building energy consumption'!AD79</f>
        <v>111739700576913.92</v>
      </c>
      <c r="AE3" s="1">
        <f>'Building energy consumption'!$B$19*'Building energy consumption'!AE79</f>
        <v>111429825152118.58</v>
      </c>
      <c r="AF3" s="1">
        <f>'Building energy consumption'!$B$19*'Building energy consumption'!AF79</f>
        <v>110914589539573.67</v>
      </c>
      <c r="AG3" s="1">
        <f>'Building energy consumption'!$B$19*'Building energy consumption'!AG79</f>
        <v>110388711470781.31</v>
      </c>
      <c r="AH3" s="1">
        <f>'Building energy consumption'!$B$19*'Building energy consumption'!AH79</f>
        <v>109852771897941.88</v>
      </c>
      <c r="AI3" s="1">
        <f>'Building energy consumption'!$B$19*'Building energy consumption'!AI79</f>
        <v>109305769210586.02</v>
      </c>
      <c r="AJ3" s="1">
        <f>'Building energy consumption'!$B$19*'Building energy consumption'!AJ79</f>
        <v>108645162979521.72</v>
      </c>
      <c r="AK3" s="1">
        <f>'Building energy consumption'!$B$19*'Building energy consumption'!AK79</f>
        <v>107822117418596.64</v>
      </c>
      <c r="AL3" s="1">
        <f>'Building energy consumption'!$B$19*'Building energy consumption'!AL79</f>
        <v>106985554142968.03</v>
      </c>
      <c r="AM3" s="1">
        <f>'Building energy consumption'!$B$19*'Building energy consumption'!AM79</f>
        <v>106135653584009.27</v>
      </c>
      <c r="AN3" s="1">
        <f>'Building energy consumption'!$B$19*'Building energy consumption'!AN79</f>
        <v>105272012436526.02</v>
      </c>
    </row>
    <row r="4" spans="1:40" x14ac:dyDescent="0.15">
      <c r="A4" t="s">
        <v>2</v>
      </c>
      <c r="B4" s="1">
        <f>'Building energy consumption'!$B$19*'Building energy consumption'!B80</f>
        <v>225472016928452.72</v>
      </c>
      <c r="C4" s="1">
        <f>'Building energy consumption'!$B$19*'Building energy consumption'!C80</f>
        <v>227921745578440.91</v>
      </c>
      <c r="D4" s="1">
        <f>'Building energy consumption'!$B$19*'Building energy consumption'!D80</f>
        <v>233474698600037.72</v>
      </c>
      <c r="E4" s="1">
        <f>'Building energy consumption'!$B$19*'Building energy consumption'!E80</f>
        <v>239068422631944.13</v>
      </c>
      <c r="F4" s="1">
        <f>'Building energy consumption'!$B$19*'Building energy consumption'!F80</f>
        <v>243875868711801.13</v>
      </c>
      <c r="G4" s="1">
        <f>'Building energy consumption'!$B$19*'Building energy consumption'!G80</f>
        <v>247495102757454.31</v>
      </c>
      <c r="H4" s="1">
        <f>'Building energy consumption'!$B$19*'Building energy consumption'!H80</f>
        <v>251122778087654.69</v>
      </c>
      <c r="I4" s="1">
        <f>'Building energy consumption'!$B$19*'Building energy consumption'!I80</f>
        <v>254759987124055.03</v>
      </c>
      <c r="J4" s="1">
        <f>'Building energy consumption'!$B$19*'Building energy consumption'!J80</f>
        <v>258406129656596.19</v>
      </c>
      <c r="K4" s="1">
        <f>'Building energy consumption'!$B$19*'Building energy consumption'!K80</f>
        <v>261952024683458.81</v>
      </c>
      <c r="L4" s="1">
        <f>'Building energy consumption'!$B$19*'Building energy consumption'!L80</f>
        <v>265344031274600.03</v>
      </c>
      <c r="M4" s="1">
        <f>'Building energy consumption'!$B$19*'Building energy consumption'!M80</f>
        <v>268737133521985.53</v>
      </c>
      <c r="N4" s="1">
        <f>'Building energy consumption'!$B$19*'Building energy consumption'!N80</f>
        <v>272132339119643.34</v>
      </c>
      <c r="O4" s="1">
        <f>'Building energy consumption'!$B$19*'Building energy consumption'!O80</f>
        <v>275528810856903.22</v>
      </c>
      <c r="P4" s="1">
        <f>'Building energy consumption'!$B$19*'Building energy consumption'!P80</f>
        <v>278094899865103.56</v>
      </c>
      <c r="Q4" s="1">
        <f>'Building energy consumption'!$B$19*'Building energy consumption'!Q80</f>
        <v>279437677089422.38</v>
      </c>
      <c r="R4" s="1">
        <f>'Building energy consumption'!$B$19*'Building energy consumption'!R80</f>
        <v>280771584737065.19</v>
      </c>
      <c r="S4" s="1">
        <f>'Building energy consumption'!$B$19*'Building energy consumption'!S80</f>
        <v>282097367837600.63</v>
      </c>
      <c r="T4" s="1">
        <f>'Building energy consumption'!$B$19*'Building energy consumption'!T80</f>
        <v>283414677052478.88</v>
      </c>
      <c r="U4" s="1">
        <f>'Building energy consumption'!$B$19*'Building energy consumption'!U80</f>
        <v>284349692396332.19</v>
      </c>
      <c r="V4" s="1">
        <f>'Building energy consumption'!$B$19*'Building energy consumption'!V80</f>
        <v>284725453918669.75</v>
      </c>
      <c r="W4" s="1">
        <f>'Building energy consumption'!$B$19*'Building energy consumption'!W80</f>
        <v>285089739751619.88</v>
      </c>
      <c r="X4" s="1">
        <f>'Building energy consumption'!$B$19*'Building energy consumption'!X80</f>
        <v>285443278141236.94</v>
      </c>
      <c r="Y4" s="1">
        <f>'Building energy consumption'!$B$19*'Building energy consumption'!Y80</f>
        <v>285784826104590.06</v>
      </c>
      <c r="Z4" s="1">
        <f>'Building energy consumption'!$B$19*'Building energy consumption'!Z80</f>
        <v>285835064199685</v>
      </c>
      <c r="AA4" s="1">
        <f>'Building energy consumption'!$B$19*'Building energy consumption'!AA80</f>
        <v>285461410655123.19</v>
      </c>
      <c r="AB4" s="1">
        <f>'Building energy consumption'!$B$19*'Building energy consumption'!AB80</f>
        <v>285068957911790.56</v>
      </c>
      <c r="AC4" s="1">
        <f>'Building energy consumption'!$B$19*'Building energy consumption'!AC80</f>
        <v>284657779896044.69</v>
      </c>
      <c r="AD4" s="1">
        <f>'Building energy consumption'!$B$19*'Building energy consumption'!AD80</f>
        <v>284227986203094.88</v>
      </c>
      <c r="AE4" s="1">
        <f>'Building energy consumption'!$B$19*'Building energy consumption'!AE80</f>
        <v>283439767982456.44</v>
      </c>
      <c r="AF4" s="1">
        <f>'Building energy consumption'!$B$19*'Building energy consumption'!AF80</f>
        <v>282129182936875.81</v>
      </c>
      <c r="AG4" s="1">
        <f>'Building energy consumption'!$B$19*'Building energy consumption'!AG80</f>
        <v>280791527083947.03</v>
      </c>
      <c r="AH4" s="1">
        <f>'Building energy consumption'!$B$19*'Building energy consumption'!AH80</f>
        <v>279428278169476.84</v>
      </c>
      <c r="AI4" s="1">
        <f>'Building energy consumption'!$B$19*'Building energy consumption'!AI80</f>
        <v>278036888435370.47</v>
      </c>
      <c r="AJ4" s="1">
        <f>'Building energy consumption'!$B$19*'Building energy consumption'!AJ80</f>
        <v>276356529728848.09</v>
      </c>
      <c r="AK4" s="1">
        <f>'Building energy consumption'!$B$19*'Building energy consumption'!AK80</f>
        <v>274262980335684.03</v>
      </c>
      <c r="AL4" s="1">
        <f>'Building energy consumption'!$B$19*'Building energy consumption'!AL80</f>
        <v>272135046450630.19</v>
      </c>
      <c r="AM4" s="1">
        <f>'Building energy consumption'!$B$19*'Building energy consumption'!AM80</f>
        <v>269973187030043.5</v>
      </c>
      <c r="AN4" s="1">
        <f>'Building energy consumption'!$B$19*'Building energy consumption'!AN80</f>
        <v>267776376201985.78</v>
      </c>
    </row>
    <row r="5" spans="1:40" x14ac:dyDescent="0.15">
      <c r="A5" t="s">
        <v>3</v>
      </c>
      <c r="B5" s="1">
        <f>'Building energy consumption'!$B$19*'Building energy consumption'!B81</f>
        <v>5269559761167.2354</v>
      </c>
      <c r="C5" s="1">
        <f>'Building energy consumption'!$B$19*'Building energy consumption'!C81</f>
        <v>5326812948039.8779</v>
      </c>
      <c r="D5" s="1">
        <f>'Building energy consumption'!$B$19*'Building energy consumption'!D81</f>
        <v>5456592324642.2695</v>
      </c>
      <c r="E5" s="1">
        <f>'Building energy consumption'!$B$19*'Building energy consumption'!E81</f>
        <v>5587324570156.1865</v>
      </c>
      <c r="F5" s="1">
        <f>'Building energy consumption'!$B$19*'Building energy consumption'!F81</f>
        <v>5699680527944.2158</v>
      </c>
      <c r="G5" s="1">
        <f>'Building energy consumption'!$B$19*'Building energy consumption'!G81</f>
        <v>5784266501640.7764</v>
      </c>
      <c r="H5" s="1">
        <f>'Building energy consumption'!$B$19*'Building energy consumption'!H81</f>
        <v>5869049758592.21</v>
      </c>
      <c r="I5" s="1">
        <f>'Building energy consumption'!$B$19*'Building energy consumption'!I81</f>
        <v>5954055830042.9785</v>
      </c>
      <c r="J5" s="1">
        <f>'Building energy consumption'!$B$19*'Building energy consumption'!J81</f>
        <v>6039270688342.0303</v>
      </c>
      <c r="K5" s="1">
        <f>'Building energy consumption'!$B$19*'Building energy consumption'!K81</f>
        <v>6122142638508.7227</v>
      </c>
      <c r="L5" s="1">
        <f>'Building energy consumption'!$B$19*'Building energy consumption'!L81</f>
        <v>6201418025697.7402</v>
      </c>
      <c r="M5" s="1">
        <f>'Building energy consumption'!$B$19*'Building energy consumption'!M81</f>
        <v>6280719019727.6221</v>
      </c>
      <c r="N5" s="1">
        <f>'Building energy consumption'!$B$19*'Building energy consumption'!N81</f>
        <v>6360069171653.502</v>
      </c>
      <c r="O5" s="1">
        <f>'Building energy consumption'!$B$19*'Building energy consumption'!O81</f>
        <v>6439448914827.0684</v>
      </c>
      <c r="P5" s="1">
        <f>'Building energy consumption'!$B$19*'Building energy consumption'!P81</f>
        <v>6499421587114.2773</v>
      </c>
      <c r="Q5" s="1">
        <f>'Building energy consumption'!$B$19*'Building energy consumption'!Q81</f>
        <v>6530803950770.1963</v>
      </c>
      <c r="R5" s="1">
        <f>'Building energy consumption'!$B$19*'Building energy consumption'!R81</f>
        <v>6561979021454.7422</v>
      </c>
      <c r="S5" s="1">
        <f>'Building energy consumption'!$B$19*'Building energy consumption'!S81</f>
        <v>6592964211429.9316</v>
      </c>
      <c r="T5" s="1">
        <f>'Building energy consumption'!$B$19*'Building energy consumption'!T81</f>
        <v>6623751356222.0039</v>
      </c>
      <c r="U5" s="1">
        <f>'Building energy consumption'!$B$19*'Building energy consumption'!U81</f>
        <v>6645603820661.5596</v>
      </c>
      <c r="V5" s="1">
        <f>'Building energy consumption'!$B$19*'Building energy consumption'!V81</f>
        <v>6654385831950.0518</v>
      </c>
      <c r="W5" s="1">
        <f>'Building energy consumption'!$B$19*'Building energy consumption'!W81</f>
        <v>6662899642191.4648</v>
      </c>
      <c r="X5" s="1">
        <f>'Building energy consumption'!$B$19*'Building energy consumption'!X81</f>
        <v>6671162271396.333</v>
      </c>
      <c r="Y5" s="1">
        <f>'Building energy consumption'!$B$19*'Building energy consumption'!Y81</f>
        <v>6679144669517.0068</v>
      </c>
      <c r="Z5" s="1">
        <f>'Building energy consumption'!$B$19*'Building energy consumption'!Z81</f>
        <v>6680318795903.0498</v>
      </c>
      <c r="AA5" s="1">
        <f>'Building energy consumption'!$B$19*'Building energy consumption'!AA81</f>
        <v>6671586050661.0303</v>
      </c>
      <c r="AB5" s="1">
        <f>'Building energy consumption'!$B$19*'Building energy consumption'!AB81</f>
        <v>6662413944904.415</v>
      </c>
      <c r="AC5" s="1">
        <f>'Building energy consumption'!$B$19*'Building energy consumption'!AC81</f>
        <v>6652804206383.5645</v>
      </c>
      <c r="AD5" s="1">
        <f>'Building energy consumption'!$B$19*'Building energy consumption'!AD81</f>
        <v>6642759396474.0029</v>
      </c>
      <c r="AE5" s="1">
        <f>'Building energy consumption'!$B$19*'Building energy consumption'!AE81</f>
        <v>6624337762272.6592</v>
      </c>
      <c r="AF5" s="1">
        <f>'Building energy consumption'!$B$19*'Building energy consumption'!AF81</f>
        <v>6593707769629.4014</v>
      </c>
      <c r="AG5" s="1">
        <f>'Building energy consumption'!$B$19*'Building energy consumption'!AG81</f>
        <v>6562445098753.8379</v>
      </c>
      <c r="AH5" s="1">
        <f>'Building energy consumption'!$B$19*'Building energy consumption'!AH81</f>
        <v>6530584286392.2471</v>
      </c>
      <c r="AI5" s="1">
        <f>'Building energy consumption'!$B$19*'Building energy consumption'!AI81</f>
        <v>6498065788288.4453</v>
      </c>
      <c r="AJ5" s="1">
        <f>'Building energy consumption'!$B$19*'Building energy consumption'!AJ81</f>
        <v>6458793728079.6309</v>
      </c>
      <c r="AK5" s="1">
        <f>'Building energy consumption'!$B$19*'Building energy consumption'!AK81</f>
        <v>6409864890743.0918</v>
      </c>
      <c r="AL5" s="1">
        <f>'Building energy consumption'!$B$19*'Building energy consumption'!AL81</f>
        <v>6360132445325.4326</v>
      </c>
      <c r="AM5" s="1">
        <f>'Building energy consumption'!$B$19*'Building energy consumption'!AM81</f>
        <v>6309607118204.0684</v>
      </c>
      <c r="AN5" s="1">
        <f>'Building energy consumption'!$B$19*'Building energy consumption'!AN81</f>
        <v>6258264933483.6328</v>
      </c>
    </row>
    <row r="6" spans="1:40" x14ac:dyDescent="0.15">
      <c r="A6" t="s">
        <v>4</v>
      </c>
      <c r="B6" s="1">
        <f>'Building energy consumption'!$B$19*'Building energy consumption'!B82</f>
        <v>0</v>
      </c>
      <c r="C6" s="1">
        <f>'Building energy consumption'!$B$19*'Building energy consumption'!C82</f>
        <v>0</v>
      </c>
      <c r="D6" s="1">
        <f>'Building energy consumption'!$B$19*'Building energy consumption'!D82</f>
        <v>0</v>
      </c>
      <c r="E6" s="1">
        <f>'Building energy consumption'!$B$19*'Building energy consumption'!E82</f>
        <v>0</v>
      </c>
      <c r="F6" s="1">
        <f>'Building energy consumption'!$B$19*'Building energy consumption'!F82</f>
        <v>0</v>
      </c>
      <c r="G6" s="1">
        <f>'Building energy consumption'!$B$19*'Building energy consumption'!G82</f>
        <v>0</v>
      </c>
      <c r="H6" s="1">
        <f>'Building energy consumption'!$B$19*'Building energy consumption'!H82</f>
        <v>0</v>
      </c>
      <c r="I6" s="1">
        <f>'Building energy consumption'!$B$19*'Building energy consumption'!I82</f>
        <v>0</v>
      </c>
      <c r="J6" s="1">
        <f>'Building energy consumption'!$B$19*'Building energy consumption'!J82</f>
        <v>0</v>
      </c>
      <c r="K6" s="1">
        <f>'Building energy consumption'!$B$19*'Building energy consumption'!K82</f>
        <v>0</v>
      </c>
      <c r="L6" s="1">
        <f>'Building energy consumption'!$B$19*'Building energy consumption'!L82</f>
        <v>0</v>
      </c>
      <c r="M6" s="1">
        <f>'Building energy consumption'!$B$19*'Building energy consumption'!M82</f>
        <v>0</v>
      </c>
      <c r="N6" s="1">
        <f>'Building energy consumption'!$B$19*'Building energy consumption'!N82</f>
        <v>0</v>
      </c>
      <c r="O6" s="1">
        <f>'Building energy consumption'!$B$19*'Building energy consumption'!O82</f>
        <v>0</v>
      </c>
      <c r="P6" s="1">
        <f>'Building energy consumption'!$B$19*'Building energy consumption'!P82</f>
        <v>0</v>
      </c>
      <c r="Q6" s="1">
        <f>'Building energy consumption'!$B$19*'Building energy consumption'!Q82</f>
        <v>0</v>
      </c>
      <c r="R6" s="1">
        <f>'Building energy consumption'!$B$19*'Building energy consumption'!R82</f>
        <v>0</v>
      </c>
      <c r="S6" s="1">
        <f>'Building energy consumption'!$B$19*'Building energy consumption'!S82</f>
        <v>0</v>
      </c>
      <c r="T6" s="1">
        <f>'Building energy consumption'!$B$19*'Building energy consumption'!T82</f>
        <v>0</v>
      </c>
      <c r="U6" s="1">
        <f>'Building energy consumption'!$B$19*'Building energy consumption'!U82</f>
        <v>0</v>
      </c>
      <c r="V6" s="1">
        <f>'Building energy consumption'!$B$19*'Building energy consumption'!V82</f>
        <v>0</v>
      </c>
      <c r="W6" s="1">
        <f>'Building energy consumption'!$B$19*'Building energy consumption'!W82</f>
        <v>0</v>
      </c>
      <c r="X6" s="1">
        <f>'Building energy consumption'!$B$19*'Building energy consumption'!X82</f>
        <v>0</v>
      </c>
      <c r="Y6" s="1">
        <f>'Building energy consumption'!$B$19*'Building energy consumption'!Y82</f>
        <v>0</v>
      </c>
      <c r="Z6" s="1">
        <f>'Building energy consumption'!$B$19*'Building energy consumption'!Z82</f>
        <v>0</v>
      </c>
      <c r="AA6" s="1">
        <f>'Building energy consumption'!$B$19*'Building energy consumption'!AA82</f>
        <v>0</v>
      </c>
      <c r="AB6" s="1">
        <f>'Building energy consumption'!$B$19*'Building energy consumption'!AB82</f>
        <v>0</v>
      </c>
      <c r="AC6" s="1">
        <f>'Building energy consumption'!$B$19*'Building energy consumption'!AC82</f>
        <v>0</v>
      </c>
      <c r="AD6" s="1">
        <f>'Building energy consumption'!$B$19*'Building energy consumption'!AD82</f>
        <v>0</v>
      </c>
      <c r="AE6" s="1">
        <f>'Building energy consumption'!$B$19*'Building energy consumption'!AE82</f>
        <v>0</v>
      </c>
      <c r="AF6" s="1">
        <f>'Building energy consumption'!$B$19*'Building energy consumption'!AF82</f>
        <v>0</v>
      </c>
      <c r="AG6" s="1">
        <f>'Building energy consumption'!$B$19*'Building energy consumption'!AG82</f>
        <v>0</v>
      </c>
      <c r="AH6" s="1">
        <f>'Building energy consumption'!$B$19*'Building energy consumption'!AH82</f>
        <v>0</v>
      </c>
      <c r="AI6" s="1">
        <f>'Building energy consumption'!$B$19*'Building energy consumption'!AI82</f>
        <v>0</v>
      </c>
      <c r="AJ6" s="1">
        <f>'Building energy consumption'!$B$19*'Building energy consumption'!AJ82</f>
        <v>0</v>
      </c>
      <c r="AK6" s="1">
        <f>'Building energy consumption'!$B$19*'Building energy consumption'!AK82</f>
        <v>0</v>
      </c>
      <c r="AL6" s="1">
        <f>'Building energy consumption'!$B$19*'Building energy consumption'!AL82</f>
        <v>0</v>
      </c>
      <c r="AM6" s="1">
        <f>'Building energy consumption'!$B$19*'Building energy consumption'!AM82</f>
        <v>0</v>
      </c>
      <c r="AN6" s="1">
        <f>'Building energy consumption'!$B$19*'Building energy consumption'!AN82</f>
        <v>0</v>
      </c>
    </row>
    <row r="7" spans="1:40" x14ac:dyDescent="0.15">
      <c r="A7" t="s">
        <v>5</v>
      </c>
      <c r="B7" s="1">
        <f>'Building energy consumption'!$B$19*'Building energy consumption'!B83</f>
        <v>16929111730765.154</v>
      </c>
      <c r="C7" s="1">
        <f>'Building energy consumption'!$B$19*'Building energy consumption'!C83</f>
        <v>17113044666615.316</v>
      </c>
      <c r="D7" s="1">
        <f>'Building energy consumption'!$B$19*'Building energy consumption'!D83</f>
        <v>17529976946811.01</v>
      </c>
      <c r="E7" s="1">
        <f>'Building energy consumption'!$B$19*'Building energy consumption'!E83</f>
        <v>17949970436101.789</v>
      </c>
      <c r="F7" s="1">
        <f>'Building energy consumption'!$B$19*'Building energy consumption'!F83</f>
        <v>18310927830878.422</v>
      </c>
      <c r="G7" s="1">
        <f>'Building energy consumption'!$B$19*'Building energy consumption'!G83</f>
        <v>18582670721075.281</v>
      </c>
      <c r="H7" s="1">
        <f>'Building energy consumption'!$B$19*'Building energy consumption'!H83</f>
        <v>18855047408100.66</v>
      </c>
      <c r="I7" s="1">
        <f>'Building energy consumption'!$B$19*'Building energy consumption'!I83</f>
        <v>19128139914231.512</v>
      </c>
      <c r="J7" s="1">
        <f>'Building energy consumption'!$B$19*'Building energy consumption'!J83</f>
        <v>19401903173905.871</v>
      </c>
      <c r="K7" s="1">
        <f>'Building energy consumption'!$B$19*'Building energy consumption'!K83</f>
        <v>19668139551763.66</v>
      </c>
      <c r="L7" s="1">
        <f>'Building energy consumption'!$B$19*'Building energy consumption'!L83</f>
        <v>19922821526738.602</v>
      </c>
      <c r="M7" s="1">
        <f>'Building energy consumption'!$B$19*'Building energy consumption'!M83</f>
        <v>20177585766853.27</v>
      </c>
      <c r="N7" s="1">
        <f>'Building energy consumption'!$B$19*'Building energy consumption'!N83</f>
        <v>20432507932781.777</v>
      </c>
      <c r="O7" s="1">
        <f>'Building energy consumption'!$B$19*'Building energy consumption'!O83</f>
        <v>20687525164249.145</v>
      </c>
      <c r="P7" s="1">
        <f>'Building energy consumption'!$B$19*'Building energy consumption'!P83</f>
        <v>20880194782957.066</v>
      </c>
      <c r="Q7" s="1">
        <f>'Building energy consumption'!$B$19*'Building energy consumption'!Q83</f>
        <v>20981014503158.684</v>
      </c>
      <c r="R7" s="1">
        <f>'Building energy consumption'!$B$19*'Building energy consumption'!R83</f>
        <v>21081168269080.922</v>
      </c>
      <c r="S7" s="1">
        <f>'Building energy consumption'!$B$19*'Building energy consumption'!S83</f>
        <v>21180712019766.609</v>
      </c>
      <c r="T7" s="1">
        <f>'Building energy consumption'!$B$19*'Building energy consumption'!T83</f>
        <v>21279619525835.16</v>
      </c>
      <c r="U7" s="1">
        <f>'Building energy consumption'!$B$19*'Building energy consumption'!U83</f>
        <v>21349823267486.598</v>
      </c>
      <c r="V7" s="1">
        <f>'Building energy consumption'!$B$19*'Building energy consumption'!V83</f>
        <v>21378036563674.891</v>
      </c>
      <c r="W7" s="1">
        <f>'Building energy consumption'!$B$19*'Building energy consumption'!W83</f>
        <v>21405388230866.055</v>
      </c>
      <c r="X7" s="1">
        <f>'Building energy consumption'!$B$19*'Building energy consumption'!X83</f>
        <v>21431932947946.59</v>
      </c>
      <c r="Y7" s="1">
        <f>'Building energy consumption'!$B$19*'Building energy consumption'!Y83</f>
        <v>21457577388049.566</v>
      </c>
      <c r="Z7" s="1">
        <f>'Building energy consumption'!$B$19*'Building energy consumption'!Z83</f>
        <v>21461349414115.543</v>
      </c>
      <c r="AA7" s="1">
        <f>'Building energy consumption'!$B$19*'Building energy consumption'!AA83</f>
        <v>21433294391187.848</v>
      </c>
      <c r="AB7" s="1">
        <f>'Building energy consumption'!$B$19*'Building energy consumption'!AB83</f>
        <v>21403827868328.676</v>
      </c>
      <c r="AC7" s="1">
        <f>'Building energy consumption'!$B$19*'Building energy consumption'!AC83</f>
        <v>21372955396149.547</v>
      </c>
      <c r="AD7" s="1">
        <f>'Building energy consumption'!$B$19*'Building energy consumption'!AD83</f>
        <v>21340685203385.746</v>
      </c>
      <c r="AE7" s="1">
        <f>'Building energy consumption'!$B$19*'Building energy consumption'!AE83</f>
        <v>21281503427717.109</v>
      </c>
      <c r="AF7" s="1">
        <f>'Building energy consumption'!$B$19*'Building energy consumption'!AF83</f>
        <v>21183100792341.102</v>
      </c>
      <c r="AG7" s="1">
        <f>'Building energy consumption'!$B$19*'Building energy consumption'!AG83</f>
        <v>21082665599983.156</v>
      </c>
      <c r="AH7" s="1">
        <f>'Building energy consumption'!$B$19*'Building energy consumption'!AH83</f>
        <v>20980308804207.328</v>
      </c>
      <c r="AI7" s="1">
        <f>'Building energy consumption'!$B$19*'Building energy consumption'!AI83</f>
        <v>20875839111734.578</v>
      </c>
      <c r="AJ7" s="1">
        <f>'Building energy consumption'!$B$19*'Building energy consumption'!AJ83</f>
        <v>20749672766668.754</v>
      </c>
      <c r="AK7" s="1">
        <f>'Building energy consumption'!$B$19*'Building energy consumption'!AK83</f>
        <v>20592482832088.109</v>
      </c>
      <c r="AL7" s="1">
        <f>'Building energy consumption'!$B$19*'Building energy consumption'!AL83</f>
        <v>20432711207269.633</v>
      </c>
      <c r="AM7" s="1">
        <f>'Building energy consumption'!$B$19*'Building energy consumption'!AM83</f>
        <v>20270392352025.914</v>
      </c>
      <c r="AN7" s="1">
        <f>'Building energy consumption'!$B$19*'Building energy consumption'!AN83</f>
        <v>20105449240831.121</v>
      </c>
    </row>
    <row r="8" spans="1:40" x14ac:dyDescent="0.15">
      <c r="A8" t="s">
        <v>6</v>
      </c>
      <c r="B8" s="1">
        <f>'Building energy consumption'!$B$19*'Building energy consumption'!B84</f>
        <v>126549508771.33102</v>
      </c>
      <c r="C8" s="1">
        <f>'Building energy consumption'!$B$19*'Building energy consumption'!C84</f>
        <v>127924455256.94052</v>
      </c>
      <c r="D8" s="1">
        <f>'Building energy consumption'!$B$19*'Building energy consumption'!D84</f>
        <v>131041132380.2766</v>
      </c>
      <c r="E8" s="1">
        <f>'Building energy consumption'!$B$19*'Building energy consumption'!E84</f>
        <v>134180692836.97299</v>
      </c>
      <c r="F8" s="1">
        <f>'Building energy consumption'!$B$19*'Building energy consumption'!F84</f>
        <v>136878943148.20168</v>
      </c>
      <c r="G8" s="1">
        <f>'Building energy consumption'!$B$19*'Building energy consumption'!G84</f>
        <v>138910291857.65695</v>
      </c>
      <c r="H8" s="1">
        <f>'Building energy consumption'!$B$19*'Building energy consumption'!H84</f>
        <v>140946378363.08084</v>
      </c>
      <c r="I8" s="1">
        <f>'Building energy consumption'!$B$19*'Building energy consumption'!I84</f>
        <v>142987815802.30493</v>
      </c>
      <c r="J8" s="1">
        <f>'Building energy consumption'!$B$19*'Building energy consumption'!J84</f>
        <v>145034267298.54431</v>
      </c>
      <c r="K8" s="1">
        <f>'Building energy consumption'!$B$19*'Building energy consumption'!K84</f>
        <v>147024453397.54288</v>
      </c>
      <c r="L8" s="1">
        <f>'Building energy consumption'!$B$19*'Building energy consumption'!L84</f>
        <v>148928267332.8848</v>
      </c>
      <c r="M8" s="1">
        <f>'Building energy consumption'!$B$19*'Building energy consumption'!M84</f>
        <v>150832696221.52063</v>
      </c>
      <c r="N8" s="1">
        <f>'Building energy consumption'!$B$19*'Building energy consumption'!N84</f>
        <v>152738305646.64771</v>
      </c>
      <c r="O8" s="1">
        <f>'Building energy consumption'!$B$19*'Building energy consumption'!O84</f>
        <v>154644625711.37811</v>
      </c>
      <c r="P8" s="1">
        <f>'Building energy consumption'!$B$19*'Building energy consumption'!P84</f>
        <v>156084881171.34641</v>
      </c>
      <c r="Q8" s="1">
        <f>'Building energy consumption'!$B$19*'Building energy consumption'!Q84</f>
        <v>156838534775.20273</v>
      </c>
      <c r="R8" s="1">
        <f>'Building energy consumption'!$B$19*'Building energy consumption'!R84</f>
        <v>157587210197.79001</v>
      </c>
      <c r="S8" s="1">
        <f>'Building energy consumption'!$B$19*'Building energy consumption'!S84</f>
        <v>158331325597.9877</v>
      </c>
      <c r="T8" s="1">
        <f>'Building energy consumption'!$B$19*'Building energy consumption'!T84</f>
        <v>159070684904.3609</v>
      </c>
      <c r="U8" s="1">
        <f>'Building energy consumption'!$B$19*'Building energy consumption'!U84</f>
        <v>159595476113.79883</v>
      </c>
      <c r="V8" s="1">
        <f>'Building energy consumption'!$B$19*'Building energy consumption'!V84</f>
        <v>159806377833.28836</v>
      </c>
      <c r="W8" s="1">
        <f>'Building energy consumption'!$B$19*'Building energy consumption'!W84</f>
        <v>160010838652.15274</v>
      </c>
      <c r="X8" s="1">
        <f>'Building energy consumption'!$B$19*'Building energy consumption'!X84</f>
        <v>160209267309.27536</v>
      </c>
      <c r="Y8" s="1">
        <f>'Building energy consumption'!$B$19*'Building energy consumption'!Y84</f>
        <v>160400966162.07758</v>
      </c>
      <c r="Z8" s="1">
        <f>'Building energy consumption'!$B$19*'Building energy consumption'!Z84</f>
        <v>160429163036.98239</v>
      </c>
      <c r="AA8" s="1">
        <f>'Building energy consumption'!$B$19*'Building energy consumption'!AA84</f>
        <v>160219444451.23898</v>
      </c>
      <c r="AB8" s="1">
        <f>'Building energy consumption'!$B$19*'Building energy consumption'!AB84</f>
        <v>159999174536.76672</v>
      </c>
      <c r="AC8" s="1">
        <f>'Building energy consumption'!$B$19*'Building energy consumption'!AC84</f>
        <v>159768394785.82886</v>
      </c>
      <c r="AD8" s="1">
        <f>'Building energy consumption'!$B$19*'Building energy consumption'!AD84</f>
        <v>159527166710.35965</v>
      </c>
      <c r="AE8" s="1">
        <f>'Building energy consumption'!$B$19*'Building energy consumption'!AE84</f>
        <v>159084767560.41077</v>
      </c>
      <c r="AF8" s="1">
        <f>'Building energy consumption'!$B$19*'Building energy consumption'!AF84</f>
        <v>158349182293.64169</v>
      </c>
      <c r="AG8" s="1">
        <f>'Building energy consumption'!$B$19*'Building energy consumption'!AG84</f>
        <v>157598403135.3262</v>
      </c>
      <c r="AH8" s="1">
        <f>'Building energy consumption'!$B$19*'Building energy consumption'!AH84</f>
        <v>156833259492.18402</v>
      </c>
      <c r="AI8" s="1">
        <f>'Building energy consumption'!$B$19*'Building energy consumption'!AI84</f>
        <v>156052321397.25177</v>
      </c>
      <c r="AJ8" s="1">
        <f>'Building energy consumption'!$B$19*'Building energy consumption'!AJ84</f>
        <v>155109195186.8826</v>
      </c>
      <c r="AK8" s="1">
        <f>'Building energy consumption'!$B$19*'Building energy consumption'!AK84</f>
        <v>153934159584.22726</v>
      </c>
      <c r="AL8" s="1">
        <f>'Building energy consumption'!$B$19*'Building energy consumption'!AL84</f>
        <v>152739825176.26001</v>
      </c>
      <c r="AM8" s="1">
        <f>'Building energy consumption'!$B$19*'Building energy consumption'!AM84</f>
        <v>151526449559.03323</v>
      </c>
      <c r="AN8" s="1">
        <f>'Building energy consumption'!$B$19*'Building energy consumption'!AN84</f>
        <v>150293456946.72845</v>
      </c>
    </row>
    <row r="9" spans="1:40" x14ac:dyDescent="0.15">
      <c r="A9" t="s">
        <v>7</v>
      </c>
      <c r="B9" s="1">
        <f>'Building energy consumption'!$B$19*'Building energy consumption'!B85</f>
        <v>0</v>
      </c>
      <c r="C9" s="1">
        <f>'Building energy consumption'!$B$19*'Building energy consumption'!C85</f>
        <v>0</v>
      </c>
      <c r="D9" s="1">
        <f>'Building energy consumption'!$B$19*'Building energy consumption'!D85</f>
        <v>0</v>
      </c>
      <c r="E9" s="1">
        <f>'Building energy consumption'!$B$19*'Building energy consumption'!E85</f>
        <v>0</v>
      </c>
      <c r="F9" s="1">
        <f>'Building energy consumption'!$B$19*'Building energy consumption'!F85</f>
        <v>0</v>
      </c>
      <c r="G9" s="1">
        <f>'Building energy consumption'!$B$19*'Building energy consumption'!G85</f>
        <v>0</v>
      </c>
      <c r="H9" s="1">
        <f>'Building energy consumption'!$B$19*'Building energy consumption'!H85</f>
        <v>0</v>
      </c>
      <c r="I9" s="1">
        <f>'Building energy consumption'!$B$19*'Building energy consumption'!I85</f>
        <v>0</v>
      </c>
      <c r="J9" s="1">
        <f>'Building energy consumption'!$B$19*'Building energy consumption'!J85</f>
        <v>0</v>
      </c>
      <c r="K9" s="1">
        <f>'Building energy consumption'!$B$19*'Building energy consumption'!K85</f>
        <v>0</v>
      </c>
      <c r="L9" s="1">
        <f>'Building energy consumption'!$B$19*'Building energy consumption'!L85</f>
        <v>0</v>
      </c>
      <c r="M9" s="1">
        <f>'Building energy consumption'!$B$19*'Building energy consumption'!M85</f>
        <v>0</v>
      </c>
      <c r="N9" s="1">
        <f>'Building energy consumption'!$B$19*'Building energy consumption'!N85</f>
        <v>0</v>
      </c>
      <c r="O9" s="1">
        <f>'Building energy consumption'!$B$19*'Building energy consumption'!O85</f>
        <v>0</v>
      </c>
      <c r="P9" s="1">
        <f>'Building energy consumption'!$B$19*'Building energy consumption'!P85</f>
        <v>0</v>
      </c>
      <c r="Q9" s="1">
        <f>'Building energy consumption'!$B$19*'Building energy consumption'!Q85</f>
        <v>0</v>
      </c>
      <c r="R9" s="1">
        <f>'Building energy consumption'!$B$19*'Building energy consumption'!R85</f>
        <v>0</v>
      </c>
      <c r="S9" s="1">
        <f>'Building energy consumption'!$B$19*'Building energy consumption'!S85</f>
        <v>0</v>
      </c>
      <c r="T9" s="1">
        <f>'Building energy consumption'!$B$19*'Building energy consumption'!T85</f>
        <v>0</v>
      </c>
      <c r="U9" s="1">
        <f>'Building energy consumption'!$B$19*'Building energy consumption'!U85</f>
        <v>0</v>
      </c>
      <c r="V9" s="1">
        <f>'Building energy consumption'!$B$19*'Building energy consumption'!V85</f>
        <v>0</v>
      </c>
      <c r="W9" s="1">
        <f>'Building energy consumption'!$B$19*'Building energy consumption'!W85</f>
        <v>0</v>
      </c>
      <c r="X9" s="1">
        <f>'Building energy consumption'!$B$19*'Building energy consumption'!X85</f>
        <v>0</v>
      </c>
      <c r="Y9" s="1">
        <f>'Building energy consumption'!$B$19*'Building energy consumption'!Y85</f>
        <v>0</v>
      </c>
      <c r="Z9" s="1">
        <f>'Building energy consumption'!$B$19*'Building energy consumption'!Z85</f>
        <v>0</v>
      </c>
      <c r="AA9" s="1">
        <f>'Building energy consumption'!$B$19*'Building energy consumption'!AA85</f>
        <v>0</v>
      </c>
      <c r="AB9" s="1">
        <f>'Building energy consumption'!$B$19*'Building energy consumption'!AB85</f>
        <v>0</v>
      </c>
      <c r="AC9" s="1">
        <f>'Building energy consumption'!$B$19*'Building energy consumption'!AC85</f>
        <v>0</v>
      </c>
      <c r="AD9" s="1">
        <f>'Building energy consumption'!$B$19*'Building energy consumption'!AD85</f>
        <v>0</v>
      </c>
      <c r="AE9" s="1">
        <f>'Building energy consumption'!$B$19*'Building energy consumption'!AE85</f>
        <v>0</v>
      </c>
      <c r="AF9" s="1">
        <f>'Building energy consumption'!$B$19*'Building energy consumption'!AF85</f>
        <v>0</v>
      </c>
      <c r="AG9" s="1">
        <f>'Building energy consumption'!$B$19*'Building energy consumption'!AG85</f>
        <v>0</v>
      </c>
      <c r="AH9" s="1">
        <f>'Building energy consumption'!$B$19*'Building energy consumption'!AH85</f>
        <v>0</v>
      </c>
      <c r="AI9" s="1">
        <f>'Building energy consumption'!$B$19*'Building energy consumption'!AI85</f>
        <v>0</v>
      </c>
      <c r="AJ9" s="1">
        <f>'Building energy consumption'!$B$19*'Building energy consumption'!AJ85</f>
        <v>0</v>
      </c>
      <c r="AK9" s="1">
        <f>'Building energy consumption'!$B$19*'Building energy consumption'!AK85</f>
        <v>0</v>
      </c>
      <c r="AL9" s="1">
        <f>'Building energy consumption'!$B$19*'Building energy consumption'!AL85</f>
        <v>0</v>
      </c>
      <c r="AM9" s="1">
        <f>'Building energy consumption'!$B$19*'Building energy consumption'!AM85</f>
        <v>0</v>
      </c>
      <c r="AN9" s="1">
        <f>'Building energy consumption'!$B$19*'Building energy consumption'!AN85</f>
        <v>0</v>
      </c>
    </row>
    <row r="10" spans="1:40" x14ac:dyDescent="0.15">
      <c r="A10" t="s">
        <v>8</v>
      </c>
      <c r="B10" s="1">
        <f>'Building energy consumption'!$B$19*'Building energy consumption'!B86</f>
        <v>146893688277535.34</v>
      </c>
      <c r="C10" s="1">
        <f>'Building energy consumption'!$B$19*'Building energy consumption'!C86</f>
        <v>148489672034535.66</v>
      </c>
      <c r="D10" s="1">
        <f>'Building energy consumption'!$B$19*'Building energy consumption'!D86</f>
        <v>152107388154195.28</v>
      </c>
      <c r="E10" s="1">
        <f>'Building energy consumption'!$B$19*'Building energy consumption'!E86</f>
        <v>155751666346438.41</v>
      </c>
      <c r="F10" s="1">
        <f>'Building energy consumption'!$B$19*'Building energy consumption'!F86</f>
        <v>158883689093587.81</v>
      </c>
      <c r="G10" s="1">
        <f>'Building energy consumption'!$B$19*'Building energy consumption'!G86</f>
        <v>161241598713362.63</v>
      </c>
      <c r="H10" s="1">
        <f>'Building energy consumption'!$B$19*'Building energy consumption'!H86</f>
        <v>163605007780198.78</v>
      </c>
      <c r="I10" s="1">
        <f>'Building energy consumption'!$B$19*'Building energy consumption'!I86</f>
        <v>165974628000355.72</v>
      </c>
      <c r="J10" s="1">
        <f>'Building energy consumption'!$B$19*'Building energy consumption'!J86</f>
        <v>168350068340522.31</v>
      </c>
      <c r="K10" s="1">
        <f>'Building energy consumption'!$B$19*'Building energy consumption'!K86</f>
        <v>170660198022406.97</v>
      </c>
      <c r="L10" s="1">
        <f>'Building energy consumption'!$B$19*'Building energy consumption'!L86</f>
        <v>172870070296679.28</v>
      </c>
      <c r="M10" s="1">
        <f>'Building energy consumption'!$B$19*'Building energy consumption'!M86</f>
        <v>175080656384528.09</v>
      </c>
      <c r="N10" s="1">
        <f>'Building energy consumption'!$B$19*'Building energy consumption'!N86</f>
        <v>177292612792665.22</v>
      </c>
      <c r="O10" s="1">
        <f>'Building energy consumption'!$B$19*'Building energy consumption'!O86</f>
        <v>179505394083280.25</v>
      </c>
      <c r="P10" s="1">
        <f>'Building energy consumption'!$B$19*'Building energy consumption'!P86</f>
        <v>181177185926888.94</v>
      </c>
      <c r="Q10" s="1">
        <f>'Building energy consumption'!$B$19*'Building energy consumption'!Q86</f>
        <v>182051997363369.13</v>
      </c>
      <c r="R10" s="1">
        <f>'Building energy consumption'!$B$19*'Building energy consumption'!R86</f>
        <v>182921030322993.72</v>
      </c>
      <c r="S10" s="1">
        <f>'Building energy consumption'!$B$19*'Building energy consumption'!S86</f>
        <v>183784770188129.53</v>
      </c>
      <c r="T10" s="1">
        <f>'Building energy consumption'!$B$19*'Building energy consumption'!T86</f>
        <v>184642989366773.09</v>
      </c>
      <c r="U10" s="1">
        <f>'Building energy consumption'!$B$19*'Building energy consumption'!U86</f>
        <v>185252146344768.69</v>
      </c>
      <c r="V10" s="1">
        <f>'Building energy consumption'!$B$19*'Building energy consumption'!V86</f>
        <v>185496952758801.22</v>
      </c>
      <c r="W10" s="1">
        <f>'Building energy consumption'!$B$19*'Building energy consumption'!W86</f>
        <v>185734282828928.22</v>
      </c>
      <c r="X10" s="1">
        <f>'Building energy consumption'!$B$19*'Building energy consumption'!X86</f>
        <v>185964611003155.88</v>
      </c>
      <c r="Y10" s="1">
        <f>'Building energy consumption'!$B$19*'Building energy consumption'!Y86</f>
        <v>186187127485440.78</v>
      </c>
      <c r="Z10" s="1">
        <f>'Building energy consumption'!$B$19*'Building energy consumption'!Z86</f>
        <v>186219857307886.44</v>
      </c>
      <c r="AA10" s="1">
        <f>'Building energy consumption'!$B$19*'Building energy consumption'!AA86</f>
        <v>185976424228933.41</v>
      </c>
      <c r="AB10" s="1">
        <f>'Building energy consumption'!$B$19*'Building energy consumption'!AB86</f>
        <v>185720743582935.25</v>
      </c>
      <c r="AC10" s="1">
        <f>'Building energy consumption'!$B$19*'Building energy consumption'!AC86</f>
        <v>185452863532477.72</v>
      </c>
      <c r="AD10" s="1">
        <f>'Building energy consumption'!$B$19*'Building energy consumption'!AD86</f>
        <v>185172855478192.88</v>
      </c>
      <c r="AE10" s="1">
        <f>'Building energy consumption'!$B$19*'Building energy consumption'!AE86</f>
        <v>184659335959565.06</v>
      </c>
      <c r="AF10" s="1">
        <f>'Building energy consumption'!$B$19*'Building energy consumption'!AF86</f>
        <v>183805497537532.41</v>
      </c>
      <c r="AG10" s="1">
        <f>'Building energy consumption'!$B$19*'Building energy consumption'!AG86</f>
        <v>182934022644286.09</v>
      </c>
      <c r="AH10" s="1">
        <f>'Building energy consumption'!$B$19*'Building energy consumption'!AH86</f>
        <v>182045874022497.66</v>
      </c>
      <c r="AI10" s="1">
        <f>'Building energy consumption'!$B$19*'Building energy consumption'!AI86</f>
        <v>181139391822805.28</v>
      </c>
      <c r="AJ10" s="1">
        <f>'Building energy consumption'!$B$19*'Building energy consumption'!AJ86</f>
        <v>180044648043098.63</v>
      </c>
      <c r="AK10" s="1">
        <f>'Building energy consumption'!$B$19*'Building energy consumption'!AK86</f>
        <v>178680712969724.69</v>
      </c>
      <c r="AL10" s="1">
        <f>'Building energy consumption'!$B$19*'Building energy consumption'!AL86</f>
        <v>177294376602824.31</v>
      </c>
      <c r="AM10" s="1">
        <f>'Building energy consumption'!$B$19*'Building energy consumption'!AM86</f>
        <v>175885937949755.06</v>
      </c>
      <c r="AN10" s="1">
        <f>'Building energy consumption'!$B$19*'Building energy consumption'!AN86</f>
        <v>174454728661004.03</v>
      </c>
    </row>
    <row r="11" spans="1:40" x14ac:dyDescent="0.15">
      <c r="A11" t="s">
        <v>9</v>
      </c>
      <c r="B11" s="1">
        <f>'Building energy consumption'!$B$19*'Building energy consumption'!B87</f>
        <v>0</v>
      </c>
      <c r="C11" s="1">
        <f>'Building energy consumption'!$B$19*'Building energy consumption'!C87</f>
        <v>0</v>
      </c>
      <c r="D11" s="1">
        <f>'Building energy consumption'!$B$19*'Building energy consumption'!D87</f>
        <v>0</v>
      </c>
      <c r="E11" s="1">
        <f>'Building energy consumption'!$B$19*'Building energy consumption'!E87</f>
        <v>0</v>
      </c>
      <c r="F11" s="1">
        <f>'Building energy consumption'!$B$19*'Building energy consumption'!F87</f>
        <v>0</v>
      </c>
      <c r="G11" s="1">
        <f>'Building energy consumption'!$B$19*'Building energy consumption'!G87</f>
        <v>0</v>
      </c>
      <c r="H11" s="1">
        <f>'Building energy consumption'!$B$19*'Building energy consumption'!H87</f>
        <v>0</v>
      </c>
      <c r="I11" s="1">
        <f>'Building energy consumption'!$B$19*'Building energy consumption'!I87</f>
        <v>0</v>
      </c>
      <c r="J11" s="1">
        <f>'Building energy consumption'!$B$19*'Building energy consumption'!J87</f>
        <v>0</v>
      </c>
      <c r="K11" s="1">
        <f>'Building energy consumption'!$B$19*'Building energy consumption'!K87</f>
        <v>0</v>
      </c>
      <c r="L11" s="1">
        <f>'Building energy consumption'!$B$19*'Building energy consumption'!L87</f>
        <v>0</v>
      </c>
      <c r="M11" s="1">
        <f>'Building energy consumption'!$B$19*'Building energy consumption'!M87</f>
        <v>0</v>
      </c>
      <c r="N11" s="1">
        <f>'Building energy consumption'!$B$19*'Building energy consumption'!N87</f>
        <v>0</v>
      </c>
      <c r="O11" s="1">
        <f>'Building energy consumption'!$B$19*'Building energy consumption'!O87</f>
        <v>0</v>
      </c>
      <c r="P11" s="1">
        <f>'Building energy consumption'!$B$19*'Building energy consumption'!P87</f>
        <v>0</v>
      </c>
      <c r="Q11" s="1">
        <f>'Building energy consumption'!$B$19*'Building energy consumption'!Q87</f>
        <v>0</v>
      </c>
      <c r="R11" s="1">
        <f>'Building energy consumption'!$B$19*'Building energy consumption'!R87</f>
        <v>0</v>
      </c>
      <c r="S11" s="1">
        <f>'Building energy consumption'!$B$19*'Building energy consumption'!S87</f>
        <v>0</v>
      </c>
      <c r="T11" s="1">
        <f>'Building energy consumption'!$B$19*'Building energy consumption'!T87</f>
        <v>0</v>
      </c>
      <c r="U11" s="1">
        <f>'Building energy consumption'!$B$19*'Building energy consumption'!U87</f>
        <v>0</v>
      </c>
      <c r="V11" s="1">
        <f>'Building energy consumption'!$B$19*'Building energy consumption'!V87</f>
        <v>0</v>
      </c>
      <c r="W11" s="1">
        <f>'Building energy consumption'!$B$19*'Building energy consumption'!W87</f>
        <v>0</v>
      </c>
      <c r="X11" s="1">
        <f>'Building energy consumption'!$B$19*'Building energy consumption'!X87</f>
        <v>0</v>
      </c>
      <c r="Y11" s="1">
        <f>'Building energy consumption'!$B$19*'Building energy consumption'!Y87</f>
        <v>0</v>
      </c>
      <c r="Z11" s="1">
        <f>'Building energy consumption'!$B$19*'Building energy consumption'!Z87</f>
        <v>0</v>
      </c>
      <c r="AA11" s="1">
        <f>'Building energy consumption'!$B$19*'Building energy consumption'!AA87</f>
        <v>0</v>
      </c>
      <c r="AB11" s="1">
        <f>'Building energy consumption'!$B$19*'Building energy consumption'!AB87</f>
        <v>0</v>
      </c>
      <c r="AC11" s="1">
        <f>'Building energy consumption'!$B$19*'Building energy consumption'!AC87</f>
        <v>0</v>
      </c>
      <c r="AD11" s="1">
        <f>'Building energy consumption'!$B$19*'Building energy consumption'!AD87</f>
        <v>0</v>
      </c>
      <c r="AE11" s="1">
        <f>'Building energy consumption'!$B$19*'Building energy consumption'!AE87</f>
        <v>0</v>
      </c>
      <c r="AF11" s="1">
        <f>'Building energy consumption'!$B$19*'Building energy consumption'!AF87</f>
        <v>0</v>
      </c>
      <c r="AG11" s="1">
        <f>'Building energy consumption'!$B$19*'Building energy consumption'!AG87</f>
        <v>0</v>
      </c>
      <c r="AH11" s="1">
        <f>'Building energy consumption'!$B$19*'Building energy consumption'!AH87</f>
        <v>0</v>
      </c>
      <c r="AI11" s="1">
        <f>'Building energy consumption'!$B$19*'Building energy consumption'!AI87</f>
        <v>0</v>
      </c>
      <c r="AJ11" s="1">
        <f>'Building energy consumption'!$B$19*'Building energy consumption'!AJ87</f>
        <v>0</v>
      </c>
      <c r="AK11" s="1">
        <f>'Building energy consumption'!$B$19*'Building energy consumption'!AK87</f>
        <v>0</v>
      </c>
      <c r="AL11" s="1">
        <f>'Building energy consumption'!$B$19*'Building energy consumption'!AL87</f>
        <v>0</v>
      </c>
      <c r="AM11" s="1">
        <f>'Building energy consumption'!$B$19*'Building energy consumption'!AM87</f>
        <v>0</v>
      </c>
      <c r="AN11" s="1">
        <f>'Building energy consumption'!$B$19*'Building energy consumption'!AN87</f>
        <v>0</v>
      </c>
    </row>
  </sheetData>
  <phoneticPr fontId="3"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70B0-A8DB-4DDF-B421-7B353D35FA07}">
  <dimension ref="A1:AN12"/>
  <sheetViews>
    <sheetView workbookViewId="0"/>
  </sheetViews>
  <sheetFormatPr defaultRowHeight="13.5" x14ac:dyDescent="0.15"/>
  <cols>
    <col min="1" max="1" width="37.25" customWidth="1"/>
    <col min="2" max="40" width="13.5" customWidth="1"/>
  </cols>
  <sheetData>
    <row r="1" spans="1:40" x14ac:dyDescent="0.15">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c r="AE1">
        <v>2051</v>
      </c>
      <c r="AF1">
        <v>2052</v>
      </c>
      <c r="AG1">
        <v>2053</v>
      </c>
      <c r="AH1">
        <v>2054</v>
      </c>
      <c r="AI1">
        <v>2055</v>
      </c>
      <c r="AJ1">
        <v>2056</v>
      </c>
      <c r="AK1">
        <v>2057</v>
      </c>
      <c r="AL1">
        <v>2058</v>
      </c>
      <c r="AM1">
        <v>2059</v>
      </c>
      <c r="AN1">
        <v>2060</v>
      </c>
    </row>
    <row r="2" spans="1:40" x14ac:dyDescent="0.15">
      <c r="A2" t="s">
        <v>0</v>
      </c>
      <c r="B2" s="1">
        <f>'Building energy consumption'!$B$19*'Building energy consumption'!B91</f>
        <v>933573758602744.13</v>
      </c>
      <c r="C2" s="1">
        <f>'Building energy consumption'!$B$19*'Building energy consumption'!C91</f>
        <v>930175546353551</v>
      </c>
      <c r="D2" s="1">
        <f>'Building energy consumption'!$B$19*'Building energy consumption'!D91</f>
        <v>948960841079498.13</v>
      </c>
      <c r="E2" s="1">
        <f>'Building energy consumption'!$B$19*'Building energy consumption'!E91</f>
        <v>967598640205671.75</v>
      </c>
      <c r="F2" s="1">
        <f>'Building energy consumption'!$B$19*'Building energy consumption'!F91</f>
        <v>982664522294519.88</v>
      </c>
      <c r="G2" s="1">
        <f>'Building energy consumption'!$B$19*'Building energy consumption'!G91</f>
        <v>992494267027711.63</v>
      </c>
      <c r="H2" s="1">
        <f>'Building energy consumption'!$B$19*'Building energy consumption'!H91</f>
        <v>1002042653946185.1</v>
      </c>
      <c r="I2" s="1">
        <f>'Building energy consumption'!$B$19*'Building energy consumption'!I91</f>
        <v>1011314206255088.6</v>
      </c>
      <c r="J2" s="1">
        <f>'Building energy consumption'!$B$19*'Building energy consumption'!J91</f>
        <v>1020306438766378.9</v>
      </c>
      <c r="K2" s="1">
        <f>'Building energy consumption'!$B$19*'Building energy consumption'!K91</f>
        <v>1028567284214125.9</v>
      </c>
      <c r="L2" s="1">
        <f>'Building energy consumption'!$B$19*'Building energy consumption'!L91</f>
        <v>1035874640692484.5</v>
      </c>
      <c r="M2" s="1">
        <f>'Building energy consumption'!$B$19*'Building energy consumption'!M91</f>
        <v>1042870224558234</v>
      </c>
      <c r="N2" s="1">
        <f>'Building energy consumption'!$B$19*'Building energy consumption'!N91</f>
        <v>1049558208199215.6</v>
      </c>
      <c r="O2" s="1">
        <f>'Building energy consumption'!$B$19*'Building energy consumption'!O91</f>
        <v>1055935125119131.8</v>
      </c>
      <c r="P2" s="1">
        <f>'Building energy consumption'!$B$19*'Building energy consumption'!P91</f>
        <v>1059622889574609.8</v>
      </c>
      <c r="Q2" s="1">
        <f>'Building energy consumption'!$B$19*'Building energy consumption'!Q91</f>
        <v>1059766445992913.4</v>
      </c>
      <c r="R2" s="1">
        <f>'Building energy consumption'!$B$19*'Building energy consumption'!R91</f>
        <v>1059873277658640</v>
      </c>
      <c r="S2" s="1">
        <f>'Building energy consumption'!$B$19*'Building energy consumption'!S91</f>
        <v>1059946469389430.1</v>
      </c>
      <c r="T2" s="1">
        <f>'Building energy consumption'!$B$19*'Building energy consumption'!T91</f>
        <v>1059984574738366.1</v>
      </c>
      <c r="U2" s="1">
        <f>'Building energy consumption'!$B$19*'Building energy consumption'!U91</f>
        <v>1058439780661796.9</v>
      </c>
      <c r="V2" s="1">
        <f>'Building energy consumption'!$B$19*'Building energy consumption'!V91</f>
        <v>1054579379090879.3</v>
      </c>
      <c r="W2" s="1">
        <f>'Building energy consumption'!$B$19*'Building energy consumption'!W91</f>
        <v>1050671462078269.3</v>
      </c>
      <c r="X2" s="1">
        <f>'Building energy consumption'!$B$19*'Building energy consumption'!X91</f>
        <v>1046719044948949</v>
      </c>
      <c r="Y2" s="1">
        <f>'Building energy consumption'!$B$19*'Building energy consumption'!Y91</f>
        <v>1042716981094207.9</v>
      </c>
      <c r="Z2" s="1">
        <f>'Building energy consumption'!$B$19*'Building energy consumption'!Z91</f>
        <v>1037508739850659.9</v>
      </c>
      <c r="AA2" s="1">
        <f>'Building energy consumption'!$B$19*'Building energy consumption'!AA91</f>
        <v>1030545362352666</v>
      </c>
      <c r="AB2" s="1">
        <f>'Building energy consumption'!$B$19*'Building energy consumption'!AB91</f>
        <v>1023504146199149.3</v>
      </c>
      <c r="AC2" s="1">
        <f>'Building energy consumption'!$B$19*'Building energy consumption'!AC91</f>
        <v>1016385397484448.9</v>
      </c>
      <c r="AD2" s="1">
        <f>'Building energy consumption'!$B$19*'Building energy consumption'!AD91</f>
        <v>1009189569990871.8</v>
      </c>
      <c r="AE2" s="1">
        <f>'Building energy consumption'!$B$19*'Building energy consumption'!AE91</f>
        <v>1000509674815422.1</v>
      </c>
      <c r="AF2" s="1">
        <f>'Building energy consumption'!$B$19*'Building energy consumption'!AF91</f>
        <v>989666903879273</v>
      </c>
      <c r="AG2" s="1">
        <f>'Building energy consumption'!$B$19*'Building energy consumption'!AG91</f>
        <v>978712045440165.38</v>
      </c>
      <c r="AH2" s="1">
        <f>'Building energy consumption'!$B$19*'Building energy consumption'!AH91</f>
        <v>967651218149656.75</v>
      </c>
      <c r="AI2" s="1">
        <f>'Building energy consumption'!$B$19*'Building energy consumption'!AI91</f>
        <v>956473872937695.38</v>
      </c>
      <c r="AJ2" s="1">
        <f>'Building energy consumption'!$B$19*'Building energy consumption'!AJ91</f>
        <v>944100042887513.38</v>
      </c>
      <c r="AK2" s="1">
        <f>'Building energy consumption'!$B$19*'Building energy consumption'!AK91</f>
        <v>930015384205012.63</v>
      </c>
      <c r="AL2" s="1">
        <f>'Building energy consumption'!$B$19*'Building energy consumption'!AL91</f>
        <v>915788355485786.25</v>
      </c>
      <c r="AM2" s="1">
        <f>'Building energy consumption'!$B$19*'Building energy consumption'!AM91</f>
        <v>901420857052615.63</v>
      </c>
      <c r="AN2" s="1">
        <f>'Building energy consumption'!$B$19*'Building energy consumption'!AN91</f>
        <v>886908641251472.75</v>
      </c>
    </row>
    <row r="3" spans="1:40" x14ac:dyDescent="0.15">
      <c r="A3" t="s">
        <v>1</v>
      </c>
      <c r="B3" s="1">
        <f>'Building energy consumption'!$B$19*'Building energy consumption'!B92</f>
        <v>0</v>
      </c>
      <c r="C3" s="1">
        <f>'Building energy consumption'!$B$19*'Building energy consumption'!C92</f>
        <v>0</v>
      </c>
      <c r="D3" s="1">
        <f>'Building energy consumption'!$B$19*'Building energy consumption'!D92</f>
        <v>0</v>
      </c>
      <c r="E3" s="1">
        <f>'Building energy consumption'!$B$19*'Building energy consumption'!E92</f>
        <v>0</v>
      </c>
      <c r="F3" s="1">
        <f>'Building energy consumption'!$B$19*'Building energy consumption'!F92</f>
        <v>0</v>
      </c>
      <c r="G3" s="1">
        <f>'Building energy consumption'!$B$19*'Building energy consumption'!G92</f>
        <v>0</v>
      </c>
      <c r="H3" s="1">
        <f>'Building energy consumption'!$B$19*'Building energy consumption'!H92</f>
        <v>0</v>
      </c>
      <c r="I3" s="1">
        <f>'Building energy consumption'!$B$19*'Building energy consumption'!I92</f>
        <v>0</v>
      </c>
      <c r="J3" s="1">
        <f>'Building energy consumption'!$B$19*'Building energy consumption'!J92</f>
        <v>0</v>
      </c>
      <c r="K3" s="1">
        <f>'Building energy consumption'!$B$19*'Building energy consumption'!K92</f>
        <v>0</v>
      </c>
      <c r="L3" s="1">
        <f>'Building energy consumption'!$B$19*'Building energy consumption'!L92</f>
        <v>0</v>
      </c>
      <c r="M3" s="1">
        <f>'Building energy consumption'!$B$19*'Building energy consumption'!M92</f>
        <v>0</v>
      </c>
      <c r="N3" s="1">
        <f>'Building energy consumption'!$B$19*'Building energy consumption'!N92</f>
        <v>0</v>
      </c>
      <c r="O3" s="1">
        <f>'Building energy consumption'!$B$19*'Building energy consumption'!O92</f>
        <v>0</v>
      </c>
      <c r="P3" s="1">
        <f>'Building energy consumption'!$B$19*'Building energy consumption'!P92</f>
        <v>0</v>
      </c>
      <c r="Q3" s="1">
        <f>'Building energy consumption'!$B$19*'Building energy consumption'!Q92</f>
        <v>0</v>
      </c>
      <c r="R3" s="1">
        <f>'Building energy consumption'!$B$19*'Building energy consumption'!R92</f>
        <v>0</v>
      </c>
      <c r="S3" s="1">
        <f>'Building energy consumption'!$B$19*'Building energy consumption'!S92</f>
        <v>0</v>
      </c>
      <c r="T3" s="1">
        <f>'Building energy consumption'!$B$19*'Building energy consumption'!T92</f>
        <v>0</v>
      </c>
      <c r="U3" s="1">
        <f>'Building energy consumption'!$B$19*'Building energy consumption'!U92</f>
        <v>0</v>
      </c>
      <c r="V3" s="1">
        <f>'Building energy consumption'!$B$19*'Building energy consumption'!V92</f>
        <v>0</v>
      </c>
      <c r="W3" s="1">
        <f>'Building energy consumption'!$B$19*'Building energy consumption'!W92</f>
        <v>0</v>
      </c>
      <c r="X3" s="1">
        <f>'Building energy consumption'!$B$19*'Building energy consumption'!X92</f>
        <v>0</v>
      </c>
      <c r="Y3" s="1">
        <f>'Building energy consumption'!$B$19*'Building energy consumption'!Y92</f>
        <v>0</v>
      </c>
      <c r="Z3" s="1">
        <f>'Building energy consumption'!$B$19*'Building energy consumption'!Z92</f>
        <v>0</v>
      </c>
      <c r="AA3" s="1">
        <f>'Building energy consumption'!$B$19*'Building energy consumption'!AA92</f>
        <v>0</v>
      </c>
      <c r="AB3" s="1">
        <f>'Building energy consumption'!$B$19*'Building energy consumption'!AB92</f>
        <v>0</v>
      </c>
      <c r="AC3" s="1">
        <f>'Building energy consumption'!$B$19*'Building energy consumption'!AC92</f>
        <v>0</v>
      </c>
      <c r="AD3" s="1">
        <f>'Building energy consumption'!$B$19*'Building energy consumption'!AD92</f>
        <v>0</v>
      </c>
      <c r="AE3" s="1">
        <f>'Building energy consumption'!$B$19*'Building energy consumption'!AE92</f>
        <v>0</v>
      </c>
      <c r="AF3" s="1">
        <f>'Building energy consumption'!$B$19*'Building energy consumption'!AF92</f>
        <v>0</v>
      </c>
      <c r="AG3" s="1">
        <f>'Building energy consumption'!$B$19*'Building energy consumption'!AG92</f>
        <v>0</v>
      </c>
      <c r="AH3" s="1">
        <f>'Building energy consumption'!$B$19*'Building energy consumption'!AH92</f>
        <v>0</v>
      </c>
      <c r="AI3" s="1">
        <f>'Building energy consumption'!$B$19*'Building energy consumption'!AI92</f>
        <v>0</v>
      </c>
      <c r="AJ3" s="1">
        <f>'Building energy consumption'!$B$19*'Building energy consumption'!AJ92</f>
        <v>0</v>
      </c>
      <c r="AK3" s="1">
        <f>'Building energy consumption'!$B$19*'Building energy consumption'!AK92</f>
        <v>0</v>
      </c>
      <c r="AL3" s="1">
        <f>'Building energy consumption'!$B$19*'Building energy consumption'!AL92</f>
        <v>0</v>
      </c>
      <c r="AM3" s="1">
        <f>'Building energy consumption'!$B$19*'Building energy consumption'!AM92</f>
        <v>0</v>
      </c>
      <c r="AN3" s="1">
        <f>'Building energy consumption'!$B$19*'Building energy consumption'!AN92</f>
        <v>0</v>
      </c>
    </row>
    <row r="4" spans="1:40" x14ac:dyDescent="0.15">
      <c r="A4" t="s">
        <v>2</v>
      </c>
      <c r="B4" s="1">
        <f>'Building energy consumption'!$B$19*'Building energy consumption'!B93</f>
        <v>0</v>
      </c>
      <c r="C4" s="1">
        <f>'Building energy consumption'!$B$19*'Building energy consumption'!C93</f>
        <v>0</v>
      </c>
      <c r="D4" s="1">
        <f>'Building energy consumption'!$B$19*'Building energy consumption'!D93</f>
        <v>0</v>
      </c>
      <c r="E4" s="1">
        <f>'Building energy consumption'!$B$19*'Building energy consumption'!E93</f>
        <v>0</v>
      </c>
      <c r="F4" s="1">
        <f>'Building energy consumption'!$B$19*'Building energy consumption'!F93</f>
        <v>0</v>
      </c>
      <c r="G4" s="1">
        <f>'Building energy consumption'!$B$19*'Building energy consumption'!G93</f>
        <v>0</v>
      </c>
      <c r="H4" s="1">
        <f>'Building energy consumption'!$B$19*'Building energy consumption'!H93</f>
        <v>0</v>
      </c>
      <c r="I4" s="1">
        <f>'Building energy consumption'!$B$19*'Building energy consumption'!I93</f>
        <v>0</v>
      </c>
      <c r="J4" s="1">
        <f>'Building energy consumption'!$B$19*'Building energy consumption'!J93</f>
        <v>0</v>
      </c>
      <c r="K4" s="1">
        <f>'Building energy consumption'!$B$19*'Building energy consumption'!K93</f>
        <v>0</v>
      </c>
      <c r="L4" s="1">
        <f>'Building energy consumption'!$B$19*'Building energy consumption'!L93</f>
        <v>0</v>
      </c>
      <c r="M4" s="1">
        <f>'Building energy consumption'!$B$19*'Building energy consumption'!M93</f>
        <v>0</v>
      </c>
      <c r="N4" s="1">
        <f>'Building energy consumption'!$B$19*'Building energy consumption'!N93</f>
        <v>0</v>
      </c>
      <c r="O4" s="1">
        <f>'Building energy consumption'!$B$19*'Building energy consumption'!O93</f>
        <v>0</v>
      </c>
      <c r="P4" s="1">
        <f>'Building energy consumption'!$B$19*'Building energy consumption'!P93</f>
        <v>0</v>
      </c>
      <c r="Q4" s="1">
        <f>'Building energy consumption'!$B$19*'Building energy consumption'!Q93</f>
        <v>0</v>
      </c>
      <c r="R4" s="1">
        <f>'Building energy consumption'!$B$19*'Building energy consumption'!R93</f>
        <v>0</v>
      </c>
      <c r="S4" s="1">
        <f>'Building energy consumption'!$B$19*'Building energy consumption'!S93</f>
        <v>0</v>
      </c>
      <c r="T4" s="1">
        <f>'Building energy consumption'!$B$19*'Building energy consumption'!T93</f>
        <v>0</v>
      </c>
      <c r="U4" s="1">
        <f>'Building energy consumption'!$B$19*'Building energy consumption'!U93</f>
        <v>0</v>
      </c>
      <c r="V4" s="1">
        <f>'Building energy consumption'!$B$19*'Building energy consumption'!V93</f>
        <v>0</v>
      </c>
      <c r="W4" s="1">
        <f>'Building energy consumption'!$B$19*'Building energy consumption'!W93</f>
        <v>0</v>
      </c>
      <c r="X4" s="1">
        <f>'Building energy consumption'!$B$19*'Building energy consumption'!X93</f>
        <v>0</v>
      </c>
      <c r="Y4" s="1">
        <f>'Building energy consumption'!$B$19*'Building energy consumption'!Y93</f>
        <v>0</v>
      </c>
      <c r="Z4" s="1">
        <f>'Building energy consumption'!$B$19*'Building energy consumption'!Z93</f>
        <v>0</v>
      </c>
      <c r="AA4" s="1">
        <f>'Building energy consumption'!$B$19*'Building energy consumption'!AA93</f>
        <v>0</v>
      </c>
      <c r="AB4" s="1">
        <f>'Building energy consumption'!$B$19*'Building energy consumption'!AB93</f>
        <v>0</v>
      </c>
      <c r="AC4" s="1">
        <f>'Building energy consumption'!$B$19*'Building energy consumption'!AC93</f>
        <v>0</v>
      </c>
      <c r="AD4" s="1">
        <f>'Building energy consumption'!$B$19*'Building energy consumption'!AD93</f>
        <v>0</v>
      </c>
      <c r="AE4" s="1">
        <f>'Building energy consumption'!$B$19*'Building energy consumption'!AE93</f>
        <v>0</v>
      </c>
      <c r="AF4" s="1">
        <f>'Building energy consumption'!$B$19*'Building energy consumption'!AF93</f>
        <v>0</v>
      </c>
      <c r="AG4" s="1">
        <f>'Building energy consumption'!$B$19*'Building energy consumption'!AG93</f>
        <v>0</v>
      </c>
      <c r="AH4" s="1">
        <f>'Building energy consumption'!$B$19*'Building energy consumption'!AH93</f>
        <v>0</v>
      </c>
      <c r="AI4" s="1">
        <f>'Building energy consumption'!$B$19*'Building energy consumption'!AI93</f>
        <v>0</v>
      </c>
      <c r="AJ4" s="1">
        <f>'Building energy consumption'!$B$19*'Building energy consumption'!AJ93</f>
        <v>0</v>
      </c>
      <c r="AK4" s="1">
        <f>'Building energy consumption'!$B$19*'Building energy consumption'!AK93</f>
        <v>0</v>
      </c>
      <c r="AL4" s="1">
        <f>'Building energy consumption'!$B$19*'Building energy consumption'!AL93</f>
        <v>0</v>
      </c>
      <c r="AM4" s="1">
        <f>'Building energy consumption'!$B$19*'Building energy consumption'!AM93</f>
        <v>0</v>
      </c>
      <c r="AN4" s="1">
        <f>'Building energy consumption'!$B$19*'Building energy consumption'!AN93</f>
        <v>0</v>
      </c>
    </row>
    <row r="5" spans="1:40" x14ac:dyDescent="0.15">
      <c r="A5" t="s">
        <v>3</v>
      </c>
      <c r="B5" s="1">
        <f>'Building energy consumption'!$B$19*'Building energy consumption'!B94</f>
        <v>0</v>
      </c>
      <c r="C5" s="1">
        <f>'Building energy consumption'!$B$19*'Building energy consumption'!C94</f>
        <v>0</v>
      </c>
      <c r="D5" s="1">
        <f>'Building energy consumption'!$B$19*'Building energy consumption'!D94</f>
        <v>0</v>
      </c>
      <c r="E5" s="1">
        <f>'Building energy consumption'!$B$19*'Building energy consumption'!E94</f>
        <v>0</v>
      </c>
      <c r="F5" s="1">
        <f>'Building energy consumption'!$B$19*'Building energy consumption'!F94</f>
        <v>0</v>
      </c>
      <c r="G5" s="1">
        <f>'Building energy consumption'!$B$19*'Building energy consumption'!G94</f>
        <v>0</v>
      </c>
      <c r="H5" s="1">
        <f>'Building energy consumption'!$B$19*'Building energy consumption'!H94</f>
        <v>0</v>
      </c>
      <c r="I5" s="1">
        <f>'Building energy consumption'!$B$19*'Building energy consumption'!I94</f>
        <v>0</v>
      </c>
      <c r="J5" s="1">
        <f>'Building energy consumption'!$B$19*'Building energy consumption'!J94</f>
        <v>0</v>
      </c>
      <c r="K5" s="1">
        <f>'Building energy consumption'!$B$19*'Building energy consumption'!K94</f>
        <v>0</v>
      </c>
      <c r="L5" s="1">
        <f>'Building energy consumption'!$B$19*'Building energy consumption'!L94</f>
        <v>0</v>
      </c>
      <c r="M5" s="1">
        <f>'Building energy consumption'!$B$19*'Building energy consumption'!M94</f>
        <v>0</v>
      </c>
      <c r="N5" s="1">
        <f>'Building energy consumption'!$B$19*'Building energy consumption'!N94</f>
        <v>0</v>
      </c>
      <c r="O5" s="1">
        <f>'Building energy consumption'!$B$19*'Building energy consumption'!O94</f>
        <v>0</v>
      </c>
      <c r="P5" s="1">
        <f>'Building energy consumption'!$B$19*'Building energy consumption'!P94</f>
        <v>0</v>
      </c>
      <c r="Q5" s="1">
        <f>'Building energy consumption'!$B$19*'Building energy consumption'!Q94</f>
        <v>0</v>
      </c>
      <c r="R5" s="1">
        <f>'Building energy consumption'!$B$19*'Building energy consumption'!R94</f>
        <v>0</v>
      </c>
      <c r="S5" s="1">
        <f>'Building energy consumption'!$B$19*'Building energy consumption'!S94</f>
        <v>0</v>
      </c>
      <c r="T5" s="1">
        <f>'Building energy consumption'!$B$19*'Building energy consumption'!T94</f>
        <v>0</v>
      </c>
      <c r="U5" s="1">
        <f>'Building energy consumption'!$B$19*'Building energy consumption'!U94</f>
        <v>0</v>
      </c>
      <c r="V5" s="1">
        <f>'Building energy consumption'!$B$19*'Building energy consumption'!V94</f>
        <v>0</v>
      </c>
      <c r="W5" s="1">
        <f>'Building energy consumption'!$B$19*'Building energy consumption'!W94</f>
        <v>0</v>
      </c>
      <c r="X5" s="1">
        <f>'Building energy consumption'!$B$19*'Building energy consumption'!X94</f>
        <v>0</v>
      </c>
      <c r="Y5" s="1">
        <f>'Building energy consumption'!$B$19*'Building energy consumption'!Y94</f>
        <v>0</v>
      </c>
      <c r="Z5" s="1">
        <f>'Building energy consumption'!$B$19*'Building energy consumption'!Z94</f>
        <v>0</v>
      </c>
      <c r="AA5" s="1">
        <f>'Building energy consumption'!$B$19*'Building energy consumption'!AA94</f>
        <v>0</v>
      </c>
      <c r="AB5" s="1">
        <f>'Building energy consumption'!$B$19*'Building energy consumption'!AB94</f>
        <v>0</v>
      </c>
      <c r="AC5" s="1">
        <f>'Building energy consumption'!$B$19*'Building energy consumption'!AC94</f>
        <v>0</v>
      </c>
      <c r="AD5" s="1">
        <f>'Building energy consumption'!$B$19*'Building energy consumption'!AD94</f>
        <v>0</v>
      </c>
      <c r="AE5" s="1">
        <f>'Building energy consumption'!$B$19*'Building energy consumption'!AE94</f>
        <v>0</v>
      </c>
      <c r="AF5" s="1">
        <f>'Building energy consumption'!$B$19*'Building energy consumption'!AF94</f>
        <v>0</v>
      </c>
      <c r="AG5" s="1">
        <f>'Building energy consumption'!$B$19*'Building energy consumption'!AG94</f>
        <v>0</v>
      </c>
      <c r="AH5" s="1">
        <f>'Building energy consumption'!$B$19*'Building energy consumption'!AH94</f>
        <v>0</v>
      </c>
      <c r="AI5" s="1">
        <f>'Building energy consumption'!$B$19*'Building energy consumption'!AI94</f>
        <v>0</v>
      </c>
      <c r="AJ5" s="1">
        <f>'Building energy consumption'!$B$19*'Building energy consumption'!AJ94</f>
        <v>0</v>
      </c>
      <c r="AK5" s="1">
        <f>'Building energy consumption'!$B$19*'Building energy consumption'!AK94</f>
        <v>0</v>
      </c>
      <c r="AL5" s="1">
        <f>'Building energy consumption'!$B$19*'Building energy consumption'!AL94</f>
        <v>0</v>
      </c>
      <c r="AM5" s="1">
        <f>'Building energy consumption'!$B$19*'Building energy consumption'!AM94</f>
        <v>0</v>
      </c>
      <c r="AN5" s="1">
        <f>'Building energy consumption'!$B$19*'Building energy consumption'!AN94</f>
        <v>0</v>
      </c>
    </row>
    <row r="6" spans="1:40" x14ac:dyDescent="0.15">
      <c r="A6" t="s">
        <v>4</v>
      </c>
      <c r="B6" s="1">
        <f>'Building energy consumption'!$B$19*'Building energy consumption'!B95</f>
        <v>0</v>
      </c>
      <c r="C6" s="1">
        <f>'Building energy consumption'!$B$19*'Building energy consumption'!C95</f>
        <v>0</v>
      </c>
      <c r="D6" s="1">
        <f>'Building energy consumption'!$B$19*'Building energy consumption'!D95</f>
        <v>0</v>
      </c>
      <c r="E6" s="1">
        <f>'Building energy consumption'!$B$19*'Building energy consumption'!E95</f>
        <v>0</v>
      </c>
      <c r="F6" s="1">
        <f>'Building energy consumption'!$B$19*'Building energy consumption'!F95</f>
        <v>0</v>
      </c>
      <c r="G6" s="1">
        <f>'Building energy consumption'!$B$19*'Building energy consumption'!G95</f>
        <v>0</v>
      </c>
      <c r="H6" s="1">
        <f>'Building energy consumption'!$B$19*'Building energy consumption'!H95</f>
        <v>0</v>
      </c>
      <c r="I6" s="1">
        <f>'Building energy consumption'!$B$19*'Building energy consumption'!I95</f>
        <v>0</v>
      </c>
      <c r="J6" s="1">
        <f>'Building energy consumption'!$B$19*'Building energy consumption'!J95</f>
        <v>0</v>
      </c>
      <c r="K6" s="1">
        <f>'Building energy consumption'!$B$19*'Building energy consumption'!K95</f>
        <v>0</v>
      </c>
      <c r="L6" s="1">
        <f>'Building energy consumption'!$B$19*'Building energy consumption'!L95</f>
        <v>0</v>
      </c>
      <c r="M6" s="1">
        <f>'Building energy consumption'!$B$19*'Building energy consumption'!M95</f>
        <v>0</v>
      </c>
      <c r="N6" s="1">
        <f>'Building energy consumption'!$B$19*'Building energy consumption'!N95</f>
        <v>0</v>
      </c>
      <c r="O6" s="1">
        <f>'Building energy consumption'!$B$19*'Building energy consumption'!O95</f>
        <v>0</v>
      </c>
      <c r="P6" s="1">
        <f>'Building energy consumption'!$B$19*'Building energy consumption'!P95</f>
        <v>0</v>
      </c>
      <c r="Q6" s="1">
        <f>'Building energy consumption'!$B$19*'Building energy consumption'!Q95</f>
        <v>0</v>
      </c>
      <c r="R6" s="1">
        <f>'Building energy consumption'!$B$19*'Building energy consumption'!R95</f>
        <v>0</v>
      </c>
      <c r="S6" s="1">
        <f>'Building energy consumption'!$B$19*'Building energy consumption'!S95</f>
        <v>0</v>
      </c>
      <c r="T6" s="1">
        <f>'Building energy consumption'!$B$19*'Building energy consumption'!T95</f>
        <v>0</v>
      </c>
      <c r="U6" s="1">
        <f>'Building energy consumption'!$B$19*'Building energy consumption'!U95</f>
        <v>0</v>
      </c>
      <c r="V6" s="1">
        <f>'Building energy consumption'!$B$19*'Building energy consumption'!V95</f>
        <v>0</v>
      </c>
      <c r="W6" s="1">
        <f>'Building energy consumption'!$B$19*'Building energy consumption'!W95</f>
        <v>0</v>
      </c>
      <c r="X6" s="1">
        <f>'Building energy consumption'!$B$19*'Building energy consumption'!X95</f>
        <v>0</v>
      </c>
      <c r="Y6" s="1">
        <f>'Building energy consumption'!$B$19*'Building energy consumption'!Y95</f>
        <v>0</v>
      </c>
      <c r="Z6" s="1">
        <f>'Building energy consumption'!$B$19*'Building energy consumption'!Z95</f>
        <v>0</v>
      </c>
      <c r="AA6" s="1">
        <f>'Building energy consumption'!$B$19*'Building energy consumption'!AA95</f>
        <v>0</v>
      </c>
      <c r="AB6" s="1">
        <f>'Building energy consumption'!$B$19*'Building energy consumption'!AB95</f>
        <v>0</v>
      </c>
      <c r="AC6" s="1">
        <f>'Building energy consumption'!$B$19*'Building energy consumption'!AC95</f>
        <v>0</v>
      </c>
      <c r="AD6" s="1">
        <f>'Building energy consumption'!$B$19*'Building energy consumption'!AD95</f>
        <v>0</v>
      </c>
      <c r="AE6" s="1">
        <f>'Building energy consumption'!$B$19*'Building energy consumption'!AE95</f>
        <v>0</v>
      </c>
      <c r="AF6" s="1">
        <f>'Building energy consumption'!$B$19*'Building energy consumption'!AF95</f>
        <v>0</v>
      </c>
      <c r="AG6" s="1">
        <f>'Building energy consumption'!$B$19*'Building energy consumption'!AG95</f>
        <v>0</v>
      </c>
      <c r="AH6" s="1">
        <f>'Building energy consumption'!$B$19*'Building energy consumption'!AH95</f>
        <v>0</v>
      </c>
      <c r="AI6" s="1">
        <f>'Building energy consumption'!$B$19*'Building energy consumption'!AI95</f>
        <v>0</v>
      </c>
      <c r="AJ6" s="1">
        <f>'Building energy consumption'!$B$19*'Building energy consumption'!AJ95</f>
        <v>0</v>
      </c>
      <c r="AK6" s="1">
        <f>'Building energy consumption'!$B$19*'Building energy consumption'!AK95</f>
        <v>0</v>
      </c>
      <c r="AL6" s="1">
        <f>'Building energy consumption'!$B$19*'Building energy consumption'!AL95</f>
        <v>0</v>
      </c>
      <c r="AM6" s="1">
        <f>'Building energy consumption'!$B$19*'Building energy consumption'!AM95</f>
        <v>0</v>
      </c>
      <c r="AN6" s="1">
        <f>'Building energy consumption'!$B$19*'Building energy consumption'!AN95</f>
        <v>0</v>
      </c>
    </row>
    <row r="7" spans="1:40" x14ac:dyDescent="0.15">
      <c r="A7" t="s">
        <v>5</v>
      </c>
      <c r="B7" s="1">
        <f>'Building energy consumption'!$B$19*'Building energy consumption'!B96</f>
        <v>0</v>
      </c>
      <c r="C7" s="1">
        <f>'Building energy consumption'!$B$19*'Building energy consumption'!C96</f>
        <v>0</v>
      </c>
      <c r="D7" s="1">
        <f>'Building energy consumption'!$B$19*'Building energy consumption'!D96</f>
        <v>0</v>
      </c>
      <c r="E7" s="1">
        <f>'Building energy consumption'!$B$19*'Building energy consumption'!E96</f>
        <v>0</v>
      </c>
      <c r="F7" s="1">
        <f>'Building energy consumption'!$B$19*'Building energy consumption'!F96</f>
        <v>0</v>
      </c>
      <c r="G7" s="1">
        <f>'Building energy consumption'!$B$19*'Building energy consumption'!G96</f>
        <v>0</v>
      </c>
      <c r="H7" s="1">
        <f>'Building energy consumption'!$B$19*'Building energy consumption'!H96</f>
        <v>0</v>
      </c>
      <c r="I7" s="1">
        <f>'Building energy consumption'!$B$19*'Building energy consumption'!I96</f>
        <v>0</v>
      </c>
      <c r="J7" s="1">
        <f>'Building energy consumption'!$B$19*'Building energy consumption'!J96</f>
        <v>0</v>
      </c>
      <c r="K7" s="1">
        <f>'Building energy consumption'!$B$19*'Building energy consumption'!K96</f>
        <v>0</v>
      </c>
      <c r="L7" s="1">
        <f>'Building energy consumption'!$B$19*'Building energy consumption'!L96</f>
        <v>0</v>
      </c>
      <c r="M7" s="1">
        <f>'Building energy consumption'!$B$19*'Building energy consumption'!M96</f>
        <v>0</v>
      </c>
      <c r="N7" s="1">
        <f>'Building energy consumption'!$B$19*'Building energy consumption'!N96</f>
        <v>0</v>
      </c>
      <c r="O7" s="1">
        <f>'Building energy consumption'!$B$19*'Building energy consumption'!O96</f>
        <v>0</v>
      </c>
      <c r="P7" s="1">
        <f>'Building energy consumption'!$B$19*'Building energy consumption'!P96</f>
        <v>0</v>
      </c>
      <c r="Q7" s="1">
        <f>'Building energy consumption'!$B$19*'Building energy consumption'!Q96</f>
        <v>0</v>
      </c>
      <c r="R7" s="1">
        <f>'Building energy consumption'!$B$19*'Building energy consumption'!R96</f>
        <v>0</v>
      </c>
      <c r="S7" s="1">
        <f>'Building energy consumption'!$B$19*'Building energy consumption'!S96</f>
        <v>0</v>
      </c>
      <c r="T7" s="1">
        <f>'Building energy consumption'!$B$19*'Building energy consumption'!T96</f>
        <v>0</v>
      </c>
      <c r="U7" s="1">
        <f>'Building energy consumption'!$B$19*'Building energy consumption'!U96</f>
        <v>0</v>
      </c>
      <c r="V7" s="1">
        <f>'Building energy consumption'!$B$19*'Building energy consumption'!V96</f>
        <v>0</v>
      </c>
      <c r="W7" s="1">
        <f>'Building energy consumption'!$B$19*'Building energy consumption'!W96</f>
        <v>0</v>
      </c>
      <c r="X7" s="1">
        <f>'Building energy consumption'!$B$19*'Building energy consumption'!X96</f>
        <v>0</v>
      </c>
      <c r="Y7" s="1">
        <f>'Building energy consumption'!$B$19*'Building energy consumption'!Y96</f>
        <v>0</v>
      </c>
      <c r="Z7" s="1">
        <f>'Building energy consumption'!$B$19*'Building energy consumption'!Z96</f>
        <v>0</v>
      </c>
      <c r="AA7" s="1">
        <f>'Building energy consumption'!$B$19*'Building energy consumption'!AA96</f>
        <v>0</v>
      </c>
      <c r="AB7" s="1">
        <f>'Building energy consumption'!$B$19*'Building energy consumption'!AB96</f>
        <v>0</v>
      </c>
      <c r="AC7" s="1">
        <f>'Building energy consumption'!$B$19*'Building energy consumption'!AC96</f>
        <v>0</v>
      </c>
      <c r="AD7" s="1">
        <f>'Building energy consumption'!$B$19*'Building energy consumption'!AD96</f>
        <v>0</v>
      </c>
      <c r="AE7" s="1">
        <f>'Building energy consumption'!$B$19*'Building energy consumption'!AE96</f>
        <v>0</v>
      </c>
      <c r="AF7" s="1">
        <f>'Building energy consumption'!$B$19*'Building energy consumption'!AF96</f>
        <v>0</v>
      </c>
      <c r="AG7" s="1">
        <f>'Building energy consumption'!$B$19*'Building energy consumption'!AG96</f>
        <v>0</v>
      </c>
      <c r="AH7" s="1">
        <f>'Building energy consumption'!$B$19*'Building energy consumption'!AH96</f>
        <v>0</v>
      </c>
      <c r="AI7" s="1">
        <f>'Building energy consumption'!$B$19*'Building energy consumption'!AI96</f>
        <v>0</v>
      </c>
      <c r="AJ7" s="1">
        <f>'Building energy consumption'!$B$19*'Building energy consumption'!AJ96</f>
        <v>0</v>
      </c>
      <c r="AK7" s="1">
        <f>'Building energy consumption'!$B$19*'Building energy consumption'!AK96</f>
        <v>0</v>
      </c>
      <c r="AL7" s="1">
        <f>'Building energy consumption'!$B$19*'Building energy consumption'!AL96</f>
        <v>0</v>
      </c>
      <c r="AM7" s="1">
        <f>'Building energy consumption'!$B$19*'Building energy consumption'!AM96</f>
        <v>0</v>
      </c>
      <c r="AN7" s="1">
        <f>'Building energy consumption'!$B$19*'Building energy consumption'!AN96</f>
        <v>0</v>
      </c>
    </row>
    <row r="8" spans="1:40" x14ac:dyDescent="0.15">
      <c r="A8" t="s">
        <v>6</v>
      </c>
      <c r="B8" s="1">
        <f>'Building energy consumption'!$B$19*'Building energy consumption'!B97</f>
        <v>0</v>
      </c>
      <c r="C8" s="1">
        <f>'Building energy consumption'!$B$19*'Building energy consumption'!C97</f>
        <v>0</v>
      </c>
      <c r="D8" s="1">
        <f>'Building energy consumption'!$B$19*'Building energy consumption'!D97</f>
        <v>0</v>
      </c>
      <c r="E8" s="1">
        <f>'Building energy consumption'!$B$19*'Building energy consumption'!E97</f>
        <v>0</v>
      </c>
      <c r="F8" s="1">
        <f>'Building energy consumption'!$B$19*'Building energy consumption'!F97</f>
        <v>0</v>
      </c>
      <c r="G8" s="1">
        <f>'Building energy consumption'!$B$19*'Building energy consumption'!G97</f>
        <v>0</v>
      </c>
      <c r="H8" s="1">
        <f>'Building energy consumption'!$B$19*'Building energy consumption'!H97</f>
        <v>0</v>
      </c>
      <c r="I8" s="1">
        <f>'Building energy consumption'!$B$19*'Building energy consumption'!I97</f>
        <v>0</v>
      </c>
      <c r="J8" s="1">
        <f>'Building energy consumption'!$B$19*'Building energy consumption'!J97</f>
        <v>0</v>
      </c>
      <c r="K8" s="1">
        <f>'Building energy consumption'!$B$19*'Building energy consumption'!K97</f>
        <v>0</v>
      </c>
      <c r="L8" s="1">
        <f>'Building energy consumption'!$B$19*'Building energy consumption'!L97</f>
        <v>0</v>
      </c>
      <c r="M8" s="1">
        <f>'Building energy consumption'!$B$19*'Building energy consumption'!M97</f>
        <v>0</v>
      </c>
      <c r="N8" s="1">
        <f>'Building energy consumption'!$B$19*'Building energy consumption'!N97</f>
        <v>0</v>
      </c>
      <c r="O8" s="1">
        <f>'Building energy consumption'!$B$19*'Building energy consumption'!O97</f>
        <v>0</v>
      </c>
      <c r="P8" s="1">
        <f>'Building energy consumption'!$B$19*'Building energy consumption'!P97</f>
        <v>0</v>
      </c>
      <c r="Q8" s="1">
        <f>'Building energy consumption'!$B$19*'Building energy consumption'!Q97</f>
        <v>0</v>
      </c>
      <c r="R8" s="1">
        <f>'Building energy consumption'!$B$19*'Building energy consumption'!R97</f>
        <v>0</v>
      </c>
      <c r="S8" s="1">
        <f>'Building energy consumption'!$B$19*'Building energy consumption'!S97</f>
        <v>0</v>
      </c>
      <c r="T8" s="1">
        <f>'Building energy consumption'!$B$19*'Building energy consumption'!T97</f>
        <v>0</v>
      </c>
      <c r="U8" s="1">
        <f>'Building energy consumption'!$B$19*'Building energy consumption'!U97</f>
        <v>0</v>
      </c>
      <c r="V8" s="1">
        <f>'Building energy consumption'!$B$19*'Building energy consumption'!V97</f>
        <v>0</v>
      </c>
      <c r="W8" s="1">
        <f>'Building energy consumption'!$B$19*'Building energy consumption'!W97</f>
        <v>0</v>
      </c>
      <c r="X8" s="1">
        <f>'Building energy consumption'!$B$19*'Building energy consumption'!X97</f>
        <v>0</v>
      </c>
      <c r="Y8" s="1">
        <f>'Building energy consumption'!$B$19*'Building energy consumption'!Y97</f>
        <v>0</v>
      </c>
      <c r="Z8" s="1">
        <f>'Building energy consumption'!$B$19*'Building energy consumption'!Z97</f>
        <v>0</v>
      </c>
      <c r="AA8" s="1">
        <f>'Building energy consumption'!$B$19*'Building energy consumption'!AA97</f>
        <v>0</v>
      </c>
      <c r="AB8" s="1">
        <f>'Building energy consumption'!$B$19*'Building energy consumption'!AB97</f>
        <v>0</v>
      </c>
      <c r="AC8" s="1">
        <f>'Building energy consumption'!$B$19*'Building energy consumption'!AC97</f>
        <v>0</v>
      </c>
      <c r="AD8" s="1">
        <f>'Building energy consumption'!$B$19*'Building energy consumption'!AD97</f>
        <v>0</v>
      </c>
      <c r="AE8" s="1">
        <f>'Building energy consumption'!$B$19*'Building energy consumption'!AE97</f>
        <v>0</v>
      </c>
      <c r="AF8" s="1">
        <f>'Building energy consumption'!$B$19*'Building energy consumption'!AF97</f>
        <v>0</v>
      </c>
      <c r="AG8" s="1">
        <f>'Building energy consumption'!$B$19*'Building energy consumption'!AG97</f>
        <v>0</v>
      </c>
      <c r="AH8" s="1">
        <f>'Building energy consumption'!$B$19*'Building energy consumption'!AH97</f>
        <v>0</v>
      </c>
      <c r="AI8" s="1">
        <f>'Building energy consumption'!$B$19*'Building energy consumption'!AI97</f>
        <v>0</v>
      </c>
      <c r="AJ8" s="1">
        <f>'Building energy consumption'!$B$19*'Building energy consumption'!AJ97</f>
        <v>0</v>
      </c>
      <c r="AK8" s="1">
        <f>'Building energy consumption'!$B$19*'Building energy consumption'!AK97</f>
        <v>0</v>
      </c>
      <c r="AL8" s="1">
        <f>'Building energy consumption'!$B$19*'Building energy consumption'!AL97</f>
        <v>0</v>
      </c>
      <c r="AM8" s="1">
        <f>'Building energy consumption'!$B$19*'Building energy consumption'!AM97</f>
        <v>0</v>
      </c>
      <c r="AN8" s="1">
        <f>'Building energy consumption'!$B$19*'Building energy consumption'!AN97</f>
        <v>0</v>
      </c>
    </row>
    <row r="9" spans="1:40" x14ac:dyDescent="0.15">
      <c r="A9" t="s">
        <v>7</v>
      </c>
      <c r="B9" s="1">
        <f>'Building energy consumption'!$B$19*'Building energy consumption'!B98</f>
        <v>0</v>
      </c>
      <c r="C9" s="1">
        <f>'Building energy consumption'!$B$19*'Building energy consumption'!C98</f>
        <v>0</v>
      </c>
      <c r="D9" s="1">
        <f>'Building energy consumption'!$B$19*'Building energy consumption'!D98</f>
        <v>0</v>
      </c>
      <c r="E9" s="1">
        <f>'Building energy consumption'!$B$19*'Building energy consumption'!E98</f>
        <v>0</v>
      </c>
      <c r="F9" s="1">
        <f>'Building energy consumption'!$B$19*'Building energy consumption'!F98</f>
        <v>0</v>
      </c>
      <c r="G9" s="1">
        <f>'Building energy consumption'!$B$19*'Building energy consumption'!G98</f>
        <v>0</v>
      </c>
      <c r="H9" s="1">
        <f>'Building energy consumption'!$B$19*'Building energy consumption'!H98</f>
        <v>0</v>
      </c>
      <c r="I9" s="1">
        <f>'Building energy consumption'!$B$19*'Building energy consumption'!I98</f>
        <v>0</v>
      </c>
      <c r="J9" s="1">
        <f>'Building energy consumption'!$B$19*'Building energy consumption'!J98</f>
        <v>0</v>
      </c>
      <c r="K9" s="1">
        <f>'Building energy consumption'!$B$19*'Building energy consumption'!K98</f>
        <v>0</v>
      </c>
      <c r="L9" s="1">
        <f>'Building energy consumption'!$B$19*'Building energy consumption'!L98</f>
        <v>0</v>
      </c>
      <c r="M9" s="1">
        <f>'Building energy consumption'!$B$19*'Building energy consumption'!M98</f>
        <v>0</v>
      </c>
      <c r="N9" s="1">
        <f>'Building energy consumption'!$B$19*'Building energy consumption'!N98</f>
        <v>0</v>
      </c>
      <c r="O9" s="1">
        <f>'Building energy consumption'!$B$19*'Building energy consumption'!O98</f>
        <v>0</v>
      </c>
      <c r="P9" s="1">
        <f>'Building energy consumption'!$B$19*'Building energy consumption'!P98</f>
        <v>0</v>
      </c>
      <c r="Q9" s="1">
        <f>'Building energy consumption'!$B$19*'Building energy consumption'!Q98</f>
        <v>0</v>
      </c>
      <c r="R9" s="1">
        <f>'Building energy consumption'!$B$19*'Building energy consumption'!R98</f>
        <v>0</v>
      </c>
      <c r="S9" s="1">
        <f>'Building energy consumption'!$B$19*'Building energy consumption'!S98</f>
        <v>0</v>
      </c>
      <c r="T9" s="1">
        <f>'Building energy consumption'!$B$19*'Building energy consumption'!T98</f>
        <v>0</v>
      </c>
      <c r="U9" s="1">
        <f>'Building energy consumption'!$B$19*'Building energy consumption'!U98</f>
        <v>0</v>
      </c>
      <c r="V9" s="1">
        <f>'Building energy consumption'!$B$19*'Building energy consumption'!V98</f>
        <v>0</v>
      </c>
      <c r="W9" s="1">
        <f>'Building energy consumption'!$B$19*'Building energy consumption'!W98</f>
        <v>0</v>
      </c>
      <c r="X9" s="1">
        <f>'Building energy consumption'!$B$19*'Building energy consumption'!X98</f>
        <v>0</v>
      </c>
      <c r="Y9" s="1">
        <f>'Building energy consumption'!$B$19*'Building energy consumption'!Y98</f>
        <v>0</v>
      </c>
      <c r="Z9" s="1">
        <f>'Building energy consumption'!$B$19*'Building energy consumption'!Z98</f>
        <v>0</v>
      </c>
      <c r="AA9" s="1">
        <f>'Building energy consumption'!$B$19*'Building energy consumption'!AA98</f>
        <v>0</v>
      </c>
      <c r="AB9" s="1">
        <f>'Building energy consumption'!$B$19*'Building energy consumption'!AB98</f>
        <v>0</v>
      </c>
      <c r="AC9" s="1">
        <f>'Building energy consumption'!$B$19*'Building energy consumption'!AC98</f>
        <v>0</v>
      </c>
      <c r="AD9" s="1">
        <f>'Building energy consumption'!$B$19*'Building energy consumption'!AD98</f>
        <v>0</v>
      </c>
      <c r="AE9" s="1">
        <f>'Building energy consumption'!$B$19*'Building energy consumption'!AE98</f>
        <v>0</v>
      </c>
      <c r="AF9" s="1">
        <f>'Building energy consumption'!$B$19*'Building energy consumption'!AF98</f>
        <v>0</v>
      </c>
      <c r="AG9" s="1">
        <f>'Building energy consumption'!$B$19*'Building energy consumption'!AG98</f>
        <v>0</v>
      </c>
      <c r="AH9" s="1">
        <f>'Building energy consumption'!$B$19*'Building energy consumption'!AH98</f>
        <v>0</v>
      </c>
      <c r="AI9" s="1">
        <f>'Building energy consumption'!$B$19*'Building energy consumption'!AI98</f>
        <v>0</v>
      </c>
      <c r="AJ9" s="1">
        <f>'Building energy consumption'!$B$19*'Building energy consumption'!AJ98</f>
        <v>0</v>
      </c>
      <c r="AK9" s="1">
        <f>'Building energy consumption'!$B$19*'Building energy consumption'!AK98</f>
        <v>0</v>
      </c>
      <c r="AL9" s="1">
        <f>'Building energy consumption'!$B$19*'Building energy consumption'!AL98</f>
        <v>0</v>
      </c>
      <c r="AM9" s="1">
        <f>'Building energy consumption'!$B$19*'Building energy consumption'!AM98</f>
        <v>0</v>
      </c>
      <c r="AN9" s="1">
        <f>'Building energy consumption'!$B$19*'Building energy consumption'!AN98</f>
        <v>0</v>
      </c>
    </row>
    <row r="10" spans="1:40" x14ac:dyDescent="0.15">
      <c r="A10" t="s">
        <v>8</v>
      </c>
      <c r="B10" s="1">
        <f>'Building energy consumption'!$B$19*'Building energy consumption'!B99</f>
        <v>0</v>
      </c>
      <c r="C10" s="1">
        <f>'Building energy consumption'!$B$19*'Building energy consumption'!C99</f>
        <v>0</v>
      </c>
      <c r="D10" s="1">
        <f>'Building energy consumption'!$B$19*'Building energy consumption'!D99</f>
        <v>0</v>
      </c>
      <c r="E10" s="1">
        <f>'Building energy consumption'!$B$19*'Building energy consumption'!E99</f>
        <v>0</v>
      </c>
      <c r="F10" s="1">
        <f>'Building energy consumption'!$B$19*'Building energy consumption'!F99</f>
        <v>0</v>
      </c>
      <c r="G10" s="1">
        <f>'Building energy consumption'!$B$19*'Building energy consumption'!G99</f>
        <v>0</v>
      </c>
      <c r="H10" s="1">
        <f>'Building energy consumption'!$B$19*'Building energy consumption'!H99</f>
        <v>0</v>
      </c>
      <c r="I10" s="1">
        <f>'Building energy consumption'!$B$19*'Building energy consumption'!I99</f>
        <v>0</v>
      </c>
      <c r="J10" s="1">
        <f>'Building energy consumption'!$B$19*'Building energy consumption'!J99</f>
        <v>0</v>
      </c>
      <c r="K10" s="1">
        <f>'Building energy consumption'!$B$19*'Building energy consumption'!K99</f>
        <v>0</v>
      </c>
      <c r="L10" s="1">
        <f>'Building energy consumption'!$B$19*'Building energy consumption'!L99</f>
        <v>0</v>
      </c>
      <c r="M10" s="1">
        <f>'Building energy consumption'!$B$19*'Building energy consumption'!M99</f>
        <v>0</v>
      </c>
      <c r="N10" s="1">
        <f>'Building energy consumption'!$B$19*'Building energy consumption'!N99</f>
        <v>0</v>
      </c>
      <c r="O10" s="1">
        <f>'Building energy consumption'!$B$19*'Building energy consumption'!O99</f>
        <v>0</v>
      </c>
      <c r="P10" s="1">
        <f>'Building energy consumption'!$B$19*'Building energy consumption'!P99</f>
        <v>0</v>
      </c>
      <c r="Q10" s="1">
        <f>'Building energy consumption'!$B$19*'Building energy consumption'!Q99</f>
        <v>0</v>
      </c>
      <c r="R10" s="1">
        <f>'Building energy consumption'!$B$19*'Building energy consumption'!R99</f>
        <v>0</v>
      </c>
      <c r="S10" s="1">
        <f>'Building energy consumption'!$B$19*'Building energy consumption'!S99</f>
        <v>0</v>
      </c>
      <c r="T10" s="1">
        <f>'Building energy consumption'!$B$19*'Building energy consumption'!T99</f>
        <v>0</v>
      </c>
      <c r="U10" s="1">
        <f>'Building energy consumption'!$B$19*'Building energy consumption'!U99</f>
        <v>0</v>
      </c>
      <c r="V10" s="1">
        <f>'Building energy consumption'!$B$19*'Building energy consumption'!V99</f>
        <v>0</v>
      </c>
      <c r="W10" s="1">
        <f>'Building energy consumption'!$B$19*'Building energy consumption'!W99</f>
        <v>0</v>
      </c>
      <c r="X10" s="1">
        <f>'Building energy consumption'!$B$19*'Building energy consumption'!X99</f>
        <v>0</v>
      </c>
      <c r="Y10" s="1">
        <f>'Building energy consumption'!$B$19*'Building energy consumption'!Y99</f>
        <v>0</v>
      </c>
      <c r="Z10" s="1">
        <f>'Building energy consumption'!$B$19*'Building energy consumption'!Z99</f>
        <v>0</v>
      </c>
      <c r="AA10" s="1">
        <f>'Building energy consumption'!$B$19*'Building energy consumption'!AA99</f>
        <v>0</v>
      </c>
      <c r="AB10" s="1">
        <f>'Building energy consumption'!$B$19*'Building energy consumption'!AB99</f>
        <v>0</v>
      </c>
      <c r="AC10" s="1">
        <f>'Building energy consumption'!$B$19*'Building energy consumption'!AC99</f>
        <v>0</v>
      </c>
      <c r="AD10" s="1">
        <f>'Building energy consumption'!$B$19*'Building energy consumption'!AD99</f>
        <v>0</v>
      </c>
      <c r="AE10" s="1">
        <f>'Building energy consumption'!$B$19*'Building energy consumption'!AE99</f>
        <v>0</v>
      </c>
      <c r="AF10" s="1">
        <f>'Building energy consumption'!$B$19*'Building energy consumption'!AF99</f>
        <v>0</v>
      </c>
      <c r="AG10" s="1">
        <f>'Building energy consumption'!$B$19*'Building energy consumption'!AG99</f>
        <v>0</v>
      </c>
      <c r="AH10" s="1">
        <f>'Building energy consumption'!$B$19*'Building energy consumption'!AH99</f>
        <v>0</v>
      </c>
      <c r="AI10" s="1">
        <f>'Building energy consumption'!$B$19*'Building energy consumption'!AI99</f>
        <v>0</v>
      </c>
      <c r="AJ10" s="1">
        <f>'Building energy consumption'!$B$19*'Building energy consumption'!AJ99</f>
        <v>0</v>
      </c>
      <c r="AK10" s="1">
        <f>'Building energy consumption'!$B$19*'Building energy consumption'!AK99</f>
        <v>0</v>
      </c>
      <c r="AL10" s="1">
        <f>'Building energy consumption'!$B$19*'Building energy consumption'!AL99</f>
        <v>0</v>
      </c>
      <c r="AM10" s="1">
        <f>'Building energy consumption'!$B$19*'Building energy consumption'!AM99</f>
        <v>0</v>
      </c>
      <c r="AN10" s="1">
        <f>'Building energy consumption'!$B$19*'Building energy consumption'!AN99</f>
        <v>0</v>
      </c>
    </row>
    <row r="11" spans="1:40" x14ac:dyDescent="0.15">
      <c r="A11" t="s">
        <v>9</v>
      </c>
      <c r="B11" s="1">
        <f>'Building energy consumption'!$B$19*'Building energy consumption'!B100</f>
        <v>0</v>
      </c>
      <c r="C11" s="1">
        <f>'Building energy consumption'!$B$19*'Building energy consumption'!C100</f>
        <v>0</v>
      </c>
      <c r="D11" s="1">
        <f>'Building energy consumption'!$B$19*'Building energy consumption'!D100</f>
        <v>0</v>
      </c>
      <c r="E11" s="1">
        <f>'Building energy consumption'!$B$19*'Building energy consumption'!E100</f>
        <v>0</v>
      </c>
      <c r="F11" s="1">
        <f>'Building energy consumption'!$B$19*'Building energy consumption'!F100</f>
        <v>0</v>
      </c>
      <c r="G11" s="1">
        <f>'Building energy consumption'!$B$19*'Building energy consumption'!G100</f>
        <v>0</v>
      </c>
      <c r="H11" s="1">
        <f>'Building energy consumption'!$B$19*'Building energy consumption'!H100</f>
        <v>0</v>
      </c>
      <c r="I11" s="1">
        <f>'Building energy consumption'!$B$19*'Building energy consumption'!I100</f>
        <v>0</v>
      </c>
      <c r="J11" s="1">
        <f>'Building energy consumption'!$B$19*'Building energy consumption'!J100</f>
        <v>0</v>
      </c>
      <c r="K11" s="1">
        <f>'Building energy consumption'!$B$19*'Building energy consumption'!K100</f>
        <v>0</v>
      </c>
      <c r="L11" s="1">
        <f>'Building energy consumption'!$B$19*'Building energy consumption'!L100</f>
        <v>0</v>
      </c>
      <c r="M11" s="1">
        <f>'Building energy consumption'!$B$19*'Building energy consumption'!M100</f>
        <v>0</v>
      </c>
      <c r="N11" s="1">
        <f>'Building energy consumption'!$B$19*'Building energy consumption'!N100</f>
        <v>0</v>
      </c>
      <c r="O11" s="1">
        <f>'Building energy consumption'!$B$19*'Building energy consumption'!O100</f>
        <v>0</v>
      </c>
      <c r="P11" s="1">
        <f>'Building energy consumption'!$B$19*'Building energy consumption'!P100</f>
        <v>0</v>
      </c>
      <c r="Q11" s="1">
        <f>'Building energy consumption'!$B$19*'Building energy consumption'!Q100</f>
        <v>0</v>
      </c>
      <c r="R11" s="1">
        <f>'Building energy consumption'!$B$19*'Building energy consumption'!R100</f>
        <v>0</v>
      </c>
      <c r="S11" s="1">
        <f>'Building energy consumption'!$B$19*'Building energy consumption'!S100</f>
        <v>0</v>
      </c>
      <c r="T11" s="1">
        <f>'Building energy consumption'!$B$19*'Building energy consumption'!T100</f>
        <v>0</v>
      </c>
      <c r="U11" s="1">
        <f>'Building energy consumption'!$B$19*'Building energy consumption'!U100</f>
        <v>0</v>
      </c>
      <c r="V11" s="1">
        <f>'Building energy consumption'!$B$19*'Building energy consumption'!V100</f>
        <v>0</v>
      </c>
      <c r="W11" s="1">
        <f>'Building energy consumption'!$B$19*'Building energy consumption'!W100</f>
        <v>0</v>
      </c>
      <c r="X11" s="1">
        <f>'Building energy consumption'!$B$19*'Building energy consumption'!X100</f>
        <v>0</v>
      </c>
      <c r="Y11" s="1">
        <f>'Building energy consumption'!$B$19*'Building energy consumption'!Y100</f>
        <v>0</v>
      </c>
      <c r="Z11" s="1">
        <f>'Building energy consumption'!$B$19*'Building energy consumption'!Z100</f>
        <v>0</v>
      </c>
      <c r="AA11" s="1">
        <f>'Building energy consumption'!$B$19*'Building energy consumption'!AA100</f>
        <v>0</v>
      </c>
      <c r="AB11" s="1">
        <f>'Building energy consumption'!$B$19*'Building energy consumption'!AB100</f>
        <v>0</v>
      </c>
      <c r="AC11" s="1">
        <f>'Building energy consumption'!$B$19*'Building energy consumption'!AC100</f>
        <v>0</v>
      </c>
      <c r="AD11" s="1">
        <f>'Building energy consumption'!$B$19*'Building energy consumption'!AD100</f>
        <v>0</v>
      </c>
      <c r="AE11" s="1">
        <f>'Building energy consumption'!$B$19*'Building energy consumption'!AE100</f>
        <v>0</v>
      </c>
      <c r="AF11" s="1">
        <f>'Building energy consumption'!$B$19*'Building energy consumption'!AF100</f>
        <v>0</v>
      </c>
      <c r="AG11" s="1">
        <f>'Building energy consumption'!$B$19*'Building energy consumption'!AG100</f>
        <v>0</v>
      </c>
      <c r="AH11" s="1">
        <f>'Building energy consumption'!$B$19*'Building energy consumption'!AH100</f>
        <v>0</v>
      </c>
      <c r="AI11" s="1">
        <f>'Building energy consumption'!$B$19*'Building energy consumption'!AI100</f>
        <v>0</v>
      </c>
      <c r="AJ11" s="1">
        <f>'Building energy consumption'!$B$19*'Building energy consumption'!AJ100</f>
        <v>0</v>
      </c>
      <c r="AK11" s="1">
        <f>'Building energy consumption'!$B$19*'Building energy consumption'!AK100</f>
        <v>0</v>
      </c>
      <c r="AL11" s="1">
        <f>'Building energy consumption'!$B$19*'Building energy consumption'!AL100</f>
        <v>0</v>
      </c>
      <c r="AM11" s="1">
        <f>'Building energy consumption'!$B$19*'Building energy consumption'!AM100</f>
        <v>0</v>
      </c>
      <c r="AN11" s="1">
        <f>'Building energy consumption'!$B$19*'Building energy consumption'!AN100</f>
        <v>0</v>
      </c>
    </row>
    <row r="12" spans="1:40" x14ac:dyDescent="0.15">
      <c r="A12" t="s">
        <v>438</v>
      </c>
      <c r="B12" s="1">
        <f t="shared" ref="B12:AL12" si="0">SUM(B2:B11)</f>
        <v>933573758602744.13</v>
      </c>
      <c r="C12" s="1">
        <f t="shared" si="0"/>
        <v>930175546353551</v>
      </c>
      <c r="D12" s="1">
        <f t="shared" si="0"/>
        <v>948960841079498.13</v>
      </c>
      <c r="E12" s="1">
        <f t="shared" si="0"/>
        <v>967598640205671.75</v>
      </c>
      <c r="F12" s="1">
        <f t="shared" si="0"/>
        <v>982664522294519.88</v>
      </c>
      <c r="G12" s="1">
        <f t="shared" si="0"/>
        <v>992494267027711.63</v>
      </c>
      <c r="H12" s="1">
        <f t="shared" si="0"/>
        <v>1002042653946185.1</v>
      </c>
      <c r="I12" s="1">
        <f t="shared" si="0"/>
        <v>1011314206255088.6</v>
      </c>
      <c r="J12" s="1">
        <f t="shared" si="0"/>
        <v>1020306438766378.9</v>
      </c>
      <c r="K12" s="1">
        <f t="shared" si="0"/>
        <v>1028567284214125.9</v>
      </c>
      <c r="L12" s="1">
        <f t="shared" si="0"/>
        <v>1035874640692484.5</v>
      </c>
      <c r="M12" s="1">
        <f t="shared" si="0"/>
        <v>1042870224558234</v>
      </c>
      <c r="N12" s="1">
        <f t="shared" si="0"/>
        <v>1049558208199215.6</v>
      </c>
      <c r="O12" s="1">
        <f t="shared" si="0"/>
        <v>1055935125119131.8</v>
      </c>
      <c r="P12" s="1">
        <f t="shared" si="0"/>
        <v>1059622889574609.8</v>
      </c>
      <c r="Q12" s="1">
        <f t="shared" si="0"/>
        <v>1059766445992913.4</v>
      </c>
      <c r="R12" s="1">
        <f t="shared" si="0"/>
        <v>1059873277658640</v>
      </c>
      <c r="S12" s="1">
        <f t="shared" si="0"/>
        <v>1059946469389430.1</v>
      </c>
      <c r="T12" s="1">
        <f t="shared" si="0"/>
        <v>1059984574738366.1</v>
      </c>
      <c r="U12" s="1">
        <f t="shared" si="0"/>
        <v>1058439780661796.9</v>
      </c>
      <c r="V12" s="1">
        <f t="shared" si="0"/>
        <v>1054579379090879.3</v>
      </c>
      <c r="W12" s="1">
        <f t="shared" si="0"/>
        <v>1050671462078269.3</v>
      </c>
      <c r="X12" s="1">
        <f t="shared" si="0"/>
        <v>1046719044948949</v>
      </c>
      <c r="Y12" s="1">
        <f t="shared" si="0"/>
        <v>1042716981094207.9</v>
      </c>
      <c r="Z12" s="1">
        <f t="shared" si="0"/>
        <v>1037508739850659.9</v>
      </c>
      <c r="AA12" s="1">
        <f t="shared" si="0"/>
        <v>1030545362352666</v>
      </c>
      <c r="AB12" s="1">
        <f t="shared" si="0"/>
        <v>1023504146199149.3</v>
      </c>
      <c r="AC12" s="1">
        <f t="shared" si="0"/>
        <v>1016385397484448.9</v>
      </c>
      <c r="AD12" s="1">
        <f t="shared" si="0"/>
        <v>1009189569990871.8</v>
      </c>
      <c r="AE12" s="1">
        <f t="shared" si="0"/>
        <v>1000509674815422.1</v>
      </c>
      <c r="AF12" s="1">
        <f t="shared" si="0"/>
        <v>989666903879273</v>
      </c>
      <c r="AG12" s="1">
        <f t="shared" si="0"/>
        <v>978712045440165.38</v>
      </c>
      <c r="AH12" s="1">
        <f t="shared" si="0"/>
        <v>967651218149656.75</v>
      </c>
      <c r="AI12" s="1">
        <f t="shared" si="0"/>
        <v>956473872937695.38</v>
      </c>
      <c r="AJ12" s="1">
        <f t="shared" si="0"/>
        <v>944100042887513.38</v>
      </c>
      <c r="AK12" s="1">
        <f t="shared" si="0"/>
        <v>930015384205012.63</v>
      </c>
      <c r="AL12" s="1">
        <f t="shared" si="0"/>
        <v>915788355485786.25</v>
      </c>
      <c r="AM12" s="1">
        <f>SUM(AM2:AM11)</f>
        <v>901420857052615.63</v>
      </c>
      <c r="AN12" s="1">
        <f>SUM(AN2:AN11)</f>
        <v>886908641251472.75</v>
      </c>
    </row>
  </sheetData>
  <phoneticPr fontId="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932F-1225-4F0D-80BA-66AAEDF0C817}">
  <dimension ref="A1:AD11"/>
  <sheetViews>
    <sheetView tabSelected="1" workbookViewId="0"/>
  </sheetViews>
  <sheetFormatPr defaultRowHeight="13.5" x14ac:dyDescent="0.15"/>
  <sheetData>
    <row r="1" spans="1:30" x14ac:dyDescent="0.15">
      <c r="A1" t="s">
        <v>26</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row>
    <row r="2" spans="1:30" x14ac:dyDescent="0.1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row>
    <row r="3" spans="1:30" x14ac:dyDescent="0.1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row>
    <row r="4" spans="1:30" x14ac:dyDescent="0.1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1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1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row>
    <row r="7" spans="1:30" x14ac:dyDescent="0.15">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0" x14ac:dyDescent="0.15">
      <c r="A8" t="s">
        <v>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15">
      <c r="A9" t="s">
        <v>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15">
      <c r="A10" t="s">
        <v>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15">
      <c r="A11" t="s">
        <v>27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2E7EA-9EF0-4965-9FAE-B37A8AE77127}">
  <dimension ref="A1:A5"/>
  <sheetViews>
    <sheetView workbookViewId="0"/>
  </sheetViews>
  <sheetFormatPr defaultRowHeight="13.5" x14ac:dyDescent="0.15"/>
  <cols>
    <col min="1" max="1" width="50.5" customWidth="1"/>
  </cols>
  <sheetData>
    <row r="1" spans="1:1" x14ac:dyDescent="0.15">
      <c r="A1" t="s">
        <v>439</v>
      </c>
    </row>
    <row r="2" spans="1:1" x14ac:dyDescent="0.15">
      <c r="A2" t="s">
        <v>440</v>
      </c>
    </row>
    <row r="3" spans="1:1" x14ac:dyDescent="0.15">
      <c r="A3" t="s">
        <v>441</v>
      </c>
    </row>
    <row r="4" spans="1:1" x14ac:dyDescent="0.15">
      <c r="A4" t="s">
        <v>442</v>
      </c>
    </row>
    <row r="5" spans="1:1" x14ac:dyDescent="0.15">
      <c r="A5" t="s">
        <v>443</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F0AC-6BBA-4111-ACB7-A5A1891EE996}">
  <dimension ref="A1:E128"/>
  <sheetViews>
    <sheetView workbookViewId="0"/>
  </sheetViews>
  <sheetFormatPr defaultRowHeight="13.5" x14ac:dyDescent="0.15"/>
  <cols>
    <col min="1" max="1" width="29.5" customWidth="1"/>
    <col min="2" max="2" width="22.5" customWidth="1"/>
    <col min="3" max="3" width="19.75" customWidth="1"/>
    <col min="4" max="4" width="20.625" customWidth="1"/>
    <col min="5" max="5" width="21.625" customWidth="1"/>
  </cols>
  <sheetData>
    <row r="1" spans="1:4" x14ac:dyDescent="0.15">
      <c r="A1" s="63" t="s">
        <v>361</v>
      </c>
      <c r="C1" t="s">
        <v>377</v>
      </c>
      <c r="D1" t="s">
        <v>381</v>
      </c>
    </row>
    <row r="2" spans="1:4" x14ac:dyDescent="0.15">
      <c r="A2" t="s">
        <v>359</v>
      </c>
      <c r="B2" t="s">
        <v>360</v>
      </c>
    </row>
    <row r="3" spans="1:4" x14ac:dyDescent="0.15">
      <c r="A3" t="s">
        <v>362</v>
      </c>
      <c r="B3" t="s">
        <v>363</v>
      </c>
    </row>
    <row r="4" spans="1:4" x14ac:dyDescent="0.15">
      <c r="A4" t="s">
        <v>364</v>
      </c>
      <c r="B4" t="s">
        <v>365</v>
      </c>
      <c r="C4" t="s">
        <v>378</v>
      </c>
      <c r="D4" t="s">
        <v>380</v>
      </c>
    </row>
    <row r="5" spans="1:4" x14ac:dyDescent="0.15">
      <c r="A5" t="s">
        <v>366</v>
      </c>
      <c r="B5" t="s">
        <v>367</v>
      </c>
      <c r="C5" t="s">
        <v>378</v>
      </c>
      <c r="D5" t="s">
        <v>379</v>
      </c>
    </row>
    <row r="6" spans="1:4" x14ac:dyDescent="0.15">
      <c r="A6" t="s">
        <v>369</v>
      </c>
      <c r="B6" t="s">
        <v>368</v>
      </c>
      <c r="C6" t="s">
        <v>378</v>
      </c>
      <c r="D6" s="48">
        <v>0.4</v>
      </c>
    </row>
    <row r="7" spans="1:4" x14ac:dyDescent="0.15">
      <c r="A7" t="s">
        <v>370</v>
      </c>
      <c r="B7" t="s">
        <v>382</v>
      </c>
      <c r="C7" t="s">
        <v>383</v>
      </c>
      <c r="D7" t="s">
        <v>384</v>
      </c>
    </row>
    <row r="8" spans="1:4" x14ac:dyDescent="0.15">
      <c r="A8" t="s">
        <v>371</v>
      </c>
      <c r="B8" t="s">
        <v>372</v>
      </c>
      <c r="C8" t="s">
        <v>378</v>
      </c>
      <c r="D8" t="s">
        <v>387</v>
      </c>
    </row>
    <row r="9" spans="1:4" x14ac:dyDescent="0.15">
      <c r="A9" t="s">
        <v>373</v>
      </c>
      <c r="B9" t="s">
        <v>374</v>
      </c>
      <c r="C9" t="s">
        <v>378</v>
      </c>
      <c r="D9" t="s">
        <v>385</v>
      </c>
    </row>
    <row r="10" spans="1:4" x14ac:dyDescent="0.15">
      <c r="A10" t="s">
        <v>375</v>
      </c>
      <c r="B10" t="s">
        <v>376</v>
      </c>
      <c r="C10" t="s">
        <v>378</v>
      </c>
      <c r="D10" t="s">
        <v>386</v>
      </c>
    </row>
    <row r="12" spans="1:4" x14ac:dyDescent="0.15">
      <c r="A12" s="63" t="s">
        <v>433</v>
      </c>
    </row>
    <row r="13" spans="1:4" x14ac:dyDescent="0.15">
      <c r="A13" s="60"/>
      <c r="B13" s="55" t="s">
        <v>268</v>
      </c>
      <c r="C13" s="55" t="s">
        <v>269</v>
      </c>
    </row>
    <row r="14" spans="1:4" x14ac:dyDescent="0.15">
      <c r="A14" s="60" t="s">
        <v>388</v>
      </c>
      <c r="B14" s="14">
        <v>0.65</v>
      </c>
      <c r="C14" s="14">
        <v>0.65</v>
      </c>
    </row>
    <row r="15" spans="1:4" x14ac:dyDescent="0.15">
      <c r="A15" s="55" t="s">
        <v>389</v>
      </c>
      <c r="B15" s="14" t="s">
        <v>349</v>
      </c>
      <c r="C15" s="14">
        <v>0.72</v>
      </c>
    </row>
    <row r="16" spans="1:4" x14ac:dyDescent="0.15">
      <c r="A16" s="55" t="s">
        <v>258</v>
      </c>
      <c r="B16" s="14" t="s">
        <v>351</v>
      </c>
      <c r="C16" s="14">
        <v>0.75</v>
      </c>
    </row>
    <row r="17" spans="1:5" x14ac:dyDescent="0.15">
      <c r="A17" s="55" t="s">
        <v>260</v>
      </c>
      <c r="B17" s="14">
        <v>0.82</v>
      </c>
      <c r="C17" s="14">
        <v>0.82</v>
      </c>
    </row>
    <row r="18" spans="1:5" x14ac:dyDescent="0.15">
      <c r="A18" s="55" t="s">
        <v>270</v>
      </c>
      <c r="B18" s="14">
        <v>0.82</v>
      </c>
      <c r="C18" s="14">
        <v>0.82</v>
      </c>
    </row>
    <row r="20" spans="1:5" x14ac:dyDescent="0.15">
      <c r="A20" s="56" t="s">
        <v>390</v>
      </c>
      <c r="B20" s="55" t="s">
        <v>268</v>
      </c>
      <c r="C20" s="55" t="s">
        <v>269</v>
      </c>
    </row>
    <row r="21" spans="1:5" x14ac:dyDescent="0.15">
      <c r="A21" s="60" t="s">
        <v>388</v>
      </c>
      <c r="B21" s="14">
        <v>0.65</v>
      </c>
      <c r="C21" s="14">
        <v>0.65</v>
      </c>
    </row>
    <row r="22" spans="1:5" x14ac:dyDescent="0.15">
      <c r="A22" s="55" t="s">
        <v>389</v>
      </c>
      <c r="B22" s="16" t="e">
        <f>0.75*'Population change &amp; projection'!#REF!+0.65*(1-'Population change &amp; projection'!#REF!)</f>
        <v>#REF!</v>
      </c>
      <c r="C22" s="14">
        <v>0.72</v>
      </c>
    </row>
    <row r="23" spans="1:5" x14ac:dyDescent="0.15">
      <c r="A23" s="55" t="s">
        <v>258</v>
      </c>
      <c r="B23" s="16" t="e">
        <f>0.83*'Population change &amp; projection'!#REF!+0.75*(1-'Population change &amp; projection'!#REF!)</f>
        <v>#REF!</v>
      </c>
      <c r="C23" s="14">
        <v>0.75</v>
      </c>
    </row>
    <row r="24" spans="1:5" x14ac:dyDescent="0.15">
      <c r="A24" s="55" t="s">
        <v>260</v>
      </c>
      <c r="B24" s="14">
        <v>0.82</v>
      </c>
      <c r="C24" s="14">
        <v>0.82</v>
      </c>
    </row>
    <row r="25" spans="1:5" x14ac:dyDescent="0.15">
      <c r="A25" s="55" t="s">
        <v>270</v>
      </c>
      <c r="B25" s="14">
        <v>0.82</v>
      </c>
      <c r="C25" s="14">
        <v>0.82</v>
      </c>
    </row>
    <row r="26" spans="1:5" x14ac:dyDescent="0.15">
      <c r="A26" s="12" t="s">
        <v>391</v>
      </c>
    </row>
    <row r="28" spans="1:5" x14ac:dyDescent="0.15">
      <c r="A28" s="63" t="s">
        <v>434</v>
      </c>
    </row>
    <row r="29" spans="1:5" x14ac:dyDescent="0.15">
      <c r="A29" s="56" t="s">
        <v>290</v>
      </c>
      <c r="B29" s="55" t="s">
        <v>292</v>
      </c>
      <c r="C29" s="55" t="s">
        <v>293</v>
      </c>
      <c r="D29" s="55" t="s">
        <v>294</v>
      </c>
      <c r="E29" s="55" t="s">
        <v>295</v>
      </c>
    </row>
    <row r="30" spans="1:5" x14ac:dyDescent="0.15">
      <c r="A30" s="55">
        <v>2020</v>
      </c>
      <c r="B30" s="58">
        <v>1</v>
      </c>
      <c r="C30" s="58">
        <v>0</v>
      </c>
      <c r="D30" s="58">
        <v>0</v>
      </c>
      <c r="E30" s="58">
        <v>0</v>
      </c>
    </row>
    <row r="31" spans="1:5" x14ac:dyDescent="0.15">
      <c r="A31" s="55">
        <v>2022</v>
      </c>
      <c r="B31" s="58">
        <v>1</v>
      </c>
      <c r="C31" s="58">
        <v>0</v>
      </c>
      <c r="D31" s="58">
        <v>0</v>
      </c>
      <c r="E31" s="58">
        <v>0</v>
      </c>
    </row>
    <row r="32" spans="1:5" x14ac:dyDescent="0.15">
      <c r="A32" s="55">
        <v>2025</v>
      </c>
      <c r="B32" s="58">
        <v>1</v>
      </c>
      <c r="C32" s="58">
        <v>0</v>
      </c>
      <c r="D32" s="58">
        <v>0</v>
      </c>
      <c r="E32" s="58">
        <v>0</v>
      </c>
    </row>
    <row r="33" spans="1:5" x14ac:dyDescent="0.15">
      <c r="A33" s="55">
        <v>2030</v>
      </c>
      <c r="B33" s="58">
        <v>1</v>
      </c>
      <c r="C33" s="58">
        <v>0</v>
      </c>
      <c r="D33" s="58">
        <v>0</v>
      </c>
      <c r="E33" s="58">
        <v>0</v>
      </c>
    </row>
    <row r="34" spans="1:5" x14ac:dyDescent="0.15">
      <c r="A34" s="55">
        <v>2035</v>
      </c>
      <c r="B34" s="58">
        <v>1</v>
      </c>
      <c r="C34" s="58">
        <v>0</v>
      </c>
      <c r="D34" s="58">
        <v>0</v>
      </c>
      <c r="E34" s="58">
        <v>0</v>
      </c>
    </row>
    <row r="35" spans="1:5" x14ac:dyDescent="0.15">
      <c r="A35" s="55" t="s">
        <v>350</v>
      </c>
      <c r="B35" s="58">
        <v>1</v>
      </c>
      <c r="C35" s="58">
        <v>0</v>
      </c>
      <c r="D35" s="58">
        <v>0</v>
      </c>
      <c r="E35" s="58">
        <v>0</v>
      </c>
    </row>
    <row r="37" spans="1:5" x14ac:dyDescent="0.15">
      <c r="A37" s="56" t="s">
        <v>392</v>
      </c>
      <c r="B37" s="55" t="s">
        <v>292</v>
      </c>
      <c r="C37" s="55" t="s">
        <v>293</v>
      </c>
      <c r="D37" s="55" t="s">
        <v>294</v>
      </c>
      <c r="E37" s="55" t="s">
        <v>295</v>
      </c>
    </row>
    <row r="38" spans="1:5" x14ac:dyDescent="0.15">
      <c r="A38" s="55">
        <v>2020</v>
      </c>
      <c r="B38" s="58">
        <v>1</v>
      </c>
      <c r="C38" s="58">
        <v>0</v>
      </c>
      <c r="D38" s="58">
        <v>0</v>
      </c>
      <c r="E38" s="58">
        <v>0</v>
      </c>
    </row>
    <row r="39" spans="1:5" x14ac:dyDescent="0.15">
      <c r="A39" s="55">
        <v>2022</v>
      </c>
      <c r="B39" s="58">
        <v>0</v>
      </c>
      <c r="C39" s="58">
        <v>1</v>
      </c>
      <c r="D39" s="58">
        <v>0</v>
      </c>
      <c r="E39" s="58">
        <v>0</v>
      </c>
    </row>
    <row r="40" spans="1:5" x14ac:dyDescent="0.15">
      <c r="A40" s="55">
        <v>2025</v>
      </c>
      <c r="B40" s="58">
        <v>0</v>
      </c>
      <c r="C40" s="58">
        <v>0.6</v>
      </c>
      <c r="D40" s="58">
        <v>0.4</v>
      </c>
      <c r="E40" s="58">
        <v>0</v>
      </c>
    </row>
    <row r="41" spans="1:5" x14ac:dyDescent="0.15">
      <c r="A41" s="55">
        <v>2030</v>
      </c>
      <c r="B41" s="58">
        <v>0</v>
      </c>
      <c r="C41" s="58">
        <v>0</v>
      </c>
      <c r="D41" s="58">
        <v>1</v>
      </c>
      <c r="E41" s="58">
        <v>0</v>
      </c>
    </row>
    <row r="42" spans="1:5" x14ac:dyDescent="0.15">
      <c r="A42" s="55">
        <v>2035</v>
      </c>
      <c r="B42" s="58">
        <v>0</v>
      </c>
      <c r="C42" s="58">
        <v>0</v>
      </c>
      <c r="D42" s="58">
        <v>0.6</v>
      </c>
      <c r="E42" s="58">
        <v>0.4</v>
      </c>
    </row>
    <row r="43" spans="1:5" x14ac:dyDescent="0.15">
      <c r="A43" s="55" t="s">
        <v>350</v>
      </c>
      <c r="B43" s="58">
        <v>0</v>
      </c>
      <c r="C43" s="58">
        <v>0</v>
      </c>
      <c r="D43" s="58">
        <v>0</v>
      </c>
      <c r="E43" s="58">
        <v>1</v>
      </c>
    </row>
    <row r="44" spans="1:5" x14ac:dyDescent="0.15">
      <c r="A44" s="12" t="s">
        <v>393</v>
      </c>
    </row>
    <row r="45" spans="1:5" x14ac:dyDescent="0.15">
      <c r="A45" s="66" t="s">
        <v>445</v>
      </c>
    </row>
    <row r="47" spans="1:5" x14ac:dyDescent="0.15">
      <c r="A47" s="63" t="s">
        <v>435</v>
      </c>
    </row>
    <row r="48" spans="1:5" x14ac:dyDescent="0.15">
      <c r="A48" s="56" t="s">
        <v>290</v>
      </c>
      <c r="B48" s="55" t="s">
        <v>395</v>
      </c>
    </row>
    <row r="49" spans="1:4" x14ac:dyDescent="0.15">
      <c r="A49" s="55" t="s">
        <v>394</v>
      </c>
      <c r="B49" s="58">
        <v>0</v>
      </c>
    </row>
    <row r="51" spans="1:4" x14ac:dyDescent="0.15">
      <c r="A51" s="56" t="s">
        <v>392</v>
      </c>
      <c r="B51" s="55" t="s">
        <v>395</v>
      </c>
      <c r="C51" s="55" t="s">
        <v>396</v>
      </c>
      <c r="D51" s="55" t="s">
        <v>253</v>
      </c>
    </row>
    <row r="52" spans="1:4" x14ac:dyDescent="0.15">
      <c r="A52" s="55" t="s">
        <v>394</v>
      </c>
      <c r="B52" s="58">
        <v>0.01</v>
      </c>
      <c r="C52" s="58" t="s">
        <v>397</v>
      </c>
      <c r="D52" s="58" t="s">
        <v>436</v>
      </c>
    </row>
    <row r="53" spans="1:4" x14ac:dyDescent="0.15">
      <c r="A53" s="12" t="s">
        <v>398</v>
      </c>
    </row>
    <row r="54" spans="1:4" x14ac:dyDescent="0.15">
      <c r="A54" s="66" t="s">
        <v>445</v>
      </c>
    </row>
    <row r="56" spans="1:4" x14ac:dyDescent="0.15">
      <c r="A56" s="63" t="s">
        <v>287</v>
      </c>
    </row>
    <row r="57" spans="1:4" x14ac:dyDescent="0.15">
      <c r="A57" s="56" t="s">
        <v>290</v>
      </c>
      <c r="B57" s="55" t="s">
        <v>426</v>
      </c>
      <c r="C57" s="55" t="s">
        <v>428</v>
      </c>
      <c r="D57" s="55" t="s">
        <v>427</v>
      </c>
    </row>
    <row r="58" spans="1:4" x14ac:dyDescent="0.15">
      <c r="A58" s="55" t="s">
        <v>394</v>
      </c>
      <c r="B58" s="58" t="s">
        <v>429</v>
      </c>
      <c r="C58" s="58" t="s">
        <v>430</v>
      </c>
      <c r="D58" s="58" t="s">
        <v>400</v>
      </c>
    </row>
    <row r="60" spans="1:4" x14ac:dyDescent="0.15">
      <c r="A60" s="56" t="s">
        <v>392</v>
      </c>
      <c r="B60" s="55" t="s">
        <v>426</v>
      </c>
      <c r="C60" s="55" t="s">
        <v>428</v>
      </c>
      <c r="D60" s="55" t="s">
        <v>427</v>
      </c>
    </row>
    <row r="61" spans="1:4" x14ac:dyDescent="0.15">
      <c r="A61" s="55">
        <v>2020</v>
      </c>
      <c r="B61" s="58" t="s">
        <v>429</v>
      </c>
      <c r="C61" s="58" t="s">
        <v>430</v>
      </c>
      <c r="D61" s="58" t="s">
        <v>400</v>
      </c>
    </row>
    <row r="62" spans="1:4" x14ac:dyDescent="0.15">
      <c r="A62" s="55">
        <v>2030</v>
      </c>
      <c r="B62" s="68" t="s">
        <v>447</v>
      </c>
      <c r="C62" s="69" t="s">
        <v>400</v>
      </c>
      <c r="D62" s="69" t="s">
        <v>448</v>
      </c>
    </row>
    <row r="63" spans="1:4" x14ac:dyDescent="0.15">
      <c r="A63" s="55">
        <v>2060</v>
      </c>
      <c r="B63" s="58" t="s">
        <v>431</v>
      </c>
      <c r="C63" s="58" t="s">
        <v>432</v>
      </c>
      <c r="D63" s="58" t="s">
        <v>399</v>
      </c>
    </row>
    <row r="64" spans="1:4" x14ac:dyDescent="0.15">
      <c r="A64" s="67" t="s">
        <v>449</v>
      </c>
      <c r="B64" s="64"/>
      <c r="C64" s="64"/>
    </row>
    <row r="65" spans="1:5" x14ac:dyDescent="0.15">
      <c r="A65" s="64" t="s">
        <v>401</v>
      </c>
      <c r="B65" s="70" t="s">
        <v>446</v>
      </c>
    </row>
    <row r="66" spans="1:5" x14ac:dyDescent="0.15">
      <c r="A66" s="64"/>
    </row>
    <row r="67" spans="1:5" x14ac:dyDescent="0.15">
      <c r="A67" s="64"/>
    </row>
    <row r="68" spans="1:5" x14ac:dyDescent="0.15">
      <c r="A68" s="64"/>
    </row>
    <row r="70" spans="1:5" x14ac:dyDescent="0.15">
      <c r="A70" s="63" t="s">
        <v>288</v>
      </c>
    </row>
    <row r="71" spans="1:5" ht="27" x14ac:dyDescent="0.15">
      <c r="A71" s="56" t="s">
        <v>290</v>
      </c>
      <c r="B71" s="55" t="s">
        <v>402</v>
      </c>
      <c r="C71" s="60" t="s">
        <v>403</v>
      </c>
      <c r="D71" s="55" t="s">
        <v>404</v>
      </c>
    </row>
    <row r="72" spans="1:5" x14ac:dyDescent="0.15">
      <c r="A72" s="55" t="s">
        <v>394</v>
      </c>
      <c r="B72" s="58">
        <v>0.02</v>
      </c>
      <c r="C72" s="58">
        <v>0</v>
      </c>
      <c r="D72" s="58">
        <v>0.98</v>
      </c>
    </row>
    <row r="74" spans="1:5" ht="27" x14ac:dyDescent="0.15">
      <c r="A74" s="56" t="s">
        <v>392</v>
      </c>
      <c r="B74" s="55" t="s">
        <v>402</v>
      </c>
      <c r="C74" s="60" t="s">
        <v>403</v>
      </c>
      <c r="D74" s="55" t="s">
        <v>404</v>
      </c>
    </row>
    <row r="75" spans="1:5" x14ac:dyDescent="0.15">
      <c r="A75" s="55">
        <v>2020</v>
      </c>
      <c r="B75" s="58">
        <v>0.02</v>
      </c>
      <c r="C75" s="58">
        <v>0</v>
      </c>
      <c r="D75" s="58">
        <v>0.98</v>
      </c>
    </row>
    <row r="76" spans="1:5" x14ac:dyDescent="0.15">
      <c r="A76" s="55" t="s">
        <v>405</v>
      </c>
      <c r="B76" s="58">
        <v>0.08</v>
      </c>
      <c r="C76" s="68">
        <v>0.2</v>
      </c>
      <c r="D76" s="58">
        <v>0.72</v>
      </c>
    </row>
    <row r="77" spans="1:5" x14ac:dyDescent="0.15">
      <c r="A77" s="55" t="s">
        <v>406</v>
      </c>
      <c r="B77" s="58">
        <v>0.2</v>
      </c>
      <c r="C77" s="58">
        <v>0.8</v>
      </c>
      <c r="D77" s="58">
        <v>0</v>
      </c>
    </row>
    <row r="79" spans="1:5" x14ac:dyDescent="0.15">
      <c r="A79" s="63" t="s">
        <v>289</v>
      </c>
    </row>
    <row r="80" spans="1:5" x14ac:dyDescent="0.15">
      <c r="A80" s="56" t="s">
        <v>290</v>
      </c>
      <c r="B80" s="118" t="s">
        <v>283</v>
      </c>
      <c r="C80" s="119"/>
      <c r="D80" s="118" t="s">
        <v>407</v>
      </c>
      <c r="E80" s="119"/>
    </row>
    <row r="81" spans="1:5" x14ac:dyDescent="0.15">
      <c r="A81" s="56"/>
      <c r="B81" s="55" t="s">
        <v>408</v>
      </c>
      <c r="C81" s="60" t="s">
        <v>409</v>
      </c>
      <c r="D81" s="55" t="s">
        <v>408</v>
      </c>
      <c r="E81" s="60" t="s">
        <v>409</v>
      </c>
    </row>
    <row r="82" spans="1:5" x14ac:dyDescent="0.15">
      <c r="A82" s="55" t="s">
        <v>394</v>
      </c>
      <c r="B82" s="58">
        <v>0.02</v>
      </c>
      <c r="C82" s="58">
        <v>0.02</v>
      </c>
      <c r="D82" s="58">
        <v>0.02</v>
      </c>
      <c r="E82" s="58">
        <v>0.02</v>
      </c>
    </row>
    <row r="84" spans="1:5" x14ac:dyDescent="0.15">
      <c r="A84" s="56" t="s">
        <v>392</v>
      </c>
      <c r="B84" s="118" t="s">
        <v>283</v>
      </c>
      <c r="C84" s="119"/>
      <c r="D84" s="118" t="s">
        <v>407</v>
      </c>
      <c r="E84" s="119"/>
    </row>
    <row r="85" spans="1:5" x14ac:dyDescent="0.15">
      <c r="A85" s="56"/>
      <c r="B85" s="55" t="s">
        <v>408</v>
      </c>
      <c r="C85" s="60" t="s">
        <v>409</v>
      </c>
      <c r="D85" s="55" t="s">
        <v>408</v>
      </c>
      <c r="E85" s="60" t="s">
        <v>409</v>
      </c>
    </row>
    <row r="86" spans="1:5" x14ac:dyDescent="0.15">
      <c r="A86" s="55">
        <v>2020</v>
      </c>
      <c r="B86" s="58">
        <v>0.02</v>
      </c>
      <c r="C86" s="58">
        <v>0.02</v>
      </c>
      <c r="D86" s="58">
        <v>0.02</v>
      </c>
      <c r="E86" s="58">
        <v>0.02</v>
      </c>
    </row>
    <row r="87" spans="1:5" x14ac:dyDescent="0.15">
      <c r="A87" s="55" t="s">
        <v>405</v>
      </c>
      <c r="B87" s="58">
        <v>0.4</v>
      </c>
      <c r="C87" s="58">
        <v>0.2</v>
      </c>
      <c r="D87" s="58">
        <v>0.3</v>
      </c>
      <c r="E87" s="58">
        <v>0.1</v>
      </c>
    </row>
    <row r="88" spans="1:5" x14ac:dyDescent="0.15">
      <c r="A88" s="55" t="s">
        <v>410</v>
      </c>
      <c r="B88" s="58">
        <v>0.8</v>
      </c>
      <c r="C88" s="58">
        <v>0.6</v>
      </c>
      <c r="D88" s="58">
        <v>0.8</v>
      </c>
      <c r="E88" s="58">
        <v>0.5</v>
      </c>
    </row>
    <row r="89" spans="1:5" x14ac:dyDescent="0.15">
      <c r="A89" s="55" t="s">
        <v>411</v>
      </c>
      <c r="B89" s="58">
        <v>1</v>
      </c>
      <c r="C89" s="58">
        <v>1</v>
      </c>
      <c r="D89" s="58">
        <v>1</v>
      </c>
      <c r="E89" s="58">
        <v>0.8</v>
      </c>
    </row>
    <row r="90" spans="1:5" x14ac:dyDescent="0.15">
      <c r="A90" s="55" t="s">
        <v>412</v>
      </c>
      <c r="B90" s="58">
        <v>1</v>
      </c>
      <c r="C90" s="58">
        <v>1</v>
      </c>
      <c r="D90" s="58">
        <v>1</v>
      </c>
      <c r="E90" s="58">
        <v>1</v>
      </c>
    </row>
    <row r="91" spans="1:5" x14ac:dyDescent="0.15">
      <c r="A91" s="71" t="s">
        <v>450</v>
      </c>
      <c r="B91" s="64"/>
      <c r="C91" s="64"/>
      <c r="D91" s="64"/>
      <c r="E91" s="64"/>
    </row>
    <row r="93" spans="1:5" x14ac:dyDescent="0.15">
      <c r="A93" s="63" t="s">
        <v>413</v>
      </c>
    </row>
    <row r="94" spans="1:5" x14ac:dyDescent="0.15">
      <c r="A94" s="60" t="s">
        <v>414</v>
      </c>
      <c r="B94" s="60" t="s">
        <v>290</v>
      </c>
      <c r="C94" s="60" t="s">
        <v>392</v>
      </c>
    </row>
    <row r="95" spans="1:5" x14ac:dyDescent="0.15">
      <c r="A95" s="55">
        <v>2020</v>
      </c>
      <c r="B95" s="14">
        <v>60.9</v>
      </c>
      <c r="C95" s="14">
        <v>50.43</v>
      </c>
    </row>
    <row r="96" spans="1:5" x14ac:dyDescent="0.15">
      <c r="A96" s="55">
        <v>2030</v>
      </c>
      <c r="B96" s="14">
        <v>54.8</v>
      </c>
      <c r="C96" s="14">
        <v>35.97</v>
      </c>
    </row>
    <row r="97" spans="1:3" x14ac:dyDescent="0.15">
      <c r="A97" s="55">
        <v>2040</v>
      </c>
      <c r="B97" s="14">
        <v>39.6</v>
      </c>
      <c r="C97" s="14">
        <v>14.96</v>
      </c>
    </row>
    <row r="98" spans="1:3" x14ac:dyDescent="0.15">
      <c r="A98" s="55">
        <v>2050</v>
      </c>
      <c r="B98" s="14">
        <v>16.8</v>
      </c>
      <c r="C98" s="14">
        <v>0.33</v>
      </c>
    </row>
    <row r="99" spans="1:3" x14ac:dyDescent="0.15">
      <c r="A99" s="55">
        <v>2060</v>
      </c>
      <c r="B99" s="14">
        <v>5.7</v>
      </c>
      <c r="C99" s="14">
        <v>0</v>
      </c>
    </row>
    <row r="102" spans="1:3" x14ac:dyDescent="0.15">
      <c r="A102" s="63" t="s">
        <v>415</v>
      </c>
    </row>
    <row r="103" spans="1:3" x14ac:dyDescent="0.15">
      <c r="A103" t="s">
        <v>416</v>
      </c>
    </row>
    <row r="104" spans="1:3" x14ac:dyDescent="0.15">
      <c r="A104" t="s">
        <v>417</v>
      </c>
    </row>
    <row r="105" spans="1:3" x14ac:dyDescent="0.15">
      <c r="A105" t="s">
        <v>418</v>
      </c>
    </row>
    <row r="106" spans="1:3" x14ac:dyDescent="0.15">
      <c r="A106" t="s">
        <v>12</v>
      </c>
    </row>
    <row r="107" spans="1:3" x14ac:dyDescent="0.15">
      <c r="A107" t="s">
        <v>419</v>
      </c>
    </row>
    <row r="108" spans="1:3" x14ac:dyDescent="0.15">
      <c r="A108" t="s">
        <v>420</v>
      </c>
    </row>
    <row r="109" spans="1:3" x14ac:dyDescent="0.15">
      <c r="A109" t="s">
        <v>13</v>
      </c>
    </row>
    <row r="110" spans="1:3" x14ac:dyDescent="0.15">
      <c r="A110" t="s">
        <v>14</v>
      </c>
    </row>
    <row r="111" spans="1:3" x14ac:dyDescent="0.15">
      <c r="A111" t="s">
        <v>15</v>
      </c>
    </row>
    <row r="112" spans="1:3" x14ac:dyDescent="0.15">
      <c r="A112" t="s">
        <v>16</v>
      </c>
    </row>
    <row r="113" spans="1:1" x14ac:dyDescent="0.15">
      <c r="A113" t="s">
        <v>17</v>
      </c>
    </row>
    <row r="114" spans="1:1" x14ac:dyDescent="0.15">
      <c r="A114" t="s">
        <v>421</v>
      </c>
    </row>
    <row r="115" spans="1:1" x14ac:dyDescent="0.15">
      <c r="A115" t="s">
        <v>18</v>
      </c>
    </row>
    <row r="116" spans="1:1" x14ac:dyDescent="0.15">
      <c r="A116" t="s">
        <v>19</v>
      </c>
    </row>
    <row r="117" spans="1:1" x14ac:dyDescent="0.15">
      <c r="A117" t="s">
        <v>20</v>
      </c>
    </row>
    <row r="118" spans="1:1" x14ac:dyDescent="0.15">
      <c r="A118" t="s">
        <v>21</v>
      </c>
    </row>
    <row r="119" spans="1:1" x14ac:dyDescent="0.15">
      <c r="A119" t="s">
        <v>22</v>
      </c>
    </row>
    <row r="120" spans="1:1" x14ac:dyDescent="0.15">
      <c r="A120" t="s">
        <v>422</v>
      </c>
    </row>
    <row r="121" spans="1:1" x14ac:dyDescent="0.15">
      <c r="A121" t="s">
        <v>23</v>
      </c>
    </row>
    <row r="122" spans="1:1" x14ac:dyDescent="0.15">
      <c r="A122" t="s">
        <v>24</v>
      </c>
    </row>
    <row r="123" spans="1:1" x14ac:dyDescent="0.15">
      <c r="A123" t="s">
        <v>25</v>
      </c>
    </row>
    <row r="124" spans="1:1" x14ac:dyDescent="0.15">
      <c r="A124" t="s">
        <v>423</v>
      </c>
    </row>
    <row r="125" spans="1:1" x14ac:dyDescent="0.15">
      <c r="A125" t="s">
        <v>424</v>
      </c>
    </row>
    <row r="126" spans="1:1" x14ac:dyDescent="0.15">
      <c r="A126" t="s">
        <v>425</v>
      </c>
    </row>
    <row r="128" spans="1:1" x14ac:dyDescent="0.15">
      <c r="A128" s="65" t="s">
        <v>444</v>
      </c>
    </row>
  </sheetData>
  <mergeCells count="4">
    <mergeCell ref="B84:C84"/>
    <mergeCell ref="D84:E84"/>
    <mergeCell ref="B80:C80"/>
    <mergeCell ref="D80:E80"/>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148FD-B569-4250-BDC0-C74A98C15391}">
  <dimension ref="A1:F55"/>
  <sheetViews>
    <sheetView workbookViewId="0"/>
  </sheetViews>
  <sheetFormatPr defaultRowHeight="13.5" x14ac:dyDescent="0.15"/>
  <cols>
    <col min="1" max="1" width="23.875" customWidth="1"/>
    <col min="2" max="2" width="24.5" customWidth="1"/>
    <col min="3" max="3" width="30.75" customWidth="1"/>
    <col min="4" max="4" width="27.125" customWidth="1"/>
    <col min="5" max="6" width="19.125" customWidth="1"/>
    <col min="7" max="7" width="14.875" customWidth="1"/>
  </cols>
  <sheetData>
    <row r="1" spans="1:6" x14ac:dyDescent="0.15">
      <c r="A1" s="55"/>
      <c r="B1" s="55" t="s">
        <v>290</v>
      </c>
      <c r="C1" s="55" t="s">
        <v>304</v>
      </c>
    </row>
    <row r="2" spans="1:6" ht="40.5" x14ac:dyDescent="0.15">
      <c r="A2" s="55" t="s">
        <v>285</v>
      </c>
      <c r="B2" s="31" t="s">
        <v>313</v>
      </c>
      <c r="C2" s="31" t="s">
        <v>296</v>
      </c>
      <c r="D2" t="s">
        <v>357</v>
      </c>
      <c r="E2" t="s">
        <v>318</v>
      </c>
      <c r="F2" t="s">
        <v>358</v>
      </c>
    </row>
    <row r="3" spans="1:6" ht="67.5" x14ac:dyDescent="0.15">
      <c r="A3" s="55" t="s">
        <v>286</v>
      </c>
      <c r="B3" s="31" t="s">
        <v>298</v>
      </c>
      <c r="C3" s="31" t="s">
        <v>297</v>
      </c>
    </row>
    <row r="4" spans="1:6" ht="40.5" x14ac:dyDescent="0.15">
      <c r="A4" s="55" t="s">
        <v>287</v>
      </c>
      <c r="B4" s="31" t="s">
        <v>299</v>
      </c>
      <c r="C4" s="31" t="s">
        <v>308</v>
      </c>
    </row>
    <row r="5" spans="1:6" ht="27" x14ac:dyDescent="0.15">
      <c r="A5" s="55" t="s">
        <v>288</v>
      </c>
      <c r="B5" s="31" t="s">
        <v>300</v>
      </c>
      <c r="C5" s="31" t="s">
        <v>306</v>
      </c>
    </row>
    <row r="6" spans="1:6" ht="40.5" x14ac:dyDescent="0.15">
      <c r="A6" s="55" t="s">
        <v>289</v>
      </c>
      <c r="B6" s="31" t="s">
        <v>301</v>
      </c>
      <c r="C6" s="31" t="s">
        <v>307</v>
      </c>
      <c r="D6" t="s">
        <v>324</v>
      </c>
      <c r="E6" t="s">
        <v>325</v>
      </c>
    </row>
    <row r="7" spans="1:6" ht="40.5" x14ac:dyDescent="0.15">
      <c r="A7" s="55" t="s">
        <v>303</v>
      </c>
      <c r="B7" s="31" t="s">
        <v>302</v>
      </c>
      <c r="C7" s="31" t="s">
        <v>305</v>
      </c>
    </row>
    <row r="9" spans="1:6" x14ac:dyDescent="0.15">
      <c r="D9" s="62"/>
    </row>
    <row r="10" spans="1:6" x14ac:dyDescent="0.15">
      <c r="A10" t="s">
        <v>348</v>
      </c>
      <c r="B10">
        <v>0.65</v>
      </c>
      <c r="C10">
        <v>0.65</v>
      </c>
    </row>
    <row r="11" spans="1:6" ht="27" x14ac:dyDescent="0.15">
      <c r="A11" s="60" t="s">
        <v>315</v>
      </c>
      <c r="B11" s="55" t="s">
        <v>268</v>
      </c>
      <c r="C11" s="55" t="s">
        <v>269</v>
      </c>
    </row>
    <row r="12" spans="1:6" x14ac:dyDescent="0.15">
      <c r="A12" s="55" t="s">
        <v>254</v>
      </c>
      <c r="B12" s="14" t="s">
        <v>349</v>
      </c>
      <c r="C12" s="14">
        <v>0.72</v>
      </c>
    </row>
    <row r="13" spans="1:6" x14ac:dyDescent="0.15">
      <c r="A13" s="55" t="s">
        <v>256</v>
      </c>
      <c r="B13" s="14" t="s">
        <v>111</v>
      </c>
      <c r="C13" s="14" t="s">
        <v>111</v>
      </c>
    </row>
    <row r="14" spans="1:6" x14ac:dyDescent="0.15">
      <c r="A14" s="55" t="s">
        <v>258</v>
      </c>
      <c r="B14" s="14" t="s">
        <v>351</v>
      </c>
      <c r="C14" s="14">
        <v>0.75</v>
      </c>
    </row>
    <row r="15" spans="1:6" x14ac:dyDescent="0.15">
      <c r="A15" s="55" t="s">
        <v>260</v>
      </c>
      <c r="B15" s="14">
        <v>0.82</v>
      </c>
      <c r="C15" s="14">
        <v>0.82</v>
      </c>
    </row>
    <row r="16" spans="1:6" x14ac:dyDescent="0.15">
      <c r="A16" s="55" t="s">
        <v>270</v>
      </c>
      <c r="B16" s="14">
        <v>0.82</v>
      </c>
      <c r="C16" s="14">
        <v>0.82</v>
      </c>
      <c r="D16" t="s">
        <v>335</v>
      </c>
    </row>
    <row r="17" spans="1:5" ht="54" x14ac:dyDescent="0.15">
      <c r="A17" s="61" t="s">
        <v>316</v>
      </c>
    </row>
    <row r="26" spans="1:5" x14ac:dyDescent="0.15">
      <c r="A26" s="56" t="s">
        <v>291</v>
      </c>
      <c r="B26" s="55" t="s">
        <v>292</v>
      </c>
      <c r="C26" s="55" t="s">
        <v>293</v>
      </c>
      <c r="D26" s="55" t="s">
        <v>294</v>
      </c>
      <c r="E26" s="55" t="s">
        <v>295</v>
      </c>
    </row>
    <row r="27" spans="1:5" x14ac:dyDescent="0.15">
      <c r="A27" s="55">
        <v>2020</v>
      </c>
      <c r="B27" s="58">
        <v>1</v>
      </c>
      <c r="C27" s="58">
        <v>0</v>
      </c>
      <c r="D27" s="58">
        <v>0</v>
      </c>
      <c r="E27" s="58">
        <v>0</v>
      </c>
    </row>
    <row r="28" spans="1:5" x14ac:dyDescent="0.15">
      <c r="A28" s="55">
        <v>2022</v>
      </c>
      <c r="B28" s="58">
        <v>0</v>
      </c>
      <c r="C28" s="58">
        <v>1</v>
      </c>
      <c r="D28" s="58">
        <v>0</v>
      </c>
      <c r="E28" s="58">
        <v>0</v>
      </c>
    </row>
    <row r="29" spans="1:5" x14ac:dyDescent="0.15">
      <c r="A29" s="55">
        <v>2025</v>
      </c>
      <c r="B29" s="58">
        <v>0</v>
      </c>
      <c r="C29" s="58">
        <v>0.6</v>
      </c>
      <c r="D29" s="58">
        <v>0.4</v>
      </c>
      <c r="E29" s="58">
        <v>0</v>
      </c>
    </row>
    <row r="30" spans="1:5" x14ac:dyDescent="0.15">
      <c r="A30" s="55">
        <v>2030</v>
      </c>
      <c r="B30" s="58">
        <v>0</v>
      </c>
      <c r="C30" s="58">
        <v>0</v>
      </c>
      <c r="D30" s="58">
        <v>1</v>
      </c>
      <c r="E30" s="58">
        <v>0</v>
      </c>
    </row>
    <row r="31" spans="1:5" x14ac:dyDescent="0.15">
      <c r="A31" s="55">
        <v>2035</v>
      </c>
      <c r="B31" s="58">
        <v>0</v>
      </c>
      <c r="C31" s="58">
        <v>0</v>
      </c>
      <c r="D31" s="58">
        <v>0.6</v>
      </c>
      <c r="E31" s="58">
        <v>0.4</v>
      </c>
    </row>
    <row r="32" spans="1:5" x14ac:dyDescent="0.15">
      <c r="A32" s="55" t="s">
        <v>350</v>
      </c>
      <c r="B32" s="58">
        <v>0</v>
      </c>
      <c r="C32" s="58">
        <v>0</v>
      </c>
      <c r="D32" s="58">
        <v>0</v>
      </c>
      <c r="E32" s="58">
        <v>1</v>
      </c>
    </row>
    <row r="35" spans="1:6" ht="27" x14ac:dyDescent="0.15">
      <c r="A35" s="59" t="s">
        <v>314</v>
      </c>
      <c r="B35" s="55" t="s">
        <v>255</v>
      </c>
      <c r="C35" s="55" t="s">
        <v>257</v>
      </c>
      <c r="D35" s="55" t="s">
        <v>259</v>
      </c>
      <c r="E35" s="55" t="s">
        <v>261</v>
      </c>
      <c r="F35" s="55" t="s">
        <v>262</v>
      </c>
    </row>
    <row r="36" spans="1:6" x14ac:dyDescent="0.15">
      <c r="A36" s="55" t="s">
        <v>309</v>
      </c>
      <c r="B36" s="57">
        <v>1</v>
      </c>
      <c r="C36" s="14">
        <v>0</v>
      </c>
      <c r="D36" s="14">
        <v>0</v>
      </c>
      <c r="E36" s="14">
        <v>0</v>
      </c>
      <c r="F36" s="14">
        <v>0</v>
      </c>
    </row>
    <row r="37" spans="1:6" x14ac:dyDescent="0.15">
      <c r="A37" s="55" t="s">
        <v>310</v>
      </c>
      <c r="B37" s="14">
        <v>0</v>
      </c>
      <c r="C37" s="57">
        <v>1</v>
      </c>
      <c r="D37" s="14">
        <v>0</v>
      </c>
      <c r="E37" s="14">
        <v>0</v>
      </c>
      <c r="F37" s="14">
        <v>0</v>
      </c>
    </row>
    <row r="38" spans="1:6" x14ac:dyDescent="0.15">
      <c r="A38" s="55" t="s">
        <v>311</v>
      </c>
      <c r="B38" s="14">
        <v>0</v>
      </c>
      <c r="C38" s="14">
        <v>0</v>
      </c>
      <c r="D38" s="57">
        <v>1</v>
      </c>
      <c r="E38" s="14">
        <v>0</v>
      </c>
      <c r="F38" s="14">
        <v>0</v>
      </c>
    </row>
    <row r="39" spans="1:6" x14ac:dyDescent="0.15">
      <c r="A39" s="55" t="s">
        <v>312</v>
      </c>
      <c r="B39" s="14">
        <v>0</v>
      </c>
      <c r="C39" s="14">
        <v>0</v>
      </c>
      <c r="D39" s="14">
        <v>0</v>
      </c>
      <c r="E39" s="57">
        <v>1</v>
      </c>
      <c r="F39" s="14">
        <v>0</v>
      </c>
    </row>
    <row r="53" spans="4:4" x14ac:dyDescent="0.15">
      <c r="D53">
        <f>5.4*10^18/1055</f>
        <v>5118483412322275</v>
      </c>
    </row>
    <row r="54" spans="4:4" x14ac:dyDescent="0.15">
      <c r="D54">
        <f>6.89*10^15</f>
        <v>6890000000000000</v>
      </c>
    </row>
    <row r="55" spans="4:4" x14ac:dyDescent="0.15">
      <c r="D55">
        <f>D54/D53</f>
        <v>1.3461018518518517</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52B0-7958-4F9F-B66D-708521A91A4F}">
  <dimension ref="A1:F50"/>
  <sheetViews>
    <sheetView topLeftCell="A7" workbookViewId="0"/>
  </sheetViews>
  <sheetFormatPr defaultRowHeight="13.5" x14ac:dyDescent="0.15"/>
  <cols>
    <col min="1" max="1" width="23.875" customWidth="1"/>
    <col min="2" max="2" width="24.5" customWidth="1"/>
    <col min="3" max="3" width="30.75" customWidth="1"/>
    <col min="4" max="4" width="27.125" customWidth="1"/>
    <col min="5" max="6" width="19.125" customWidth="1"/>
    <col min="7" max="7" width="14.875" customWidth="1"/>
  </cols>
  <sheetData>
    <row r="1" spans="1:6" x14ac:dyDescent="0.15">
      <c r="A1" s="55"/>
      <c r="B1" s="55" t="s">
        <v>290</v>
      </c>
      <c r="C1" s="55" t="s">
        <v>304</v>
      </c>
    </row>
    <row r="2" spans="1:6" ht="40.5" x14ac:dyDescent="0.15">
      <c r="A2" s="55" t="s">
        <v>285</v>
      </c>
      <c r="B2" s="31" t="s">
        <v>313</v>
      </c>
      <c r="C2" s="31" t="s">
        <v>296</v>
      </c>
      <c r="D2" t="s">
        <v>317</v>
      </c>
      <c r="E2" t="s">
        <v>318</v>
      </c>
    </row>
    <row r="3" spans="1:6" ht="67.5" x14ac:dyDescent="0.15">
      <c r="A3" s="55" t="s">
        <v>286</v>
      </c>
      <c r="B3" s="31" t="s">
        <v>298</v>
      </c>
      <c r="C3" s="31" t="s">
        <v>297</v>
      </c>
      <c r="D3" t="s">
        <v>319</v>
      </c>
    </row>
    <row r="4" spans="1:6" ht="40.5" x14ac:dyDescent="0.15">
      <c r="A4" s="55" t="s">
        <v>287</v>
      </c>
      <c r="B4" s="31" t="s">
        <v>299</v>
      </c>
      <c r="C4" s="31" t="s">
        <v>308</v>
      </c>
      <c r="D4" t="s">
        <v>320</v>
      </c>
    </row>
    <row r="5" spans="1:6" ht="27" x14ac:dyDescent="0.15">
      <c r="A5" s="55" t="s">
        <v>288</v>
      </c>
      <c r="B5" s="31" t="s">
        <v>300</v>
      </c>
      <c r="C5" s="31" t="s">
        <v>306</v>
      </c>
      <c r="D5" t="s">
        <v>321</v>
      </c>
      <c r="E5" t="s">
        <v>322</v>
      </c>
      <c r="F5" t="s">
        <v>323</v>
      </c>
    </row>
    <row r="6" spans="1:6" ht="40.5" x14ac:dyDescent="0.15">
      <c r="A6" s="55" t="s">
        <v>289</v>
      </c>
      <c r="B6" s="31" t="s">
        <v>301</v>
      </c>
      <c r="C6" s="31" t="s">
        <v>307</v>
      </c>
      <c r="D6" t="s">
        <v>324</v>
      </c>
      <c r="E6" t="s">
        <v>325</v>
      </c>
    </row>
    <row r="7" spans="1:6" ht="40.5" x14ac:dyDescent="0.15">
      <c r="A7" s="55" t="s">
        <v>303</v>
      </c>
      <c r="B7" s="31" t="s">
        <v>302</v>
      </c>
      <c r="C7" s="31" t="s">
        <v>305</v>
      </c>
      <c r="D7" t="s">
        <v>327</v>
      </c>
    </row>
    <row r="8" spans="1:6" x14ac:dyDescent="0.15">
      <c r="D8" t="s">
        <v>326</v>
      </c>
    </row>
    <row r="9" spans="1:6" x14ac:dyDescent="0.15">
      <c r="D9" s="62" t="s">
        <v>328</v>
      </c>
    </row>
    <row r="10" spans="1:6" x14ac:dyDescent="0.15">
      <c r="A10" t="s">
        <v>348</v>
      </c>
      <c r="B10">
        <v>0.65</v>
      </c>
      <c r="C10">
        <v>0.65</v>
      </c>
      <c r="D10" t="s">
        <v>329</v>
      </c>
    </row>
    <row r="11" spans="1:6" ht="27" x14ac:dyDescent="0.15">
      <c r="A11" s="60" t="s">
        <v>315</v>
      </c>
      <c r="B11" s="55" t="s">
        <v>268</v>
      </c>
      <c r="C11" s="55" t="s">
        <v>269</v>
      </c>
      <c r="D11" t="s">
        <v>330</v>
      </c>
    </row>
    <row r="12" spans="1:6" x14ac:dyDescent="0.15">
      <c r="A12" s="55" t="s">
        <v>254</v>
      </c>
      <c r="B12" s="14" t="s">
        <v>349</v>
      </c>
      <c r="C12" s="14">
        <v>0.72</v>
      </c>
      <c r="D12" t="s">
        <v>331</v>
      </c>
    </row>
    <row r="13" spans="1:6" x14ac:dyDescent="0.15">
      <c r="A13" s="55" t="s">
        <v>256</v>
      </c>
      <c r="B13" s="14" t="s">
        <v>347</v>
      </c>
      <c r="C13" s="14" t="s">
        <v>347</v>
      </c>
      <c r="D13" t="s">
        <v>332</v>
      </c>
    </row>
    <row r="14" spans="1:6" x14ac:dyDescent="0.15">
      <c r="A14" s="55" t="s">
        <v>258</v>
      </c>
      <c r="B14" s="14" t="s">
        <v>351</v>
      </c>
      <c r="C14" s="14">
        <v>0.75</v>
      </c>
      <c r="D14" t="s">
        <v>333</v>
      </c>
    </row>
    <row r="15" spans="1:6" x14ac:dyDescent="0.15">
      <c r="A15" s="55" t="s">
        <v>260</v>
      </c>
      <c r="B15" s="14">
        <v>0.82</v>
      </c>
      <c r="C15" s="14">
        <v>0.82</v>
      </c>
      <c r="D15" t="s">
        <v>334</v>
      </c>
    </row>
    <row r="16" spans="1:6" x14ac:dyDescent="0.15">
      <c r="A16" s="55" t="s">
        <v>270</v>
      </c>
      <c r="B16" s="14">
        <v>0.82</v>
      </c>
      <c r="C16" s="14">
        <v>0.82</v>
      </c>
      <c r="D16" t="s">
        <v>335</v>
      </c>
    </row>
    <row r="17" spans="1:5" ht="54" x14ac:dyDescent="0.15">
      <c r="A17" s="61" t="s">
        <v>316</v>
      </c>
      <c r="D17" t="s">
        <v>336</v>
      </c>
    </row>
    <row r="18" spans="1:5" x14ac:dyDescent="0.15">
      <c r="D18" t="s">
        <v>337</v>
      </c>
    </row>
    <row r="19" spans="1:5" x14ac:dyDescent="0.15">
      <c r="D19" t="s">
        <v>340</v>
      </c>
      <c r="E19" t="s">
        <v>338</v>
      </c>
    </row>
    <row r="20" spans="1:5" x14ac:dyDescent="0.15">
      <c r="D20" t="s">
        <v>339</v>
      </c>
    </row>
    <row r="21" spans="1:5" x14ac:dyDescent="0.15">
      <c r="D21" t="s">
        <v>341</v>
      </c>
    </row>
    <row r="22" spans="1:5" x14ac:dyDescent="0.15">
      <c r="D22" t="s">
        <v>342</v>
      </c>
    </row>
    <row r="23" spans="1:5" x14ac:dyDescent="0.15">
      <c r="D23" t="s">
        <v>343</v>
      </c>
      <c r="E23" t="s">
        <v>344</v>
      </c>
    </row>
    <row r="26" spans="1:5" x14ac:dyDescent="0.15">
      <c r="A26" s="56" t="s">
        <v>291</v>
      </c>
      <c r="B26" s="55" t="s">
        <v>292</v>
      </c>
      <c r="C26" s="55" t="s">
        <v>293</v>
      </c>
      <c r="D26" s="55" t="s">
        <v>294</v>
      </c>
      <c r="E26" s="55" t="s">
        <v>295</v>
      </c>
    </row>
    <row r="27" spans="1:5" x14ac:dyDescent="0.15">
      <c r="A27" s="55">
        <v>2020</v>
      </c>
      <c r="B27" s="58">
        <v>1</v>
      </c>
      <c r="C27" s="58">
        <v>0</v>
      </c>
      <c r="D27" s="58">
        <v>0</v>
      </c>
      <c r="E27" s="58">
        <v>0</v>
      </c>
    </row>
    <row r="28" spans="1:5" x14ac:dyDescent="0.15">
      <c r="A28" s="55">
        <v>2022</v>
      </c>
      <c r="B28" s="58">
        <v>0</v>
      </c>
      <c r="C28" s="58">
        <v>1</v>
      </c>
      <c r="D28" s="58">
        <v>0</v>
      </c>
      <c r="E28" s="58">
        <v>0</v>
      </c>
    </row>
    <row r="29" spans="1:5" x14ac:dyDescent="0.15">
      <c r="A29" s="55">
        <v>2025</v>
      </c>
      <c r="B29" s="58">
        <v>0</v>
      </c>
      <c r="C29" s="58">
        <v>0.6</v>
      </c>
      <c r="D29" s="58">
        <v>0.4</v>
      </c>
      <c r="E29" s="58">
        <v>0</v>
      </c>
    </row>
    <row r="30" spans="1:5" x14ac:dyDescent="0.15">
      <c r="A30" s="55">
        <v>2030</v>
      </c>
      <c r="B30" s="58">
        <v>0</v>
      </c>
      <c r="C30" s="58">
        <v>0</v>
      </c>
      <c r="D30" s="58">
        <v>1</v>
      </c>
      <c r="E30" s="58">
        <v>0</v>
      </c>
    </row>
    <row r="31" spans="1:5" x14ac:dyDescent="0.15">
      <c r="A31" s="55">
        <v>2035</v>
      </c>
      <c r="B31" s="58">
        <v>0</v>
      </c>
      <c r="C31" s="58">
        <v>0</v>
      </c>
      <c r="D31" s="58">
        <v>0.6</v>
      </c>
      <c r="E31" s="58">
        <v>0.4</v>
      </c>
    </row>
    <row r="32" spans="1:5" x14ac:dyDescent="0.15">
      <c r="A32" s="55" t="s">
        <v>350</v>
      </c>
      <c r="B32" s="58">
        <v>0</v>
      </c>
      <c r="C32" s="58">
        <v>0</v>
      </c>
      <c r="D32" s="58">
        <v>0</v>
      </c>
      <c r="E32" s="58">
        <v>1</v>
      </c>
    </row>
    <row r="35" spans="1:6" ht="27" x14ac:dyDescent="0.15">
      <c r="A35" s="59" t="s">
        <v>314</v>
      </c>
      <c r="B35" s="55" t="s">
        <v>255</v>
      </c>
      <c r="C35" s="55" t="s">
        <v>257</v>
      </c>
      <c r="D35" s="55" t="s">
        <v>259</v>
      </c>
      <c r="E35" s="55" t="s">
        <v>261</v>
      </c>
      <c r="F35" s="55" t="s">
        <v>262</v>
      </c>
    </row>
    <row r="36" spans="1:6" x14ac:dyDescent="0.15">
      <c r="A36" s="55" t="s">
        <v>309</v>
      </c>
      <c r="B36" s="57">
        <v>1</v>
      </c>
      <c r="C36" s="14">
        <v>0</v>
      </c>
      <c r="D36" s="14">
        <v>0</v>
      </c>
      <c r="E36" s="14">
        <v>0</v>
      </c>
      <c r="F36" s="14">
        <v>0</v>
      </c>
    </row>
    <row r="37" spans="1:6" x14ac:dyDescent="0.15">
      <c r="A37" s="55" t="s">
        <v>310</v>
      </c>
      <c r="B37" s="14">
        <v>0</v>
      </c>
      <c r="C37" s="57">
        <v>1</v>
      </c>
      <c r="D37" s="14">
        <v>0</v>
      </c>
      <c r="E37" s="14">
        <v>0</v>
      </c>
      <c r="F37" s="14">
        <v>0</v>
      </c>
    </row>
    <row r="38" spans="1:6" x14ac:dyDescent="0.15">
      <c r="A38" s="55" t="s">
        <v>311</v>
      </c>
      <c r="B38" s="14">
        <v>0</v>
      </c>
      <c r="C38" s="14">
        <v>0</v>
      </c>
      <c r="D38" s="57">
        <v>1</v>
      </c>
      <c r="E38" s="14">
        <v>0</v>
      </c>
      <c r="F38" s="14">
        <v>0</v>
      </c>
    </row>
    <row r="39" spans="1:6" x14ac:dyDescent="0.15">
      <c r="A39" s="55" t="s">
        <v>312</v>
      </c>
      <c r="B39" s="14">
        <v>0</v>
      </c>
      <c r="C39" s="14">
        <v>0</v>
      </c>
      <c r="D39" s="14">
        <v>0</v>
      </c>
      <c r="E39" s="57">
        <v>1</v>
      </c>
      <c r="F39" s="14">
        <v>0</v>
      </c>
    </row>
    <row r="41" spans="1:6" x14ac:dyDescent="0.15">
      <c r="D41" t="s">
        <v>352</v>
      </c>
    </row>
    <row r="42" spans="1:6" x14ac:dyDescent="0.15">
      <c r="D42" t="s">
        <v>346</v>
      </c>
    </row>
    <row r="43" spans="1:6" x14ac:dyDescent="0.15">
      <c r="D43" t="s">
        <v>345</v>
      </c>
    </row>
    <row r="46" spans="1:6" x14ac:dyDescent="0.15">
      <c r="D46" t="s">
        <v>354</v>
      </c>
    </row>
    <row r="48" spans="1:6" x14ac:dyDescent="0.15">
      <c r="D48" t="s">
        <v>353</v>
      </c>
    </row>
    <row r="49" spans="4:4" x14ac:dyDescent="0.15">
      <c r="D49" t="s">
        <v>355</v>
      </c>
    </row>
    <row r="50" spans="4:4" x14ac:dyDescent="0.15">
      <c r="D50" t="s">
        <v>356</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DB56-C28D-49EB-8C67-207D263B81DC}">
  <dimension ref="A1:B23"/>
  <sheetViews>
    <sheetView workbookViewId="0"/>
  </sheetViews>
  <sheetFormatPr defaultRowHeight="13.5" x14ac:dyDescent="0.15"/>
  <cols>
    <col min="1" max="1" width="10.75" customWidth="1"/>
    <col min="2" max="2" width="102.125" customWidth="1"/>
  </cols>
  <sheetData>
    <row r="1" spans="1:2" x14ac:dyDescent="0.15">
      <c r="A1" s="12" t="s">
        <v>237</v>
      </c>
    </row>
    <row r="3" spans="1:2" x14ac:dyDescent="0.15">
      <c r="A3" s="12" t="s">
        <v>226</v>
      </c>
      <c r="B3" s="40" t="s">
        <v>231</v>
      </c>
    </row>
    <row r="4" spans="1:2" x14ac:dyDescent="0.15">
      <c r="B4" s="41" t="s">
        <v>232</v>
      </c>
    </row>
    <row r="6" spans="1:2" x14ac:dyDescent="0.15">
      <c r="B6" s="40" t="s">
        <v>233</v>
      </c>
    </row>
    <row r="7" spans="1:2" x14ac:dyDescent="0.15">
      <c r="B7" s="41" t="s">
        <v>227</v>
      </c>
    </row>
    <row r="8" spans="1:2" x14ac:dyDescent="0.15">
      <c r="B8" s="42">
        <v>2018</v>
      </c>
    </row>
    <row r="9" spans="1:2" x14ac:dyDescent="0.15">
      <c r="B9" s="41" t="s">
        <v>228</v>
      </c>
    </row>
    <row r="10" spans="1:2" x14ac:dyDescent="0.15">
      <c r="B10" s="43" t="s">
        <v>229</v>
      </c>
    </row>
    <row r="12" spans="1:2" x14ac:dyDescent="0.15">
      <c r="B12" s="41"/>
    </row>
    <row r="13" spans="1:2" x14ac:dyDescent="0.15">
      <c r="B13" s="42"/>
    </row>
    <row r="14" spans="1:2" x14ac:dyDescent="0.15">
      <c r="B14" s="41"/>
    </row>
    <row r="15" spans="1:2" x14ac:dyDescent="0.15">
      <c r="B15" s="43"/>
    </row>
    <row r="18" spans="1:2" x14ac:dyDescent="0.15">
      <c r="A18" s="12" t="s">
        <v>230</v>
      </c>
      <c r="B18" s="2" t="s">
        <v>238</v>
      </c>
    </row>
    <row r="19" spans="1:2" ht="40.5" x14ac:dyDescent="0.15">
      <c r="A19" s="44"/>
      <c r="B19" s="2" t="s">
        <v>239</v>
      </c>
    </row>
    <row r="20" spans="1:2" ht="40.5" x14ac:dyDescent="0.15">
      <c r="B20" s="2" t="s">
        <v>234</v>
      </c>
    </row>
    <row r="21" spans="1:2" ht="40.5" x14ac:dyDescent="0.15">
      <c r="B21" s="2" t="s">
        <v>240</v>
      </c>
    </row>
    <row r="22" spans="1:2" x14ac:dyDescent="0.15">
      <c r="B22" s="2" t="s">
        <v>235</v>
      </c>
    </row>
    <row r="23" spans="1:2" x14ac:dyDescent="0.15">
      <c r="B23" s="2" t="s">
        <v>236</v>
      </c>
    </row>
  </sheetData>
  <phoneticPr fontId="3" type="noConversion"/>
  <hyperlinks>
    <hyperlink ref="B10" r:id="rId1" xr:uid="{7C43C6CB-0268-44F3-9A83-615B366B12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E107-276E-4E6F-BFE6-1EDE2B81A9A1}">
  <dimension ref="A1:DU77"/>
  <sheetViews>
    <sheetView workbookViewId="0"/>
  </sheetViews>
  <sheetFormatPr defaultColWidth="13.375" defaultRowHeight="13.5" x14ac:dyDescent="0.15"/>
  <cols>
    <col min="1" max="1" width="26.625" customWidth="1"/>
    <col min="2" max="2" width="16.75" customWidth="1"/>
    <col min="5" max="8" width="14.375" bestFit="1" customWidth="1"/>
  </cols>
  <sheetData>
    <row r="1" spans="1:125" s="18" customFormat="1" ht="30" x14ac:dyDescent="0.15">
      <c r="A1" s="45" t="s">
        <v>453</v>
      </c>
      <c r="B1" s="45"/>
      <c r="C1" s="18">
        <v>2020</v>
      </c>
      <c r="D1" s="18">
        <v>2021</v>
      </c>
      <c r="E1" s="18">
        <v>2022</v>
      </c>
      <c r="F1" s="18">
        <v>2023</v>
      </c>
      <c r="G1" s="18">
        <v>2024</v>
      </c>
      <c r="H1" s="18">
        <v>2025</v>
      </c>
      <c r="I1" s="18">
        <v>2026</v>
      </c>
      <c r="J1" s="18">
        <v>2027</v>
      </c>
      <c r="K1" s="18">
        <v>2028</v>
      </c>
      <c r="L1" s="18">
        <v>2029</v>
      </c>
      <c r="M1" s="18">
        <v>2030</v>
      </c>
      <c r="N1" s="18">
        <v>2031</v>
      </c>
      <c r="O1" s="18">
        <v>2032</v>
      </c>
      <c r="P1" s="18">
        <v>2033</v>
      </c>
      <c r="Q1" s="18">
        <v>2034</v>
      </c>
      <c r="R1" s="18">
        <v>2035</v>
      </c>
      <c r="S1" s="18">
        <v>2036</v>
      </c>
      <c r="T1" s="18">
        <v>2037</v>
      </c>
      <c r="U1" s="18">
        <v>2038</v>
      </c>
      <c r="V1" s="18">
        <v>2039</v>
      </c>
      <c r="W1" s="18">
        <v>2040</v>
      </c>
      <c r="X1" s="18">
        <v>2041</v>
      </c>
      <c r="Y1" s="18">
        <v>2042</v>
      </c>
      <c r="Z1" s="18">
        <v>2043</v>
      </c>
      <c r="AA1" s="18">
        <v>2044</v>
      </c>
      <c r="AB1" s="18">
        <v>2045</v>
      </c>
      <c r="AC1" s="18">
        <v>2046</v>
      </c>
      <c r="AD1" s="18">
        <v>2047</v>
      </c>
      <c r="AE1" s="18">
        <v>2048</v>
      </c>
      <c r="AF1" s="18">
        <v>2049</v>
      </c>
      <c r="AG1" s="18">
        <v>2050</v>
      </c>
      <c r="AH1" s="18">
        <v>2051</v>
      </c>
      <c r="AI1" s="18">
        <v>2052</v>
      </c>
      <c r="AJ1" s="18">
        <v>2053</v>
      </c>
      <c r="AK1" s="18">
        <v>2054</v>
      </c>
      <c r="AL1" s="18">
        <v>2055</v>
      </c>
      <c r="AM1" s="18">
        <v>2056</v>
      </c>
      <c r="AN1" s="18">
        <v>2057</v>
      </c>
      <c r="AO1" s="18">
        <v>2058</v>
      </c>
      <c r="AP1" s="18">
        <v>2059</v>
      </c>
      <c r="AQ1" s="18">
        <v>2060</v>
      </c>
    </row>
    <row r="2" spans="1:125" s="14" customFormat="1" x14ac:dyDescent="0.15">
      <c r="A2" s="18" t="s">
        <v>71</v>
      </c>
      <c r="B2" s="18"/>
      <c r="C2" s="38">
        <f>C4/C3</f>
        <v>0.63822595078967692</v>
      </c>
      <c r="D2" s="38">
        <f t="shared" ref="D2:AQ2" si="0">D4/D3</f>
        <v>0.64594750687462388</v>
      </c>
      <c r="E2" s="38">
        <f t="shared" si="0"/>
        <v>0.65368049741482759</v>
      </c>
      <c r="F2" s="38">
        <f t="shared" si="0"/>
        <v>0.6614296771700785</v>
      </c>
      <c r="G2" s="38">
        <f t="shared" si="0"/>
        <v>0.66919052839607085</v>
      </c>
      <c r="H2" s="38">
        <f t="shared" si="0"/>
        <v>0.67696716027833526</v>
      </c>
      <c r="I2" s="38">
        <f t="shared" si="0"/>
        <v>0.68287226626930642</v>
      </c>
      <c r="J2" s="38">
        <f t="shared" si="0"/>
        <v>0.6887781021798759</v>
      </c>
      <c r="K2" s="38">
        <f t="shared" si="0"/>
        <v>0.69468743221250595</v>
      </c>
      <c r="L2" s="38">
        <f t="shared" si="0"/>
        <v>0.70060069744581066</v>
      </c>
      <c r="M2" s="38">
        <f t="shared" si="0"/>
        <v>0.70651471179099601</v>
      </c>
      <c r="N2" s="38">
        <f t="shared" si="0"/>
        <v>0.71274079953619573</v>
      </c>
      <c r="O2" s="38">
        <f t="shared" si="0"/>
        <v>0.71896963614390097</v>
      </c>
      <c r="P2" s="38">
        <f t="shared" si="0"/>
        <v>0.72520443770212295</v>
      </c>
      <c r="Q2" s="38">
        <f t="shared" si="0"/>
        <v>0.73144480464216877</v>
      </c>
      <c r="R2" s="38">
        <f t="shared" si="0"/>
        <v>0.73768797924958907</v>
      </c>
      <c r="S2" s="38">
        <f t="shared" si="0"/>
        <v>0.74131809251698622</v>
      </c>
      <c r="T2" s="38">
        <f t="shared" si="0"/>
        <v>0.74494440084271951</v>
      </c>
      <c r="U2" s="38">
        <f t="shared" si="0"/>
        <v>0.74857041922872669</v>
      </c>
      <c r="V2" s="38">
        <f t="shared" si="0"/>
        <v>0.75219422291708726</v>
      </c>
      <c r="W2" s="38">
        <f t="shared" si="0"/>
        <v>0.7558173313232136</v>
      </c>
      <c r="X2" s="38">
        <f t="shared" si="0"/>
        <v>0.75859219525686195</v>
      </c>
      <c r="Y2" s="38">
        <f t="shared" si="0"/>
        <v>0.76136444599645459</v>
      </c>
      <c r="Z2" s="38">
        <f t="shared" si="0"/>
        <v>0.76413708727118934</v>
      </c>
      <c r="AA2" s="38">
        <f t="shared" si="0"/>
        <v>0.76690894945147403</v>
      </c>
      <c r="AB2" s="38">
        <f t="shared" si="0"/>
        <v>0.76967673427131278</v>
      </c>
      <c r="AC2" s="38">
        <f t="shared" si="0"/>
        <v>0.77247979263747313</v>
      </c>
      <c r="AD2" s="38">
        <f t="shared" si="0"/>
        <v>0.77528108913010674</v>
      </c>
      <c r="AE2" s="38">
        <f t="shared" si="0"/>
        <v>0.77808176534040763</v>
      </c>
      <c r="AF2" s="38">
        <f t="shared" si="0"/>
        <v>0.78088077527591349</v>
      </c>
      <c r="AG2" s="38">
        <f t="shared" si="0"/>
        <v>0.78368040874690337</v>
      </c>
      <c r="AH2" s="38">
        <f t="shared" si="0"/>
        <v>0.78646378562842811</v>
      </c>
      <c r="AI2" s="38">
        <f t="shared" si="0"/>
        <v>0.78924267317672125</v>
      </c>
      <c r="AJ2" s="38">
        <f t="shared" si="0"/>
        <v>0.79202556632094034</v>
      </c>
      <c r="AK2" s="38">
        <f t="shared" si="0"/>
        <v>0.79480679022731859</v>
      </c>
      <c r="AL2" s="38">
        <f t="shared" si="0"/>
        <v>0.79758420728411084</v>
      </c>
      <c r="AM2" s="38">
        <f t="shared" si="0"/>
        <v>0.80038305585558844</v>
      </c>
      <c r="AN2" s="38">
        <f t="shared" si="0"/>
        <v>0.80317919315498665</v>
      </c>
      <c r="AO2" s="38">
        <f t="shared" si="0"/>
        <v>0.80597540793756295</v>
      </c>
      <c r="AP2" s="38">
        <f t="shared" si="0"/>
        <v>0.80877019739466494</v>
      </c>
      <c r="AQ2" s="38">
        <f t="shared" si="0"/>
        <v>0.81156177570558063</v>
      </c>
    </row>
    <row r="3" spans="1:125" s="14" customFormat="1" x14ac:dyDescent="0.15">
      <c r="A3" s="18" t="s">
        <v>70</v>
      </c>
      <c r="B3" s="18"/>
      <c r="C3" s="20">
        <f>SUM(C4:C5)</f>
        <v>1413135163</v>
      </c>
      <c r="D3" s="20">
        <f t="shared" ref="D3:AQ3" si="1">SUM(D4:D5)</f>
        <v>1416016011</v>
      </c>
      <c r="E3" s="20">
        <f t="shared" si="1"/>
        <v>1418896826</v>
      </c>
      <c r="F3" s="20">
        <f t="shared" si="1"/>
        <v>1421777659</v>
      </c>
      <c r="G3" s="20">
        <f t="shared" si="1"/>
        <v>1424658474</v>
      </c>
      <c r="H3" s="20">
        <f t="shared" si="1"/>
        <v>1427539322</v>
      </c>
      <c r="I3" s="20">
        <f t="shared" si="1"/>
        <v>1427109347</v>
      </c>
      <c r="J3" s="20">
        <f t="shared" si="1"/>
        <v>1426679360</v>
      </c>
      <c r="K3" s="20">
        <f t="shared" si="1"/>
        <v>1426249434</v>
      </c>
      <c r="L3" s="20">
        <f t="shared" si="1"/>
        <v>1425819447</v>
      </c>
      <c r="M3" s="20">
        <f t="shared" si="1"/>
        <v>1425389472</v>
      </c>
      <c r="N3" s="20">
        <f t="shared" si="1"/>
        <v>1423438321</v>
      </c>
      <c r="O3" s="20">
        <f t="shared" si="1"/>
        <v>1421487207</v>
      </c>
      <c r="P3" s="20">
        <f t="shared" si="1"/>
        <v>1419536108</v>
      </c>
      <c r="Q3" s="20">
        <f t="shared" si="1"/>
        <v>1417584994</v>
      </c>
      <c r="R3" s="20">
        <f t="shared" si="1"/>
        <v>1415633843</v>
      </c>
      <c r="S3" s="20">
        <f t="shared" si="1"/>
        <v>1412096538</v>
      </c>
      <c r="T3" s="20">
        <f t="shared" si="1"/>
        <v>1408559209</v>
      </c>
      <c r="U3" s="20">
        <f t="shared" si="1"/>
        <v>1405021871</v>
      </c>
      <c r="V3" s="20">
        <f t="shared" si="1"/>
        <v>1401484542</v>
      </c>
      <c r="W3" s="20">
        <f t="shared" si="1"/>
        <v>1397947237</v>
      </c>
      <c r="X3" s="20">
        <f t="shared" si="1"/>
        <v>1393101401</v>
      </c>
      <c r="Y3" s="20">
        <f t="shared" si="1"/>
        <v>1388255574</v>
      </c>
      <c r="Z3" s="20">
        <f t="shared" si="1"/>
        <v>1383409724</v>
      </c>
      <c r="AA3" s="20">
        <f t="shared" si="1"/>
        <v>1378563897</v>
      </c>
      <c r="AB3" s="20">
        <f t="shared" si="1"/>
        <v>1373718061</v>
      </c>
      <c r="AC3" s="20">
        <f t="shared" si="1"/>
        <v>1366731802</v>
      </c>
      <c r="AD3" s="20">
        <f t="shared" si="1"/>
        <v>1359745572</v>
      </c>
      <c r="AE3" s="20">
        <f t="shared" si="1"/>
        <v>1352759292</v>
      </c>
      <c r="AF3" s="20">
        <f t="shared" si="1"/>
        <v>1345773062</v>
      </c>
      <c r="AG3" s="20">
        <f t="shared" si="1"/>
        <v>1338786803</v>
      </c>
      <c r="AH3" s="20">
        <f t="shared" si="1"/>
        <v>1329363728</v>
      </c>
      <c r="AI3" s="20">
        <f t="shared" si="1"/>
        <v>1319940598</v>
      </c>
      <c r="AJ3" s="20">
        <f t="shared" si="1"/>
        <v>1310517539</v>
      </c>
      <c r="AK3" s="20">
        <f t="shared" si="1"/>
        <v>1301094409</v>
      </c>
      <c r="AL3" s="20">
        <f t="shared" si="1"/>
        <v>1291671334</v>
      </c>
      <c r="AM3" s="20">
        <f t="shared" si="1"/>
        <v>1280376198</v>
      </c>
      <c r="AN3" s="20">
        <f t="shared" si="1"/>
        <v>1269081054</v>
      </c>
      <c r="AO3" s="20">
        <f t="shared" si="1"/>
        <v>1257785925</v>
      </c>
      <c r="AP3" s="20">
        <f t="shared" si="1"/>
        <v>1246490781</v>
      </c>
      <c r="AQ3" s="20">
        <f t="shared" si="1"/>
        <v>1235195645</v>
      </c>
    </row>
    <row r="4" spans="1:125" s="14" customFormat="1" x14ac:dyDescent="0.15">
      <c r="A4" s="18" t="s">
        <v>72</v>
      </c>
      <c r="B4" s="18"/>
      <c r="C4" s="39">
        <f>C10</f>
        <v>901899533</v>
      </c>
      <c r="D4" s="39">
        <f t="shared" ref="D4:AQ4" si="2">D10</f>
        <v>914672012</v>
      </c>
      <c r="E4" s="39">
        <f t="shared" si="2"/>
        <v>927505183</v>
      </c>
      <c r="F4" s="39">
        <f t="shared" si="2"/>
        <v>940405938</v>
      </c>
      <c r="G4" s="39">
        <f t="shared" si="2"/>
        <v>953367957</v>
      </c>
      <c r="H4" s="39">
        <f t="shared" si="2"/>
        <v>966397241</v>
      </c>
      <c r="I4" s="39">
        <f t="shared" si="2"/>
        <v>974533394</v>
      </c>
      <c r="J4" s="39">
        <f t="shared" si="2"/>
        <v>982665502</v>
      </c>
      <c r="K4" s="39">
        <f t="shared" si="2"/>
        <v>990797557</v>
      </c>
      <c r="L4" s="39">
        <f t="shared" si="2"/>
        <v>998930099</v>
      </c>
      <c r="M4" s="39">
        <f t="shared" si="2"/>
        <v>1007058632</v>
      </c>
      <c r="N4" s="39">
        <f t="shared" si="2"/>
        <v>1014542567</v>
      </c>
      <c r="O4" s="39">
        <f t="shared" si="2"/>
        <v>1022006140</v>
      </c>
      <c r="P4" s="39">
        <f t="shared" si="2"/>
        <v>1029453885</v>
      </c>
      <c r="Q4" s="39">
        <f t="shared" si="2"/>
        <v>1036885179</v>
      </c>
      <c r="R4" s="39">
        <f t="shared" si="2"/>
        <v>1044296069</v>
      </c>
      <c r="S4" s="39">
        <f t="shared" si="2"/>
        <v>1046812712</v>
      </c>
      <c r="T4" s="39">
        <f t="shared" si="2"/>
        <v>1049298296</v>
      </c>
      <c r="U4" s="39">
        <f t="shared" si="2"/>
        <v>1051757811</v>
      </c>
      <c r="V4" s="39">
        <f t="shared" si="2"/>
        <v>1054188576</v>
      </c>
      <c r="W4" s="39">
        <f t="shared" si="2"/>
        <v>1056592750</v>
      </c>
      <c r="X4" s="39">
        <f t="shared" si="2"/>
        <v>1056795850</v>
      </c>
      <c r="Y4" s="39">
        <f t="shared" si="2"/>
        <v>1056968436</v>
      </c>
      <c r="Z4" s="39">
        <f t="shared" si="2"/>
        <v>1057114677</v>
      </c>
      <c r="AA4" s="39">
        <f t="shared" si="2"/>
        <v>1057232990</v>
      </c>
      <c r="AB4" s="39">
        <f t="shared" si="2"/>
        <v>1057318831</v>
      </c>
      <c r="AC4" s="39">
        <f t="shared" si="2"/>
        <v>1055772699</v>
      </c>
      <c r="AD4" s="39">
        <f t="shared" si="2"/>
        <v>1054185028</v>
      </c>
      <c r="AE4" s="39">
        <f t="shared" si="2"/>
        <v>1052557338</v>
      </c>
      <c r="AF4" s="39">
        <f t="shared" si="2"/>
        <v>1050888312</v>
      </c>
      <c r="AG4" s="39">
        <f t="shared" si="2"/>
        <v>1049180989</v>
      </c>
      <c r="AH4" s="39">
        <f t="shared" si="2"/>
        <v>1045496430</v>
      </c>
      <c r="AI4" s="39">
        <f t="shared" si="2"/>
        <v>1041753446</v>
      </c>
      <c r="AJ4" s="39">
        <f t="shared" si="2"/>
        <v>1037963396</v>
      </c>
      <c r="AK4" s="39">
        <f t="shared" si="2"/>
        <v>1034118671</v>
      </c>
      <c r="AL4" s="39">
        <f t="shared" si="2"/>
        <v>1030216657</v>
      </c>
      <c r="AM4" s="39">
        <f t="shared" si="2"/>
        <v>1024791414</v>
      </c>
      <c r="AN4" s="39">
        <f t="shared" si="2"/>
        <v>1019299497</v>
      </c>
      <c r="AO4" s="39">
        <f t="shared" si="2"/>
        <v>1013744524</v>
      </c>
      <c r="AP4" s="39">
        <f t="shared" si="2"/>
        <v>1008124595</v>
      </c>
      <c r="AQ4" s="39">
        <f t="shared" si="2"/>
        <v>1002437571</v>
      </c>
    </row>
    <row r="5" spans="1:125" s="14" customFormat="1" x14ac:dyDescent="0.15">
      <c r="A5" s="18" t="s">
        <v>10</v>
      </c>
      <c r="B5" s="18"/>
      <c r="C5" s="39">
        <f>C45</f>
        <v>511235630</v>
      </c>
      <c r="D5" s="39">
        <f t="shared" ref="D5:AQ5" si="3">D45</f>
        <v>501343999</v>
      </c>
      <c r="E5" s="39">
        <f t="shared" si="3"/>
        <v>491391643</v>
      </c>
      <c r="F5" s="39">
        <f t="shared" si="3"/>
        <v>481371721</v>
      </c>
      <c r="G5" s="39">
        <f t="shared" si="3"/>
        <v>471290517</v>
      </c>
      <c r="H5" s="39">
        <f t="shared" si="3"/>
        <v>461142081</v>
      </c>
      <c r="I5" s="39">
        <f t="shared" si="3"/>
        <v>452575953</v>
      </c>
      <c r="J5" s="39">
        <f t="shared" si="3"/>
        <v>444013858</v>
      </c>
      <c r="K5" s="39">
        <f t="shared" si="3"/>
        <v>435451877</v>
      </c>
      <c r="L5" s="39">
        <f t="shared" si="3"/>
        <v>426889348</v>
      </c>
      <c r="M5" s="39">
        <f t="shared" si="3"/>
        <v>418330840</v>
      </c>
      <c r="N5" s="39">
        <f t="shared" si="3"/>
        <v>408895754</v>
      </c>
      <c r="O5" s="39">
        <f t="shared" si="3"/>
        <v>399481067</v>
      </c>
      <c r="P5" s="39">
        <f t="shared" si="3"/>
        <v>390082223</v>
      </c>
      <c r="Q5" s="39">
        <f t="shared" si="3"/>
        <v>380699815</v>
      </c>
      <c r="R5" s="39">
        <f t="shared" si="3"/>
        <v>371337774</v>
      </c>
      <c r="S5" s="39">
        <f t="shared" si="3"/>
        <v>365283826</v>
      </c>
      <c r="T5" s="39">
        <f t="shared" si="3"/>
        <v>359260913</v>
      </c>
      <c r="U5" s="39">
        <f t="shared" si="3"/>
        <v>353264060</v>
      </c>
      <c r="V5" s="39">
        <f t="shared" si="3"/>
        <v>347295966</v>
      </c>
      <c r="W5" s="39">
        <f t="shared" si="3"/>
        <v>341354487</v>
      </c>
      <c r="X5" s="39">
        <f t="shared" si="3"/>
        <v>336305551</v>
      </c>
      <c r="Y5" s="39">
        <f t="shared" si="3"/>
        <v>331287138</v>
      </c>
      <c r="Z5" s="39">
        <f t="shared" si="3"/>
        <v>326295047</v>
      </c>
      <c r="AA5" s="39">
        <f t="shared" si="3"/>
        <v>321330907</v>
      </c>
      <c r="AB5" s="39">
        <f t="shared" si="3"/>
        <v>316399230</v>
      </c>
      <c r="AC5" s="39">
        <f t="shared" si="3"/>
        <v>310959103</v>
      </c>
      <c r="AD5" s="39">
        <f t="shared" si="3"/>
        <v>305560544</v>
      </c>
      <c r="AE5" s="39">
        <f t="shared" si="3"/>
        <v>300201954</v>
      </c>
      <c r="AF5" s="39">
        <f t="shared" si="3"/>
        <v>294884750</v>
      </c>
      <c r="AG5" s="39">
        <f t="shared" si="3"/>
        <v>289605814</v>
      </c>
      <c r="AH5" s="39">
        <f t="shared" si="3"/>
        <v>283867298</v>
      </c>
      <c r="AI5" s="39">
        <f t="shared" si="3"/>
        <v>278187152</v>
      </c>
      <c r="AJ5" s="39">
        <f t="shared" si="3"/>
        <v>272554143</v>
      </c>
      <c r="AK5" s="39">
        <f t="shared" si="3"/>
        <v>266975738</v>
      </c>
      <c r="AL5" s="39">
        <f t="shared" si="3"/>
        <v>261454677</v>
      </c>
      <c r="AM5" s="39">
        <f t="shared" si="3"/>
        <v>255584784</v>
      </c>
      <c r="AN5" s="39">
        <f t="shared" si="3"/>
        <v>249781557</v>
      </c>
      <c r="AO5" s="39">
        <f t="shared" si="3"/>
        <v>244041401</v>
      </c>
      <c r="AP5" s="39">
        <f t="shared" si="3"/>
        <v>238366186</v>
      </c>
      <c r="AQ5" s="39">
        <f t="shared" si="3"/>
        <v>232758074</v>
      </c>
    </row>
    <row r="6" spans="1:125" s="14" customFormat="1" hidden="1" x14ac:dyDescent="0.15">
      <c r="A6" s="18" t="s">
        <v>116</v>
      </c>
      <c r="B6" s="18"/>
      <c r="C6" s="14" t="e">
        <f>SUMIFS(#REF!,#REF!,"是")</f>
        <v>#REF!</v>
      </c>
      <c r="D6" s="14" t="e">
        <f>SUMIFS(#REF!,#REF!,"是")</f>
        <v>#REF!</v>
      </c>
      <c r="E6" s="14" t="e">
        <f>SUMIFS(#REF!,#REF!,"是")</f>
        <v>#REF!</v>
      </c>
      <c r="F6" s="14" t="e">
        <f>SUMIFS(#REF!,#REF!,"是")</f>
        <v>#REF!</v>
      </c>
      <c r="G6" s="14" t="e">
        <f>SUMIFS(#REF!,#REF!,"是")</f>
        <v>#REF!</v>
      </c>
      <c r="H6" s="14" t="e">
        <f>SUMIFS(#REF!,#REF!,"是")</f>
        <v>#REF!</v>
      </c>
      <c r="I6" s="14" t="e">
        <f>SUMIFS(#REF!,#REF!,"是")</f>
        <v>#REF!</v>
      </c>
      <c r="J6" s="14" t="e">
        <f>SUMIFS(#REF!,#REF!,"是")</f>
        <v>#REF!</v>
      </c>
      <c r="K6" s="14" t="e">
        <f>SUMIFS(#REF!,#REF!,"是")</f>
        <v>#REF!</v>
      </c>
      <c r="L6" s="14" t="e">
        <f>SUMIFS(#REF!,#REF!,"是")</f>
        <v>#REF!</v>
      </c>
      <c r="M6" s="14" t="e">
        <f>SUMIFS(#REF!,#REF!,"是")</f>
        <v>#REF!</v>
      </c>
      <c r="N6" s="14" t="e">
        <f>SUMIFS(#REF!,#REF!,"是")</f>
        <v>#REF!</v>
      </c>
      <c r="O6" s="14" t="e">
        <f>SUMIFS(#REF!,#REF!,"是")</f>
        <v>#REF!</v>
      </c>
      <c r="P6" s="14" t="e">
        <f>SUMIFS(#REF!,#REF!,"是")</f>
        <v>#REF!</v>
      </c>
      <c r="Q6" s="14" t="e">
        <f>SUMIFS(#REF!,#REF!,"是")</f>
        <v>#REF!</v>
      </c>
      <c r="R6" s="14" t="e">
        <f>SUMIFS(#REF!,#REF!,"是")</f>
        <v>#REF!</v>
      </c>
      <c r="S6" s="14" t="e">
        <f>SUMIFS(#REF!,#REF!,"是")</f>
        <v>#REF!</v>
      </c>
      <c r="T6" s="14" t="e">
        <f>SUMIFS(#REF!,#REF!,"是")</f>
        <v>#REF!</v>
      </c>
      <c r="U6" s="14" t="e">
        <f>SUMIFS(#REF!,#REF!,"是")</f>
        <v>#REF!</v>
      </c>
      <c r="V6" s="14" t="e">
        <f>SUMIFS(#REF!,#REF!,"是")</f>
        <v>#REF!</v>
      </c>
      <c r="W6" s="14" t="e">
        <f>SUMIFS(#REF!,#REF!,"是")</f>
        <v>#REF!</v>
      </c>
      <c r="X6" s="14" t="e">
        <f>SUMIFS(#REF!,#REF!,"是")</f>
        <v>#REF!</v>
      </c>
      <c r="Y6" s="14" t="e">
        <f>SUMIFS(#REF!,#REF!,"是")</f>
        <v>#REF!</v>
      </c>
      <c r="Z6" s="14" t="e">
        <f>SUMIFS(#REF!,#REF!,"是")</f>
        <v>#REF!</v>
      </c>
      <c r="AA6" s="14" t="e">
        <f>SUMIFS(#REF!,#REF!,"是")</f>
        <v>#REF!</v>
      </c>
      <c r="AB6" s="14" t="e">
        <f>SUMIFS(#REF!,#REF!,"是")</f>
        <v>#REF!</v>
      </c>
      <c r="AC6" s="14" t="e">
        <f>SUMIFS(#REF!,#REF!,"是")</f>
        <v>#REF!</v>
      </c>
      <c r="AD6" s="14" t="e">
        <f>SUMIFS(#REF!,#REF!,"是")</f>
        <v>#REF!</v>
      </c>
      <c r="AE6" s="14" t="e">
        <f>SUMIFS(#REF!,#REF!,"是")</f>
        <v>#REF!</v>
      </c>
      <c r="AF6" s="14" t="e">
        <f>SUMIFS(#REF!,#REF!,"是")</f>
        <v>#REF!</v>
      </c>
      <c r="AG6" s="14" t="e">
        <f>SUMIFS(#REF!,#REF!,"是")</f>
        <v>#REF!</v>
      </c>
      <c r="AH6" s="14" t="e">
        <f>SUMIFS(#REF!,#REF!,"是")</f>
        <v>#REF!</v>
      </c>
      <c r="AI6" s="14" t="e">
        <f>SUMIFS(#REF!,#REF!,"是")</f>
        <v>#REF!</v>
      </c>
      <c r="AJ6" s="14" t="e">
        <f>SUMIFS(#REF!,#REF!,"是")</f>
        <v>#REF!</v>
      </c>
      <c r="AK6" s="14" t="e">
        <f>SUMIFS(#REF!,#REF!,"是")</f>
        <v>#REF!</v>
      </c>
      <c r="AL6" s="14" t="e">
        <f>SUMIFS(#REF!,#REF!,"是")</f>
        <v>#REF!</v>
      </c>
      <c r="AM6" s="14" t="e">
        <f>SUMIFS(#REF!,#REF!,"是")</f>
        <v>#REF!</v>
      </c>
      <c r="AN6" s="14" t="e">
        <f>SUMIFS(#REF!,#REF!,"是")</f>
        <v>#REF!</v>
      </c>
      <c r="AO6" s="14" t="e">
        <f>SUMIFS(#REF!,#REF!,"是")</f>
        <v>#REF!</v>
      </c>
      <c r="AP6" s="14" t="e">
        <f>SUMIFS(#REF!,#REF!,"是")</f>
        <v>#REF!</v>
      </c>
      <c r="AQ6" s="14" t="e">
        <f>SUMIFS(#REF!,#REF!,"是")</f>
        <v>#REF!</v>
      </c>
    </row>
    <row r="7" spans="1:125" s="14" customFormat="1" x14ac:dyDescent="0.15">
      <c r="A7" s="18" t="s">
        <v>64</v>
      </c>
      <c r="B7" s="18"/>
      <c r="C7" s="39">
        <f>SUMIFS(C10:C42,$B$10:$B$42,"是")</f>
        <v>362160142</v>
      </c>
      <c r="D7" s="39">
        <f t="shared" ref="D7:AQ7" si="4">SUMIFS(D10:D42,$B$10:$B$42,"是")</f>
        <v>367037422</v>
      </c>
      <c r="E7" s="39">
        <f t="shared" si="4"/>
        <v>371935945</v>
      </c>
      <c r="F7" s="39">
        <f t="shared" si="4"/>
        <v>376858195</v>
      </c>
      <c r="G7" s="39">
        <f t="shared" si="4"/>
        <v>381801540</v>
      </c>
      <c r="H7" s="39">
        <f t="shared" si="4"/>
        <v>386768420</v>
      </c>
      <c r="I7" s="39">
        <f t="shared" si="4"/>
        <v>389601959</v>
      </c>
      <c r="J7" s="39">
        <f t="shared" si="4"/>
        <v>392429212</v>
      </c>
      <c r="K7" s="39">
        <f t="shared" si="4"/>
        <v>395253582</v>
      </c>
      <c r="L7" s="39">
        <f t="shared" si="4"/>
        <v>398073884</v>
      </c>
      <c r="M7" s="39">
        <f t="shared" si="4"/>
        <v>400889602</v>
      </c>
      <c r="N7" s="39">
        <f t="shared" si="4"/>
        <v>403437907</v>
      </c>
      <c r="O7" s="39">
        <f t="shared" si="4"/>
        <v>405975063</v>
      </c>
      <c r="P7" s="39">
        <f t="shared" si="4"/>
        <v>408501590</v>
      </c>
      <c r="Q7" s="39">
        <f t="shared" si="4"/>
        <v>411018624</v>
      </c>
      <c r="R7" s="39">
        <f t="shared" si="4"/>
        <v>413522838</v>
      </c>
      <c r="S7" s="39">
        <f t="shared" si="4"/>
        <v>414168601</v>
      </c>
      <c r="T7" s="39">
        <f t="shared" si="4"/>
        <v>414796241</v>
      </c>
      <c r="U7" s="39">
        <f t="shared" si="4"/>
        <v>415411867</v>
      </c>
      <c r="V7" s="39">
        <f t="shared" si="4"/>
        <v>416010477</v>
      </c>
      <c r="W7" s="39">
        <f t="shared" si="4"/>
        <v>416597286</v>
      </c>
      <c r="X7" s="39">
        <f t="shared" si="4"/>
        <v>416310414</v>
      </c>
      <c r="Y7" s="39">
        <f t="shared" si="4"/>
        <v>416009265</v>
      </c>
      <c r="Z7" s="39">
        <f t="shared" si="4"/>
        <v>415695038</v>
      </c>
      <c r="AA7" s="39">
        <f t="shared" si="4"/>
        <v>415366985</v>
      </c>
      <c r="AB7" s="39">
        <f t="shared" si="4"/>
        <v>415023722</v>
      </c>
      <c r="AC7" s="39">
        <f t="shared" si="4"/>
        <v>414000838</v>
      </c>
      <c r="AD7" s="39">
        <f t="shared" si="4"/>
        <v>412957570</v>
      </c>
      <c r="AE7" s="39">
        <f t="shared" si="4"/>
        <v>411895662</v>
      </c>
      <c r="AF7" s="39">
        <f t="shared" si="4"/>
        <v>410813818</v>
      </c>
      <c r="AG7" s="39">
        <f t="shared" si="4"/>
        <v>409713742</v>
      </c>
      <c r="AH7" s="39">
        <f t="shared" si="4"/>
        <v>407772235</v>
      </c>
      <c r="AI7" s="39">
        <f t="shared" si="4"/>
        <v>405802767</v>
      </c>
      <c r="AJ7" s="39">
        <f t="shared" si="4"/>
        <v>403811784</v>
      </c>
      <c r="AK7" s="39">
        <f t="shared" si="4"/>
        <v>401796364</v>
      </c>
      <c r="AL7" s="39">
        <f t="shared" si="4"/>
        <v>399754277</v>
      </c>
      <c r="AM7" s="39">
        <f t="shared" si="4"/>
        <v>397119816</v>
      </c>
      <c r="AN7" s="39">
        <f t="shared" si="4"/>
        <v>394455649</v>
      </c>
      <c r="AO7" s="39">
        <f t="shared" si="4"/>
        <v>391763854</v>
      </c>
      <c r="AP7" s="39">
        <f t="shared" si="4"/>
        <v>389044959</v>
      </c>
      <c r="AQ7" s="39">
        <f t="shared" si="4"/>
        <v>386295506</v>
      </c>
    </row>
    <row r="9" spans="1:125" s="107" customFormat="1" x14ac:dyDescent="0.15">
      <c r="A9" s="105" t="s">
        <v>72</v>
      </c>
      <c r="B9" s="105" t="s">
        <v>62</v>
      </c>
      <c r="C9" s="106">
        <v>2020</v>
      </c>
      <c r="D9" s="106">
        <v>2021</v>
      </c>
      <c r="E9" s="106">
        <v>2022</v>
      </c>
      <c r="F9" s="106">
        <v>2023</v>
      </c>
      <c r="G9" s="106">
        <v>2024</v>
      </c>
      <c r="H9" s="106">
        <v>2025</v>
      </c>
      <c r="I9" s="106">
        <v>2026</v>
      </c>
      <c r="J9" s="106">
        <v>2027</v>
      </c>
      <c r="K9" s="106">
        <v>2028</v>
      </c>
      <c r="L9" s="106">
        <v>2029</v>
      </c>
      <c r="M9" s="106">
        <v>2030</v>
      </c>
      <c r="N9" s="106">
        <v>2031</v>
      </c>
      <c r="O9" s="106">
        <v>2032</v>
      </c>
      <c r="P9" s="106">
        <v>2033</v>
      </c>
      <c r="Q9" s="106">
        <v>2034</v>
      </c>
      <c r="R9" s="106">
        <v>2035</v>
      </c>
      <c r="S9" s="106">
        <v>2036</v>
      </c>
      <c r="T9" s="106">
        <v>2037</v>
      </c>
      <c r="U9" s="106">
        <v>2038</v>
      </c>
      <c r="V9" s="106">
        <v>2039</v>
      </c>
      <c r="W9" s="106">
        <v>2040</v>
      </c>
      <c r="X9" s="106">
        <v>2041</v>
      </c>
      <c r="Y9" s="106">
        <v>2042</v>
      </c>
      <c r="Z9" s="106">
        <v>2043</v>
      </c>
      <c r="AA9" s="106">
        <v>2044</v>
      </c>
      <c r="AB9" s="106">
        <v>2045</v>
      </c>
      <c r="AC9" s="106">
        <v>2046</v>
      </c>
      <c r="AD9" s="106">
        <v>2047</v>
      </c>
      <c r="AE9" s="106">
        <v>2048</v>
      </c>
      <c r="AF9" s="106">
        <v>2049</v>
      </c>
      <c r="AG9" s="106">
        <v>2050</v>
      </c>
      <c r="AH9" s="106">
        <v>2051</v>
      </c>
      <c r="AI9" s="106">
        <v>2052</v>
      </c>
      <c r="AJ9" s="106">
        <v>2053</v>
      </c>
      <c r="AK9" s="106">
        <v>2054</v>
      </c>
      <c r="AL9" s="106">
        <v>2055</v>
      </c>
      <c r="AM9" s="106">
        <v>2056</v>
      </c>
      <c r="AN9" s="106">
        <v>2057</v>
      </c>
      <c r="AO9" s="106">
        <v>2058</v>
      </c>
      <c r="AP9" s="106">
        <v>2059</v>
      </c>
      <c r="AQ9" s="106">
        <v>2060</v>
      </c>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c r="CJ9" s="106"/>
      <c r="CK9" s="106"/>
      <c r="CL9" s="106"/>
      <c r="CM9" s="106"/>
      <c r="CN9" s="106"/>
      <c r="CO9" s="106"/>
      <c r="CP9" s="106"/>
      <c r="CQ9" s="106"/>
      <c r="CR9" s="106"/>
      <c r="CS9" s="106"/>
      <c r="CT9" s="106"/>
      <c r="CU9" s="106"/>
      <c r="CV9" s="106"/>
      <c r="CW9" s="106"/>
      <c r="CX9" s="106"/>
      <c r="CY9" s="106"/>
      <c r="CZ9" s="106"/>
      <c r="DA9" s="106"/>
      <c r="DB9" s="106"/>
      <c r="DC9" s="106"/>
      <c r="DD9" s="106"/>
      <c r="DE9" s="106"/>
      <c r="DF9" s="106"/>
      <c r="DG9" s="106"/>
      <c r="DH9" s="106"/>
      <c r="DI9" s="106"/>
      <c r="DJ9" s="106"/>
      <c r="DK9" s="106"/>
      <c r="DL9" s="106"/>
      <c r="DM9" s="106"/>
      <c r="DN9" s="106"/>
      <c r="DO9" s="106"/>
      <c r="DP9" s="106"/>
      <c r="DQ9" s="106"/>
      <c r="DR9" s="106"/>
      <c r="DS9" s="106"/>
      <c r="DT9" s="106"/>
      <c r="DU9" s="106"/>
    </row>
    <row r="10" spans="1:125" s="41" customFormat="1" x14ac:dyDescent="0.15">
      <c r="A10" s="106" t="s">
        <v>499</v>
      </c>
      <c r="B10" s="109"/>
      <c r="C10" s="108">
        <v>901899533</v>
      </c>
      <c r="D10" s="108">
        <v>914672012</v>
      </c>
      <c r="E10" s="108">
        <v>927505183</v>
      </c>
      <c r="F10" s="108">
        <v>940405938</v>
      </c>
      <c r="G10" s="108">
        <v>953367957</v>
      </c>
      <c r="H10" s="108">
        <v>966397241</v>
      </c>
      <c r="I10" s="108">
        <v>974533394</v>
      </c>
      <c r="J10" s="108">
        <v>982665502</v>
      </c>
      <c r="K10" s="108">
        <v>990797557</v>
      </c>
      <c r="L10" s="108">
        <v>998930099</v>
      </c>
      <c r="M10" s="108">
        <v>1007058632</v>
      </c>
      <c r="N10" s="108">
        <v>1014542567</v>
      </c>
      <c r="O10" s="108">
        <v>1022006140</v>
      </c>
      <c r="P10" s="108">
        <v>1029453885</v>
      </c>
      <c r="Q10" s="108">
        <v>1036885179</v>
      </c>
      <c r="R10" s="108">
        <v>1044296069</v>
      </c>
      <c r="S10" s="108">
        <v>1046812712</v>
      </c>
      <c r="T10" s="108">
        <v>1049298296</v>
      </c>
      <c r="U10" s="108">
        <v>1051757811</v>
      </c>
      <c r="V10" s="108">
        <v>1054188576</v>
      </c>
      <c r="W10" s="108">
        <v>1056592750</v>
      </c>
      <c r="X10" s="108">
        <v>1056795850</v>
      </c>
      <c r="Y10" s="108">
        <v>1056968436</v>
      </c>
      <c r="Z10" s="108">
        <v>1057114677</v>
      </c>
      <c r="AA10" s="108">
        <v>1057232990</v>
      </c>
      <c r="AB10" s="108">
        <v>1057318831</v>
      </c>
      <c r="AC10" s="108">
        <v>1055772699</v>
      </c>
      <c r="AD10" s="108">
        <v>1054185028</v>
      </c>
      <c r="AE10" s="108">
        <v>1052557338</v>
      </c>
      <c r="AF10" s="108">
        <v>1050888312</v>
      </c>
      <c r="AG10" s="108">
        <v>1049180989</v>
      </c>
      <c r="AH10" s="108">
        <v>1045496430</v>
      </c>
      <c r="AI10" s="108">
        <v>1041753446</v>
      </c>
      <c r="AJ10" s="108">
        <v>1037963396</v>
      </c>
      <c r="AK10" s="108">
        <v>1034118671</v>
      </c>
      <c r="AL10" s="108">
        <v>1030216657</v>
      </c>
      <c r="AM10" s="108">
        <v>1024791414</v>
      </c>
      <c r="AN10" s="108">
        <v>1019299497</v>
      </c>
      <c r="AO10" s="108">
        <v>1013744524</v>
      </c>
      <c r="AP10" s="108">
        <v>1008124595</v>
      </c>
      <c r="AQ10" s="108">
        <v>1002437571</v>
      </c>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row>
    <row r="11" spans="1:125" s="41" customFormat="1" x14ac:dyDescent="0.15">
      <c r="A11" s="106" t="s">
        <v>31</v>
      </c>
      <c r="B11" s="109" t="s">
        <v>63</v>
      </c>
      <c r="C11" s="108">
        <v>19162709</v>
      </c>
      <c r="D11" s="108">
        <v>19295648</v>
      </c>
      <c r="E11" s="108">
        <v>19428768</v>
      </c>
      <c r="F11" s="108">
        <v>19562165</v>
      </c>
      <c r="G11" s="108">
        <v>19696059</v>
      </c>
      <c r="H11" s="108">
        <v>19830009</v>
      </c>
      <c r="I11" s="108">
        <v>19807780</v>
      </c>
      <c r="J11" s="108">
        <v>19785231</v>
      </c>
      <c r="K11" s="108">
        <v>19762810</v>
      </c>
      <c r="L11" s="108">
        <v>19740284</v>
      </c>
      <c r="M11" s="108">
        <v>19717580</v>
      </c>
      <c r="N11" s="108">
        <v>19655544</v>
      </c>
      <c r="O11" s="108">
        <v>19593237</v>
      </c>
      <c r="P11" s="108">
        <v>19530753</v>
      </c>
      <c r="Q11" s="108">
        <v>19468290</v>
      </c>
      <c r="R11" s="108">
        <v>19405429</v>
      </c>
      <c r="S11" s="108">
        <v>19365336</v>
      </c>
      <c r="T11" s="108">
        <v>19323646</v>
      </c>
      <c r="U11" s="108">
        <v>19280772</v>
      </c>
      <c r="V11" s="108">
        <v>19236307</v>
      </c>
      <c r="W11" s="108">
        <v>19190629</v>
      </c>
      <c r="X11" s="108">
        <v>19096910</v>
      </c>
      <c r="Y11" s="108">
        <v>19001695</v>
      </c>
      <c r="Z11" s="108">
        <v>18905423</v>
      </c>
      <c r="AA11" s="108">
        <v>18807884</v>
      </c>
      <c r="AB11" s="108">
        <v>18708985</v>
      </c>
      <c r="AC11" s="108">
        <v>18591847</v>
      </c>
      <c r="AD11" s="108">
        <v>18473193</v>
      </c>
      <c r="AE11" s="108">
        <v>18353305</v>
      </c>
      <c r="AF11" s="108">
        <v>18231801</v>
      </c>
      <c r="AG11" s="108">
        <v>18109030</v>
      </c>
      <c r="AH11" s="108">
        <v>17905385</v>
      </c>
      <c r="AI11" s="108">
        <v>17701614</v>
      </c>
      <c r="AJ11" s="108">
        <v>17497926</v>
      </c>
      <c r="AK11" s="108">
        <v>17293947</v>
      </c>
      <c r="AL11" s="108">
        <v>17089864</v>
      </c>
      <c r="AM11" s="108">
        <v>16860227</v>
      </c>
      <c r="AN11" s="108">
        <v>16630593</v>
      </c>
      <c r="AO11" s="108">
        <v>16400962</v>
      </c>
      <c r="AP11" s="108">
        <v>16171328</v>
      </c>
      <c r="AQ11" s="108">
        <v>15941691</v>
      </c>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row>
    <row r="12" spans="1:125" s="41" customFormat="1" x14ac:dyDescent="0.15">
      <c r="A12" s="106" t="s">
        <v>32</v>
      </c>
      <c r="B12" s="109" t="s">
        <v>63</v>
      </c>
      <c r="C12" s="108">
        <v>11746619</v>
      </c>
      <c r="D12" s="108">
        <v>11780081</v>
      </c>
      <c r="E12" s="108">
        <v>11813558</v>
      </c>
      <c r="F12" s="108">
        <v>11847027</v>
      </c>
      <c r="G12" s="108">
        <v>11880477</v>
      </c>
      <c r="H12" s="108">
        <v>11913917</v>
      </c>
      <c r="I12" s="108">
        <v>11911414</v>
      </c>
      <c r="J12" s="108">
        <v>11908753</v>
      </c>
      <c r="K12" s="108">
        <v>11905644</v>
      </c>
      <c r="L12" s="108">
        <v>11902381</v>
      </c>
      <c r="M12" s="108">
        <v>11898694</v>
      </c>
      <c r="N12" s="108">
        <v>11877555</v>
      </c>
      <c r="O12" s="108">
        <v>11855871</v>
      </c>
      <c r="P12" s="108">
        <v>11833895</v>
      </c>
      <c r="Q12" s="108">
        <v>11811352</v>
      </c>
      <c r="R12" s="108">
        <v>11788513</v>
      </c>
      <c r="S12" s="108">
        <v>11761933</v>
      </c>
      <c r="T12" s="108">
        <v>11734621</v>
      </c>
      <c r="U12" s="108">
        <v>11706315</v>
      </c>
      <c r="V12" s="108">
        <v>11677272</v>
      </c>
      <c r="W12" s="108">
        <v>11647281</v>
      </c>
      <c r="X12" s="108">
        <v>11591861</v>
      </c>
      <c r="Y12" s="108">
        <v>11535726</v>
      </c>
      <c r="Z12" s="108">
        <v>11478837</v>
      </c>
      <c r="AA12" s="108">
        <v>11421191</v>
      </c>
      <c r="AB12" s="108">
        <v>11362800</v>
      </c>
      <c r="AC12" s="108">
        <v>11289498</v>
      </c>
      <c r="AD12" s="108">
        <v>11215192</v>
      </c>
      <c r="AE12" s="108">
        <v>11140124</v>
      </c>
      <c r="AF12" s="108">
        <v>11064053</v>
      </c>
      <c r="AG12" s="108">
        <v>10987182</v>
      </c>
      <c r="AH12" s="108">
        <v>10895985</v>
      </c>
      <c r="AI12" s="108">
        <v>10803746</v>
      </c>
      <c r="AJ12" s="108">
        <v>10710504</v>
      </c>
      <c r="AK12" s="108">
        <v>10616362</v>
      </c>
      <c r="AL12" s="108">
        <v>10521090</v>
      </c>
      <c r="AM12" s="108">
        <v>10383766</v>
      </c>
      <c r="AN12" s="108">
        <v>10246150</v>
      </c>
      <c r="AO12" s="108">
        <v>10108164</v>
      </c>
      <c r="AP12" s="108">
        <v>9970001</v>
      </c>
      <c r="AQ12" s="108">
        <v>9831574</v>
      </c>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row>
    <row r="13" spans="1:125" s="41" customFormat="1" x14ac:dyDescent="0.15">
      <c r="A13" s="106" t="s">
        <v>33</v>
      </c>
      <c r="B13" s="109" t="s">
        <v>63</v>
      </c>
      <c r="C13" s="108">
        <v>44822119</v>
      </c>
      <c r="D13" s="108">
        <v>45631512</v>
      </c>
      <c r="E13" s="108">
        <v>46443324</v>
      </c>
      <c r="F13" s="108">
        <v>47257544</v>
      </c>
      <c r="G13" s="108">
        <v>48074163</v>
      </c>
      <c r="H13" s="108">
        <v>48893191</v>
      </c>
      <c r="I13" s="108">
        <v>49204413</v>
      </c>
      <c r="J13" s="108">
        <v>49514013</v>
      </c>
      <c r="K13" s="108">
        <v>49823494</v>
      </c>
      <c r="L13" s="108">
        <v>50132102</v>
      </c>
      <c r="M13" s="108">
        <v>50439607</v>
      </c>
      <c r="N13" s="108">
        <v>50728652</v>
      </c>
      <c r="O13" s="108">
        <v>51016093</v>
      </c>
      <c r="P13" s="108">
        <v>51302150</v>
      </c>
      <c r="Q13" s="108">
        <v>51587583</v>
      </c>
      <c r="R13" s="108">
        <v>51870893</v>
      </c>
      <c r="S13" s="108">
        <v>52016277</v>
      </c>
      <c r="T13" s="108">
        <v>52159744</v>
      </c>
      <c r="U13" s="108">
        <v>52302776</v>
      </c>
      <c r="V13" s="108">
        <v>52443895</v>
      </c>
      <c r="W13" s="108">
        <v>52584273</v>
      </c>
      <c r="X13" s="108">
        <v>52619509</v>
      </c>
      <c r="Y13" s="108">
        <v>52653930</v>
      </c>
      <c r="Z13" s="108">
        <v>52687106</v>
      </c>
      <c r="AA13" s="108">
        <v>52719035</v>
      </c>
      <c r="AB13" s="108">
        <v>52749670</v>
      </c>
      <c r="AC13" s="108">
        <v>52678745</v>
      </c>
      <c r="AD13" s="108">
        <v>52605716</v>
      </c>
      <c r="AE13" s="108">
        <v>52530631</v>
      </c>
      <c r="AF13" s="108">
        <v>52453489</v>
      </c>
      <c r="AG13" s="108">
        <v>52374438</v>
      </c>
      <c r="AH13" s="108">
        <v>52183379</v>
      </c>
      <c r="AI13" s="108">
        <v>51988811</v>
      </c>
      <c r="AJ13" s="108">
        <v>51791284</v>
      </c>
      <c r="AK13" s="108">
        <v>51591489</v>
      </c>
      <c r="AL13" s="108">
        <v>51387999</v>
      </c>
      <c r="AM13" s="108">
        <v>51117855</v>
      </c>
      <c r="AN13" s="108">
        <v>50843462</v>
      </c>
      <c r="AO13" s="108">
        <v>50566208</v>
      </c>
      <c r="AP13" s="108">
        <v>50285422</v>
      </c>
      <c r="AQ13" s="108">
        <v>50000824</v>
      </c>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row>
    <row r="14" spans="1:125" s="41" customFormat="1" x14ac:dyDescent="0.15">
      <c r="A14" s="106" t="s">
        <v>34</v>
      </c>
      <c r="B14" s="109" t="s">
        <v>63</v>
      </c>
      <c r="C14" s="108">
        <v>21829763</v>
      </c>
      <c r="D14" s="108">
        <v>22266460</v>
      </c>
      <c r="E14" s="108">
        <v>22705195</v>
      </c>
      <c r="F14" s="108">
        <v>23145803</v>
      </c>
      <c r="G14" s="108">
        <v>23587920</v>
      </c>
      <c r="H14" s="108">
        <v>24032256</v>
      </c>
      <c r="I14" s="108">
        <v>24200728</v>
      </c>
      <c r="J14" s="108">
        <v>24369129</v>
      </c>
      <c r="K14" s="108">
        <v>24537459</v>
      </c>
      <c r="L14" s="108">
        <v>24706069</v>
      </c>
      <c r="M14" s="108">
        <v>24874130</v>
      </c>
      <c r="N14" s="108">
        <v>25010838</v>
      </c>
      <c r="O14" s="108">
        <v>25146453</v>
      </c>
      <c r="P14" s="108">
        <v>25281807</v>
      </c>
      <c r="Q14" s="108">
        <v>25416537</v>
      </c>
      <c r="R14" s="108">
        <v>25550651</v>
      </c>
      <c r="S14" s="108">
        <v>25593430</v>
      </c>
      <c r="T14" s="108">
        <v>25634993</v>
      </c>
      <c r="U14" s="108">
        <v>25676039</v>
      </c>
      <c r="V14" s="108">
        <v>25716213</v>
      </c>
      <c r="W14" s="108">
        <v>25755291</v>
      </c>
      <c r="X14" s="108">
        <v>25730010</v>
      </c>
      <c r="Y14" s="108">
        <v>25703570</v>
      </c>
      <c r="Z14" s="108">
        <v>25676537</v>
      </c>
      <c r="AA14" s="108">
        <v>25648569</v>
      </c>
      <c r="AB14" s="108">
        <v>25619384</v>
      </c>
      <c r="AC14" s="108">
        <v>25550279</v>
      </c>
      <c r="AD14" s="108">
        <v>25479962</v>
      </c>
      <c r="AE14" s="108">
        <v>25408387</v>
      </c>
      <c r="AF14" s="108">
        <v>25335547</v>
      </c>
      <c r="AG14" s="108">
        <v>25261457</v>
      </c>
      <c r="AH14" s="108">
        <v>25144540</v>
      </c>
      <c r="AI14" s="108">
        <v>25025696</v>
      </c>
      <c r="AJ14" s="108">
        <v>24905238</v>
      </c>
      <c r="AK14" s="108">
        <v>24783484</v>
      </c>
      <c r="AL14" s="108">
        <v>24659938</v>
      </c>
      <c r="AM14" s="108">
        <v>24502842</v>
      </c>
      <c r="AN14" s="108">
        <v>24343673</v>
      </c>
      <c r="AO14" s="108">
        <v>24182599</v>
      </c>
      <c r="AP14" s="108">
        <v>24019628</v>
      </c>
      <c r="AQ14" s="108">
        <v>23854747</v>
      </c>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row>
    <row r="15" spans="1:125" s="41" customFormat="1" x14ac:dyDescent="0.15">
      <c r="A15" s="106" t="s">
        <v>35</v>
      </c>
      <c r="B15" s="109" t="s">
        <v>63</v>
      </c>
      <c r="C15" s="108">
        <v>16232929</v>
      </c>
      <c r="D15" s="108">
        <v>16326621</v>
      </c>
      <c r="E15" s="108">
        <v>16420491</v>
      </c>
      <c r="F15" s="108">
        <v>16514790</v>
      </c>
      <c r="G15" s="108">
        <v>16609042</v>
      </c>
      <c r="H15" s="108">
        <v>16703486</v>
      </c>
      <c r="I15" s="108">
        <v>16749569</v>
      </c>
      <c r="J15" s="108">
        <v>16795428</v>
      </c>
      <c r="K15" s="108">
        <v>16840828</v>
      </c>
      <c r="L15" s="108">
        <v>16886245</v>
      </c>
      <c r="M15" s="108">
        <v>16931452</v>
      </c>
      <c r="N15" s="108">
        <v>16945986</v>
      </c>
      <c r="O15" s="108">
        <v>16960028</v>
      </c>
      <c r="P15" s="108">
        <v>16973815</v>
      </c>
      <c r="Q15" s="108">
        <v>16986859</v>
      </c>
      <c r="R15" s="108">
        <v>16999407</v>
      </c>
      <c r="S15" s="108">
        <v>16994566</v>
      </c>
      <c r="T15" s="108">
        <v>16988578</v>
      </c>
      <c r="U15" s="108">
        <v>16981908</v>
      </c>
      <c r="V15" s="108">
        <v>16974097</v>
      </c>
      <c r="W15" s="108">
        <v>16965626</v>
      </c>
      <c r="X15" s="108">
        <v>16911160</v>
      </c>
      <c r="Y15" s="108">
        <v>16855587</v>
      </c>
      <c r="Z15" s="108">
        <v>16799341</v>
      </c>
      <c r="AA15" s="108">
        <v>16742191</v>
      </c>
      <c r="AB15" s="108">
        <v>16684007</v>
      </c>
      <c r="AC15" s="108">
        <v>16596155</v>
      </c>
      <c r="AD15" s="108">
        <v>16507247</v>
      </c>
      <c r="AE15" s="108">
        <v>16417192</v>
      </c>
      <c r="AF15" s="108">
        <v>16325994</v>
      </c>
      <c r="AG15" s="108">
        <v>16233741</v>
      </c>
      <c r="AH15" s="108">
        <v>16112423</v>
      </c>
      <c r="AI15" s="108">
        <v>15989600</v>
      </c>
      <c r="AJ15" s="108">
        <v>15865594</v>
      </c>
      <c r="AK15" s="108">
        <v>15739999</v>
      </c>
      <c r="AL15" s="108">
        <v>15613137</v>
      </c>
      <c r="AM15" s="108">
        <v>15463765</v>
      </c>
      <c r="AN15" s="108">
        <v>15312736</v>
      </c>
      <c r="AO15" s="108">
        <v>15160119</v>
      </c>
      <c r="AP15" s="108">
        <v>15005926</v>
      </c>
      <c r="AQ15" s="108">
        <v>14850053</v>
      </c>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row>
    <row r="16" spans="1:125" s="41" customFormat="1" x14ac:dyDescent="0.15">
      <c r="A16" s="106" t="s">
        <v>36</v>
      </c>
      <c r="B16" s="109" t="s">
        <v>63</v>
      </c>
      <c r="C16" s="108">
        <v>30729875</v>
      </c>
      <c r="D16" s="108">
        <v>30383036</v>
      </c>
      <c r="E16" s="108">
        <v>30037750</v>
      </c>
      <c r="F16" s="108">
        <v>29693850</v>
      </c>
      <c r="G16" s="108">
        <v>29351325</v>
      </c>
      <c r="H16" s="108">
        <v>29010181</v>
      </c>
      <c r="I16" s="108">
        <v>28960971</v>
      </c>
      <c r="J16" s="108">
        <v>28910270</v>
      </c>
      <c r="K16" s="108">
        <v>28857663</v>
      </c>
      <c r="L16" s="108">
        <v>28803980</v>
      </c>
      <c r="M16" s="108">
        <v>28748820</v>
      </c>
      <c r="N16" s="108">
        <v>28649568</v>
      </c>
      <c r="O16" s="108">
        <v>28548427</v>
      </c>
      <c r="P16" s="108">
        <v>28445771</v>
      </c>
      <c r="Q16" s="108">
        <v>28340812</v>
      </c>
      <c r="R16" s="108">
        <v>28233942</v>
      </c>
      <c r="S16" s="108">
        <v>28093258</v>
      </c>
      <c r="T16" s="108">
        <v>27949342</v>
      </c>
      <c r="U16" s="108">
        <v>27802957</v>
      </c>
      <c r="V16" s="108">
        <v>27653349</v>
      </c>
      <c r="W16" s="108">
        <v>27501302</v>
      </c>
      <c r="X16" s="108">
        <v>27277634</v>
      </c>
      <c r="Y16" s="108">
        <v>27051144</v>
      </c>
      <c r="Z16" s="108">
        <v>26822530</v>
      </c>
      <c r="AA16" s="108">
        <v>26591428</v>
      </c>
      <c r="AB16" s="108">
        <v>26357633</v>
      </c>
      <c r="AC16" s="108">
        <v>26079492</v>
      </c>
      <c r="AD16" s="108">
        <v>25798637</v>
      </c>
      <c r="AE16" s="108">
        <v>25514912</v>
      </c>
      <c r="AF16" s="108">
        <v>25228326</v>
      </c>
      <c r="AG16" s="108">
        <v>24939006</v>
      </c>
      <c r="AH16" s="108">
        <v>24618662</v>
      </c>
      <c r="AI16" s="108">
        <v>24294984</v>
      </c>
      <c r="AJ16" s="108">
        <v>23968478</v>
      </c>
      <c r="AK16" s="108">
        <v>23638514</v>
      </c>
      <c r="AL16" s="108">
        <v>23305592</v>
      </c>
      <c r="AM16" s="108">
        <v>22958417</v>
      </c>
      <c r="AN16" s="108">
        <v>22607822</v>
      </c>
      <c r="AO16" s="108">
        <v>22253923</v>
      </c>
      <c r="AP16" s="108">
        <v>21896724</v>
      </c>
      <c r="AQ16" s="108">
        <v>21536085</v>
      </c>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row>
    <row r="17" spans="1:125" s="41" customFormat="1" x14ac:dyDescent="0.15">
      <c r="A17" s="106" t="s">
        <v>37</v>
      </c>
      <c r="B17" s="109" t="s">
        <v>63</v>
      </c>
      <c r="C17" s="108">
        <v>15082284</v>
      </c>
      <c r="D17" s="108">
        <v>15165471</v>
      </c>
      <c r="E17" s="108">
        <v>15248237</v>
      </c>
      <c r="F17" s="108">
        <v>15330322</v>
      </c>
      <c r="G17" s="108">
        <v>15412197</v>
      </c>
      <c r="H17" s="108">
        <v>15493626</v>
      </c>
      <c r="I17" s="108">
        <v>15528367</v>
      </c>
      <c r="J17" s="108">
        <v>15561641</v>
      </c>
      <c r="K17" s="108">
        <v>15593913</v>
      </c>
      <c r="L17" s="108">
        <v>15624956</v>
      </c>
      <c r="M17" s="108">
        <v>15654690</v>
      </c>
      <c r="N17" s="108">
        <v>15664513</v>
      </c>
      <c r="O17" s="108">
        <v>15672640</v>
      </c>
      <c r="P17" s="108">
        <v>15679145</v>
      </c>
      <c r="Q17" s="108">
        <v>15684250</v>
      </c>
      <c r="R17" s="108">
        <v>15687506</v>
      </c>
      <c r="S17" s="108">
        <v>15624767</v>
      </c>
      <c r="T17" s="108">
        <v>15560382</v>
      </c>
      <c r="U17" s="108">
        <v>15494787</v>
      </c>
      <c r="V17" s="108">
        <v>15427549</v>
      </c>
      <c r="W17" s="108">
        <v>15359007</v>
      </c>
      <c r="X17" s="108">
        <v>15246515</v>
      </c>
      <c r="Y17" s="108">
        <v>15132854</v>
      </c>
      <c r="Z17" s="108">
        <v>15017900</v>
      </c>
      <c r="AA17" s="108">
        <v>14901650</v>
      </c>
      <c r="AB17" s="108">
        <v>14784093</v>
      </c>
      <c r="AC17" s="108">
        <v>14634997</v>
      </c>
      <c r="AD17" s="108">
        <v>14484333</v>
      </c>
      <c r="AE17" s="108">
        <v>14332114</v>
      </c>
      <c r="AF17" s="108">
        <v>14178340</v>
      </c>
      <c r="AG17" s="108">
        <v>14023050</v>
      </c>
      <c r="AH17" s="108">
        <v>13843821</v>
      </c>
      <c r="AI17" s="108">
        <v>13662678</v>
      </c>
      <c r="AJ17" s="108">
        <v>13479780</v>
      </c>
      <c r="AK17" s="108">
        <v>13295293</v>
      </c>
      <c r="AL17" s="108">
        <v>13108858</v>
      </c>
      <c r="AM17" s="108">
        <v>12908802</v>
      </c>
      <c r="AN17" s="108">
        <v>12706670</v>
      </c>
      <c r="AO17" s="108">
        <v>12502816</v>
      </c>
      <c r="AP17" s="108">
        <v>12297063</v>
      </c>
      <c r="AQ17" s="108">
        <v>12089347</v>
      </c>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c r="DJ17" s="108"/>
      <c r="DK17" s="108"/>
      <c r="DL17" s="108"/>
      <c r="DM17" s="108"/>
      <c r="DN17" s="108"/>
      <c r="DO17" s="108"/>
      <c r="DP17" s="108"/>
      <c r="DQ17" s="108"/>
      <c r="DR17" s="108"/>
      <c r="DS17" s="108"/>
      <c r="DT17" s="108"/>
      <c r="DU17" s="108"/>
    </row>
    <row r="18" spans="1:125" s="41" customFormat="1" x14ac:dyDescent="0.15">
      <c r="A18" s="106" t="s">
        <v>38</v>
      </c>
      <c r="B18" s="109" t="s">
        <v>63</v>
      </c>
      <c r="C18" s="108">
        <v>20891890</v>
      </c>
      <c r="D18" s="108">
        <v>20790818</v>
      </c>
      <c r="E18" s="108">
        <v>20689799</v>
      </c>
      <c r="F18" s="108">
        <v>20589013</v>
      </c>
      <c r="G18" s="108">
        <v>20488455</v>
      </c>
      <c r="H18" s="108">
        <v>20388128</v>
      </c>
      <c r="I18" s="108">
        <v>20418662</v>
      </c>
      <c r="J18" s="108">
        <v>20447032</v>
      </c>
      <c r="K18" s="108">
        <v>20473865</v>
      </c>
      <c r="L18" s="108">
        <v>20498843</v>
      </c>
      <c r="M18" s="108">
        <v>20521878</v>
      </c>
      <c r="N18" s="108">
        <v>20519071</v>
      </c>
      <c r="O18" s="108">
        <v>20513808</v>
      </c>
      <c r="P18" s="108">
        <v>20506185</v>
      </c>
      <c r="Q18" s="108">
        <v>20496491</v>
      </c>
      <c r="R18" s="108">
        <v>20484135</v>
      </c>
      <c r="S18" s="108">
        <v>20383433</v>
      </c>
      <c r="T18" s="108">
        <v>20280384</v>
      </c>
      <c r="U18" s="108">
        <v>20175570</v>
      </c>
      <c r="V18" s="108">
        <v>20068418</v>
      </c>
      <c r="W18" s="108">
        <v>19959384</v>
      </c>
      <c r="X18" s="108">
        <v>19787242</v>
      </c>
      <c r="Y18" s="108">
        <v>19613388</v>
      </c>
      <c r="Z18" s="108">
        <v>19437653</v>
      </c>
      <c r="AA18" s="108">
        <v>19260041</v>
      </c>
      <c r="AB18" s="108">
        <v>19080530</v>
      </c>
      <c r="AC18" s="108">
        <v>18856565</v>
      </c>
      <c r="AD18" s="108">
        <v>18630337</v>
      </c>
      <c r="AE18" s="108">
        <v>18401857</v>
      </c>
      <c r="AF18" s="108">
        <v>18171137</v>
      </c>
      <c r="AG18" s="108">
        <v>17938222</v>
      </c>
      <c r="AH18" s="108">
        <v>17673723</v>
      </c>
      <c r="AI18" s="108">
        <v>17406511</v>
      </c>
      <c r="AJ18" s="108">
        <v>17136790</v>
      </c>
      <c r="AK18" s="108">
        <v>16864765</v>
      </c>
      <c r="AL18" s="108">
        <v>16589982</v>
      </c>
      <c r="AM18" s="108">
        <v>16298717</v>
      </c>
      <c r="AN18" s="108">
        <v>16004542</v>
      </c>
      <c r="AO18" s="108">
        <v>15707887</v>
      </c>
      <c r="AP18" s="108">
        <v>15408551</v>
      </c>
      <c r="AQ18" s="108">
        <v>15106439</v>
      </c>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row>
    <row r="19" spans="1:125" s="41" customFormat="1" x14ac:dyDescent="0.15">
      <c r="A19" s="106" t="s">
        <v>39</v>
      </c>
      <c r="B19" s="109"/>
      <c r="C19" s="108">
        <v>22211868</v>
      </c>
      <c r="D19" s="108">
        <v>22208724</v>
      </c>
      <c r="E19" s="108">
        <v>22205393</v>
      </c>
      <c r="F19" s="108">
        <v>22201935</v>
      </c>
      <c r="G19" s="108">
        <v>22198619</v>
      </c>
      <c r="H19" s="108">
        <v>22194932</v>
      </c>
      <c r="I19" s="108">
        <v>22137178</v>
      </c>
      <c r="J19" s="108">
        <v>22078952</v>
      </c>
      <c r="K19" s="108">
        <v>22020253</v>
      </c>
      <c r="L19" s="108">
        <v>21961085</v>
      </c>
      <c r="M19" s="108">
        <v>21901326</v>
      </c>
      <c r="N19" s="108">
        <v>21801722</v>
      </c>
      <c r="O19" s="108">
        <v>21701341</v>
      </c>
      <c r="P19" s="108">
        <v>21600314</v>
      </c>
      <c r="Q19" s="108">
        <v>21498628</v>
      </c>
      <c r="R19" s="108">
        <v>21396293</v>
      </c>
      <c r="S19" s="108">
        <v>21304011</v>
      </c>
      <c r="T19" s="108">
        <v>21209490</v>
      </c>
      <c r="U19" s="108">
        <v>21113177</v>
      </c>
      <c r="V19" s="108">
        <v>21014631</v>
      </c>
      <c r="W19" s="108">
        <v>20914315</v>
      </c>
      <c r="X19" s="108">
        <v>20762293</v>
      </c>
      <c r="Y19" s="108">
        <v>20608319</v>
      </c>
      <c r="Z19" s="108">
        <v>20452813</v>
      </c>
      <c r="AA19" s="108">
        <v>20295545</v>
      </c>
      <c r="AB19" s="108">
        <v>20136369</v>
      </c>
      <c r="AC19" s="108">
        <v>19917995</v>
      </c>
      <c r="AD19" s="108">
        <v>19698733</v>
      </c>
      <c r="AE19" s="108">
        <v>19478534</v>
      </c>
      <c r="AF19" s="108">
        <v>19257195</v>
      </c>
      <c r="AG19" s="108">
        <v>19035121</v>
      </c>
      <c r="AH19" s="108">
        <v>18763885</v>
      </c>
      <c r="AI19" s="108">
        <v>18492644</v>
      </c>
      <c r="AJ19" s="108">
        <v>18221410</v>
      </c>
      <c r="AK19" s="108">
        <v>17950169</v>
      </c>
      <c r="AL19" s="108">
        <v>17678933</v>
      </c>
      <c r="AM19" s="108">
        <v>17394446</v>
      </c>
      <c r="AN19" s="108">
        <v>17109961</v>
      </c>
      <c r="AO19" s="108">
        <v>16825478</v>
      </c>
      <c r="AP19" s="108">
        <v>16540993</v>
      </c>
      <c r="AQ19" s="108">
        <v>16256506</v>
      </c>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row>
    <row r="20" spans="1:125" s="41" customFormat="1" x14ac:dyDescent="0.15">
      <c r="A20" s="106" t="s">
        <v>40</v>
      </c>
      <c r="B20" s="109"/>
      <c r="C20" s="108">
        <v>62243854</v>
      </c>
      <c r="D20" s="108">
        <v>62452804</v>
      </c>
      <c r="E20" s="108">
        <v>62660271</v>
      </c>
      <c r="F20" s="108">
        <v>62868126</v>
      </c>
      <c r="G20" s="108">
        <v>63075516</v>
      </c>
      <c r="H20" s="108">
        <v>63282444</v>
      </c>
      <c r="I20" s="108">
        <v>63405905</v>
      </c>
      <c r="J20" s="108">
        <v>63525567</v>
      </c>
      <c r="K20" s="108">
        <v>63641427</v>
      </c>
      <c r="L20" s="108">
        <v>63753485</v>
      </c>
      <c r="M20" s="108">
        <v>63861464</v>
      </c>
      <c r="N20" s="108">
        <v>63910104</v>
      </c>
      <c r="O20" s="108">
        <v>63953641</v>
      </c>
      <c r="P20" s="108">
        <v>63992352</v>
      </c>
      <c r="Q20" s="108">
        <v>64026234</v>
      </c>
      <c r="R20" s="108">
        <v>64055290</v>
      </c>
      <c r="S20" s="108">
        <v>63932404</v>
      </c>
      <c r="T20" s="108">
        <v>63805032</v>
      </c>
      <c r="U20" s="108">
        <v>63673176</v>
      </c>
      <c r="V20" s="108">
        <v>63536833</v>
      </c>
      <c r="W20" s="108">
        <v>63396082</v>
      </c>
      <c r="X20" s="108">
        <v>63159141</v>
      </c>
      <c r="Y20" s="108">
        <v>62918657</v>
      </c>
      <c r="Z20" s="108">
        <v>62674544</v>
      </c>
      <c r="AA20" s="108">
        <v>62426814</v>
      </c>
      <c r="AB20" s="108">
        <v>62174974</v>
      </c>
      <c r="AC20" s="108">
        <v>61834568</v>
      </c>
      <c r="AD20" s="108">
        <v>61490051</v>
      </c>
      <c r="AE20" s="108">
        <v>61141157</v>
      </c>
      <c r="AF20" s="108">
        <v>60787180</v>
      </c>
      <c r="AG20" s="108">
        <v>60429725</v>
      </c>
      <c r="AH20" s="108">
        <v>59960767</v>
      </c>
      <c r="AI20" s="108">
        <v>59486685</v>
      </c>
      <c r="AJ20" s="108">
        <v>59007307</v>
      </c>
      <c r="AK20" s="108">
        <v>58522633</v>
      </c>
      <c r="AL20" s="108">
        <v>58032222</v>
      </c>
      <c r="AM20" s="108">
        <v>57442662</v>
      </c>
      <c r="AN20" s="108">
        <v>56847193</v>
      </c>
      <c r="AO20" s="108">
        <v>56245584</v>
      </c>
      <c r="AP20" s="108">
        <v>55637842</v>
      </c>
      <c r="AQ20" s="108">
        <v>55024098</v>
      </c>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8"/>
      <c r="DD20" s="108"/>
      <c r="DE20" s="108"/>
      <c r="DF20" s="108"/>
      <c r="DG20" s="108"/>
      <c r="DH20" s="108"/>
      <c r="DI20" s="108"/>
      <c r="DJ20" s="108"/>
      <c r="DK20" s="108"/>
      <c r="DL20" s="108"/>
      <c r="DM20" s="108"/>
      <c r="DN20" s="108"/>
      <c r="DO20" s="108"/>
      <c r="DP20" s="108"/>
      <c r="DQ20" s="108"/>
      <c r="DR20" s="108"/>
      <c r="DS20" s="108"/>
      <c r="DT20" s="108"/>
      <c r="DU20" s="108"/>
    </row>
    <row r="21" spans="1:125" s="41" customFormat="1" x14ac:dyDescent="0.15">
      <c r="A21" s="106" t="s">
        <v>41</v>
      </c>
      <c r="B21" s="109"/>
      <c r="C21" s="108">
        <v>46598871</v>
      </c>
      <c r="D21" s="108">
        <v>46992542</v>
      </c>
      <c r="E21" s="108">
        <v>47385796</v>
      </c>
      <c r="F21" s="108">
        <v>47780137</v>
      </c>
      <c r="G21" s="108">
        <v>48174909</v>
      </c>
      <c r="H21" s="108">
        <v>48570121</v>
      </c>
      <c r="I21" s="108">
        <v>48743778</v>
      </c>
      <c r="J21" s="108">
        <v>48915550</v>
      </c>
      <c r="K21" s="108">
        <v>49085423</v>
      </c>
      <c r="L21" s="108">
        <v>49253416</v>
      </c>
      <c r="M21" s="108">
        <v>49419303</v>
      </c>
      <c r="N21" s="108">
        <v>49531379</v>
      </c>
      <c r="O21" s="108">
        <v>49640474</v>
      </c>
      <c r="P21" s="108">
        <v>49746809</v>
      </c>
      <c r="Q21" s="108">
        <v>49850372</v>
      </c>
      <c r="R21" s="108">
        <v>49951173</v>
      </c>
      <c r="S21" s="108">
        <v>49898049</v>
      </c>
      <c r="T21" s="108">
        <v>49841856</v>
      </c>
      <c r="U21" s="108">
        <v>49782591</v>
      </c>
      <c r="V21" s="108">
        <v>49720261</v>
      </c>
      <c r="W21" s="108">
        <v>49654922</v>
      </c>
      <c r="X21" s="108">
        <v>49484915</v>
      </c>
      <c r="Y21" s="108">
        <v>49312247</v>
      </c>
      <c r="Z21" s="108">
        <v>49136858</v>
      </c>
      <c r="AA21" s="108">
        <v>48958750</v>
      </c>
      <c r="AB21" s="108">
        <v>48777546</v>
      </c>
      <c r="AC21" s="108">
        <v>48523885</v>
      </c>
      <c r="AD21" s="108">
        <v>48267106</v>
      </c>
      <c r="AE21" s="108">
        <v>48006991</v>
      </c>
      <c r="AF21" s="108">
        <v>47742992</v>
      </c>
      <c r="AG21" s="108">
        <v>47476363</v>
      </c>
      <c r="AH21" s="108">
        <v>47120249</v>
      </c>
      <c r="AI21" s="108">
        <v>46760202</v>
      </c>
      <c r="AJ21" s="108">
        <v>46396089</v>
      </c>
      <c r="AK21" s="108">
        <v>46027909</v>
      </c>
      <c r="AL21" s="108">
        <v>45655313</v>
      </c>
      <c r="AM21" s="108">
        <v>45194616</v>
      </c>
      <c r="AN21" s="108">
        <v>44729296</v>
      </c>
      <c r="AO21" s="108">
        <v>44259170</v>
      </c>
      <c r="AP21" s="108">
        <v>43784242</v>
      </c>
      <c r="AQ21" s="108">
        <v>43304614</v>
      </c>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c r="CQ21" s="108"/>
      <c r="CR21" s="108"/>
      <c r="CS21" s="108"/>
      <c r="CT21" s="108"/>
      <c r="CU21" s="108"/>
      <c r="CV21" s="108"/>
      <c r="CW21" s="108"/>
      <c r="CX21" s="108"/>
      <c r="CY21" s="108"/>
      <c r="CZ21" s="108"/>
      <c r="DA21" s="108"/>
      <c r="DB21" s="108"/>
      <c r="DC21" s="108"/>
      <c r="DD21" s="108"/>
      <c r="DE21" s="108"/>
      <c r="DF21" s="108"/>
      <c r="DG21" s="108"/>
      <c r="DH21" s="108"/>
      <c r="DI21" s="108"/>
      <c r="DJ21" s="108"/>
      <c r="DK21" s="108"/>
      <c r="DL21" s="108"/>
      <c r="DM21" s="108"/>
      <c r="DN21" s="108"/>
      <c r="DO21" s="108"/>
      <c r="DP21" s="108"/>
      <c r="DQ21" s="108"/>
      <c r="DR21" s="108"/>
      <c r="DS21" s="108"/>
      <c r="DT21" s="108"/>
      <c r="DU21" s="108"/>
    </row>
    <row r="22" spans="1:125" s="41" customFormat="1" x14ac:dyDescent="0.15">
      <c r="A22" s="106" t="s">
        <v>42</v>
      </c>
      <c r="B22" s="109"/>
      <c r="C22" s="108">
        <v>35596684</v>
      </c>
      <c r="D22" s="108">
        <v>36469198</v>
      </c>
      <c r="E22" s="108">
        <v>37345087</v>
      </c>
      <c r="F22" s="108">
        <v>38222982</v>
      </c>
      <c r="G22" s="108">
        <v>39103497</v>
      </c>
      <c r="H22" s="108">
        <v>39986631</v>
      </c>
      <c r="I22" s="108">
        <v>40431885</v>
      </c>
      <c r="J22" s="108">
        <v>40876363</v>
      </c>
      <c r="K22" s="108">
        <v>41319455</v>
      </c>
      <c r="L22" s="108">
        <v>41762386</v>
      </c>
      <c r="M22" s="108">
        <v>42204523</v>
      </c>
      <c r="N22" s="108">
        <v>42642703</v>
      </c>
      <c r="O22" s="108">
        <v>43079302</v>
      </c>
      <c r="P22" s="108">
        <v>43514945</v>
      </c>
      <c r="Q22" s="108">
        <v>43948422</v>
      </c>
      <c r="R22" s="108">
        <v>44380335</v>
      </c>
      <c r="S22" s="108">
        <v>44505774</v>
      </c>
      <c r="T22" s="108">
        <v>44629613</v>
      </c>
      <c r="U22" s="108">
        <v>44753058</v>
      </c>
      <c r="V22" s="108">
        <v>44875514</v>
      </c>
      <c r="W22" s="108">
        <v>44996580</v>
      </c>
      <c r="X22" s="108">
        <v>45043107</v>
      </c>
      <c r="Y22" s="108">
        <v>45088296</v>
      </c>
      <c r="Z22" s="108">
        <v>45133137</v>
      </c>
      <c r="AA22" s="108">
        <v>45177035</v>
      </c>
      <c r="AB22" s="108">
        <v>45219488</v>
      </c>
      <c r="AC22" s="108">
        <v>45200951</v>
      </c>
      <c r="AD22" s="108">
        <v>45181065</v>
      </c>
      <c r="AE22" s="108">
        <v>45159734</v>
      </c>
      <c r="AF22" s="108">
        <v>45136964</v>
      </c>
      <c r="AG22" s="108">
        <v>45112762</v>
      </c>
      <c r="AH22" s="108">
        <v>44996497</v>
      </c>
      <c r="AI22" s="108">
        <v>44877486</v>
      </c>
      <c r="AJ22" s="108">
        <v>44756298</v>
      </c>
      <c r="AK22" s="108">
        <v>44633495</v>
      </c>
      <c r="AL22" s="108">
        <v>44508194</v>
      </c>
      <c r="AM22" s="108">
        <v>44304843</v>
      </c>
      <c r="AN22" s="108">
        <v>44098355</v>
      </c>
      <c r="AO22" s="108">
        <v>43889049</v>
      </c>
      <c r="AP22" s="108">
        <v>43676915</v>
      </c>
      <c r="AQ22" s="108">
        <v>43461938</v>
      </c>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c r="CQ22" s="108"/>
      <c r="CR22" s="108"/>
      <c r="CS22" s="108"/>
      <c r="CT22" s="108"/>
      <c r="CU22" s="108"/>
      <c r="CV22" s="108"/>
      <c r="CW22" s="108"/>
      <c r="CX22" s="108"/>
      <c r="CY22" s="108"/>
      <c r="CZ22" s="108"/>
      <c r="DA22" s="108"/>
      <c r="DB22" s="108"/>
      <c r="DC22" s="108"/>
      <c r="DD22" s="108"/>
      <c r="DE22" s="108"/>
      <c r="DF22" s="108"/>
      <c r="DG22" s="108"/>
      <c r="DH22" s="108"/>
      <c r="DI22" s="108"/>
      <c r="DJ22" s="108"/>
      <c r="DK22" s="108"/>
      <c r="DL22" s="108"/>
      <c r="DM22" s="108"/>
      <c r="DN22" s="108"/>
      <c r="DO22" s="108"/>
      <c r="DP22" s="108"/>
      <c r="DQ22" s="108"/>
      <c r="DR22" s="108"/>
      <c r="DS22" s="108"/>
      <c r="DT22" s="108"/>
      <c r="DU22" s="108"/>
    </row>
    <row r="23" spans="1:125" s="41" customFormat="1" x14ac:dyDescent="0.15">
      <c r="A23" s="106" t="s">
        <v>43</v>
      </c>
      <c r="B23" s="109"/>
      <c r="C23" s="108">
        <v>28561929</v>
      </c>
      <c r="D23" s="108">
        <v>28897993</v>
      </c>
      <c r="E23" s="108">
        <v>29235979</v>
      </c>
      <c r="F23" s="108">
        <v>29575265</v>
      </c>
      <c r="G23" s="108">
        <v>29916678</v>
      </c>
      <c r="H23" s="108">
        <v>30259388</v>
      </c>
      <c r="I23" s="108">
        <v>30555203</v>
      </c>
      <c r="J23" s="108">
        <v>30851483</v>
      </c>
      <c r="K23" s="108">
        <v>31148240</v>
      </c>
      <c r="L23" s="108">
        <v>31445036</v>
      </c>
      <c r="M23" s="108">
        <v>31742865</v>
      </c>
      <c r="N23" s="108">
        <v>32013403</v>
      </c>
      <c r="O23" s="108">
        <v>32284297</v>
      </c>
      <c r="P23" s="108">
        <v>32554567</v>
      </c>
      <c r="Q23" s="108">
        <v>32824629</v>
      </c>
      <c r="R23" s="108">
        <v>33094485</v>
      </c>
      <c r="S23" s="108">
        <v>33218704</v>
      </c>
      <c r="T23" s="108">
        <v>33342490</v>
      </c>
      <c r="U23" s="108">
        <v>33465846</v>
      </c>
      <c r="V23" s="108">
        <v>33588769</v>
      </c>
      <c r="W23" s="108">
        <v>33711091</v>
      </c>
      <c r="X23" s="108">
        <v>33773080</v>
      </c>
      <c r="Y23" s="108">
        <v>33834401</v>
      </c>
      <c r="Z23" s="108">
        <v>33895216</v>
      </c>
      <c r="AA23" s="108">
        <v>33955531</v>
      </c>
      <c r="AB23" s="108">
        <v>34015286</v>
      </c>
      <c r="AC23" s="108">
        <v>34024136</v>
      </c>
      <c r="AD23" s="108">
        <v>34032020</v>
      </c>
      <c r="AE23" s="108">
        <v>34038573</v>
      </c>
      <c r="AF23" s="108">
        <v>34044631</v>
      </c>
      <c r="AG23" s="108">
        <v>34049785</v>
      </c>
      <c r="AH23" s="108">
        <v>33981865</v>
      </c>
      <c r="AI23" s="108">
        <v>33912055</v>
      </c>
      <c r="AJ23" s="108">
        <v>33841154</v>
      </c>
      <c r="AK23" s="108">
        <v>33768758</v>
      </c>
      <c r="AL23" s="108">
        <v>33694729</v>
      </c>
      <c r="AM23" s="108">
        <v>33553254</v>
      </c>
      <c r="AN23" s="108">
        <v>33409995</v>
      </c>
      <c r="AO23" s="108">
        <v>33264698</v>
      </c>
      <c r="AP23" s="108">
        <v>33117354</v>
      </c>
      <c r="AQ23" s="108">
        <v>32967696</v>
      </c>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c r="DD23" s="108"/>
      <c r="DE23" s="108"/>
      <c r="DF23" s="108"/>
      <c r="DG23" s="108"/>
      <c r="DH23" s="108"/>
      <c r="DI23" s="108"/>
      <c r="DJ23" s="108"/>
      <c r="DK23" s="108"/>
      <c r="DL23" s="108"/>
      <c r="DM23" s="108"/>
      <c r="DN23" s="108"/>
      <c r="DO23" s="108"/>
      <c r="DP23" s="108"/>
      <c r="DQ23" s="108"/>
      <c r="DR23" s="108"/>
      <c r="DS23" s="108"/>
      <c r="DT23" s="108"/>
      <c r="DU23" s="108"/>
    </row>
    <row r="24" spans="1:125" s="41" customFormat="1" x14ac:dyDescent="0.15">
      <c r="A24" s="106" t="s">
        <v>44</v>
      </c>
      <c r="B24" s="109"/>
      <c r="C24" s="108">
        <v>27309175</v>
      </c>
      <c r="D24" s="108">
        <v>27697075</v>
      </c>
      <c r="E24" s="108">
        <v>28086382</v>
      </c>
      <c r="F24" s="108">
        <v>28477214</v>
      </c>
      <c r="G24" s="108">
        <v>28870036</v>
      </c>
      <c r="H24" s="108">
        <v>29263930</v>
      </c>
      <c r="I24" s="108">
        <v>29680807</v>
      </c>
      <c r="J24" s="108">
        <v>30098655</v>
      </c>
      <c r="K24" s="108">
        <v>30516559</v>
      </c>
      <c r="L24" s="108">
        <v>30935431</v>
      </c>
      <c r="M24" s="108">
        <v>31354369</v>
      </c>
      <c r="N24" s="108">
        <v>31810089</v>
      </c>
      <c r="O24" s="108">
        <v>32266150</v>
      </c>
      <c r="P24" s="108">
        <v>32723446</v>
      </c>
      <c r="Q24" s="108">
        <v>33181071</v>
      </c>
      <c r="R24" s="108">
        <v>33639932</v>
      </c>
      <c r="S24" s="108">
        <v>33827113</v>
      </c>
      <c r="T24" s="108">
        <v>34014004</v>
      </c>
      <c r="U24" s="108">
        <v>34201533</v>
      </c>
      <c r="V24" s="108">
        <v>34389230</v>
      </c>
      <c r="W24" s="108">
        <v>34576796</v>
      </c>
      <c r="X24" s="108">
        <v>34681721</v>
      </c>
      <c r="Y24" s="108">
        <v>34786145</v>
      </c>
      <c r="Z24" s="108">
        <v>34890824</v>
      </c>
      <c r="AA24" s="108">
        <v>34995307</v>
      </c>
      <c r="AB24" s="108">
        <v>35099195</v>
      </c>
      <c r="AC24" s="108">
        <v>35123108</v>
      </c>
      <c r="AD24" s="108">
        <v>35146264</v>
      </c>
      <c r="AE24" s="108">
        <v>35168588</v>
      </c>
      <c r="AF24" s="108">
        <v>35190084</v>
      </c>
      <c r="AG24" s="108">
        <v>35210761</v>
      </c>
      <c r="AH24" s="108">
        <v>35149364</v>
      </c>
      <c r="AI24" s="108">
        <v>35086043</v>
      </c>
      <c r="AJ24" s="108">
        <v>35021255</v>
      </c>
      <c r="AK24" s="108">
        <v>34955420</v>
      </c>
      <c r="AL24" s="108">
        <v>34887860</v>
      </c>
      <c r="AM24" s="108">
        <v>34773584</v>
      </c>
      <c r="AN24" s="108">
        <v>34657194</v>
      </c>
      <c r="AO24" s="108">
        <v>34538932</v>
      </c>
      <c r="AP24" s="108">
        <v>34418799</v>
      </c>
      <c r="AQ24" s="108">
        <v>34296778</v>
      </c>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row>
    <row r="25" spans="1:125" s="41" customFormat="1" x14ac:dyDescent="0.15">
      <c r="A25" s="106" t="s">
        <v>45</v>
      </c>
      <c r="B25" s="109" t="s">
        <v>63</v>
      </c>
      <c r="C25" s="108">
        <v>64012735</v>
      </c>
      <c r="D25" s="108">
        <v>65103813</v>
      </c>
      <c r="E25" s="108">
        <v>66197219</v>
      </c>
      <c r="F25" s="108">
        <v>67293270</v>
      </c>
      <c r="G25" s="108">
        <v>68391971</v>
      </c>
      <c r="H25" s="108">
        <v>69493315</v>
      </c>
      <c r="I25" s="108">
        <v>70117827</v>
      </c>
      <c r="J25" s="108">
        <v>70740874</v>
      </c>
      <c r="K25" s="108">
        <v>71362466</v>
      </c>
      <c r="L25" s="108">
        <v>71981573</v>
      </c>
      <c r="M25" s="108">
        <v>72600528</v>
      </c>
      <c r="N25" s="108">
        <v>73175111</v>
      </c>
      <c r="O25" s="108">
        <v>73747932</v>
      </c>
      <c r="P25" s="108">
        <v>74316674</v>
      </c>
      <c r="Q25" s="108">
        <v>74882356</v>
      </c>
      <c r="R25" s="108">
        <v>75444976</v>
      </c>
      <c r="S25" s="108">
        <v>75591646</v>
      </c>
      <c r="T25" s="108">
        <v>75735956</v>
      </c>
      <c r="U25" s="108">
        <v>75876911</v>
      </c>
      <c r="V25" s="108">
        <v>76016506</v>
      </c>
      <c r="W25" s="108">
        <v>76153589</v>
      </c>
      <c r="X25" s="108">
        <v>76158566</v>
      </c>
      <c r="Y25" s="108">
        <v>76162220</v>
      </c>
      <c r="Z25" s="108">
        <v>76162735</v>
      </c>
      <c r="AA25" s="108">
        <v>76161099</v>
      </c>
      <c r="AB25" s="108">
        <v>76157934</v>
      </c>
      <c r="AC25" s="108">
        <v>76077798</v>
      </c>
      <c r="AD25" s="108">
        <v>75993545</v>
      </c>
      <c r="AE25" s="108">
        <v>75907456</v>
      </c>
      <c r="AF25" s="108">
        <v>75818561</v>
      </c>
      <c r="AG25" s="108">
        <v>75727077</v>
      </c>
      <c r="AH25" s="108">
        <v>75499464</v>
      </c>
      <c r="AI25" s="108">
        <v>75267223</v>
      </c>
      <c r="AJ25" s="108">
        <v>75032012</v>
      </c>
      <c r="AK25" s="108">
        <v>74792889</v>
      </c>
      <c r="AL25" s="108">
        <v>74549052</v>
      </c>
      <c r="AM25" s="108">
        <v>74195249</v>
      </c>
      <c r="AN25" s="108">
        <v>73837652</v>
      </c>
      <c r="AO25" s="108">
        <v>73474323</v>
      </c>
      <c r="AP25" s="108">
        <v>73107066</v>
      </c>
      <c r="AQ25" s="108">
        <v>72733998</v>
      </c>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108"/>
      <c r="CG25" s="108"/>
      <c r="CH25" s="108"/>
      <c r="CI25" s="108"/>
      <c r="CJ25" s="108"/>
      <c r="CK25" s="108"/>
      <c r="CL25" s="108"/>
      <c r="CM25" s="108"/>
      <c r="CN25" s="108"/>
      <c r="CO25" s="108"/>
      <c r="CP25" s="108"/>
      <c r="CQ25" s="108"/>
      <c r="CR25" s="108"/>
      <c r="CS25" s="108"/>
      <c r="CT25" s="108"/>
      <c r="CU25" s="108"/>
      <c r="CV25" s="108"/>
      <c r="CW25" s="108"/>
      <c r="CX25" s="108"/>
      <c r="CY25" s="108"/>
      <c r="CZ25" s="108"/>
      <c r="DA25" s="108"/>
      <c r="DB25" s="108"/>
      <c r="DC25" s="108"/>
      <c r="DD25" s="108"/>
      <c r="DE25" s="108"/>
      <c r="DF25" s="108"/>
      <c r="DG25" s="108"/>
      <c r="DH25" s="108"/>
      <c r="DI25" s="108"/>
      <c r="DJ25" s="108"/>
      <c r="DK25" s="108"/>
      <c r="DL25" s="108"/>
      <c r="DM25" s="108"/>
      <c r="DN25" s="108"/>
      <c r="DO25" s="108"/>
      <c r="DP25" s="108"/>
      <c r="DQ25" s="108"/>
      <c r="DR25" s="108"/>
      <c r="DS25" s="108"/>
      <c r="DT25" s="108"/>
      <c r="DU25" s="108"/>
    </row>
    <row r="26" spans="1:125" s="41" customFormat="1" x14ac:dyDescent="0.15">
      <c r="A26" s="106" t="s">
        <v>46</v>
      </c>
      <c r="B26" s="109" t="s">
        <v>63</v>
      </c>
      <c r="C26" s="108">
        <v>55075346</v>
      </c>
      <c r="D26" s="108">
        <v>56724815</v>
      </c>
      <c r="E26" s="108">
        <v>58380969</v>
      </c>
      <c r="F26" s="108">
        <v>60045794</v>
      </c>
      <c r="G26" s="108">
        <v>61717276</v>
      </c>
      <c r="H26" s="108">
        <v>63397432</v>
      </c>
      <c r="I26" s="108">
        <v>64294970</v>
      </c>
      <c r="J26" s="108">
        <v>65193111</v>
      </c>
      <c r="K26" s="108">
        <v>66091850</v>
      </c>
      <c r="L26" s="108">
        <v>66991193</v>
      </c>
      <c r="M26" s="108">
        <v>67890966</v>
      </c>
      <c r="N26" s="108">
        <v>68852098</v>
      </c>
      <c r="O26" s="108">
        <v>69813703</v>
      </c>
      <c r="P26" s="108">
        <v>70775947</v>
      </c>
      <c r="Q26" s="108">
        <v>71738831</v>
      </c>
      <c r="R26" s="108">
        <v>72702355</v>
      </c>
      <c r="S26" s="108">
        <v>73098241</v>
      </c>
      <c r="T26" s="108">
        <v>73493407</v>
      </c>
      <c r="U26" s="108">
        <v>73889859</v>
      </c>
      <c r="V26" s="108">
        <v>74285594</v>
      </c>
      <c r="W26" s="108">
        <v>74682711</v>
      </c>
      <c r="X26" s="108">
        <v>74954962</v>
      </c>
      <c r="Y26" s="108">
        <v>75226201</v>
      </c>
      <c r="Z26" s="108">
        <v>75498364</v>
      </c>
      <c r="AA26" s="108">
        <v>75770433</v>
      </c>
      <c r="AB26" s="108">
        <v>76041822</v>
      </c>
      <c r="AC26" s="108">
        <v>76162944</v>
      </c>
      <c r="AD26" s="108">
        <v>76283214</v>
      </c>
      <c r="AE26" s="108">
        <v>76402218</v>
      </c>
      <c r="AF26" s="108">
        <v>76519949</v>
      </c>
      <c r="AG26" s="108">
        <v>76636830</v>
      </c>
      <c r="AH26" s="108">
        <v>76571772</v>
      </c>
      <c r="AI26" s="108">
        <v>76503429</v>
      </c>
      <c r="AJ26" s="108">
        <v>76433377</v>
      </c>
      <c r="AK26" s="108">
        <v>76359635</v>
      </c>
      <c r="AL26" s="108">
        <v>76283793</v>
      </c>
      <c r="AM26" s="108">
        <v>76091588</v>
      </c>
      <c r="AN26" s="108">
        <v>75895337</v>
      </c>
      <c r="AO26" s="108">
        <v>75695431</v>
      </c>
      <c r="AP26" s="108">
        <v>75491866</v>
      </c>
      <c r="AQ26" s="108">
        <v>75284173</v>
      </c>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8"/>
      <c r="CK26" s="108"/>
      <c r="CL26" s="108"/>
      <c r="CM26" s="108"/>
      <c r="CN26" s="108"/>
      <c r="CO26" s="108"/>
      <c r="CP26" s="108"/>
      <c r="CQ26" s="108"/>
      <c r="CR26" s="108"/>
      <c r="CS26" s="108"/>
      <c r="CT26" s="108"/>
      <c r="CU26" s="108"/>
      <c r="CV26" s="108"/>
      <c r="CW26" s="108"/>
      <c r="CX26" s="108"/>
      <c r="CY26" s="108"/>
      <c r="CZ26" s="108"/>
      <c r="DA26" s="108"/>
      <c r="DB26" s="108"/>
      <c r="DC26" s="108"/>
      <c r="DD26" s="108"/>
      <c r="DE26" s="108"/>
      <c r="DF26" s="108"/>
      <c r="DG26" s="108"/>
      <c r="DH26" s="108"/>
      <c r="DI26" s="108"/>
      <c r="DJ26" s="108"/>
      <c r="DK26" s="108"/>
      <c r="DL26" s="108"/>
      <c r="DM26" s="108"/>
      <c r="DN26" s="108"/>
      <c r="DO26" s="108"/>
      <c r="DP26" s="108"/>
      <c r="DQ26" s="108"/>
      <c r="DR26" s="108"/>
      <c r="DS26" s="108"/>
      <c r="DT26" s="108"/>
      <c r="DU26" s="108"/>
    </row>
    <row r="27" spans="1:125" s="41" customFormat="1" x14ac:dyDescent="0.15">
      <c r="A27" s="106" t="s">
        <v>47</v>
      </c>
      <c r="B27" s="109"/>
      <c r="C27" s="108">
        <v>36320276</v>
      </c>
      <c r="D27" s="108">
        <v>36824507</v>
      </c>
      <c r="E27" s="108">
        <v>37329185</v>
      </c>
      <c r="F27" s="108">
        <v>37834616</v>
      </c>
      <c r="G27" s="108">
        <v>38340801</v>
      </c>
      <c r="H27" s="108">
        <v>38847738</v>
      </c>
      <c r="I27" s="108">
        <v>39216297</v>
      </c>
      <c r="J27" s="108">
        <v>39583553</v>
      </c>
      <c r="K27" s="108">
        <v>39948352</v>
      </c>
      <c r="L27" s="108">
        <v>40311846</v>
      </c>
      <c r="M27" s="108">
        <v>40673020</v>
      </c>
      <c r="N27" s="108">
        <v>40988875</v>
      </c>
      <c r="O27" s="108">
        <v>41300713</v>
      </c>
      <c r="P27" s="108">
        <v>41609531</v>
      </c>
      <c r="Q27" s="108">
        <v>41914204</v>
      </c>
      <c r="R27" s="108">
        <v>42215855</v>
      </c>
      <c r="S27" s="108">
        <v>42206093</v>
      </c>
      <c r="T27" s="108">
        <v>42194084</v>
      </c>
      <c r="U27" s="108">
        <v>42179283</v>
      </c>
      <c r="V27" s="108">
        <v>42162790</v>
      </c>
      <c r="W27" s="108">
        <v>42143973</v>
      </c>
      <c r="X27" s="108">
        <v>42035447</v>
      </c>
      <c r="Y27" s="108">
        <v>41925344</v>
      </c>
      <c r="Z27" s="108">
        <v>41812668</v>
      </c>
      <c r="AA27" s="108">
        <v>41697956</v>
      </c>
      <c r="AB27" s="108">
        <v>41581550</v>
      </c>
      <c r="AC27" s="108">
        <v>41408536</v>
      </c>
      <c r="AD27" s="108">
        <v>41232296</v>
      </c>
      <c r="AE27" s="108">
        <v>41054072</v>
      </c>
      <c r="AF27" s="108">
        <v>40873337</v>
      </c>
      <c r="AG27" s="108">
        <v>40690209</v>
      </c>
      <c r="AH27" s="108">
        <v>40434058</v>
      </c>
      <c r="AI27" s="108">
        <v>40174403</v>
      </c>
      <c r="AJ27" s="108">
        <v>39912141</v>
      </c>
      <c r="AK27" s="108">
        <v>39646756</v>
      </c>
      <c r="AL27" s="108">
        <v>39377835</v>
      </c>
      <c r="AM27" s="108">
        <v>39051428</v>
      </c>
      <c r="AN27" s="108">
        <v>38721953</v>
      </c>
      <c r="AO27" s="108">
        <v>38388405</v>
      </c>
      <c r="AP27" s="108">
        <v>38051710</v>
      </c>
      <c r="AQ27" s="108">
        <v>37710902</v>
      </c>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row>
    <row r="28" spans="1:125" s="41" customFormat="1" x14ac:dyDescent="0.15">
      <c r="A28" s="106" t="s">
        <v>48</v>
      </c>
      <c r="B28" s="109"/>
      <c r="C28" s="108">
        <v>39046982</v>
      </c>
      <c r="D28" s="108">
        <v>39634418</v>
      </c>
      <c r="E28" s="108">
        <v>40222549</v>
      </c>
      <c r="F28" s="108">
        <v>40810715</v>
      </c>
      <c r="G28" s="108">
        <v>41400246</v>
      </c>
      <c r="H28" s="108">
        <v>41990476</v>
      </c>
      <c r="I28" s="108">
        <v>42505868</v>
      </c>
      <c r="J28" s="108">
        <v>43019512</v>
      </c>
      <c r="K28" s="108">
        <v>43531393</v>
      </c>
      <c r="L28" s="108">
        <v>44041525</v>
      </c>
      <c r="M28" s="108">
        <v>44549781</v>
      </c>
      <c r="N28" s="108">
        <v>45081221</v>
      </c>
      <c r="O28" s="108">
        <v>45610268</v>
      </c>
      <c r="P28" s="108">
        <v>46137032</v>
      </c>
      <c r="Q28" s="108">
        <v>46661511</v>
      </c>
      <c r="R28" s="108">
        <v>47183706</v>
      </c>
      <c r="S28" s="108">
        <v>47312107</v>
      </c>
      <c r="T28" s="108">
        <v>47438746</v>
      </c>
      <c r="U28" s="108">
        <v>47564932</v>
      </c>
      <c r="V28" s="108">
        <v>47689360</v>
      </c>
      <c r="W28" s="108">
        <v>47813391</v>
      </c>
      <c r="X28" s="108">
        <v>47843089</v>
      </c>
      <c r="Y28" s="108">
        <v>47871052</v>
      </c>
      <c r="Z28" s="108">
        <v>47898499</v>
      </c>
      <c r="AA28" s="108">
        <v>47924799</v>
      </c>
      <c r="AB28" s="108">
        <v>47949565</v>
      </c>
      <c r="AC28" s="108">
        <v>47885514</v>
      </c>
      <c r="AD28" s="108">
        <v>47819863</v>
      </c>
      <c r="AE28" s="108">
        <v>47752348</v>
      </c>
      <c r="AF28" s="108">
        <v>47682968</v>
      </c>
      <c r="AG28" s="108">
        <v>47611984</v>
      </c>
      <c r="AH28" s="108">
        <v>47435286</v>
      </c>
      <c r="AI28" s="108">
        <v>47255520</v>
      </c>
      <c r="AJ28" s="108">
        <v>47073656</v>
      </c>
      <c r="AK28" s="108">
        <v>46888473</v>
      </c>
      <c r="AL28" s="108">
        <v>46700945</v>
      </c>
      <c r="AM28" s="108">
        <v>46444963</v>
      </c>
      <c r="AN28" s="108">
        <v>46185458</v>
      </c>
      <c r="AO28" s="108">
        <v>45922672</v>
      </c>
      <c r="AP28" s="108">
        <v>45656593</v>
      </c>
      <c r="AQ28" s="108">
        <v>45386943</v>
      </c>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row>
    <row r="29" spans="1:125" s="41" customFormat="1" x14ac:dyDescent="0.15">
      <c r="A29" s="106" t="s">
        <v>49</v>
      </c>
      <c r="B29" s="109"/>
      <c r="C29" s="108">
        <v>93441311</v>
      </c>
      <c r="D29" s="108">
        <v>94762735</v>
      </c>
      <c r="E29" s="108">
        <v>96092605</v>
      </c>
      <c r="F29" s="108">
        <v>97432952</v>
      </c>
      <c r="G29" s="108">
        <v>98781217</v>
      </c>
      <c r="H29" s="108">
        <v>100139978</v>
      </c>
      <c r="I29" s="108">
        <v>100775808</v>
      </c>
      <c r="J29" s="108">
        <v>101412260</v>
      </c>
      <c r="K29" s="108">
        <v>102051976</v>
      </c>
      <c r="L29" s="108">
        <v>102693621</v>
      </c>
      <c r="M29" s="108">
        <v>103336677</v>
      </c>
      <c r="N29" s="108">
        <v>103809307</v>
      </c>
      <c r="O29" s="108">
        <v>104282460</v>
      </c>
      <c r="P29" s="108">
        <v>104756662</v>
      </c>
      <c r="Q29" s="108">
        <v>105233266</v>
      </c>
      <c r="R29" s="108">
        <v>105709587</v>
      </c>
      <c r="S29" s="108">
        <v>106266891</v>
      </c>
      <c r="T29" s="108">
        <v>106824429</v>
      </c>
      <c r="U29" s="108">
        <v>107382202</v>
      </c>
      <c r="V29" s="108">
        <v>107940210</v>
      </c>
      <c r="W29" s="108">
        <v>108498252</v>
      </c>
      <c r="X29" s="108">
        <v>108834411</v>
      </c>
      <c r="Y29" s="108">
        <v>109169785</v>
      </c>
      <c r="Z29" s="108">
        <v>109504579</v>
      </c>
      <c r="AA29" s="108">
        <v>109838792</v>
      </c>
      <c r="AB29" s="108">
        <v>110171903</v>
      </c>
      <c r="AC29" s="108">
        <v>110377364</v>
      </c>
      <c r="AD29" s="108">
        <v>110582023</v>
      </c>
      <c r="AE29" s="108">
        <v>110785064</v>
      </c>
      <c r="AF29" s="108">
        <v>110986496</v>
      </c>
      <c r="AG29" s="108">
        <v>111185837</v>
      </c>
      <c r="AH29" s="108">
        <v>111192444</v>
      </c>
      <c r="AI29" s="108">
        <v>111196745</v>
      </c>
      <c r="AJ29" s="108">
        <v>111197893</v>
      </c>
      <c r="AK29" s="108">
        <v>111195893</v>
      </c>
      <c r="AL29" s="108">
        <v>111190092</v>
      </c>
      <c r="AM29" s="108">
        <v>110964920</v>
      </c>
      <c r="AN29" s="108">
        <v>110735488</v>
      </c>
      <c r="AO29" s="108">
        <v>110501150</v>
      </c>
      <c r="AP29" s="108">
        <v>110261903</v>
      </c>
      <c r="AQ29" s="108">
        <v>110017437</v>
      </c>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row>
    <row r="30" spans="1:125" s="41" customFormat="1" x14ac:dyDescent="0.15">
      <c r="A30" s="106" t="s">
        <v>50</v>
      </c>
      <c r="B30" s="109"/>
      <c r="C30" s="108">
        <v>27165752</v>
      </c>
      <c r="D30" s="108">
        <v>27590127</v>
      </c>
      <c r="E30" s="108">
        <v>28017470</v>
      </c>
      <c r="F30" s="108">
        <v>28448251</v>
      </c>
      <c r="G30" s="108">
        <v>28881465</v>
      </c>
      <c r="H30" s="108">
        <v>29317612</v>
      </c>
      <c r="I30" s="108">
        <v>29922112</v>
      </c>
      <c r="J30" s="108">
        <v>30531362</v>
      </c>
      <c r="K30" s="108">
        <v>31145369</v>
      </c>
      <c r="L30" s="108">
        <v>31764122</v>
      </c>
      <c r="M30" s="108">
        <v>32387704</v>
      </c>
      <c r="N30" s="108">
        <v>33034464</v>
      </c>
      <c r="O30" s="108">
        <v>33685918</v>
      </c>
      <c r="P30" s="108">
        <v>34341999</v>
      </c>
      <c r="Q30" s="108">
        <v>35002693</v>
      </c>
      <c r="R30" s="108">
        <v>35668010</v>
      </c>
      <c r="S30" s="108">
        <v>36006847</v>
      </c>
      <c r="T30" s="108">
        <v>36347825</v>
      </c>
      <c r="U30" s="108">
        <v>36689860</v>
      </c>
      <c r="V30" s="108">
        <v>37033485</v>
      </c>
      <c r="W30" s="108">
        <v>37379028</v>
      </c>
      <c r="X30" s="108">
        <v>37654750</v>
      </c>
      <c r="Y30" s="108">
        <v>37931250</v>
      </c>
      <c r="Z30" s="108">
        <v>38208766</v>
      </c>
      <c r="AA30" s="108">
        <v>38487848</v>
      </c>
      <c r="AB30" s="108">
        <v>38767363</v>
      </c>
      <c r="AC30" s="108">
        <v>38992128</v>
      </c>
      <c r="AD30" s="108">
        <v>39217458</v>
      </c>
      <c r="AE30" s="108">
        <v>39443376</v>
      </c>
      <c r="AF30" s="108">
        <v>39670446</v>
      </c>
      <c r="AG30" s="108">
        <v>39897423</v>
      </c>
      <c r="AH30" s="108">
        <v>40064005</v>
      </c>
      <c r="AI30" s="108">
        <v>40230588</v>
      </c>
      <c r="AJ30" s="108">
        <v>40397277</v>
      </c>
      <c r="AK30" s="108">
        <v>40564084</v>
      </c>
      <c r="AL30" s="108">
        <v>40731319</v>
      </c>
      <c r="AM30" s="108">
        <v>40863410</v>
      </c>
      <c r="AN30" s="108">
        <v>40995076</v>
      </c>
      <c r="AO30" s="108">
        <v>41126571</v>
      </c>
      <c r="AP30" s="108">
        <v>41257890</v>
      </c>
      <c r="AQ30" s="108">
        <v>41389434</v>
      </c>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c r="CJ30" s="108"/>
      <c r="CK30" s="108"/>
      <c r="CL30" s="108"/>
      <c r="CM30" s="108"/>
      <c r="CN30" s="108"/>
      <c r="CO30" s="108"/>
      <c r="CP30" s="108"/>
      <c r="CQ30" s="108"/>
      <c r="CR30" s="108"/>
      <c r="CS30" s="108"/>
      <c r="CT30" s="108"/>
      <c r="CU30" s="108"/>
      <c r="CV30" s="108"/>
      <c r="CW30" s="108"/>
      <c r="CX30" s="108"/>
      <c r="CY30" s="108"/>
      <c r="CZ30" s="108"/>
      <c r="DA30" s="108"/>
      <c r="DB30" s="108"/>
      <c r="DC30" s="108"/>
      <c r="DD30" s="108"/>
      <c r="DE30" s="108"/>
      <c r="DF30" s="108"/>
      <c r="DG30" s="108"/>
      <c r="DH30" s="108"/>
      <c r="DI30" s="108"/>
      <c r="DJ30" s="108"/>
      <c r="DK30" s="108"/>
      <c r="DL30" s="108"/>
      <c r="DM30" s="108"/>
      <c r="DN30" s="108"/>
      <c r="DO30" s="108"/>
      <c r="DP30" s="108"/>
      <c r="DQ30" s="108"/>
      <c r="DR30" s="108"/>
      <c r="DS30" s="108"/>
      <c r="DT30" s="108"/>
      <c r="DU30" s="108"/>
    </row>
    <row r="31" spans="1:125" s="41" customFormat="1" x14ac:dyDescent="0.15">
      <c r="A31" s="106" t="s">
        <v>51</v>
      </c>
      <c r="B31" s="109"/>
      <c r="C31" s="108">
        <v>6076632</v>
      </c>
      <c r="D31" s="108">
        <v>6204068</v>
      </c>
      <c r="E31" s="108">
        <v>6332565</v>
      </c>
      <c r="F31" s="108">
        <v>6462061</v>
      </c>
      <c r="G31" s="108">
        <v>6592445</v>
      </c>
      <c r="H31" s="108">
        <v>6723930</v>
      </c>
      <c r="I31" s="108">
        <v>6836775</v>
      </c>
      <c r="J31" s="108">
        <v>6950381</v>
      </c>
      <c r="K31" s="108">
        <v>7064657</v>
      </c>
      <c r="L31" s="108">
        <v>7179796</v>
      </c>
      <c r="M31" s="108">
        <v>7295705</v>
      </c>
      <c r="N31" s="108">
        <v>7403066</v>
      </c>
      <c r="O31" s="108">
        <v>7510902</v>
      </c>
      <c r="P31" s="108">
        <v>7619326</v>
      </c>
      <c r="Q31" s="108">
        <v>7728116</v>
      </c>
      <c r="R31" s="108">
        <v>7837381</v>
      </c>
      <c r="S31" s="108">
        <v>7886426</v>
      </c>
      <c r="T31" s="108">
        <v>7935458</v>
      </c>
      <c r="U31" s="108">
        <v>7984694</v>
      </c>
      <c r="V31" s="108">
        <v>8034023</v>
      </c>
      <c r="W31" s="108">
        <v>8083377</v>
      </c>
      <c r="X31" s="108">
        <v>8112536</v>
      </c>
      <c r="Y31" s="108">
        <v>8141617</v>
      </c>
      <c r="Z31" s="108">
        <v>8170784</v>
      </c>
      <c r="AA31" s="108">
        <v>8199949</v>
      </c>
      <c r="AB31" s="108">
        <v>8229006</v>
      </c>
      <c r="AC31" s="108">
        <v>8246757</v>
      </c>
      <c r="AD31" s="108">
        <v>8264425</v>
      </c>
      <c r="AE31" s="108">
        <v>8281989</v>
      </c>
      <c r="AF31" s="108">
        <v>8299452</v>
      </c>
      <c r="AG31" s="108">
        <v>8316813</v>
      </c>
      <c r="AH31" s="108">
        <v>8322955</v>
      </c>
      <c r="AI31" s="108">
        <v>8328793</v>
      </c>
      <c r="AJ31" s="108">
        <v>8334448</v>
      </c>
      <c r="AK31" s="108">
        <v>8340005</v>
      </c>
      <c r="AL31" s="108">
        <v>8345317</v>
      </c>
      <c r="AM31" s="108">
        <v>8340675</v>
      </c>
      <c r="AN31" s="108">
        <v>8335695</v>
      </c>
      <c r="AO31" s="108">
        <v>8330441</v>
      </c>
      <c r="AP31" s="108">
        <v>8324910</v>
      </c>
      <c r="AQ31" s="108">
        <v>8319103</v>
      </c>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8"/>
      <c r="CK31" s="108"/>
      <c r="CL31" s="108"/>
      <c r="CM31" s="108"/>
      <c r="CN31" s="108"/>
      <c r="CO31" s="108"/>
      <c r="CP31" s="108"/>
      <c r="CQ31" s="108"/>
      <c r="CR31" s="108"/>
      <c r="CS31" s="108"/>
      <c r="CT31" s="108"/>
      <c r="CU31" s="108"/>
      <c r="CV31" s="108"/>
      <c r="CW31" s="108"/>
      <c r="CX31" s="108"/>
      <c r="CY31" s="108"/>
      <c r="CZ31" s="108"/>
      <c r="DA31" s="108"/>
      <c r="DB31" s="108"/>
      <c r="DC31" s="108"/>
      <c r="DD31" s="108"/>
      <c r="DE31" s="108"/>
      <c r="DF31" s="108"/>
      <c r="DG31" s="108"/>
      <c r="DH31" s="108"/>
      <c r="DI31" s="108"/>
      <c r="DJ31" s="108"/>
      <c r="DK31" s="108"/>
      <c r="DL31" s="108"/>
      <c r="DM31" s="108"/>
      <c r="DN31" s="108"/>
      <c r="DO31" s="108"/>
      <c r="DP31" s="108"/>
      <c r="DQ31" s="108"/>
      <c r="DR31" s="108"/>
      <c r="DS31" s="108"/>
      <c r="DT31" s="108"/>
      <c r="DU31" s="108"/>
    </row>
    <row r="32" spans="1:125" s="41" customFormat="1" x14ac:dyDescent="0.15">
      <c r="A32" s="106" t="s">
        <v>52</v>
      </c>
      <c r="B32" s="109"/>
      <c r="C32" s="108">
        <v>22265105</v>
      </c>
      <c r="D32" s="108">
        <v>22488779</v>
      </c>
      <c r="E32" s="108">
        <v>22712350</v>
      </c>
      <c r="F32" s="108">
        <v>22935534</v>
      </c>
      <c r="G32" s="108">
        <v>23158972</v>
      </c>
      <c r="H32" s="108">
        <v>23382345</v>
      </c>
      <c r="I32" s="108">
        <v>23489334</v>
      </c>
      <c r="J32" s="108">
        <v>23595325</v>
      </c>
      <c r="K32" s="108">
        <v>23700958</v>
      </c>
      <c r="L32" s="108">
        <v>23805913</v>
      </c>
      <c r="M32" s="108">
        <v>23910066</v>
      </c>
      <c r="N32" s="108">
        <v>23995146</v>
      </c>
      <c r="O32" s="108">
        <v>24079079</v>
      </c>
      <c r="P32" s="108">
        <v>24162004</v>
      </c>
      <c r="Q32" s="108">
        <v>24244216</v>
      </c>
      <c r="R32" s="108">
        <v>24325101</v>
      </c>
      <c r="S32" s="108">
        <v>24334891</v>
      </c>
      <c r="T32" s="108">
        <v>24343547</v>
      </c>
      <c r="U32" s="108">
        <v>24351060</v>
      </c>
      <c r="V32" s="108">
        <v>24357443</v>
      </c>
      <c r="W32" s="108">
        <v>24362563</v>
      </c>
      <c r="X32" s="108">
        <v>24309706</v>
      </c>
      <c r="Y32" s="108">
        <v>24255628</v>
      </c>
      <c r="Z32" s="108">
        <v>24200444</v>
      </c>
      <c r="AA32" s="108">
        <v>24144161</v>
      </c>
      <c r="AB32" s="108">
        <v>24086731</v>
      </c>
      <c r="AC32" s="108">
        <v>23996668</v>
      </c>
      <c r="AD32" s="108">
        <v>23905188</v>
      </c>
      <c r="AE32" s="108">
        <v>23812044</v>
      </c>
      <c r="AF32" s="108">
        <v>23717811</v>
      </c>
      <c r="AG32" s="108">
        <v>23622211</v>
      </c>
      <c r="AH32" s="108">
        <v>23492372</v>
      </c>
      <c r="AI32" s="108">
        <v>23360602</v>
      </c>
      <c r="AJ32" s="108">
        <v>23227443</v>
      </c>
      <c r="AK32" s="108">
        <v>23092623</v>
      </c>
      <c r="AL32" s="108">
        <v>22956040</v>
      </c>
      <c r="AM32" s="108">
        <v>22791992</v>
      </c>
      <c r="AN32" s="108">
        <v>22626217</v>
      </c>
      <c r="AO32" s="108">
        <v>22458536</v>
      </c>
      <c r="AP32" s="108">
        <v>22288952</v>
      </c>
      <c r="AQ32" s="108">
        <v>22117280</v>
      </c>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O32" s="108"/>
      <c r="BP32" s="108"/>
      <c r="BQ32" s="108"/>
      <c r="BR32" s="108"/>
      <c r="BS32" s="108"/>
      <c r="BT32" s="108"/>
      <c r="BU32" s="108"/>
      <c r="BV32" s="108"/>
      <c r="BW32" s="108"/>
      <c r="BX32" s="108"/>
      <c r="BY32" s="108"/>
      <c r="BZ32" s="108"/>
      <c r="CA32" s="108"/>
      <c r="CB32" s="108"/>
      <c r="CC32" s="108"/>
      <c r="CD32" s="108"/>
      <c r="CE32" s="108"/>
      <c r="CF32" s="108"/>
      <c r="CG32" s="108"/>
      <c r="CH32" s="108"/>
      <c r="CI32" s="108"/>
      <c r="CJ32" s="108"/>
      <c r="CK32" s="108"/>
      <c r="CL32" s="108"/>
      <c r="CM32" s="108"/>
      <c r="CN32" s="108"/>
      <c r="CO32" s="108"/>
      <c r="CP32" s="108"/>
      <c r="CQ32" s="108"/>
      <c r="CR32" s="108"/>
      <c r="CS32" s="108"/>
      <c r="CT32" s="108"/>
      <c r="CU32" s="108"/>
      <c r="CV32" s="108"/>
      <c r="CW32" s="108"/>
      <c r="CX32" s="108"/>
      <c r="CY32" s="108"/>
      <c r="CZ32" s="108"/>
      <c r="DA32" s="108"/>
      <c r="DB32" s="108"/>
      <c r="DC32" s="108"/>
      <c r="DD32" s="108"/>
      <c r="DE32" s="108"/>
      <c r="DF32" s="108"/>
      <c r="DG32" s="108"/>
      <c r="DH32" s="108"/>
      <c r="DI32" s="108"/>
      <c r="DJ32" s="108"/>
      <c r="DK32" s="108"/>
      <c r="DL32" s="108"/>
      <c r="DM32" s="108"/>
      <c r="DN32" s="108"/>
      <c r="DO32" s="108"/>
      <c r="DP32" s="108"/>
      <c r="DQ32" s="108"/>
      <c r="DR32" s="108"/>
      <c r="DS32" s="108"/>
      <c r="DT32" s="108"/>
      <c r="DU32" s="108"/>
    </row>
    <row r="33" spans="1:125" s="41" customFormat="1" x14ac:dyDescent="0.15">
      <c r="A33" s="106" t="s">
        <v>53</v>
      </c>
      <c r="B33" s="109"/>
      <c r="C33" s="108">
        <v>47470068</v>
      </c>
      <c r="D33" s="108">
        <v>48012101</v>
      </c>
      <c r="E33" s="108">
        <v>48554505</v>
      </c>
      <c r="F33" s="108">
        <v>49096804</v>
      </c>
      <c r="G33" s="108">
        <v>49638155</v>
      </c>
      <c r="H33" s="108">
        <v>50180238</v>
      </c>
      <c r="I33" s="108">
        <v>50718103</v>
      </c>
      <c r="J33" s="108">
        <v>51253155</v>
      </c>
      <c r="K33" s="108">
        <v>51785395</v>
      </c>
      <c r="L33" s="108">
        <v>52314822</v>
      </c>
      <c r="M33" s="108">
        <v>52841333</v>
      </c>
      <c r="N33" s="108">
        <v>53355532</v>
      </c>
      <c r="O33" s="108">
        <v>53865336</v>
      </c>
      <c r="P33" s="108">
        <v>54370843</v>
      </c>
      <c r="Q33" s="108">
        <v>54872059</v>
      </c>
      <c r="R33" s="108">
        <v>55368978</v>
      </c>
      <c r="S33" s="108">
        <v>55399238</v>
      </c>
      <c r="T33" s="108">
        <v>55427800</v>
      </c>
      <c r="U33" s="108">
        <v>55453059</v>
      </c>
      <c r="V33" s="108">
        <v>55476611</v>
      </c>
      <c r="W33" s="108">
        <v>55496932</v>
      </c>
      <c r="X33" s="108">
        <v>55391846</v>
      </c>
      <c r="Y33" s="108">
        <v>55284435</v>
      </c>
      <c r="Z33" s="108">
        <v>55174627</v>
      </c>
      <c r="AA33" s="108">
        <v>55062430</v>
      </c>
      <c r="AB33" s="108">
        <v>54948186</v>
      </c>
      <c r="AC33" s="108">
        <v>54758121</v>
      </c>
      <c r="AD33" s="108">
        <v>54564606</v>
      </c>
      <c r="AE33" s="108">
        <v>54368062</v>
      </c>
      <c r="AF33" s="108">
        <v>54168498</v>
      </c>
      <c r="AG33" s="108">
        <v>53965916</v>
      </c>
      <c r="AH33" s="108">
        <v>53678253</v>
      </c>
      <c r="AI33" s="108">
        <v>53386869</v>
      </c>
      <c r="AJ33" s="108">
        <v>53092475</v>
      </c>
      <c r="AK33" s="108">
        <v>52793626</v>
      </c>
      <c r="AL33" s="108">
        <v>52491216</v>
      </c>
      <c r="AM33" s="108">
        <v>52120281</v>
      </c>
      <c r="AN33" s="108">
        <v>51744487</v>
      </c>
      <c r="AO33" s="108">
        <v>51365071</v>
      </c>
      <c r="AP33" s="108">
        <v>50980637</v>
      </c>
      <c r="AQ33" s="108">
        <v>50592317</v>
      </c>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c r="CH33" s="108"/>
      <c r="CI33" s="108"/>
      <c r="CJ33" s="108"/>
      <c r="CK33" s="108"/>
      <c r="CL33" s="108"/>
      <c r="CM33" s="108"/>
      <c r="CN33" s="108"/>
      <c r="CO33" s="108"/>
      <c r="CP33" s="108"/>
      <c r="CQ33" s="108"/>
      <c r="CR33" s="108"/>
      <c r="CS33" s="108"/>
      <c r="CT33" s="108"/>
      <c r="CU33" s="108"/>
      <c r="CV33" s="108"/>
      <c r="CW33" s="108"/>
      <c r="CX33" s="108"/>
      <c r="CY33" s="108"/>
      <c r="CZ33" s="108"/>
      <c r="DA33" s="108"/>
      <c r="DB33" s="108"/>
      <c r="DC33" s="108"/>
      <c r="DD33" s="108"/>
      <c r="DE33" s="108"/>
      <c r="DF33" s="108"/>
      <c r="DG33" s="108"/>
      <c r="DH33" s="108"/>
      <c r="DI33" s="108"/>
      <c r="DJ33" s="108"/>
      <c r="DK33" s="108"/>
      <c r="DL33" s="108"/>
      <c r="DM33" s="108"/>
      <c r="DN33" s="108"/>
      <c r="DO33" s="108"/>
      <c r="DP33" s="108"/>
      <c r="DQ33" s="108"/>
      <c r="DR33" s="108"/>
      <c r="DS33" s="108"/>
      <c r="DT33" s="108"/>
      <c r="DU33" s="108"/>
    </row>
    <row r="34" spans="1:125" s="41" customFormat="1" x14ac:dyDescent="0.15">
      <c r="A34" s="106" t="s">
        <v>54</v>
      </c>
      <c r="B34" s="109"/>
      <c r="C34" s="108">
        <v>20500509</v>
      </c>
      <c r="D34" s="108">
        <v>21357500</v>
      </c>
      <c r="E34" s="108">
        <v>22225484</v>
      </c>
      <c r="F34" s="108">
        <v>23105143</v>
      </c>
      <c r="G34" s="108">
        <v>23995688</v>
      </c>
      <c r="H34" s="108">
        <v>24897914</v>
      </c>
      <c r="I34" s="108">
        <v>25352190</v>
      </c>
      <c r="J34" s="108">
        <v>25810564</v>
      </c>
      <c r="K34" s="108">
        <v>26273048</v>
      </c>
      <c r="L34" s="108">
        <v>26740038</v>
      </c>
      <c r="M34" s="108">
        <v>27210606</v>
      </c>
      <c r="N34" s="108">
        <v>27676812</v>
      </c>
      <c r="O34" s="108">
        <v>28146392</v>
      </c>
      <c r="P34" s="108">
        <v>28620306</v>
      </c>
      <c r="Q34" s="108">
        <v>29098132</v>
      </c>
      <c r="R34" s="108">
        <v>29579869</v>
      </c>
      <c r="S34" s="108">
        <v>29919598</v>
      </c>
      <c r="T34" s="108">
        <v>30261682</v>
      </c>
      <c r="U34" s="108">
        <v>30605236</v>
      </c>
      <c r="V34" s="108">
        <v>30951153</v>
      </c>
      <c r="W34" s="108">
        <v>31298576</v>
      </c>
      <c r="X34" s="108">
        <v>31574078</v>
      </c>
      <c r="Y34" s="108">
        <v>31850805</v>
      </c>
      <c r="Z34" s="108">
        <v>32128722</v>
      </c>
      <c r="AA34" s="108">
        <v>32407821</v>
      </c>
      <c r="AB34" s="108">
        <v>32688311</v>
      </c>
      <c r="AC34" s="108">
        <v>32935433</v>
      </c>
      <c r="AD34" s="108">
        <v>33183227</v>
      </c>
      <c r="AE34" s="108">
        <v>33431951</v>
      </c>
      <c r="AF34" s="108">
        <v>33681603</v>
      </c>
      <c r="AG34" s="108">
        <v>33932187</v>
      </c>
      <c r="AH34" s="108">
        <v>34162793</v>
      </c>
      <c r="AI34" s="108">
        <v>34394172</v>
      </c>
      <c r="AJ34" s="108">
        <v>34626792</v>
      </c>
      <c r="AK34" s="108">
        <v>34859712</v>
      </c>
      <c r="AL34" s="108">
        <v>35093514</v>
      </c>
      <c r="AM34" s="108">
        <v>35318840</v>
      </c>
      <c r="AN34" s="108">
        <v>35544500</v>
      </c>
      <c r="AO34" s="108">
        <v>35771331</v>
      </c>
      <c r="AP34" s="108">
        <v>35998380</v>
      </c>
      <c r="AQ34" s="108">
        <v>36226427</v>
      </c>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c r="CI34" s="108"/>
      <c r="CJ34" s="108"/>
      <c r="CK34" s="108"/>
      <c r="CL34" s="108"/>
      <c r="CM34" s="108"/>
      <c r="CN34" s="108"/>
      <c r="CO34" s="108"/>
      <c r="CP34" s="108"/>
      <c r="CQ34" s="108"/>
      <c r="CR34" s="108"/>
      <c r="CS34" s="108"/>
      <c r="CT34" s="108"/>
      <c r="CU34" s="108"/>
      <c r="CV34" s="108"/>
      <c r="CW34" s="108"/>
      <c r="CX34" s="108"/>
      <c r="CY34" s="108"/>
      <c r="CZ34" s="108"/>
      <c r="DA34" s="108"/>
      <c r="DB34" s="108"/>
      <c r="DC34" s="108"/>
      <c r="DD34" s="108"/>
      <c r="DE34" s="108"/>
      <c r="DF34" s="108"/>
      <c r="DG34" s="108"/>
      <c r="DH34" s="108"/>
      <c r="DI34" s="108"/>
      <c r="DJ34" s="108"/>
      <c r="DK34" s="108"/>
      <c r="DL34" s="108"/>
      <c r="DM34" s="108"/>
      <c r="DN34" s="108"/>
      <c r="DO34" s="108"/>
      <c r="DP34" s="108"/>
      <c r="DQ34" s="108"/>
      <c r="DR34" s="108"/>
      <c r="DS34" s="108"/>
      <c r="DT34" s="108"/>
      <c r="DU34" s="108"/>
    </row>
    <row r="35" spans="1:125" s="41" customFormat="1" x14ac:dyDescent="0.15">
      <c r="A35" s="106" t="s">
        <v>55</v>
      </c>
      <c r="B35" s="109"/>
      <c r="C35" s="108">
        <v>23624634</v>
      </c>
      <c r="D35" s="108">
        <v>24689731</v>
      </c>
      <c r="E35" s="108">
        <v>25764078</v>
      </c>
      <c r="F35" s="108">
        <v>26848452</v>
      </c>
      <c r="G35" s="108">
        <v>27941911</v>
      </c>
      <c r="H35" s="108">
        <v>29045409</v>
      </c>
      <c r="I35" s="108">
        <v>29567187</v>
      </c>
      <c r="J35" s="108">
        <v>30092707</v>
      </c>
      <c r="K35" s="108">
        <v>30621968</v>
      </c>
      <c r="L35" s="108">
        <v>31154966</v>
      </c>
      <c r="M35" s="108">
        <v>31691639</v>
      </c>
      <c r="N35" s="108">
        <v>32211420</v>
      </c>
      <c r="O35" s="108">
        <v>32733964</v>
      </c>
      <c r="P35" s="108">
        <v>33259315</v>
      </c>
      <c r="Q35" s="108">
        <v>33787489</v>
      </c>
      <c r="R35" s="108">
        <v>34318471</v>
      </c>
      <c r="S35" s="108">
        <v>34551353</v>
      </c>
      <c r="T35" s="108">
        <v>34785343</v>
      </c>
      <c r="U35" s="108">
        <v>35019424</v>
      </c>
      <c r="V35" s="108">
        <v>35254617</v>
      </c>
      <c r="W35" s="108">
        <v>35489944</v>
      </c>
      <c r="X35" s="108">
        <v>35624056</v>
      </c>
      <c r="Y35" s="108">
        <v>35758207</v>
      </c>
      <c r="Z35" s="108">
        <v>35892351</v>
      </c>
      <c r="AA35" s="108">
        <v>36026491</v>
      </c>
      <c r="AB35" s="108">
        <v>36160852</v>
      </c>
      <c r="AC35" s="108">
        <v>36238664</v>
      </c>
      <c r="AD35" s="108">
        <v>36315742</v>
      </c>
      <c r="AE35" s="108">
        <v>36392366</v>
      </c>
      <c r="AF35" s="108">
        <v>36468538</v>
      </c>
      <c r="AG35" s="108">
        <v>36544257</v>
      </c>
      <c r="AH35" s="108">
        <v>36566462</v>
      </c>
      <c r="AI35" s="108">
        <v>36587783</v>
      </c>
      <c r="AJ35" s="108">
        <v>36608721</v>
      </c>
      <c r="AK35" s="108">
        <v>36628275</v>
      </c>
      <c r="AL35" s="108">
        <v>36647069</v>
      </c>
      <c r="AM35" s="108">
        <v>36625443</v>
      </c>
      <c r="AN35" s="108">
        <v>36602223</v>
      </c>
      <c r="AO35" s="108">
        <v>36578273</v>
      </c>
      <c r="AP35" s="108">
        <v>36552614</v>
      </c>
      <c r="AQ35" s="108">
        <v>36526042</v>
      </c>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c r="CI35" s="108"/>
      <c r="CJ35" s="108"/>
      <c r="CK35" s="108"/>
      <c r="CL35" s="108"/>
      <c r="CM35" s="108"/>
      <c r="CN35" s="108"/>
      <c r="CO35" s="108"/>
      <c r="CP35" s="108"/>
      <c r="CQ35" s="108"/>
      <c r="CR35" s="108"/>
      <c r="CS35" s="108"/>
      <c r="CT35" s="108"/>
      <c r="CU35" s="108"/>
      <c r="CV35" s="108"/>
      <c r="CW35" s="108"/>
      <c r="CX35" s="108"/>
      <c r="CY35" s="108"/>
      <c r="CZ35" s="108"/>
      <c r="DA35" s="108"/>
      <c r="DB35" s="108"/>
      <c r="DC35" s="108"/>
      <c r="DD35" s="108"/>
      <c r="DE35" s="108"/>
      <c r="DF35" s="108"/>
      <c r="DG35" s="108"/>
      <c r="DH35" s="108"/>
      <c r="DI35" s="108"/>
      <c r="DJ35" s="108"/>
      <c r="DK35" s="108"/>
      <c r="DL35" s="108"/>
      <c r="DM35" s="108"/>
      <c r="DN35" s="108"/>
      <c r="DO35" s="108"/>
      <c r="DP35" s="108"/>
      <c r="DQ35" s="108"/>
      <c r="DR35" s="108"/>
      <c r="DS35" s="108"/>
      <c r="DT35" s="108"/>
      <c r="DU35" s="108"/>
    </row>
    <row r="36" spans="1:125" s="41" customFormat="1" x14ac:dyDescent="0.15">
      <c r="A36" s="106" t="s">
        <v>56</v>
      </c>
      <c r="B36" s="109"/>
      <c r="C36" s="108">
        <v>1305741</v>
      </c>
      <c r="D36" s="108">
        <v>1352288</v>
      </c>
      <c r="E36" s="108">
        <v>1399539</v>
      </c>
      <c r="F36" s="108">
        <v>1447556</v>
      </c>
      <c r="G36" s="108">
        <v>1496262</v>
      </c>
      <c r="H36" s="108">
        <v>1545735</v>
      </c>
      <c r="I36" s="108">
        <v>1593005</v>
      </c>
      <c r="J36" s="108">
        <v>1640901</v>
      </c>
      <c r="K36" s="108">
        <v>1689502</v>
      </c>
      <c r="L36" s="108">
        <v>1738727</v>
      </c>
      <c r="M36" s="108">
        <v>1788649</v>
      </c>
      <c r="N36" s="108">
        <v>1839417</v>
      </c>
      <c r="O36" s="108">
        <v>1890840</v>
      </c>
      <c r="P36" s="108">
        <v>1942844</v>
      </c>
      <c r="Q36" s="108">
        <v>1995513</v>
      </c>
      <c r="R36" s="108">
        <v>2048765</v>
      </c>
      <c r="S36" s="108">
        <v>2074612</v>
      </c>
      <c r="T36" s="108">
        <v>2100656</v>
      </c>
      <c r="U36" s="108">
        <v>2126813</v>
      </c>
      <c r="V36" s="108">
        <v>2153169</v>
      </c>
      <c r="W36" s="108">
        <v>2179642</v>
      </c>
      <c r="X36" s="108">
        <v>2201260</v>
      </c>
      <c r="Y36" s="108">
        <v>2222983</v>
      </c>
      <c r="Z36" s="108">
        <v>2244807</v>
      </c>
      <c r="AA36" s="108">
        <v>2266776</v>
      </c>
      <c r="AB36" s="108">
        <v>2288784</v>
      </c>
      <c r="AC36" s="108">
        <v>2308033</v>
      </c>
      <c r="AD36" s="108">
        <v>2327391</v>
      </c>
      <c r="AE36" s="108">
        <v>2346827</v>
      </c>
      <c r="AF36" s="108">
        <v>2366299</v>
      </c>
      <c r="AG36" s="108">
        <v>2385893</v>
      </c>
      <c r="AH36" s="108">
        <v>2402940</v>
      </c>
      <c r="AI36" s="108">
        <v>2420089</v>
      </c>
      <c r="AJ36" s="108">
        <v>2437253</v>
      </c>
      <c r="AK36" s="108">
        <v>2454476</v>
      </c>
      <c r="AL36" s="108">
        <v>2471782</v>
      </c>
      <c r="AM36" s="108">
        <v>2486241</v>
      </c>
      <c r="AN36" s="108">
        <v>2500757</v>
      </c>
      <c r="AO36" s="108">
        <v>2515309</v>
      </c>
      <c r="AP36" s="108">
        <v>2529902</v>
      </c>
      <c r="AQ36" s="108">
        <v>2544550</v>
      </c>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c r="CH36" s="108"/>
      <c r="CI36" s="108"/>
      <c r="CJ36" s="108"/>
      <c r="CK36" s="108"/>
      <c r="CL36" s="108"/>
      <c r="CM36" s="108"/>
      <c r="CN36" s="108"/>
      <c r="CO36" s="108"/>
      <c r="CP36" s="108"/>
      <c r="CQ36" s="108"/>
      <c r="CR36" s="108"/>
      <c r="CS36" s="108"/>
      <c r="CT36" s="108"/>
      <c r="CU36" s="108"/>
      <c r="CV36" s="108"/>
      <c r="CW36" s="108"/>
      <c r="CX36" s="108"/>
      <c r="CY36" s="108"/>
      <c r="CZ36" s="108"/>
      <c r="DA36" s="108"/>
      <c r="DB36" s="108"/>
      <c r="DC36" s="108"/>
      <c r="DD36" s="108"/>
      <c r="DE36" s="108"/>
      <c r="DF36" s="108"/>
      <c r="DG36" s="108"/>
      <c r="DH36" s="108"/>
      <c r="DI36" s="108"/>
      <c r="DJ36" s="108"/>
      <c r="DK36" s="108"/>
      <c r="DL36" s="108"/>
      <c r="DM36" s="108"/>
      <c r="DN36" s="108"/>
      <c r="DO36" s="108"/>
      <c r="DP36" s="108"/>
      <c r="DQ36" s="108"/>
      <c r="DR36" s="108"/>
      <c r="DS36" s="108"/>
      <c r="DT36" s="108"/>
      <c r="DU36" s="108"/>
    </row>
    <row r="37" spans="1:125" s="41" customFormat="1" x14ac:dyDescent="0.15">
      <c r="A37" s="106" t="s">
        <v>57</v>
      </c>
      <c r="B37" s="109" t="s">
        <v>63</v>
      </c>
      <c r="C37" s="108">
        <v>24766842</v>
      </c>
      <c r="D37" s="108">
        <v>25007245</v>
      </c>
      <c r="E37" s="108">
        <v>25248413</v>
      </c>
      <c r="F37" s="108">
        <v>25490395</v>
      </c>
      <c r="G37" s="108">
        <v>25733197</v>
      </c>
      <c r="H37" s="108">
        <v>25976815</v>
      </c>
      <c r="I37" s="108">
        <v>26153579</v>
      </c>
      <c r="J37" s="108">
        <v>26329651</v>
      </c>
      <c r="K37" s="108">
        <v>26505830</v>
      </c>
      <c r="L37" s="108">
        <v>26681717</v>
      </c>
      <c r="M37" s="108">
        <v>26857190</v>
      </c>
      <c r="N37" s="108">
        <v>26989205</v>
      </c>
      <c r="O37" s="108">
        <v>27120038</v>
      </c>
      <c r="P37" s="108">
        <v>27249810</v>
      </c>
      <c r="Q37" s="108">
        <v>27378918</v>
      </c>
      <c r="R37" s="108">
        <v>27506567</v>
      </c>
      <c r="S37" s="108">
        <v>27532946</v>
      </c>
      <c r="T37" s="108">
        <v>27557806</v>
      </c>
      <c r="U37" s="108">
        <v>27581919</v>
      </c>
      <c r="V37" s="108">
        <v>27604515</v>
      </c>
      <c r="W37" s="108">
        <v>27626202</v>
      </c>
      <c r="X37" s="108">
        <v>27596146</v>
      </c>
      <c r="Y37" s="108">
        <v>27565290</v>
      </c>
      <c r="Z37" s="108">
        <v>27533415</v>
      </c>
      <c r="AA37" s="108">
        <v>27500514</v>
      </c>
      <c r="AB37" s="108">
        <v>27466567</v>
      </c>
      <c r="AC37" s="108">
        <v>27400541</v>
      </c>
      <c r="AD37" s="108">
        <v>27333201</v>
      </c>
      <c r="AE37" s="108">
        <v>27264570</v>
      </c>
      <c r="AF37" s="108">
        <v>27194648</v>
      </c>
      <c r="AG37" s="108">
        <v>27123509</v>
      </c>
      <c r="AH37" s="108">
        <v>27003874</v>
      </c>
      <c r="AI37" s="108">
        <v>26882260</v>
      </c>
      <c r="AJ37" s="108">
        <v>26758962</v>
      </c>
      <c r="AK37" s="108">
        <v>26634326</v>
      </c>
      <c r="AL37" s="108">
        <v>26507627</v>
      </c>
      <c r="AM37" s="108">
        <v>26338385</v>
      </c>
      <c r="AN37" s="108">
        <v>26166724</v>
      </c>
      <c r="AO37" s="108">
        <v>25993367</v>
      </c>
      <c r="AP37" s="108">
        <v>25817955</v>
      </c>
      <c r="AQ37" s="108">
        <v>25640351</v>
      </c>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c r="CH37" s="108"/>
      <c r="CI37" s="108"/>
      <c r="CJ37" s="108"/>
      <c r="CK37" s="108"/>
      <c r="CL37" s="108"/>
      <c r="CM37" s="108"/>
      <c r="CN37" s="108"/>
      <c r="CO37" s="108"/>
      <c r="CP37" s="108"/>
      <c r="CQ37" s="108"/>
      <c r="CR37" s="108"/>
      <c r="CS37" s="108"/>
      <c r="CT37" s="108"/>
      <c r="CU37" s="108"/>
      <c r="CV37" s="108"/>
      <c r="CW37" s="108"/>
      <c r="CX37" s="108"/>
      <c r="CY37" s="108"/>
      <c r="CZ37" s="108"/>
      <c r="DA37" s="108"/>
      <c r="DB37" s="108"/>
      <c r="DC37" s="108"/>
      <c r="DD37" s="108"/>
      <c r="DE37" s="108"/>
      <c r="DF37" s="108"/>
      <c r="DG37" s="108"/>
      <c r="DH37" s="108"/>
      <c r="DI37" s="108"/>
      <c r="DJ37" s="108"/>
      <c r="DK37" s="108"/>
      <c r="DL37" s="108"/>
      <c r="DM37" s="108"/>
      <c r="DN37" s="108"/>
      <c r="DO37" s="108"/>
      <c r="DP37" s="108"/>
      <c r="DQ37" s="108"/>
      <c r="DR37" s="108"/>
      <c r="DS37" s="108"/>
      <c r="DT37" s="108"/>
      <c r="DU37" s="108"/>
    </row>
    <row r="38" spans="1:125" s="41" customFormat="1" x14ac:dyDescent="0.15">
      <c r="A38" s="106" t="s">
        <v>58</v>
      </c>
      <c r="B38" s="109" t="s">
        <v>63</v>
      </c>
      <c r="C38" s="108">
        <v>13065134</v>
      </c>
      <c r="D38" s="108">
        <v>13422144</v>
      </c>
      <c r="E38" s="108">
        <v>13782122</v>
      </c>
      <c r="F38" s="108">
        <v>14145287</v>
      </c>
      <c r="G38" s="108">
        <v>14511141</v>
      </c>
      <c r="H38" s="108">
        <v>14879930</v>
      </c>
      <c r="I38" s="108">
        <v>15231164</v>
      </c>
      <c r="J38" s="108">
        <v>15584375</v>
      </c>
      <c r="K38" s="108">
        <v>15940074</v>
      </c>
      <c r="L38" s="108">
        <v>16298009</v>
      </c>
      <c r="M38" s="108">
        <v>16657950</v>
      </c>
      <c r="N38" s="108">
        <v>17016938</v>
      </c>
      <c r="O38" s="108">
        <v>17376878</v>
      </c>
      <c r="P38" s="108">
        <v>17737992</v>
      </c>
      <c r="Q38" s="108">
        <v>18100545</v>
      </c>
      <c r="R38" s="108">
        <v>18464008</v>
      </c>
      <c r="S38" s="108">
        <v>18566619</v>
      </c>
      <c r="T38" s="108">
        <v>18669057</v>
      </c>
      <c r="U38" s="108">
        <v>18771851</v>
      </c>
      <c r="V38" s="108">
        <v>18874475</v>
      </c>
      <c r="W38" s="108">
        <v>18977348</v>
      </c>
      <c r="X38" s="108">
        <v>19036847</v>
      </c>
      <c r="Y38" s="108">
        <v>19096410</v>
      </c>
      <c r="Z38" s="108">
        <v>19155872</v>
      </c>
      <c r="AA38" s="108">
        <v>19215245</v>
      </c>
      <c r="AB38" s="108">
        <v>19274501</v>
      </c>
      <c r="AC38" s="108">
        <v>19308907</v>
      </c>
      <c r="AD38" s="108">
        <v>19343003</v>
      </c>
      <c r="AE38" s="108">
        <v>19376803</v>
      </c>
      <c r="AF38" s="108">
        <v>19410311</v>
      </c>
      <c r="AG38" s="108">
        <v>19443575</v>
      </c>
      <c r="AH38" s="108">
        <v>19448690</v>
      </c>
      <c r="AI38" s="108">
        <v>19453072</v>
      </c>
      <c r="AJ38" s="108">
        <v>19456935</v>
      </c>
      <c r="AK38" s="108">
        <v>19460531</v>
      </c>
      <c r="AL38" s="108">
        <v>19463333</v>
      </c>
      <c r="AM38" s="108">
        <v>19444297</v>
      </c>
      <c r="AN38" s="108">
        <v>19424281</v>
      </c>
      <c r="AO38" s="108">
        <v>19403812</v>
      </c>
      <c r="AP38" s="108">
        <v>19382639</v>
      </c>
      <c r="AQ38" s="108">
        <v>19360650</v>
      </c>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O38" s="108"/>
      <c r="BP38" s="108"/>
      <c r="BQ38" s="108"/>
      <c r="BR38" s="108"/>
      <c r="BS38" s="108"/>
      <c r="BT38" s="108"/>
      <c r="BU38" s="108"/>
      <c r="BV38" s="108"/>
      <c r="BW38" s="108"/>
      <c r="BX38" s="108"/>
      <c r="BY38" s="108"/>
      <c r="BZ38" s="108"/>
      <c r="CA38" s="108"/>
      <c r="CB38" s="108"/>
      <c r="CC38" s="108"/>
      <c r="CD38" s="108"/>
      <c r="CE38" s="108"/>
      <c r="CF38" s="108"/>
      <c r="CG38" s="108"/>
      <c r="CH38" s="108"/>
      <c r="CI38" s="108"/>
      <c r="CJ38" s="108"/>
      <c r="CK38" s="108"/>
      <c r="CL38" s="108"/>
      <c r="CM38" s="108"/>
      <c r="CN38" s="108"/>
      <c r="CO38" s="108"/>
      <c r="CP38" s="108"/>
      <c r="CQ38" s="108"/>
      <c r="CR38" s="108"/>
      <c r="CS38" s="108"/>
      <c r="CT38" s="108"/>
      <c r="CU38" s="108"/>
      <c r="CV38" s="108"/>
      <c r="CW38" s="108"/>
      <c r="CX38" s="108"/>
      <c r="CY38" s="108"/>
      <c r="CZ38" s="108"/>
      <c r="DA38" s="108"/>
      <c r="DB38" s="108"/>
      <c r="DC38" s="108"/>
      <c r="DD38" s="108"/>
      <c r="DE38" s="108"/>
      <c r="DF38" s="108"/>
      <c r="DG38" s="108"/>
      <c r="DH38" s="108"/>
      <c r="DI38" s="108"/>
      <c r="DJ38" s="108"/>
      <c r="DK38" s="108"/>
      <c r="DL38" s="108"/>
      <c r="DM38" s="108"/>
      <c r="DN38" s="108"/>
      <c r="DO38" s="108"/>
      <c r="DP38" s="108"/>
      <c r="DQ38" s="108"/>
      <c r="DR38" s="108"/>
      <c r="DS38" s="108"/>
      <c r="DT38" s="108"/>
      <c r="DU38" s="108"/>
    </row>
    <row r="39" spans="1:125" s="41" customFormat="1" x14ac:dyDescent="0.15">
      <c r="A39" s="106" t="s">
        <v>59</v>
      </c>
      <c r="B39" s="109" t="s">
        <v>63</v>
      </c>
      <c r="C39" s="108">
        <v>3556372</v>
      </c>
      <c r="D39" s="108">
        <v>3603474</v>
      </c>
      <c r="E39" s="108">
        <v>3650868</v>
      </c>
      <c r="F39" s="108">
        <v>3698570</v>
      </c>
      <c r="G39" s="108">
        <v>3746644</v>
      </c>
      <c r="H39" s="108">
        <v>3794968</v>
      </c>
      <c r="I39" s="108">
        <v>3842621</v>
      </c>
      <c r="J39" s="108">
        <v>3890506</v>
      </c>
      <c r="K39" s="108">
        <v>3938752</v>
      </c>
      <c r="L39" s="108">
        <v>3987293</v>
      </c>
      <c r="M39" s="108">
        <v>4036119</v>
      </c>
      <c r="N39" s="108">
        <v>4079447</v>
      </c>
      <c r="O39" s="108">
        <v>4122984</v>
      </c>
      <c r="P39" s="108">
        <v>4166743</v>
      </c>
      <c r="Q39" s="108">
        <v>4210790</v>
      </c>
      <c r="R39" s="108">
        <v>4254996</v>
      </c>
      <c r="S39" s="108">
        <v>4288334</v>
      </c>
      <c r="T39" s="108">
        <v>4321854</v>
      </c>
      <c r="U39" s="108">
        <v>4355428</v>
      </c>
      <c r="V39" s="108">
        <v>4389122</v>
      </c>
      <c r="W39" s="108">
        <v>4422975</v>
      </c>
      <c r="X39" s="108">
        <v>4444565</v>
      </c>
      <c r="Y39" s="108">
        <v>4466166</v>
      </c>
      <c r="Z39" s="108">
        <v>4487801</v>
      </c>
      <c r="AA39" s="108">
        <v>4509539</v>
      </c>
      <c r="AB39" s="108">
        <v>4531244</v>
      </c>
      <c r="AC39" s="108">
        <v>4545223</v>
      </c>
      <c r="AD39" s="108">
        <v>4559179</v>
      </c>
      <c r="AE39" s="108">
        <v>4573105</v>
      </c>
      <c r="AF39" s="108">
        <v>4587077</v>
      </c>
      <c r="AG39" s="108">
        <v>4600942</v>
      </c>
      <c r="AH39" s="108">
        <v>4606650</v>
      </c>
      <c r="AI39" s="108">
        <v>4612250</v>
      </c>
      <c r="AJ39" s="108">
        <v>4617768</v>
      </c>
      <c r="AK39" s="108">
        <v>4623190</v>
      </c>
      <c r="AL39" s="108">
        <v>4628563</v>
      </c>
      <c r="AM39" s="108">
        <v>4627081</v>
      </c>
      <c r="AN39" s="108">
        <v>4625428</v>
      </c>
      <c r="AO39" s="108">
        <v>4623628</v>
      </c>
      <c r="AP39" s="108">
        <v>4621686</v>
      </c>
      <c r="AQ39" s="108">
        <v>4619642</v>
      </c>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c r="CI39" s="108"/>
      <c r="CJ39" s="108"/>
      <c r="CK39" s="108"/>
      <c r="CL39" s="108"/>
      <c r="CM39" s="108"/>
      <c r="CN39" s="108"/>
      <c r="CO39" s="108"/>
      <c r="CP39" s="108"/>
      <c r="CQ39" s="108"/>
      <c r="CR39" s="108"/>
      <c r="CS39" s="108"/>
      <c r="CT39" s="108"/>
      <c r="CU39" s="108"/>
      <c r="CV39" s="108"/>
      <c r="CW39" s="108"/>
      <c r="CX39" s="108"/>
      <c r="CY39" s="108"/>
      <c r="CZ39" s="108"/>
      <c r="DA39" s="108"/>
      <c r="DB39" s="108"/>
      <c r="DC39" s="108"/>
      <c r="DD39" s="108"/>
      <c r="DE39" s="108"/>
      <c r="DF39" s="108"/>
      <c r="DG39" s="108"/>
      <c r="DH39" s="108"/>
      <c r="DI39" s="108"/>
      <c r="DJ39" s="108"/>
      <c r="DK39" s="108"/>
      <c r="DL39" s="108"/>
      <c r="DM39" s="108"/>
      <c r="DN39" s="108"/>
      <c r="DO39" s="108"/>
      <c r="DP39" s="108"/>
      <c r="DQ39" s="108"/>
      <c r="DR39" s="108"/>
      <c r="DS39" s="108"/>
      <c r="DT39" s="108"/>
      <c r="DU39" s="108"/>
    </row>
    <row r="40" spans="1:125" s="41" customFormat="1" x14ac:dyDescent="0.15">
      <c r="A40" s="106" t="s">
        <v>60</v>
      </c>
      <c r="B40" s="109" t="s">
        <v>63</v>
      </c>
      <c r="C40" s="108">
        <v>4675232</v>
      </c>
      <c r="D40" s="108">
        <v>4769347</v>
      </c>
      <c r="E40" s="108">
        <v>4864324</v>
      </c>
      <c r="F40" s="108">
        <v>4960182</v>
      </c>
      <c r="G40" s="108">
        <v>5056910</v>
      </c>
      <c r="H40" s="108">
        <v>5154517</v>
      </c>
      <c r="I40" s="108">
        <v>5231991</v>
      </c>
      <c r="J40" s="108">
        <v>5310106</v>
      </c>
      <c r="K40" s="108">
        <v>5388719</v>
      </c>
      <c r="L40" s="108">
        <v>5467970</v>
      </c>
      <c r="M40" s="108">
        <v>5547750</v>
      </c>
      <c r="N40" s="108">
        <v>5619288</v>
      </c>
      <c r="O40" s="108">
        <v>5691194</v>
      </c>
      <c r="P40" s="108">
        <v>5763591</v>
      </c>
      <c r="Q40" s="108">
        <v>5836317</v>
      </c>
      <c r="R40" s="108">
        <v>5909533</v>
      </c>
      <c r="S40" s="108">
        <v>5955222</v>
      </c>
      <c r="T40" s="108">
        <v>6001067</v>
      </c>
      <c r="U40" s="108">
        <v>6046991</v>
      </c>
      <c r="V40" s="108">
        <v>6093154</v>
      </c>
      <c r="W40" s="108">
        <v>6139467</v>
      </c>
      <c r="X40" s="108">
        <v>6169870</v>
      </c>
      <c r="Y40" s="108">
        <v>6200389</v>
      </c>
      <c r="Z40" s="108">
        <v>6230887</v>
      </c>
      <c r="AA40" s="108">
        <v>6261434</v>
      </c>
      <c r="AB40" s="108">
        <v>6292090</v>
      </c>
      <c r="AC40" s="108">
        <v>6314396</v>
      </c>
      <c r="AD40" s="108">
        <v>6336580</v>
      </c>
      <c r="AE40" s="108">
        <v>6358835</v>
      </c>
      <c r="AF40" s="108">
        <v>6381075</v>
      </c>
      <c r="AG40" s="108">
        <v>6403321</v>
      </c>
      <c r="AH40" s="108">
        <v>6417227</v>
      </c>
      <c r="AI40" s="108">
        <v>6430991</v>
      </c>
      <c r="AJ40" s="108">
        <v>6444758</v>
      </c>
      <c r="AK40" s="108">
        <v>6458443</v>
      </c>
      <c r="AL40" s="108">
        <v>6471981</v>
      </c>
      <c r="AM40" s="108">
        <v>6477703</v>
      </c>
      <c r="AN40" s="108">
        <v>6483374</v>
      </c>
      <c r="AO40" s="108">
        <v>6488822</v>
      </c>
      <c r="AP40" s="108">
        <v>6494208</v>
      </c>
      <c r="AQ40" s="108">
        <v>6499360</v>
      </c>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c r="CI40" s="108"/>
      <c r="CJ40" s="108"/>
      <c r="CK40" s="108"/>
      <c r="CL40" s="108"/>
      <c r="CM40" s="108"/>
      <c r="CN40" s="108"/>
      <c r="CO40" s="108"/>
      <c r="CP40" s="108"/>
      <c r="CQ40" s="108"/>
      <c r="CR40" s="108"/>
      <c r="CS40" s="108"/>
      <c r="CT40" s="108"/>
      <c r="CU40" s="108"/>
      <c r="CV40" s="108"/>
      <c r="CW40" s="108"/>
      <c r="CX40" s="108"/>
      <c r="CY40" s="108"/>
      <c r="CZ40" s="108"/>
      <c r="DA40" s="108"/>
      <c r="DB40" s="108"/>
      <c r="DC40" s="108"/>
      <c r="DD40" s="108"/>
      <c r="DE40" s="108"/>
      <c r="DF40" s="108"/>
      <c r="DG40" s="108"/>
      <c r="DH40" s="108"/>
      <c r="DI40" s="108"/>
      <c r="DJ40" s="108"/>
      <c r="DK40" s="108"/>
      <c r="DL40" s="108"/>
      <c r="DM40" s="108"/>
      <c r="DN40" s="108"/>
      <c r="DO40" s="108"/>
      <c r="DP40" s="108"/>
      <c r="DQ40" s="108"/>
      <c r="DR40" s="108"/>
      <c r="DS40" s="108"/>
      <c r="DT40" s="108"/>
      <c r="DU40" s="108"/>
    </row>
    <row r="41" spans="1:125" s="41" customFormat="1" x14ac:dyDescent="0.15">
      <c r="A41" s="106" t="s">
        <v>61</v>
      </c>
      <c r="B41" s="109" t="s">
        <v>63</v>
      </c>
      <c r="C41" s="108">
        <v>14613063</v>
      </c>
      <c r="D41" s="108">
        <v>14842886</v>
      </c>
      <c r="E41" s="108">
        <v>15073951</v>
      </c>
      <c r="F41" s="108">
        <v>15306237</v>
      </c>
      <c r="G41" s="108">
        <v>15539740</v>
      </c>
      <c r="H41" s="108">
        <v>15774463</v>
      </c>
      <c r="I41" s="108">
        <v>15901399</v>
      </c>
      <c r="J41" s="108">
        <v>16028305</v>
      </c>
      <c r="K41" s="108">
        <v>16155181</v>
      </c>
      <c r="L41" s="108">
        <v>16282026</v>
      </c>
      <c r="M41" s="108">
        <v>16408835</v>
      </c>
      <c r="N41" s="108">
        <v>16535931</v>
      </c>
      <c r="O41" s="108">
        <v>16662908</v>
      </c>
      <c r="P41" s="108">
        <v>16789771</v>
      </c>
      <c r="Q41" s="108">
        <v>16916524</v>
      </c>
      <c r="R41" s="108">
        <v>17043167</v>
      </c>
      <c r="S41" s="108">
        <v>17119983</v>
      </c>
      <c r="T41" s="108">
        <v>17196966</v>
      </c>
      <c r="U41" s="108">
        <v>17273599</v>
      </c>
      <c r="V41" s="108">
        <v>17350135</v>
      </c>
      <c r="W41" s="108">
        <v>17426669</v>
      </c>
      <c r="X41" s="108">
        <v>17482687</v>
      </c>
      <c r="Y41" s="108">
        <v>17538451</v>
      </c>
      <c r="Z41" s="108">
        <v>17594137</v>
      </c>
      <c r="AA41" s="108">
        <v>17650005</v>
      </c>
      <c r="AB41" s="108">
        <v>17705594</v>
      </c>
      <c r="AC41" s="108">
        <v>17711358</v>
      </c>
      <c r="AD41" s="108">
        <v>17716973</v>
      </c>
      <c r="AE41" s="108">
        <v>17721862</v>
      </c>
      <c r="AF41" s="108">
        <v>17726286</v>
      </c>
      <c r="AG41" s="108">
        <v>17730298</v>
      </c>
      <c r="AH41" s="108">
        <v>17674822</v>
      </c>
      <c r="AI41" s="108">
        <v>17618467</v>
      </c>
      <c r="AJ41" s="108">
        <v>17561433</v>
      </c>
      <c r="AK41" s="108">
        <v>17503216</v>
      </c>
      <c r="AL41" s="108">
        <v>17443998</v>
      </c>
      <c r="AM41" s="108">
        <v>17337588</v>
      </c>
      <c r="AN41" s="108">
        <v>17229797</v>
      </c>
      <c r="AO41" s="108">
        <v>17120697</v>
      </c>
      <c r="AP41" s="108">
        <v>17010290</v>
      </c>
      <c r="AQ41" s="108">
        <v>16898632</v>
      </c>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c r="CJ41" s="108"/>
      <c r="CK41" s="108"/>
      <c r="CL41" s="108"/>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row>
    <row r="42" spans="1:125" s="41" customFormat="1" x14ac:dyDescent="0.15">
      <c r="A42" s="106" t="s">
        <v>500</v>
      </c>
      <c r="B42" s="109" t="s">
        <v>63</v>
      </c>
      <c r="C42" s="108">
        <v>1897230</v>
      </c>
      <c r="D42" s="108">
        <v>1924051</v>
      </c>
      <c r="E42" s="108">
        <v>1950957</v>
      </c>
      <c r="F42" s="108">
        <v>1977946</v>
      </c>
      <c r="G42" s="108">
        <v>2005023</v>
      </c>
      <c r="H42" s="108">
        <v>2032186</v>
      </c>
      <c r="I42" s="108">
        <v>2046504</v>
      </c>
      <c r="J42" s="108">
        <v>2060787</v>
      </c>
      <c r="K42" s="108">
        <v>2075034</v>
      </c>
      <c r="L42" s="108">
        <v>2089243</v>
      </c>
      <c r="M42" s="108">
        <v>2103413</v>
      </c>
      <c r="N42" s="108">
        <v>2118162</v>
      </c>
      <c r="O42" s="108">
        <v>2132869</v>
      </c>
      <c r="P42" s="108">
        <v>2147541</v>
      </c>
      <c r="Q42" s="108">
        <v>2162169</v>
      </c>
      <c r="R42" s="108">
        <v>2176760</v>
      </c>
      <c r="S42" s="108">
        <v>2182610</v>
      </c>
      <c r="T42" s="108">
        <v>2188438</v>
      </c>
      <c r="U42" s="108">
        <v>2194185</v>
      </c>
      <c r="V42" s="108">
        <v>2199876</v>
      </c>
      <c r="W42" s="108">
        <v>2205532</v>
      </c>
      <c r="X42" s="108">
        <v>2205930</v>
      </c>
      <c r="Y42" s="108">
        <v>2206244</v>
      </c>
      <c r="Z42" s="108">
        <v>2206500</v>
      </c>
      <c r="AA42" s="108">
        <v>2206727</v>
      </c>
      <c r="AB42" s="108">
        <v>2206868</v>
      </c>
      <c r="AC42" s="108">
        <v>2202093</v>
      </c>
      <c r="AD42" s="108">
        <v>2197258</v>
      </c>
      <c r="AE42" s="108">
        <v>2192291</v>
      </c>
      <c r="AF42" s="108">
        <v>2187224</v>
      </c>
      <c r="AG42" s="108">
        <v>2182064</v>
      </c>
      <c r="AH42" s="108">
        <v>2171818</v>
      </c>
      <c r="AI42" s="108">
        <v>2161435</v>
      </c>
      <c r="AJ42" s="108">
        <v>2150945</v>
      </c>
      <c r="AK42" s="108">
        <v>2140281</v>
      </c>
      <c r="AL42" s="108">
        <v>2129470</v>
      </c>
      <c r="AM42" s="108">
        <v>2113534</v>
      </c>
      <c r="AN42" s="108">
        <v>2097408</v>
      </c>
      <c r="AO42" s="108">
        <v>2081096</v>
      </c>
      <c r="AP42" s="108">
        <v>2064606</v>
      </c>
      <c r="AQ42" s="108">
        <v>2047940</v>
      </c>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8"/>
      <c r="DD42" s="108"/>
      <c r="DE42" s="108"/>
      <c r="DF42" s="108"/>
      <c r="DG42" s="108"/>
      <c r="DH42" s="108"/>
      <c r="DI42" s="108"/>
      <c r="DJ42" s="108"/>
      <c r="DK42" s="108"/>
      <c r="DL42" s="108"/>
      <c r="DM42" s="108"/>
      <c r="DN42" s="108"/>
      <c r="DO42" s="108"/>
      <c r="DP42" s="108"/>
      <c r="DQ42" s="108"/>
      <c r="DR42" s="108"/>
      <c r="DS42" s="108"/>
      <c r="DT42" s="108"/>
      <c r="DU42" s="108"/>
    </row>
    <row r="44" spans="1:125" s="107" customFormat="1" x14ac:dyDescent="0.15">
      <c r="A44" s="105" t="s">
        <v>10</v>
      </c>
      <c r="B44" s="105"/>
      <c r="C44" s="106">
        <v>2020</v>
      </c>
      <c r="D44" s="106">
        <v>2021</v>
      </c>
      <c r="E44" s="106">
        <v>2022</v>
      </c>
      <c r="F44" s="106">
        <v>2023</v>
      </c>
      <c r="G44" s="106">
        <v>2024</v>
      </c>
      <c r="H44" s="106">
        <v>2025</v>
      </c>
      <c r="I44" s="106">
        <v>2026</v>
      </c>
      <c r="J44" s="106">
        <v>2027</v>
      </c>
      <c r="K44" s="106">
        <v>2028</v>
      </c>
      <c r="L44" s="106">
        <v>2029</v>
      </c>
      <c r="M44" s="106">
        <v>2030</v>
      </c>
      <c r="N44" s="106">
        <v>2031</v>
      </c>
      <c r="O44" s="106">
        <v>2032</v>
      </c>
      <c r="P44" s="106">
        <v>2033</v>
      </c>
      <c r="Q44" s="106">
        <v>2034</v>
      </c>
      <c r="R44" s="106">
        <v>2035</v>
      </c>
      <c r="S44" s="106">
        <v>2036</v>
      </c>
      <c r="T44" s="106">
        <v>2037</v>
      </c>
      <c r="U44" s="106">
        <v>2038</v>
      </c>
      <c r="V44" s="106">
        <v>2039</v>
      </c>
      <c r="W44" s="106">
        <v>2040</v>
      </c>
      <c r="X44" s="106">
        <v>2041</v>
      </c>
      <c r="Y44" s="106">
        <v>2042</v>
      </c>
      <c r="Z44" s="106">
        <v>2043</v>
      </c>
      <c r="AA44" s="106">
        <v>2044</v>
      </c>
      <c r="AB44" s="106">
        <v>2045</v>
      </c>
      <c r="AC44" s="106">
        <v>2046</v>
      </c>
      <c r="AD44" s="106">
        <v>2047</v>
      </c>
      <c r="AE44" s="106">
        <v>2048</v>
      </c>
      <c r="AF44" s="106">
        <v>2049</v>
      </c>
      <c r="AG44" s="106">
        <v>2050</v>
      </c>
      <c r="AH44" s="106">
        <v>2051</v>
      </c>
      <c r="AI44" s="106">
        <v>2052</v>
      </c>
      <c r="AJ44" s="106">
        <v>2053</v>
      </c>
      <c r="AK44" s="106">
        <v>2054</v>
      </c>
      <c r="AL44" s="106">
        <v>2055</v>
      </c>
      <c r="AM44" s="106">
        <v>2056</v>
      </c>
      <c r="AN44" s="106">
        <v>2057</v>
      </c>
      <c r="AO44" s="106">
        <v>2058</v>
      </c>
      <c r="AP44" s="106">
        <v>2059</v>
      </c>
      <c r="AQ44" s="106">
        <v>2060</v>
      </c>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row>
    <row r="45" spans="1:125" s="41" customFormat="1" x14ac:dyDescent="0.15">
      <c r="A45" s="106" t="s">
        <v>499</v>
      </c>
      <c r="B45" s="109"/>
      <c r="C45" s="108">
        <v>511235630</v>
      </c>
      <c r="D45" s="108">
        <v>501343999</v>
      </c>
      <c r="E45" s="108">
        <v>491391643</v>
      </c>
      <c r="F45" s="108">
        <v>481371721</v>
      </c>
      <c r="G45" s="108">
        <v>471290517</v>
      </c>
      <c r="H45" s="108">
        <v>461142081</v>
      </c>
      <c r="I45" s="108">
        <v>452575953</v>
      </c>
      <c r="J45" s="108">
        <v>444013858</v>
      </c>
      <c r="K45" s="108">
        <v>435451877</v>
      </c>
      <c r="L45" s="108">
        <v>426889348</v>
      </c>
      <c r="M45" s="108">
        <v>418330840</v>
      </c>
      <c r="N45" s="108">
        <v>408895754</v>
      </c>
      <c r="O45" s="108">
        <v>399481067</v>
      </c>
      <c r="P45" s="108">
        <v>390082223</v>
      </c>
      <c r="Q45" s="108">
        <v>380699815</v>
      </c>
      <c r="R45" s="108">
        <v>371337774</v>
      </c>
      <c r="S45" s="108">
        <v>365283826</v>
      </c>
      <c r="T45" s="108">
        <v>359260913</v>
      </c>
      <c r="U45" s="108">
        <v>353264060</v>
      </c>
      <c r="V45" s="108">
        <v>347295966</v>
      </c>
      <c r="W45" s="108">
        <v>341354487</v>
      </c>
      <c r="X45" s="108">
        <v>336305551</v>
      </c>
      <c r="Y45" s="108">
        <v>331287138</v>
      </c>
      <c r="Z45" s="108">
        <v>326295047</v>
      </c>
      <c r="AA45" s="108">
        <v>321330907</v>
      </c>
      <c r="AB45" s="108">
        <v>316399230</v>
      </c>
      <c r="AC45" s="108">
        <v>310959103</v>
      </c>
      <c r="AD45" s="108">
        <v>305560544</v>
      </c>
      <c r="AE45" s="108">
        <v>300201954</v>
      </c>
      <c r="AF45" s="108">
        <v>294884750</v>
      </c>
      <c r="AG45" s="108">
        <v>289605814</v>
      </c>
      <c r="AH45" s="108">
        <v>283867298</v>
      </c>
      <c r="AI45" s="108">
        <v>278187152</v>
      </c>
      <c r="AJ45" s="108">
        <v>272554143</v>
      </c>
      <c r="AK45" s="108">
        <v>266975738</v>
      </c>
      <c r="AL45" s="108">
        <v>261454677</v>
      </c>
      <c r="AM45" s="108">
        <v>255584784</v>
      </c>
      <c r="AN45" s="108">
        <v>249781557</v>
      </c>
      <c r="AO45" s="108">
        <v>244041401</v>
      </c>
      <c r="AP45" s="108">
        <v>238366186</v>
      </c>
      <c r="AQ45" s="108">
        <v>232758074</v>
      </c>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c r="CQ45" s="108"/>
      <c r="CR45" s="108"/>
      <c r="CS45" s="108"/>
      <c r="CT45" s="108"/>
      <c r="CU45" s="108"/>
      <c r="CV45" s="108"/>
      <c r="CW45" s="108"/>
      <c r="CX45" s="108"/>
      <c r="CY45" s="108"/>
      <c r="CZ45" s="108"/>
      <c r="DA45" s="108"/>
      <c r="DB45" s="108"/>
      <c r="DC45" s="108"/>
      <c r="DD45" s="108"/>
      <c r="DE45" s="108"/>
      <c r="DF45" s="108"/>
      <c r="DG45" s="108"/>
      <c r="DH45" s="108"/>
      <c r="DI45" s="108"/>
      <c r="DJ45" s="108"/>
      <c r="DK45" s="108"/>
      <c r="DL45" s="108"/>
      <c r="DM45" s="108"/>
      <c r="DN45" s="108"/>
      <c r="DO45" s="108"/>
      <c r="DP45" s="108"/>
      <c r="DQ45" s="108"/>
      <c r="DR45" s="108"/>
      <c r="DS45" s="108"/>
      <c r="DT45" s="108"/>
      <c r="DU45" s="108"/>
    </row>
    <row r="46" spans="1:125" s="41" customFormat="1" x14ac:dyDescent="0.15">
      <c r="A46" s="106" t="s">
        <v>31</v>
      </c>
      <c r="B46" s="109"/>
      <c r="C46" s="108">
        <v>2730386</v>
      </c>
      <c r="D46" s="108">
        <v>2625495</v>
      </c>
      <c r="E46" s="108">
        <v>2520426</v>
      </c>
      <c r="F46" s="108">
        <v>2415079</v>
      </c>
      <c r="G46" s="108">
        <v>2309236</v>
      </c>
      <c r="H46" s="108">
        <v>2203334</v>
      </c>
      <c r="I46" s="108">
        <v>2176438</v>
      </c>
      <c r="J46" s="108">
        <v>2149858</v>
      </c>
      <c r="K46" s="108">
        <v>2123158</v>
      </c>
      <c r="L46" s="108">
        <v>2096555</v>
      </c>
      <c r="M46" s="108">
        <v>2070134</v>
      </c>
      <c r="N46" s="108">
        <v>2039556</v>
      </c>
      <c r="O46" s="108">
        <v>2009247</v>
      </c>
      <c r="P46" s="108">
        <v>1979124</v>
      </c>
      <c r="Q46" s="108">
        <v>1948971</v>
      </c>
      <c r="R46" s="108">
        <v>1919218</v>
      </c>
      <c r="S46" s="108">
        <v>1808222</v>
      </c>
      <c r="T46" s="108">
        <v>1698826</v>
      </c>
      <c r="U46" s="108">
        <v>1590608</v>
      </c>
      <c r="V46" s="108">
        <v>1483987</v>
      </c>
      <c r="W46" s="108">
        <v>1378576</v>
      </c>
      <c r="X46" s="108">
        <v>1294225</v>
      </c>
      <c r="Y46" s="108">
        <v>1211369</v>
      </c>
      <c r="Z46" s="108">
        <v>1129573</v>
      </c>
      <c r="AA46" s="108">
        <v>1049041</v>
      </c>
      <c r="AB46" s="108">
        <v>969870</v>
      </c>
      <c r="AC46" s="108">
        <v>889723</v>
      </c>
      <c r="AD46" s="108">
        <v>811097</v>
      </c>
      <c r="AE46" s="108">
        <v>733705</v>
      </c>
      <c r="AF46" s="108">
        <v>657929</v>
      </c>
      <c r="AG46" s="108">
        <v>583415</v>
      </c>
      <c r="AH46" s="108">
        <v>572252</v>
      </c>
      <c r="AI46" s="108">
        <v>561217</v>
      </c>
      <c r="AJ46" s="108">
        <v>550104</v>
      </c>
      <c r="AK46" s="108">
        <v>539277</v>
      </c>
      <c r="AL46" s="108">
        <v>528552</v>
      </c>
      <c r="AM46" s="108">
        <v>521450</v>
      </c>
      <c r="AN46" s="108">
        <v>514348</v>
      </c>
      <c r="AO46" s="108">
        <v>507246</v>
      </c>
      <c r="AP46" s="108">
        <v>500144</v>
      </c>
      <c r="AQ46" s="108">
        <v>493042</v>
      </c>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c r="CQ46" s="108"/>
      <c r="CR46" s="108"/>
      <c r="CS46" s="108"/>
      <c r="CT46" s="108"/>
      <c r="CU46" s="108"/>
      <c r="CV46" s="108"/>
      <c r="CW46" s="108"/>
      <c r="CX46" s="108"/>
      <c r="CY46" s="108"/>
      <c r="CZ46" s="108"/>
      <c r="DA46" s="108"/>
      <c r="DB46" s="108"/>
      <c r="DC46" s="108"/>
      <c r="DD46" s="108"/>
      <c r="DE46" s="108"/>
      <c r="DF46" s="108"/>
      <c r="DG46" s="108"/>
      <c r="DH46" s="108"/>
      <c r="DI46" s="108"/>
      <c r="DJ46" s="108"/>
      <c r="DK46" s="108"/>
      <c r="DL46" s="108"/>
      <c r="DM46" s="108"/>
      <c r="DN46" s="108"/>
      <c r="DO46" s="108"/>
      <c r="DP46" s="108"/>
      <c r="DQ46" s="108"/>
      <c r="DR46" s="108"/>
      <c r="DS46" s="108"/>
      <c r="DT46" s="108"/>
      <c r="DU46" s="108"/>
    </row>
    <row r="47" spans="1:125" s="41" customFormat="1" x14ac:dyDescent="0.15">
      <c r="A47" s="106" t="s">
        <v>32</v>
      </c>
      <c r="B47" s="109"/>
      <c r="C47" s="108">
        <v>2119390</v>
      </c>
      <c r="D47" s="108">
        <v>2083405</v>
      </c>
      <c r="E47" s="108">
        <v>2047402</v>
      </c>
      <c r="F47" s="108">
        <v>2011414</v>
      </c>
      <c r="G47" s="108">
        <v>1975438</v>
      </c>
      <c r="H47" s="108">
        <v>1939475</v>
      </c>
      <c r="I47" s="108">
        <v>1891399</v>
      </c>
      <c r="J47" s="108">
        <v>1843488</v>
      </c>
      <c r="K47" s="108">
        <v>1796013</v>
      </c>
      <c r="L47" s="108">
        <v>1748704</v>
      </c>
      <c r="M47" s="108">
        <v>1701812</v>
      </c>
      <c r="N47" s="108">
        <v>1651953</v>
      </c>
      <c r="O47" s="108">
        <v>1602639</v>
      </c>
      <c r="P47" s="108">
        <v>1553621</v>
      </c>
      <c r="Q47" s="108">
        <v>1505166</v>
      </c>
      <c r="R47" s="108">
        <v>1457007</v>
      </c>
      <c r="S47" s="108">
        <v>1387385</v>
      </c>
      <c r="T47" s="108">
        <v>1318495</v>
      </c>
      <c r="U47" s="108">
        <v>1250602</v>
      </c>
      <c r="V47" s="108">
        <v>1183443</v>
      </c>
      <c r="W47" s="108">
        <v>1117232</v>
      </c>
      <c r="X47" s="108">
        <v>1063838</v>
      </c>
      <c r="Y47" s="108">
        <v>1011153</v>
      </c>
      <c r="Z47" s="108">
        <v>959223</v>
      </c>
      <c r="AA47" s="108">
        <v>908049</v>
      </c>
      <c r="AB47" s="108">
        <v>857626</v>
      </c>
      <c r="AC47" s="108">
        <v>806047</v>
      </c>
      <c r="AD47" s="108">
        <v>755468</v>
      </c>
      <c r="AE47" s="108">
        <v>705653</v>
      </c>
      <c r="AF47" s="108">
        <v>656839</v>
      </c>
      <c r="AG47" s="108">
        <v>608829</v>
      </c>
      <c r="AH47" s="108">
        <v>560208</v>
      </c>
      <c r="AI47" s="108">
        <v>512632</v>
      </c>
      <c r="AJ47" s="108">
        <v>466063</v>
      </c>
      <c r="AK47" s="108">
        <v>420390</v>
      </c>
      <c r="AL47" s="108">
        <v>375844</v>
      </c>
      <c r="AM47" s="108">
        <v>360914</v>
      </c>
      <c r="AN47" s="108">
        <v>346266</v>
      </c>
      <c r="AO47" s="108">
        <v>331997</v>
      </c>
      <c r="AP47" s="108">
        <v>317896</v>
      </c>
      <c r="AQ47" s="108">
        <v>304069</v>
      </c>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row>
    <row r="48" spans="1:125" s="41" customFormat="1" x14ac:dyDescent="0.15">
      <c r="A48" s="106" t="s">
        <v>33</v>
      </c>
      <c r="B48" s="109"/>
      <c r="C48" s="108">
        <v>29788116</v>
      </c>
      <c r="D48" s="108">
        <v>29100738</v>
      </c>
      <c r="E48" s="108">
        <v>28410933</v>
      </c>
      <c r="F48" s="108">
        <v>27718728</v>
      </c>
      <c r="G48" s="108">
        <v>27024116</v>
      </c>
      <c r="H48" s="108">
        <v>26327103</v>
      </c>
      <c r="I48" s="108">
        <v>25927152</v>
      </c>
      <c r="J48" s="108">
        <v>25528822</v>
      </c>
      <c r="K48" s="108">
        <v>25130613</v>
      </c>
      <c r="L48" s="108">
        <v>24733275</v>
      </c>
      <c r="M48" s="108">
        <v>24337041</v>
      </c>
      <c r="N48" s="108">
        <v>23912920</v>
      </c>
      <c r="O48" s="108">
        <v>23490410</v>
      </c>
      <c r="P48" s="108">
        <v>23069271</v>
      </c>
      <c r="Q48" s="108">
        <v>22648769</v>
      </c>
      <c r="R48" s="108">
        <v>22230383</v>
      </c>
      <c r="S48" s="108">
        <v>21918790</v>
      </c>
      <c r="T48" s="108">
        <v>21609111</v>
      </c>
      <c r="U48" s="108">
        <v>21299870</v>
      </c>
      <c r="V48" s="108">
        <v>20992539</v>
      </c>
      <c r="W48" s="108">
        <v>20685952</v>
      </c>
      <c r="X48" s="108">
        <v>20422564</v>
      </c>
      <c r="Y48" s="108">
        <v>20159990</v>
      </c>
      <c r="Z48" s="108">
        <v>19898663</v>
      </c>
      <c r="AA48" s="108">
        <v>19638581</v>
      </c>
      <c r="AB48" s="108">
        <v>19379794</v>
      </c>
      <c r="AC48" s="108">
        <v>19080886</v>
      </c>
      <c r="AD48" s="108">
        <v>18784084</v>
      </c>
      <c r="AE48" s="108">
        <v>18489339</v>
      </c>
      <c r="AF48" s="108">
        <v>18196650</v>
      </c>
      <c r="AG48" s="108">
        <v>17905868</v>
      </c>
      <c r="AH48" s="108">
        <v>17574901</v>
      </c>
      <c r="AI48" s="108">
        <v>17247443</v>
      </c>
      <c r="AJ48" s="108">
        <v>16922939</v>
      </c>
      <c r="AK48" s="108">
        <v>16600708</v>
      </c>
      <c r="AL48" s="108">
        <v>16282172</v>
      </c>
      <c r="AM48" s="108">
        <v>15941303</v>
      </c>
      <c r="AN48" s="108">
        <v>15604682</v>
      </c>
      <c r="AO48" s="108">
        <v>15270922</v>
      </c>
      <c r="AP48" s="108">
        <v>14940694</v>
      </c>
      <c r="AQ48" s="108">
        <v>14614279</v>
      </c>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8"/>
      <c r="DD48" s="108"/>
      <c r="DE48" s="108"/>
      <c r="DF48" s="108"/>
      <c r="DG48" s="108"/>
      <c r="DH48" s="108"/>
      <c r="DI48" s="108"/>
      <c r="DJ48" s="108"/>
      <c r="DK48" s="108"/>
      <c r="DL48" s="108"/>
      <c r="DM48" s="108"/>
      <c r="DN48" s="108"/>
      <c r="DO48" s="108"/>
      <c r="DP48" s="108"/>
      <c r="DQ48" s="108"/>
      <c r="DR48" s="108"/>
      <c r="DS48" s="108"/>
      <c r="DT48" s="108"/>
      <c r="DU48" s="108"/>
    </row>
    <row r="49" spans="1:125" s="41" customFormat="1" x14ac:dyDescent="0.15">
      <c r="A49" s="106" t="s">
        <v>34</v>
      </c>
      <c r="B49" s="109"/>
      <c r="C49" s="108">
        <v>13085853</v>
      </c>
      <c r="D49" s="108">
        <v>12734342</v>
      </c>
      <c r="E49" s="108">
        <v>12380793</v>
      </c>
      <c r="F49" s="108">
        <v>12025378</v>
      </c>
      <c r="G49" s="108">
        <v>11668447</v>
      </c>
      <c r="H49" s="108">
        <v>11309297</v>
      </c>
      <c r="I49" s="108">
        <v>11133444</v>
      </c>
      <c r="J49" s="108">
        <v>10957665</v>
      </c>
      <c r="K49" s="108">
        <v>10781959</v>
      </c>
      <c r="L49" s="108">
        <v>10605971</v>
      </c>
      <c r="M49" s="108">
        <v>10430529</v>
      </c>
      <c r="N49" s="108">
        <v>10233068</v>
      </c>
      <c r="O49" s="108">
        <v>10036697</v>
      </c>
      <c r="P49" s="108">
        <v>9840594</v>
      </c>
      <c r="Q49" s="108">
        <v>9645108</v>
      </c>
      <c r="R49" s="108">
        <v>9450241</v>
      </c>
      <c r="S49" s="108">
        <v>9289736</v>
      </c>
      <c r="T49" s="108">
        <v>9130448</v>
      </c>
      <c r="U49" s="108">
        <v>8971680</v>
      </c>
      <c r="V49" s="108">
        <v>8813781</v>
      </c>
      <c r="W49" s="108">
        <v>8656977</v>
      </c>
      <c r="X49" s="108">
        <v>8518220</v>
      </c>
      <c r="Y49" s="108">
        <v>8380621</v>
      </c>
      <c r="Z49" s="108">
        <v>8243614</v>
      </c>
      <c r="AA49" s="108">
        <v>8107543</v>
      </c>
      <c r="AB49" s="108">
        <v>7972690</v>
      </c>
      <c r="AC49" s="108">
        <v>7824348</v>
      </c>
      <c r="AD49" s="108">
        <v>7677212</v>
      </c>
      <c r="AE49" s="108">
        <v>7531339</v>
      </c>
      <c r="AF49" s="108">
        <v>7386726</v>
      </c>
      <c r="AG49" s="108">
        <v>7243369</v>
      </c>
      <c r="AH49" s="108">
        <v>7087091</v>
      </c>
      <c r="AI49" s="108">
        <v>6932744</v>
      </c>
      <c r="AJ49" s="108">
        <v>6780009</v>
      </c>
      <c r="AK49" s="108">
        <v>6628572</v>
      </c>
      <c r="AL49" s="108">
        <v>6478923</v>
      </c>
      <c r="AM49" s="108">
        <v>6320282</v>
      </c>
      <c r="AN49" s="108">
        <v>6163712</v>
      </c>
      <c r="AO49" s="108">
        <v>6009043</v>
      </c>
      <c r="AP49" s="108">
        <v>5856275</v>
      </c>
      <c r="AQ49" s="108">
        <v>5705419</v>
      </c>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8"/>
      <c r="DD49" s="108"/>
      <c r="DE49" s="108"/>
      <c r="DF49" s="108"/>
      <c r="DG49" s="108"/>
      <c r="DH49" s="108"/>
      <c r="DI49" s="108"/>
      <c r="DJ49" s="108"/>
      <c r="DK49" s="108"/>
      <c r="DL49" s="108"/>
      <c r="DM49" s="108"/>
      <c r="DN49" s="108"/>
      <c r="DO49" s="108"/>
      <c r="DP49" s="108"/>
      <c r="DQ49" s="108"/>
      <c r="DR49" s="108"/>
      <c r="DS49" s="108"/>
      <c r="DT49" s="108"/>
      <c r="DU49" s="108"/>
    </row>
    <row r="50" spans="1:125" s="41" customFormat="1" x14ac:dyDescent="0.15">
      <c r="A50" s="106" t="s">
        <v>35</v>
      </c>
      <c r="B50" s="109"/>
      <c r="C50" s="108">
        <v>7816226</v>
      </c>
      <c r="D50" s="108">
        <v>7754296</v>
      </c>
      <c r="E50" s="108">
        <v>7692185</v>
      </c>
      <c r="F50" s="108">
        <v>7629640</v>
      </c>
      <c r="G50" s="108">
        <v>7567147</v>
      </c>
      <c r="H50" s="108">
        <v>7504465</v>
      </c>
      <c r="I50" s="108">
        <v>7421129</v>
      </c>
      <c r="J50" s="108">
        <v>7338014</v>
      </c>
      <c r="K50" s="108">
        <v>7255363</v>
      </c>
      <c r="L50" s="108">
        <v>7172690</v>
      </c>
      <c r="M50" s="108">
        <v>7090230</v>
      </c>
      <c r="N50" s="108">
        <v>6993418</v>
      </c>
      <c r="O50" s="108">
        <v>6897094</v>
      </c>
      <c r="P50" s="108">
        <v>6801033</v>
      </c>
      <c r="Q50" s="108">
        <v>6705707</v>
      </c>
      <c r="R50" s="108">
        <v>6610881</v>
      </c>
      <c r="S50" s="108">
        <v>6490269</v>
      </c>
      <c r="T50" s="108">
        <v>6370804</v>
      </c>
      <c r="U50" s="108">
        <v>6252017</v>
      </c>
      <c r="V50" s="108">
        <v>6134375</v>
      </c>
      <c r="W50" s="108">
        <v>6017393</v>
      </c>
      <c r="X50" s="108">
        <v>5911226</v>
      </c>
      <c r="Y50" s="108">
        <v>5806169</v>
      </c>
      <c r="Z50" s="108">
        <v>5701785</v>
      </c>
      <c r="AA50" s="108">
        <v>5598305</v>
      </c>
      <c r="AB50" s="108">
        <v>5495856</v>
      </c>
      <c r="AC50" s="108">
        <v>5383469</v>
      </c>
      <c r="AD50" s="108">
        <v>5272135</v>
      </c>
      <c r="AE50" s="108">
        <v>5161946</v>
      </c>
      <c r="AF50" s="108">
        <v>5052902</v>
      </c>
      <c r="AG50" s="108">
        <v>4944916</v>
      </c>
      <c r="AH50" s="108">
        <v>4828303</v>
      </c>
      <c r="AI50" s="108">
        <v>4713199</v>
      </c>
      <c r="AJ50" s="108">
        <v>4599274</v>
      </c>
      <c r="AK50" s="108">
        <v>4486942</v>
      </c>
      <c r="AL50" s="108">
        <v>4375873</v>
      </c>
      <c r="AM50" s="108">
        <v>4258916</v>
      </c>
      <c r="AN50" s="108">
        <v>4143620</v>
      </c>
      <c r="AO50" s="108">
        <v>4029905</v>
      </c>
      <c r="AP50" s="108">
        <v>3917773</v>
      </c>
      <c r="AQ50" s="108">
        <v>3807317</v>
      </c>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c r="CQ50" s="108"/>
      <c r="CR50" s="108"/>
      <c r="CS50" s="108"/>
      <c r="CT50" s="108"/>
      <c r="CU50" s="108"/>
      <c r="CV50" s="108"/>
      <c r="CW50" s="108"/>
      <c r="CX50" s="108"/>
      <c r="CY50" s="108"/>
      <c r="CZ50" s="108"/>
      <c r="DA50" s="108"/>
      <c r="DB50" s="108"/>
      <c r="DC50" s="108"/>
      <c r="DD50" s="108"/>
      <c r="DE50" s="108"/>
      <c r="DF50" s="108"/>
      <c r="DG50" s="108"/>
      <c r="DH50" s="108"/>
      <c r="DI50" s="108"/>
      <c r="DJ50" s="108"/>
      <c r="DK50" s="108"/>
      <c r="DL50" s="108"/>
      <c r="DM50" s="108"/>
      <c r="DN50" s="108"/>
      <c r="DO50" s="108"/>
      <c r="DP50" s="108"/>
      <c r="DQ50" s="108"/>
      <c r="DR50" s="108"/>
      <c r="DS50" s="108"/>
      <c r="DT50" s="108"/>
      <c r="DU50" s="108"/>
    </row>
    <row r="51" spans="1:125" s="41" customFormat="1" x14ac:dyDescent="0.15">
      <c r="A51" s="106" t="s">
        <v>36</v>
      </c>
      <c r="B51" s="109"/>
      <c r="C51" s="108">
        <v>11861532</v>
      </c>
      <c r="D51" s="108">
        <v>12098837</v>
      </c>
      <c r="E51" s="108">
        <v>12334588</v>
      </c>
      <c r="F51" s="108">
        <v>12568960</v>
      </c>
      <c r="G51" s="108">
        <v>12801950</v>
      </c>
      <c r="H51" s="108">
        <v>13033560</v>
      </c>
      <c r="I51" s="108">
        <v>12831561</v>
      </c>
      <c r="J51" s="108">
        <v>12631056</v>
      </c>
      <c r="K51" s="108">
        <v>12432454</v>
      </c>
      <c r="L51" s="108">
        <v>12234931</v>
      </c>
      <c r="M51" s="108">
        <v>12038882</v>
      </c>
      <c r="N51" s="108">
        <v>11823355</v>
      </c>
      <c r="O51" s="108">
        <v>11609720</v>
      </c>
      <c r="P51" s="108">
        <v>11397593</v>
      </c>
      <c r="Q51" s="108">
        <v>11187776</v>
      </c>
      <c r="R51" s="108">
        <v>10979867</v>
      </c>
      <c r="S51" s="108">
        <v>10728889</v>
      </c>
      <c r="T51" s="108">
        <v>10481147</v>
      </c>
      <c r="U51" s="108">
        <v>10235867</v>
      </c>
      <c r="V51" s="108">
        <v>9993817</v>
      </c>
      <c r="W51" s="108">
        <v>9754202</v>
      </c>
      <c r="X51" s="108">
        <v>9534784</v>
      </c>
      <c r="Y51" s="108">
        <v>9318186</v>
      </c>
      <c r="Z51" s="108">
        <v>9103709</v>
      </c>
      <c r="AA51" s="108">
        <v>8891723</v>
      </c>
      <c r="AB51" s="108">
        <v>8682432</v>
      </c>
      <c r="AC51" s="108">
        <v>8459679</v>
      </c>
      <c r="AD51" s="108">
        <v>8239647</v>
      </c>
      <c r="AE51" s="108">
        <v>8022479</v>
      </c>
      <c r="AF51" s="108">
        <v>7808178</v>
      </c>
      <c r="AG51" s="108">
        <v>7596604</v>
      </c>
      <c r="AH51" s="108">
        <v>7377311</v>
      </c>
      <c r="AI51" s="108">
        <v>7161349</v>
      </c>
      <c r="AJ51" s="108">
        <v>6948218</v>
      </c>
      <c r="AK51" s="108">
        <v>6738542</v>
      </c>
      <c r="AL51" s="108">
        <v>6531827</v>
      </c>
      <c r="AM51" s="108">
        <v>6323037</v>
      </c>
      <c r="AN51" s="108">
        <v>6117668</v>
      </c>
      <c r="AO51" s="108">
        <v>5915600</v>
      </c>
      <c r="AP51" s="108">
        <v>5716835</v>
      </c>
      <c r="AQ51" s="108">
        <v>5521509</v>
      </c>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8"/>
      <c r="DD51" s="108"/>
      <c r="DE51" s="108"/>
      <c r="DF51" s="108"/>
      <c r="DG51" s="108"/>
      <c r="DH51" s="108"/>
      <c r="DI51" s="108"/>
      <c r="DJ51" s="108"/>
      <c r="DK51" s="108"/>
      <c r="DL51" s="108"/>
      <c r="DM51" s="108"/>
      <c r="DN51" s="108"/>
      <c r="DO51" s="108"/>
      <c r="DP51" s="108"/>
      <c r="DQ51" s="108"/>
      <c r="DR51" s="108"/>
      <c r="DS51" s="108"/>
      <c r="DT51" s="108"/>
      <c r="DU51" s="108"/>
    </row>
    <row r="52" spans="1:125" s="41" customFormat="1" x14ac:dyDescent="0.15">
      <c r="A52" s="106" t="s">
        <v>37</v>
      </c>
      <c r="B52" s="109"/>
      <c r="C52" s="108">
        <v>8991169</v>
      </c>
      <c r="D52" s="108">
        <v>8860560</v>
      </c>
      <c r="E52" s="108">
        <v>8730372</v>
      </c>
      <c r="F52" s="108">
        <v>8600870</v>
      </c>
      <c r="G52" s="108">
        <v>8471573</v>
      </c>
      <c r="H52" s="108">
        <v>8342722</v>
      </c>
      <c r="I52" s="108">
        <v>8182321</v>
      </c>
      <c r="J52" s="108">
        <v>8023392</v>
      </c>
      <c r="K52" s="108">
        <v>7865458</v>
      </c>
      <c r="L52" s="108">
        <v>7708760</v>
      </c>
      <c r="M52" s="108">
        <v>7553366</v>
      </c>
      <c r="N52" s="108">
        <v>7384077</v>
      </c>
      <c r="O52" s="108">
        <v>7216482</v>
      </c>
      <c r="P52" s="108">
        <v>7050512</v>
      </c>
      <c r="Q52" s="108">
        <v>6885939</v>
      </c>
      <c r="R52" s="108">
        <v>6723217</v>
      </c>
      <c r="S52" s="108">
        <v>6584016</v>
      </c>
      <c r="T52" s="108">
        <v>6446466</v>
      </c>
      <c r="U52" s="108">
        <v>6310123</v>
      </c>
      <c r="V52" s="108">
        <v>6175426</v>
      </c>
      <c r="W52" s="108">
        <v>6042028</v>
      </c>
      <c r="X52" s="108">
        <v>5917443</v>
      </c>
      <c r="Y52" s="108">
        <v>5794025</v>
      </c>
      <c r="Z52" s="108">
        <v>5671903</v>
      </c>
      <c r="AA52" s="108">
        <v>5551074</v>
      </c>
      <c r="AB52" s="108">
        <v>5431554</v>
      </c>
      <c r="AC52" s="108">
        <v>5300975</v>
      </c>
      <c r="AD52" s="108">
        <v>5171965</v>
      </c>
      <c r="AE52" s="108">
        <v>5044510</v>
      </c>
      <c r="AF52" s="108">
        <v>4918610</v>
      </c>
      <c r="AG52" s="108">
        <v>4794225</v>
      </c>
      <c r="AH52" s="108">
        <v>4662476</v>
      </c>
      <c r="AI52" s="108">
        <v>4532634</v>
      </c>
      <c r="AJ52" s="108">
        <v>4404554</v>
      </c>
      <c r="AK52" s="108">
        <v>4278056</v>
      </c>
      <c r="AL52" s="108">
        <v>4153513</v>
      </c>
      <c r="AM52" s="108">
        <v>4025661</v>
      </c>
      <c r="AN52" s="108">
        <v>3899883</v>
      </c>
      <c r="AO52" s="108">
        <v>3775833</v>
      </c>
      <c r="AP52" s="108">
        <v>3653676</v>
      </c>
      <c r="AQ52" s="108">
        <v>3533484</v>
      </c>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8"/>
      <c r="CK52" s="108"/>
      <c r="CL52" s="108"/>
      <c r="CM52" s="108"/>
      <c r="CN52" s="108"/>
      <c r="CO52" s="108"/>
      <c r="CP52" s="108"/>
      <c r="CQ52" s="108"/>
      <c r="CR52" s="108"/>
      <c r="CS52" s="108"/>
      <c r="CT52" s="108"/>
      <c r="CU52" s="108"/>
      <c r="CV52" s="108"/>
      <c r="CW52" s="108"/>
      <c r="CX52" s="108"/>
      <c r="CY52" s="108"/>
      <c r="CZ52" s="108"/>
      <c r="DA52" s="108"/>
      <c r="DB52" s="108"/>
      <c r="DC52" s="108"/>
      <c r="DD52" s="108"/>
      <c r="DE52" s="108"/>
      <c r="DF52" s="108"/>
      <c r="DG52" s="108"/>
      <c r="DH52" s="108"/>
      <c r="DI52" s="108"/>
      <c r="DJ52" s="108"/>
      <c r="DK52" s="108"/>
      <c r="DL52" s="108"/>
      <c r="DM52" s="108"/>
      <c r="DN52" s="108"/>
      <c r="DO52" s="108"/>
      <c r="DP52" s="108"/>
      <c r="DQ52" s="108"/>
      <c r="DR52" s="108"/>
      <c r="DS52" s="108"/>
      <c r="DT52" s="108"/>
      <c r="DU52" s="108"/>
    </row>
    <row r="53" spans="1:125" s="41" customFormat="1" x14ac:dyDescent="0.15">
      <c r="A53" s="106" t="s">
        <v>38</v>
      </c>
      <c r="B53" s="109"/>
      <c r="C53" s="108">
        <v>10958198</v>
      </c>
      <c r="D53" s="108">
        <v>10962523</v>
      </c>
      <c r="E53" s="108">
        <v>10966793</v>
      </c>
      <c r="F53" s="108">
        <v>10970834</v>
      </c>
      <c r="G53" s="108">
        <v>10974643</v>
      </c>
      <c r="H53" s="108">
        <v>10978223</v>
      </c>
      <c r="I53" s="108">
        <v>10759151</v>
      </c>
      <c r="J53" s="108">
        <v>10542240</v>
      </c>
      <c r="K53" s="108">
        <v>10326870</v>
      </c>
      <c r="L53" s="108">
        <v>10113351</v>
      </c>
      <c r="M53" s="108">
        <v>9901778</v>
      </c>
      <c r="N53" s="108">
        <v>9672461</v>
      </c>
      <c r="O53" s="108">
        <v>9445603</v>
      </c>
      <c r="P53" s="108">
        <v>9221110</v>
      </c>
      <c r="Q53" s="108">
        <v>8998683</v>
      </c>
      <c r="R53" s="108">
        <v>8778915</v>
      </c>
      <c r="S53" s="108">
        <v>8589238</v>
      </c>
      <c r="T53" s="108">
        <v>8401902</v>
      </c>
      <c r="U53" s="108">
        <v>8216333</v>
      </c>
      <c r="V53" s="108">
        <v>8033100</v>
      </c>
      <c r="W53" s="108">
        <v>7851755</v>
      </c>
      <c r="X53" s="108">
        <v>7679779</v>
      </c>
      <c r="Y53" s="108">
        <v>7509520</v>
      </c>
      <c r="Z53" s="108">
        <v>7341137</v>
      </c>
      <c r="AA53" s="108">
        <v>7174636</v>
      </c>
      <c r="AB53" s="108">
        <v>7010029</v>
      </c>
      <c r="AC53" s="108">
        <v>6830078</v>
      </c>
      <c r="AD53" s="108">
        <v>6652391</v>
      </c>
      <c r="AE53" s="108">
        <v>6476948</v>
      </c>
      <c r="AF53" s="108">
        <v>6303753</v>
      </c>
      <c r="AG53" s="108">
        <v>6132752</v>
      </c>
      <c r="AH53" s="108">
        <v>5952354</v>
      </c>
      <c r="AI53" s="108">
        <v>5774662</v>
      </c>
      <c r="AJ53" s="108">
        <v>5599492</v>
      </c>
      <c r="AK53" s="108">
        <v>5426613</v>
      </c>
      <c r="AL53" s="108">
        <v>5256499</v>
      </c>
      <c r="AM53" s="108">
        <v>5082819</v>
      </c>
      <c r="AN53" s="108">
        <v>4912053</v>
      </c>
      <c r="AO53" s="108">
        <v>4743760</v>
      </c>
      <c r="AP53" s="108">
        <v>4578155</v>
      </c>
      <c r="AQ53" s="108">
        <v>4415322</v>
      </c>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8"/>
      <c r="CK53" s="108"/>
      <c r="CL53" s="108"/>
      <c r="CM53" s="108"/>
      <c r="CN53" s="108"/>
      <c r="CO53" s="108"/>
      <c r="CP53" s="108"/>
      <c r="CQ53" s="108"/>
      <c r="CR53" s="108"/>
      <c r="CS53" s="108"/>
      <c r="CT53" s="108"/>
      <c r="CU53" s="108"/>
      <c r="CV53" s="108"/>
      <c r="CW53" s="108"/>
      <c r="CX53" s="108"/>
      <c r="CY53" s="108"/>
      <c r="CZ53" s="108"/>
      <c r="DA53" s="108"/>
      <c r="DB53" s="108"/>
      <c r="DC53" s="108"/>
      <c r="DD53" s="108"/>
      <c r="DE53" s="108"/>
      <c r="DF53" s="108"/>
      <c r="DG53" s="108"/>
      <c r="DH53" s="108"/>
      <c r="DI53" s="108"/>
      <c r="DJ53" s="108"/>
      <c r="DK53" s="108"/>
      <c r="DL53" s="108"/>
      <c r="DM53" s="108"/>
      <c r="DN53" s="108"/>
      <c r="DO53" s="108"/>
      <c r="DP53" s="108"/>
      <c r="DQ53" s="108"/>
      <c r="DR53" s="108"/>
      <c r="DS53" s="108"/>
      <c r="DT53" s="108"/>
      <c r="DU53" s="108"/>
    </row>
    <row r="54" spans="1:125" s="41" customFormat="1" x14ac:dyDescent="0.15">
      <c r="A54" s="106" t="s">
        <v>39</v>
      </c>
      <c r="B54" s="109"/>
      <c r="C54" s="108">
        <v>2659027</v>
      </c>
      <c r="D54" s="108">
        <v>2620196</v>
      </c>
      <c r="E54" s="108">
        <v>2581561</v>
      </c>
      <c r="F54" s="108">
        <v>2543041</v>
      </c>
      <c r="G54" s="108">
        <v>2504391</v>
      </c>
      <c r="H54" s="108">
        <v>2466103</v>
      </c>
      <c r="I54" s="108">
        <v>2405420</v>
      </c>
      <c r="J54" s="108">
        <v>2345208</v>
      </c>
      <c r="K54" s="108">
        <v>2285467</v>
      </c>
      <c r="L54" s="108">
        <v>2226197</v>
      </c>
      <c r="M54" s="108">
        <v>2167519</v>
      </c>
      <c r="N54" s="108">
        <v>2104723</v>
      </c>
      <c r="O54" s="108">
        <v>2042700</v>
      </c>
      <c r="P54" s="108">
        <v>1981330</v>
      </c>
      <c r="Q54" s="108">
        <v>1920612</v>
      </c>
      <c r="R54" s="108">
        <v>1860547</v>
      </c>
      <c r="S54" s="108">
        <v>1736070</v>
      </c>
      <c r="T54" s="108">
        <v>1613837</v>
      </c>
      <c r="U54" s="108">
        <v>1493390</v>
      </c>
      <c r="V54" s="108">
        <v>1375182</v>
      </c>
      <c r="W54" s="108">
        <v>1258739</v>
      </c>
      <c r="X54" s="108">
        <v>1166155</v>
      </c>
      <c r="Y54" s="108">
        <v>1075518</v>
      </c>
      <c r="Z54" s="108">
        <v>986419</v>
      </c>
      <c r="AA54" s="108">
        <v>899076</v>
      </c>
      <c r="AB54" s="108">
        <v>813646</v>
      </c>
      <c r="AC54" s="108">
        <v>766785</v>
      </c>
      <c r="AD54" s="108">
        <v>720810</v>
      </c>
      <c r="AE54" s="108">
        <v>675774</v>
      </c>
      <c r="AF54" s="108">
        <v>631876</v>
      </c>
      <c r="AG54" s="108">
        <v>588715</v>
      </c>
      <c r="AH54" s="108">
        <v>580326</v>
      </c>
      <c r="AI54" s="108">
        <v>571937</v>
      </c>
      <c r="AJ54" s="108">
        <v>563549</v>
      </c>
      <c r="AK54" s="108">
        <v>555160</v>
      </c>
      <c r="AL54" s="108">
        <v>546771</v>
      </c>
      <c r="AM54" s="108">
        <v>537973</v>
      </c>
      <c r="AN54" s="108">
        <v>529174</v>
      </c>
      <c r="AO54" s="108">
        <v>520376</v>
      </c>
      <c r="AP54" s="108">
        <v>511577</v>
      </c>
      <c r="AQ54" s="108">
        <v>502779</v>
      </c>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c r="CQ54" s="108"/>
      <c r="CR54" s="108"/>
      <c r="CS54" s="108"/>
      <c r="CT54" s="108"/>
      <c r="CU54" s="108"/>
      <c r="CV54" s="108"/>
      <c r="CW54" s="108"/>
      <c r="CX54" s="108"/>
      <c r="CY54" s="108"/>
      <c r="CZ54" s="108"/>
      <c r="DA54" s="108"/>
      <c r="DB54" s="108"/>
      <c r="DC54" s="108"/>
      <c r="DD54" s="108"/>
      <c r="DE54" s="108"/>
      <c r="DF54" s="108"/>
      <c r="DG54" s="108"/>
      <c r="DH54" s="108"/>
      <c r="DI54" s="108"/>
      <c r="DJ54" s="108"/>
      <c r="DK54" s="108"/>
      <c r="DL54" s="108"/>
      <c r="DM54" s="108"/>
      <c r="DN54" s="108"/>
      <c r="DO54" s="108"/>
      <c r="DP54" s="108"/>
      <c r="DQ54" s="108"/>
      <c r="DR54" s="108"/>
      <c r="DS54" s="108"/>
      <c r="DT54" s="108"/>
      <c r="DU54" s="108"/>
    </row>
    <row r="55" spans="1:125" s="41" customFormat="1" x14ac:dyDescent="0.15">
      <c r="A55" s="106" t="s">
        <v>40</v>
      </c>
      <c r="B55" s="109"/>
      <c r="C55" s="108">
        <v>22504162</v>
      </c>
      <c r="D55" s="108">
        <v>22220927</v>
      </c>
      <c r="E55" s="108">
        <v>21939174</v>
      </c>
      <c r="F55" s="108">
        <v>21657037</v>
      </c>
      <c r="G55" s="108">
        <v>21375361</v>
      </c>
      <c r="H55" s="108">
        <v>21094148</v>
      </c>
      <c r="I55" s="108">
        <v>20584326</v>
      </c>
      <c r="J55" s="108">
        <v>20078306</v>
      </c>
      <c r="K55" s="108">
        <v>19576088</v>
      </c>
      <c r="L55" s="108">
        <v>19077672</v>
      </c>
      <c r="M55" s="108">
        <v>18583332</v>
      </c>
      <c r="N55" s="108">
        <v>18059555</v>
      </c>
      <c r="O55" s="108">
        <v>17540881</v>
      </c>
      <c r="P55" s="108">
        <v>17027034</v>
      </c>
      <c r="Q55" s="108">
        <v>16518015</v>
      </c>
      <c r="R55" s="108">
        <v>16013822</v>
      </c>
      <c r="S55" s="108">
        <v>15581556</v>
      </c>
      <c r="T55" s="108">
        <v>15153774</v>
      </c>
      <c r="U55" s="108">
        <v>14730479</v>
      </c>
      <c r="V55" s="108">
        <v>14311668</v>
      </c>
      <c r="W55" s="108">
        <v>13897267</v>
      </c>
      <c r="X55" s="108">
        <v>13553608</v>
      </c>
      <c r="Y55" s="108">
        <v>13213496</v>
      </c>
      <c r="Z55" s="108">
        <v>12877006</v>
      </c>
      <c r="AA55" s="108">
        <v>12544140</v>
      </c>
      <c r="AB55" s="108">
        <v>12215380</v>
      </c>
      <c r="AC55" s="108">
        <v>11868387</v>
      </c>
      <c r="AD55" s="108">
        <v>11525506</v>
      </c>
      <c r="AE55" s="108">
        <v>11186995</v>
      </c>
      <c r="AF55" s="108">
        <v>10853574</v>
      </c>
      <c r="AG55" s="108">
        <v>10523630</v>
      </c>
      <c r="AH55" s="108">
        <v>10175348</v>
      </c>
      <c r="AI55" s="108">
        <v>9832189</v>
      </c>
      <c r="AJ55" s="108">
        <v>9494326</v>
      </c>
      <c r="AK55" s="108">
        <v>9161759</v>
      </c>
      <c r="AL55" s="108">
        <v>8834930</v>
      </c>
      <c r="AM55" s="108">
        <v>8494712</v>
      </c>
      <c r="AN55" s="108">
        <v>8160404</v>
      </c>
      <c r="AO55" s="108">
        <v>7832231</v>
      </c>
      <c r="AP55" s="108">
        <v>7510196</v>
      </c>
      <c r="AQ55" s="108">
        <v>7194162</v>
      </c>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O55" s="108"/>
      <c r="BP55" s="108"/>
      <c r="BQ55" s="108"/>
      <c r="BR55" s="108"/>
      <c r="BS55" s="108"/>
      <c r="BT55" s="108"/>
      <c r="BU55" s="108"/>
      <c r="BV55" s="108"/>
      <c r="BW55" s="108"/>
      <c r="BX55" s="108"/>
      <c r="BY55" s="108"/>
      <c r="BZ55" s="108"/>
      <c r="CA55" s="108"/>
      <c r="CB55" s="108"/>
      <c r="CC55" s="108"/>
      <c r="CD55" s="108"/>
      <c r="CE55" s="108"/>
      <c r="CF55" s="108"/>
      <c r="CG55" s="108"/>
      <c r="CH55" s="108"/>
      <c r="CI55" s="108"/>
      <c r="CJ55" s="108"/>
      <c r="CK55" s="108"/>
      <c r="CL55" s="108"/>
      <c r="CM55" s="108"/>
      <c r="CN55" s="108"/>
      <c r="CO55" s="108"/>
      <c r="CP55" s="108"/>
      <c r="CQ55" s="108"/>
      <c r="CR55" s="108"/>
      <c r="CS55" s="108"/>
      <c r="CT55" s="108"/>
      <c r="CU55" s="108"/>
      <c r="CV55" s="108"/>
      <c r="CW55" s="108"/>
      <c r="CX55" s="108"/>
      <c r="CY55" s="108"/>
      <c r="CZ55" s="108"/>
      <c r="DA55" s="108"/>
      <c r="DB55" s="108"/>
      <c r="DC55" s="108"/>
      <c r="DD55" s="108"/>
      <c r="DE55" s="108"/>
      <c r="DF55" s="108"/>
      <c r="DG55" s="108"/>
      <c r="DH55" s="108"/>
      <c r="DI55" s="108"/>
      <c r="DJ55" s="108"/>
      <c r="DK55" s="108"/>
      <c r="DL55" s="108"/>
      <c r="DM55" s="108"/>
      <c r="DN55" s="108"/>
      <c r="DO55" s="108"/>
      <c r="DP55" s="108"/>
      <c r="DQ55" s="108"/>
      <c r="DR55" s="108"/>
      <c r="DS55" s="108"/>
      <c r="DT55" s="108"/>
      <c r="DU55" s="108"/>
    </row>
    <row r="56" spans="1:125" s="41" customFormat="1" x14ac:dyDescent="0.15">
      <c r="A56" s="106" t="s">
        <v>41</v>
      </c>
      <c r="B56" s="109"/>
      <c r="C56" s="108">
        <v>17968717</v>
      </c>
      <c r="D56" s="108">
        <v>17613562</v>
      </c>
      <c r="E56" s="108">
        <v>17258820</v>
      </c>
      <c r="F56" s="108">
        <v>16902996</v>
      </c>
      <c r="G56" s="108">
        <v>16546736</v>
      </c>
      <c r="H56" s="108">
        <v>16190040</v>
      </c>
      <c r="I56" s="108">
        <v>15824359</v>
      </c>
      <c r="J56" s="108">
        <v>15460569</v>
      </c>
      <c r="K56" s="108">
        <v>15098665</v>
      </c>
      <c r="L56" s="108">
        <v>14738654</v>
      </c>
      <c r="M56" s="108">
        <v>14380743</v>
      </c>
      <c r="N56" s="108">
        <v>13996452</v>
      </c>
      <c r="O56" s="108">
        <v>13615138</v>
      </c>
      <c r="P56" s="108">
        <v>13236591</v>
      </c>
      <c r="Q56" s="108">
        <v>12860809</v>
      </c>
      <c r="R56" s="108">
        <v>12487793</v>
      </c>
      <c r="S56" s="108">
        <v>12161113</v>
      </c>
      <c r="T56" s="108">
        <v>11837502</v>
      </c>
      <c r="U56" s="108">
        <v>11516960</v>
      </c>
      <c r="V56" s="108">
        <v>11199486</v>
      </c>
      <c r="W56" s="108">
        <v>10885021</v>
      </c>
      <c r="X56" s="108">
        <v>10619194</v>
      </c>
      <c r="Y56" s="108">
        <v>10356025</v>
      </c>
      <c r="Z56" s="108">
        <v>10095576</v>
      </c>
      <c r="AA56" s="108">
        <v>9837847</v>
      </c>
      <c r="AB56" s="108">
        <v>9583217</v>
      </c>
      <c r="AC56" s="108">
        <v>9313565</v>
      </c>
      <c r="AD56" s="108">
        <v>9047037</v>
      </c>
      <c r="AE56" s="108">
        <v>8783838</v>
      </c>
      <c r="AF56" s="108">
        <v>8524530</v>
      </c>
      <c r="AG56" s="108">
        <v>8267846</v>
      </c>
      <c r="AH56" s="108">
        <v>7996310</v>
      </c>
      <c r="AI56" s="108">
        <v>7728707</v>
      </c>
      <c r="AJ56" s="108">
        <v>7465171</v>
      </c>
      <c r="AK56" s="108">
        <v>7205701</v>
      </c>
      <c r="AL56" s="108">
        <v>6950647</v>
      </c>
      <c r="AM56" s="108">
        <v>6683451</v>
      </c>
      <c r="AN56" s="108">
        <v>6420882</v>
      </c>
      <c r="AO56" s="108">
        <v>6163116</v>
      </c>
      <c r="AP56" s="108">
        <v>5910155</v>
      </c>
      <c r="AQ56" s="108">
        <v>5661890</v>
      </c>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O56" s="108"/>
      <c r="BP56" s="108"/>
      <c r="BQ56" s="108"/>
      <c r="BR56" s="108"/>
      <c r="BS56" s="108"/>
      <c r="BT56" s="108"/>
      <c r="BU56" s="108"/>
      <c r="BV56" s="108"/>
      <c r="BW56" s="108"/>
      <c r="BX56" s="108"/>
      <c r="BY56" s="108"/>
      <c r="BZ56" s="108"/>
      <c r="CA56" s="108"/>
      <c r="CB56" s="108"/>
      <c r="CC56" s="108"/>
      <c r="CD56" s="108"/>
      <c r="CE56" s="108"/>
      <c r="CF56" s="108"/>
      <c r="CG56" s="108"/>
      <c r="CH56" s="108"/>
      <c r="CI56" s="108"/>
      <c r="CJ56" s="108"/>
      <c r="CK56" s="108"/>
      <c r="CL56" s="108"/>
      <c r="CM56" s="108"/>
      <c r="CN56" s="108"/>
      <c r="CO56" s="108"/>
      <c r="CP56" s="108"/>
      <c r="CQ56" s="108"/>
      <c r="CR56" s="108"/>
      <c r="CS56" s="108"/>
      <c r="CT56" s="108"/>
      <c r="CU56" s="108"/>
      <c r="CV56" s="108"/>
      <c r="CW56" s="108"/>
      <c r="CX56" s="108"/>
      <c r="CY56" s="108"/>
      <c r="CZ56" s="108"/>
      <c r="DA56" s="108"/>
      <c r="DB56" s="108"/>
      <c r="DC56" s="108"/>
      <c r="DD56" s="108"/>
      <c r="DE56" s="108"/>
      <c r="DF56" s="108"/>
      <c r="DG56" s="108"/>
      <c r="DH56" s="108"/>
      <c r="DI56" s="108"/>
      <c r="DJ56" s="108"/>
      <c r="DK56" s="108"/>
      <c r="DL56" s="108"/>
      <c r="DM56" s="108"/>
      <c r="DN56" s="108"/>
      <c r="DO56" s="108"/>
      <c r="DP56" s="108"/>
      <c r="DQ56" s="108"/>
      <c r="DR56" s="108"/>
      <c r="DS56" s="108"/>
      <c r="DT56" s="108"/>
      <c r="DU56" s="108"/>
    </row>
    <row r="57" spans="1:125" s="41" customFormat="1" x14ac:dyDescent="0.15">
      <c r="A57" s="106" t="s">
        <v>42</v>
      </c>
      <c r="B57" s="109"/>
      <c r="C57" s="108">
        <v>25430487</v>
      </c>
      <c r="D57" s="108">
        <v>24656119</v>
      </c>
      <c r="E57" s="108">
        <v>23878374</v>
      </c>
      <c r="F57" s="108">
        <v>23098622</v>
      </c>
      <c r="G57" s="108">
        <v>22316251</v>
      </c>
      <c r="H57" s="108">
        <v>21531263</v>
      </c>
      <c r="I57" s="108">
        <v>21036235</v>
      </c>
      <c r="J57" s="108">
        <v>20541979</v>
      </c>
      <c r="K57" s="108">
        <v>20049110</v>
      </c>
      <c r="L57" s="108">
        <v>19556401</v>
      </c>
      <c r="M57" s="108">
        <v>19064490</v>
      </c>
      <c r="N57" s="108">
        <v>18531502</v>
      </c>
      <c r="O57" s="108">
        <v>18000099</v>
      </c>
      <c r="P57" s="108">
        <v>17469646</v>
      </c>
      <c r="Q57" s="108">
        <v>16941365</v>
      </c>
      <c r="R57" s="108">
        <v>16414644</v>
      </c>
      <c r="S57" s="108">
        <v>16154415</v>
      </c>
      <c r="T57" s="108">
        <v>15895785</v>
      </c>
      <c r="U57" s="108">
        <v>15637542</v>
      </c>
      <c r="V57" s="108">
        <v>15380295</v>
      </c>
      <c r="W57" s="108">
        <v>15124439</v>
      </c>
      <c r="X57" s="108">
        <v>14912046</v>
      </c>
      <c r="Y57" s="108">
        <v>14700990</v>
      </c>
      <c r="Z57" s="108">
        <v>14490279</v>
      </c>
      <c r="AA57" s="108">
        <v>14280514</v>
      </c>
      <c r="AB57" s="108">
        <v>14072195</v>
      </c>
      <c r="AC57" s="108">
        <v>13842038</v>
      </c>
      <c r="AD57" s="108">
        <v>13613232</v>
      </c>
      <c r="AE57" s="108">
        <v>13385866</v>
      </c>
      <c r="AF57" s="108">
        <v>13159944</v>
      </c>
      <c r="AG57" s="108">
        <v>12935452</v>
      </c>
      <c r="AH57" s="108">
        <v>12682446</v>
      </c>
      <c r="AI57" s="108">
        <v>12432187</v>
      </c>
      <c r="AJ57" s="108">
        <v>12184108</v>
      </c>
      <c r="AK57" s="108">
        <v>11937641</v>
      </c>
      <c r="AL57" s="108">
        <v>11693671</v>
      </c>
      <c r="AM57" s="108">
        <v>11428024</v>
      </c>
      <c r="AN57" s="108">
        <v>11165512</v>
      </c>
      <c r="AO57" s="108">
        <v>10905823</v>
      </c>
      <c r="AP57" s="108">
        <v>10648957</v>
      </c>
      <c r="AQ57" s="108">
        <v>10394936</v>
      </c>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O57" s="108"/>
      <c r="BP57" s="108"/>
      <c r="BQ57" s="108"/>
      <c r="BR57" s="108"/>
      <c r="BS57" s="108"/>
      <c r="BT57" s="108"/>
      <c r="BU57" s="108"/>
      <c r="BV57" s="108"/>
      <c r="BW57" s="108"/>
      <c r="BX57" s="108"/>
      <c r="BY57" s="108"/>
      <c r="BZ57" s="108"/>
      <c r="CA57" s="108"/>
      <c r="CB57" s="108"/>
      <c r="CC57" s="108"/>
      <c r="CD57" s="108"/>
      <c r="CE57" s="108"/>
      <c r="CF57" s="108"/>
      <c r="CG57" s="108"/>
      <c r="CH57" s="108"/>
      <c r="CI57" s="108"/>
      <c r="CJ57" s="108"/>
      <c r="CK57" s="108"/>
      <c r="CL57" s="108"/>
      <c r="CM57" s="108"/>
      <c r="CN57" s="108"/>
      <c r="CO57" s="108"/>
      <c r="CP57" s="108"/>
      <c r="CQ57" s="108"/>
      <c r="CR57" s="108"/>
      <c r="CS57" s="108"/>
      <c r="CT57" s="108"/>
      <c r="CU57" s="108"/>
      <c r="CV57" s="108"/>
      <c r="CW57" s="108"/>
      <c r="CX57" s="108"/>
      <c r="CY57" s="108"/>
      <c r="CZ57" s="108"/>
      <c r="DA57" s="108"/>
      <c r="DB57" s="108"/>
      <c r="DC57" s="108"/>
      <c r="DD57" s="108"/>
      <c r="DE57" s="108"/>
      <c r="DF57" s="108"/>
      <c r="DG57" s="108"/>
      <c r="DH57" s="108"/>
      <c r="DI57" s="108"/>
      <c r="DJ57" s="108"/>
      <c r="DK57" s="108"/>
      <c r="DL57" s="108"/>
      <c r="DM57" s="108"/>
      <c r="DN57" s="108"/>
      <c r="DO57" s="108"/>
      <c r="DP57" s="108"/>
      <c r="DQ57" s="108"/>
      <c r="DR57" s="108"/>
      <c r="DS57" s="108"/>
      <c r="DT57" s="108"/>
      <c r="DU57" s="108"/>
    </row>
    <row r="58" spans="1:125" s="41" customFormat="1" x14ac:dyDescent="0.15">
      <c r="A58" s="106" t="s">
        <v>43</v>
      </c>
      <c r="B58" s="109"/>
      <c r="C58" s="108">
        <v>12978157</v>
      </c>
      <c r="D58" s="108">
        <v>12798243</v>
      </c>
      <c r="E58" s="108">
        <v>12616400</v>
      </c>
      <c r="F58" s="108">
        <v>12433264</v>
      </c>
      <c r="G58" s="108">
        <v>12247994</v>
      </c>
      <c r="H58" s="108">
        <v>12061434</v>
      </c>
      <c r="I58" s="108">
        <v>11802570</v>
      </c>
      <c r="J58" s="108">
        <v>11543234</v>
      </c>
      <c r="K58" s="108">
        <v>11283430</v>
      </c>
      <c r="L58" s="108">
        <v>11023578</v>
      </c>
      <c r="M58" s="108">
        <v>10762700</v>
      </c>
      <c r="N58" s="108">
        <v>10476812</v>
      </c>
      <c r="O58" s="108">
        <v>10190570</v>
      </c>
      <c r="P58" s="108">
        <v>9904958</v>
      </c>
      <c r="Q58" s="108">
        <v>9619548</v>
      </c>
      <c r="R58" s="108">
        <v>9334342</v>
      </c>
      <c r="S58" s="108">
        <v>9155335</v>
      </c>
      <c r="T58" s="108">
        <v>8976759</v>
      </c>
      <c r="U58" s="108">
        <v>8798616</v>
      </c>
      <c r="V58" s="108">
        <v>8620903</v>
      </c>
      <c r="W58" s="108">
        <v>8443793</v>
      </c>
      <c r="X58" s="108">
        <v>8299173</v>
      </c>
      <c r="Y58" s="108">
        <v>8155225</v>
      </c>
      <c r="Z58" s="108">
        <v>8011779</v>
      </c>
      <c r="AA58" s="108">
        <v>7868837</v>
      </c>
      <c r="AB58" s="108">
        <v>7726451</v>
      </c>
      <c r="AC58" s="108">
        <v>7570162</v>
      </c>
      <c r="AD58" s="108">
        <v>7414844</v>
      </c>
      <c r="AE58" s="108">
        <v>7260852</v>
      </c>
      <c r="AF58" s="108">
        <v>7107360</v>
      </c>
      <c r="AG58" s="108">
        <v>6954767</v>
      </c>
      <c r="AH58" s="108">
        <v>6785773</v>
      </c>
      <c r="AI58" s="108">
        <v>6618667</v>
      </c>
      <c r="AJ58" s="108">
        <v>6452650</v>
      </c>
      <c r="AK58" s="108">
        <v>6288130</v>
      </c>
      <c r="AL58" s="108">
        <v>6125245</v>
      </c>
      <c r="AM58" s="108">
        <v>5949511</v>
      </c>
      <c r="AN58" s="108">
        <v>5775559</v>
      </c>
      <c r="AO58" s="108">
        <v>5603650</v>
      </c>
      <c r="AP58" s="108">
        <v>5433783</v>
      </c>
      <c r="AQ58" s="108">
        <v>5266232</v>
      </c>
      <c r="AR58" s="108"/>
      <c r="AS58" s="108"/>
      <c r="AT58" s="108"/>
      <c r="AU58" s="108"/>
      <c r="AV58" s="108"/>
      <c r="AW58" s="108"/>
      <c r="AX58" s="108"/>
      <c r="AY58" s="108"/>
      <c r="AZ58" s="108"/>
      <c r="BA58" s="108"/>
      <c r="BB58" s="108"/>
      <c r="BC58" s="108"/>
      <c r="BD58" s="108"/>
      <c r="BE58" s="108"/>
      <c r="BF58" s="108"/>
      <c r="BG58" s="108"/>
      <c r="BH58" s="108"/>
      <c r="BI58" s="108"/>
      <c r="BJ58" s="108"/>
      <c r="BK58" s="108"/>
      <c r="BL58" s="108"/>
      <c r="BM58" s="108"/>
      <c r="BN58" s="108"/>
      <c r="BO58" s="108"/>
      <c r="BP58" s="108"/>
      <c r="BQ58" s="108"/>
      <c r="BR58" s="108"/>
      <c r="BS58" s="108"/>
      <c r="BT58" s="108"/>
      <c r="BU58" s="108"/>
      <c r="BV58" s="108"/>
      <c r="BW58" s="108"/>
      <c r="BX58" s="108"/>
      <c r="BY58" s="108"/>
      <c r="BZ58" s="108"/>
      <c r="CA58" s="108"/>
      <c r="CB58" s="108"/>
      <c r="CC58" s="108"/>
      <c r="CD58" s="108"/>
      <c r="CE58" s="108"/>
      <c r="CF58" s="108"/>
      <c r="CG58" s="108"/>
      <c r="CH58" s="108"/>
      <c r="CI58" s="108"/>
      <c r="CJ58" s="108"/>
      <c r="CK58" s="108"/>
      <c r="CL58" s="108"/>
      <c r="CM58" s="108"/>
      <c r="CN58" s="108"/>
      <c r="CO58" s="108"/>
      <c r="CP58" s="108"/>
      <c r="CQ58" s="108"/>
      <c r="CR58" s="108"/>
      <c r="CS58" s="108"/>
      <c r="CT58" s="108"/>
      <c r="CU58" s="108"/>
      <c r="CV58" s="108"/>
      <c r="CW58" s="108"/>
      <c r="CX58" s="108"/>
      <c r="CY58" s="108"/>
      <c r="CZ58" s="108"/>
      <c r="DA58" s="108"/>
      <c r="DB58" s="108"/>
      <c r="DC58" s="108"/>
      <c r="DD58" s="108"/>
      <c r="DE58" s="108"/>
      <c r="DF58" s="108"/>
      <c r="DG58" s="108"/>
      <c r="DH58" s="108"/>
      <c r="DI58" s="108"/>
      <c r="DJ58" s="108"/>
      <c r="DK58" s="108"/>
      <c r="DL58" s="108"/>
      <c r="DM58" s="108"/>
      <c r="DN58" s="108"/>
      <c r="DO58" s="108"/>
      <c r="DP58" s="108"/>
      <c r="DQ58" s="108"/>
      <c r="DR58" s="108"/>
      <c r="DS58" s="108"/>
      <c r="DT58" s="108"/>
      <c r="DU58" s="108"/>
    </row>
    <row r="59" spans="1:125" s="41" customFormat="1" x14ac:dyDescent="0.15">
      <c r="A59" s="106" t="s">
        <v>44</v>
      </c>
      <c r="B59" s="109"/>
      <c r="C59" s="108">
        <v>17879460</v>
      </c>
      <c r="D59" s="108">
        <v>17598811</v>
      </c>
      <c r="E59" s="108">
        <v>17316758</v>
      </c>
      <c r="F59" s="108">
        <v>17033172</v>
      </c>
      <c r="G59" s="108">
        <v>16747604</v>
      </c>
      <c r="H59" s="108">
        <v>16460961</v>
      </c>
      <c r="I59" s="108">
        <v>16073482</v>
      </c>
      <c r="J59" s="108">
        <v>15685034</v>
      </c>
      <c r="K59" s="108">
        <v>15296534</v>
      </c>
      <c r="L59" s="108">
        <v>14907062</v>
      </c>
      <c r="M59" s="108">
        <v>14517522</v>
      </c>
      <c r="N59" s="108">
        <v>14103841</v>
      </c>
      <c r="O59" s="108">
        <v>13689826</v>
      </c>
      <c r="P59" s="108">
        <v>13274567</v>
      </c>
      <c r="Q59" s="108">
        <v>12858988</v>
      </c>
      <c r="R59" s="108">
        <v>12442166</v>
      </c>
      <c r="S59" s="108">
        <v>12278344</v>
      </c>
      <c r="T59" s="108">
        <v>12114810</v>
      </c>
      <c r="U59" s="108">
        <v>11950645</v>
      </c>
      <c r="V59" s="108">
        <v>11786305</v>
      </c>
      <c r="W59" s="108">
        <v>11622098</v>
      </c>
      <c r="X59" s="108">
        <v>11481788</v>
      </c>
      <c r="Y59" s="108">
        <v>11341985</v>
      </c>
      <c r="Z59" s="108">
        <v>11201920</v>
      </c>
      <c r="AA59" s="108">
        <v>11062058</v>
      </c>
      <c r="AB59" s="108">
        <v>10922785</v>
      </c>
      <c r="AC59" s="108">
        <v>10755867</v>
      </c>
      <c r="AD59" s="108">
        <v>10589706</v>
      </c>
      <c r="AE59" s="108">
        <v>10424375</v>
      </c>
      <c r="AF59" s="108">
        <v>10259874</v>
      </c>
      <c r="AG59" s="108">
        <v>10096192</v>
      </c>
      <c r="AH59" s="108">
        <v>9906992</v>
      </c>
      <c r="AI59" s="108">
        <v>9719713</v>
      </c>
      <c r="AJ59" s="108">
        <v>9533915</v>
      </c>
      <c r="AK59" s="108">
        <v>9349150</v>
      </c>
      <c r="AL59" s="108">
        <v>9166113</v>
      </c>
      <c r="AM59" s="108">
        <v>8969525</v>
      </c>
      <c r="AN59" s="108">
        <v>8775051</v>
      </c>
      <c r="AO59" s="108">
        <v>8582448</v>
      </c>
      <c r="AP59" s="108">
        <v>8391717</v>
      </c>
      <c r="AQ59" s="108">
        <v>8202874</v>
      </c>
      <c r="AR59" s="108"/>
      <c r="AS59" s="108"/>
      <c r="AT59" s="108"/>
      <c r="AU59" s="108"/>
      <c r="AV59" s="108"/>
      <c r="AW59" s="108"/>
      <c r="AX59" s="108"/>
      <c r="AY59" s="108"/>
      <c r="AZ59" s="108"/>
      <c r="BA59" s="108"/>
      <c r="BB59" s="108"/>
      <c r="BC59" s="108"/>
      <c r="BD59" s="108"/>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c r="CD59" s="108"/>
      <c r="CE59" s="108"/>
      <c r="CF59" s="108"/>
      <c r="CG59" s="108"/>
      <c r="CH59" s="108"/>
      <c r="CI59" s="108"/>
      <c r="CJ59" s="108"/>
      <c r="CK59" s="108"/>
      <c r="CL59" s="108"/>
      <c r="CM59" s="108"/>
      <c r="CN59" s="108"/>
      <c r="CO59" s="108"/>
      <c r="CP59" s="108"/>
      <c r="CQ59" s="108"/>
      <c r="CR59" s="108"/>
      <c r="CS59" s="108"/>
      <c r="CT59" s="108"/>
      <c r="CU59" s="108"/>
      <c r="CV59" s="108"/>
      <c r="CW59" s="108"/>
      <c r="CX59" s="108"/>
      <c r="CY59" s="108"/>
      <c r="CZ59" s="108"/>
      <c r="DA59" s="108"/>
      <c r="DB59" s="108"/>
      <c r="DC59" s="108"/>
      <c r="DD59" s="108"/>
      <c r="DE59" s="108"/>
      <c r="DF59" s="108"/>
      <c r="DG59" s="108"/>
      <c r="DH59" s="108"/>
      <c r="DI59" s="108"/>
      <c r="DJ59" s="108"/>
      <c r="DK59" s="108"/>
      <c r="DL59" s="108"/>
      <c r="DM59" s="108"/>
      <c r="DN59" s="108"/>
      <c r="DO59" s="108"/>
      <c r="DP59" s="108"/>
      <c r="DQ59" s="108"/>
      <c r="DR59" s="108"/>
      <c r="DS59" s="108"/>
      <c r="DT59" s="108"/>
      <c r="DU59" s="108"/>
    </row>
    <row r="60" spans="1:125" s="41" customFormat="1" x14ac:dyDescent="0.15">
      <c r="A60" s="106" t="s">
        <v>45</v>
      </c>
      <c r="B60" s="109"/>
      <c r="C60" s="108">
        <v>37514718</v>
      </c>
      <c r="D60" s="108">
        <v>36557357</v>
      </c>
      <c r="E60" s="108">
        <v>35597674</v>
      </c>
      <c r="F60" s="108">
        <v>34635342</v>
      </c>
      <c r="G60" s="108">
        <v>33670364</v>
      </c>
      <c r="H60" s="108">
        <v>32702737</v>
      </c>
      <c r="I60" s="108">
        <v>31971230</v>
      </c>
      <c r="J60" s="108">
        <v>31241184</v>
      </c>
      <c r="K60" s="108">
        <v>30512602</v>
      </c>
      <c r="L60" s="108">
        <v>29786496</v>
      </c>
      <c r="M60" s="108">
        <v>29060546</v>
      </c>
      <c r="N60" s="108">
        <v>28272409</v>
      </c>
      <c r="O60" s="108">
        <v>27486034</v>
      </c>
      <c r="P60" s="108">
        <v>26703735</v>
      </c>
      <c r="Q60" s="108">
        <v>25924499</v>
      </c>
      <c r="R60" s="108">
        <v>25148325</v>
      </c>
      <c r="S60" s="108">
        <v>24690457</v>
      </c>
      <c r="T60" s="108">
        <v>24234946</v>
      </c>
      <c r="U60" s="108">
        <v>23782791</v>
      </c>
      <c r="V60" s="108">
        <v>23331995</v>
      </c>
      <c r="W60" s="108">
        <v>22883714</v>
      </c>
      <c r="X60" s="108">
        <v>22510320</v>
      </c>
      <c r="Y60" s="108">
        <v>22138249</v>
      </c>
      <c r="Z60" s="108">
        <v>21769315</v>
      </c>
      <c r="AA60" s="108">
        <v>21402534</v>
      </c>
      <c r="AB60" s="108">
        <v>21037282</v>
      </c>
      <c r="AC60" s="108">
        <v>20646842</v>
      </c>
      <c r="AD60" s="108">
        <v>20260518</v>
      </c>
      <c r="AE60" s="108">
        <v>19876032</v>
      </c>
      <c r="AF60" s="108">
        <v>19494350</v>
      </c>
      <c r="AG60" s="108">
        <v>19115258</v>
      </c>
      <c r="AH60" s="108">
        <v>18699420</v>
      </c>
      <c r="AI60" s="108">
        <v>18288217</v>
      </c>
      <c r="AJ60" s="108">
        <v>17879985</v>
      </c>
      <c r="AK60" s="108">
        <v>17475664</v>
      </c>
      <c r="AL60" s="108">
        <v>17076050</v>
      </c>
      <c r="AM60" s="108">
        <v>16650144</v>
      </c>
      <c r="AN60" s="108">
        <v>16228036</v>
      </c>
      <c r="AO60" s="108">
        <v>15811654</v>
      </c>
      <c r="AP60" s="108">
        <v>15399206</v>
      </c>
      <c r="AQ60" s="108">
        <v>14992565</v>
      </c>
      <c r="AR60" s="108"/>
      <c r="AS60" s="108"/>
      <c r="AT60" s="108"/>
      <c r="AU60" s="108"/>
      <c r="AV60" s="108"/>
      <c r="AW60" s="108"/>
      <c r="AX60" s="108"/>
      <c r="AY60" s="108"/>
      <c r="AZ60" s="108"/>
      <c r="BA60" s="108"/>
      <c r="BB60" s="108"/>
      <c r="BC60" s="108"/>
      <c r="BD60" s="108"/>
      <c r="BE60" s="108"/>
      <c r="BF60" s="108"/>
      <c r="BG60" s="108"/>
      <c r="BH60" s="108"/>
      <c r="BI60" s="108"/>
      <c r="BJ60" s="108"/>
      <c r="BK60" s="108"/>
      <c r="BL60" s="108"/>
      <c r="BM60" s="108"/>
      <c r="BN60" s="108"/>
      <c r="BO60" s="108"/>
      <c r="BP60" s="108"/>
      <c r="BQ60" s="108"/>
      <c r="BR60" s="108"/>
      <c r="BS60" s="108"/>
      <c r="BT60" s="108"/>
      <c r="BU60" s="108"/>
      <c r="BV60" s="108"/>
      <c r="BW60" s="108"/>
      <c r="BX60" s="108"/>
      <c r="BY60" s="108"/>
      <c r="BZ60" s="108"/>
      <c r="CA60" s="108"/>
      <c r="CB60" s="108"/>
      <c r="CC60" s="108"/>
      <c r="CD60" s="108"/>
      <c r="CE60" s="108"/>
      <c r="CF60" s="108"/>
      <c r="CG60" s="108"/>
      <c r="CH60" s="108"/>
      <c r="CI60" s="108"/>
      <c r="CJ60" s="108"/>
      <c r="CK60" s="108"/>
      <c r="CL60" s="108"/>
      <c r="CM60" s="108"/>
      <c r="CN60" s="108"/>
      <c r="CO60" s="108"/>
      <c r="CP60" s="108"/>
      <c r="CQ60" s="108"/>
      <c r="CR60" s="108"/>
      <c r="CS60" s="108"/>
      <c r="CT60" s="108"/>
      <c r="CU60" s="108"/>
      <c r="CV60" s="108"/>
      <c r="CW60" s="108"/>
      <c r="CX60" s="108"/>
      <c r="CY60" s="108"/>
      <c r="CZ60" s="108"/>
      <c r="DA60" s="108"/>
      <c r="DB60" s="108"/>
      <c r="DC60" s="108"/>
      <c r="DD60" s="108"/>
      <c r="DE60" s="108"/>
      <c r="DF60" s="108"/>
      <c r="DG60" s="108"/>
      <c r="DH60" s="108"/>
      <c r="DI60" s="108"/>
      <c r="DJ60" s="108"/>
      <c r="DK60" s="108"/>
      <c r="DL60" s="108"/>
      <c r="DM60" s="108"/>
      <c r="DN60" s="108"/>
      <c r="DO60" s="108"/>
      <c r="DP60" s="108"/>
      <c r="DQ60" s="108"/>
      <c r="DR60" s="108"/>
      <c r="DS60" s="108"/>
      <c r="DT60" s="108"/>
      <c r="DU60" s="108"/>
    </row>
    <row r="61" spans="1:125" s="41" customFormat="1" x14ac:dyDescent="0.15">
      <c r="A61" s="106" t="s">
        <v>46</v>
      </c>
      <c r="B61" s="109"/>
      <c r="C61" s="108">
        <v>44290173</v>
      </c>
      <c r="D61" s="108">
        <v>42893771</v>
      </c>
      <c r="E61" s="108">
        <v>41490677</v>
      </c>
      <c r="F61" s="108">
        <v>40078923</v>
      </c>
      <c r="G61" s="108">
        <v>38660501</v>
      </c>
      <c r="H61" s="108">
        <v>37233412</v>
      </c>
      <c r="I61" s="108">
        <v>36370397</v>
      </c>
      <c r="J61" s="108">
        <v>35506783</v>
      </c>
      <c r="K61" s="108">
        <v>34642566</v>
      </c>
      <c r="L61" s="108">
        <v>33777750</v>
      </c>
      <c r="M61" s="108">
        <v>32912500</v>
      </c>
      <c r="N61" s="108">
        <v>31985773</v>
      </c>
      <c r="O61" s="108">
        <v>31058574</v>
      </c>
      <c r="P61" s="108">
        <v>30130735</v>
      </c>
      <c r="Q61" s="108">
        <v>29202257</v>
      </c>
      <c r="R61" s="108">
        <v>28273138</v>
      </c>
      <c r="S61" s="108">
        <v>27916409</v>
      </c>
      <c r="T61" s="108">
        <v>27560407</v>
      </c>
      <c r="U61" s="108">
        <v>27203106</v>
      </c>
      <c r="V61" s="108">
        <v>26846535</v>
      </c>
      <c r="W61" s="108">
        <v>26488575</v>
      </c>
      <c r="X61" s="108">
        <v>26200198</v>
      </c>
      <c r="Y61" s="108">
        <v>25912832</v>
      </c>
      <c r="Z61" s="108">
        <v>25624545</v>
      </c>
      <c r="AA61" s="108">
        <v>25336349</v>
      </c>
      <c r="AB61" s="108">
        <v>25048834</v>
      </c>
      <c r="AC61" s="108">
        <v>24705775</v>
      </c>
      <c r="AD61" s="108">
        <v>24363566</v>
      </c>
      <c r="AE61" s="108">
        <v>24022627</v>
      </c>
      <c r="AF61" s="108">
        <v>23682957</v>
      </c>
      <c r="AG61" s="108">
        <v>23344139</v>
      </c>
      <c r="AH61" s="108">
        <v>22945757</v>
      </c>
      <c r="AI61" s="108">
        <v>22550652</v>
      </c>
      <c r="AJ61" s="108">
        <v>22157260</v>
      </c>
      <c r="AK61" s="108">
        <v>21767554</v>
      </c>
      <c r="AL61" s="108">
        <v>21379956</v>
      </c>
      <c r="AM61" s="108">
        <v>20956582</v>
      </c>
      <c r="AN61" s="108">
        <v>20537247</v>
      </c>
      <c r="AO61" s="108">
        <v>20121570</v>
      </c>
      <c r="AP61" s="108">
        <v>19709549</v>
      </c>
      <c r="AQ61" s="108">
        <v>19301663</v>
      </c>
      <c r="AR61" s="108"/>
      <c r="AS61" s="108"/>
      <c r="AT61" s="108"/>
      <c r="AU61" s="108"/>
      <c r="AV61" s="108"/>
      <c r="AW61" s="108"/>
      <c r="AX61" s="108"/>
      <c r="AY61" s="108"/>
      <c r="AZ61" s="108"/>
      <c r="BA61" s="108"/>
      <c r="BB61" s="108"/>
      <c r="BC61" s="108"/>
      <c r="BD61" s="108"/>
      <c r="BE61" s="108"/>
      <c r="BF61" s="108"/>
      <c r="BG61" s="108"/>
      <c r="BH61" s="108"/>
      <c r="BI61" s="108"/>
      <c r="BJ61" s="108"/>
      <c r="BK61" s="108"/>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c r="CH61" s="108"/>
      <c r="CI61" s="108"/>
      <c r="CJ61" s="108"/>
      <c r="CK61" s="108"/>
      <c r="CL61" s="108"/>
      <c r="CM61" s="108"/>
      <c r="CN61" s="108"/>
      <c r="CO61" s="108"/>
      <c r="CP61" s="108"/>
      <c r="CQ61" s="108"/>
      <c r="CR61" s="108"/>
      <c r="CS61" s="108"/>
      <c r="CT61" s="108"/>
      <c r="CU61" s="108"/>
      <c r="CV61" s="108"/>
      <c r="CW61" s="108"/>
      <c r="CX61" s="108"/>
      <c r="CY61" s="108"/>
      <c r="CZ61" s="108"/>
      <c r="DA61" s="108"/>
      <c r="DB61" s="108"/>
      <c r="DC61" s="108"/>
      <c r="DD61" s="108"/>
      <c r="DE61" s="108"/>
      <c r="DF61" s="108"/>
      <c r="DG61" s="108"/>
      <c r="DH61" s="108"/>
      <c r="DI61" s="108"/>
      <c r="DJ61" s="108"/>
      <c r="DK61" s="108"/>
      <c r="DL61" s="108"/>
      <c r="DM61" s="108"/>
      <c r="DN61" s="108"/>
      <c r="DO61" s="108"/>
      <c r="DP61" s="108"/>
      <c r="DQ61" s="108"/>
      <c r="DR61" s="108"/>
      <c r="DS61" s="108"/>
      <c r="DT61" s="108"/>
      <c r="DU61" s="108"/>
    </row>
    <row r="62" spans="1:125" s="41" customFormat="1" x14ac:dyDescent="0.15">
      <c r="A62" s="106" t="s">
        <v>47</v>
      </c>
      <c r="B62" s="109"/>
      <c r="C62" s="108">
        <v>21432281</v>
      </c>
      <c r="D62" s="108">
        <v>20973878</v>
      </c>
      <c r="E62" s="108">
        <v>20515029</v>
      </c>
      <c r="F62" s="108">
        <v>20055426</v>
      </c>
      <c r="G62" s="108">
        <v>19595070</v>
      </c>
      <c r="H62" s="108">
        <v>19133961</v>
      </c>
      <c r="I62" s="108">
        <v>18644477</v>
      </c>
      <c r="J62" s="108">
        <v>18156295</v>
      </c>
      <c r="K62" s="108">
        <v>17670571</v>
      </c>
      <c r="L62" s="108">
        <v>17186151</v>
      </c>
      <c r="M62" s="108">
        <v>16704052</v>
      </c>
      <c r="N62" s="108">
        <v>16170342</v>
      </c>
      <c r="O62" s="108">
        <v>15640655</v>
      </c>
      <c r="P62" s="108">
        <v>15113979</v>
      </c>
      <c r="Q62" s="108">
        <v>14591457</v>
      </c>
      <c r="R62" s="108">
        <v>14071951</v>
      </c>
      <c r="S62" s="108">
        <v>13785752</v>
      </c>
      <c r="T62" s="108">
        <v>13501795</v>
      </c>
      <c r="U62" s="108">
        <v>13220637</v>
      </c>
      <c r="V62" s="108">
        <v>12941164</v>
      </c>
      <c r="W62" s="108">
        <v>12664020</v>
      </c>
      <c r="X62" s="108">
        <v>12424490</v>
      </c>
      <c r="Y62" s="108">
        <v>12186537</v>
      </c>
      <c r="Z62" s="108">
        <v>11951162</v>
      </c>
      <c r="AA62" s="108">
        <v>11717818</v>
      </c>
      <c r="AB62" s="108">
        <v>11486168</v>
      </c>
      <c r="AC62" s="108">
        <v>11237911</v>
      </c>
      <c r="AD62" s="108">
        <v>10992877</v>
      </c>
      <c r="AE62" s="108">
        <v>10749827</v>
      </c>
      <c r="AF62" s="108">
        <v>10509288</v>
      </c>
      <c r="AG62" s="108">
        <v>10271145</v>
      </c>
      <c r="AH62" s="108">
        <v>10014554</v>
      </c>
      <c r="AI62" s="108">
        <v>9761463</v>
      </c>
      <c r="AJ62" s="108">
        <v>9510987</v>
      </c>
      <c r="AK62" s="108">
        <v>9263626</v>
      </c>
      <c r="AL62" s="108">
        <v>9019805</v>
      </c>
      <c r="AM62" s="108">
        <v>8763525</v>
      </c>
      <c r="AN62" s="108">
        <v>8510309</v>
      </c>
      <c r="AO62" s="108">
        <v>8261174</v>
      </c>
      <c r="AP62" s="108">
        <v>8015178</v>
      </c>
      <c r="AQ62" s="108">
        <v>7773299</v>
      </c>
      <c r="AR62" s="108"/>
      <c r="AS62" s="108"/>
      <c r="AT62" s="108"/>
      <c r="AU62" s="108"/>
      <c r="AV62" s="108"/>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8"/>
      <c r="CH62" s="108"/>
      <c r="CI62" s="108"/>
      <c r="CJ62" s="108"/>
      <c r="CK62" s="108"/>
      <c r="CL62" s="108"/>
      <c r="CM62" s="108"/>
      <c r="CN62" s="108"/>
      <c r="CO62" s="108"/>
      <c r="CP62" s="108"/>
      <c r="CQ62" s="108"/>
      <c r="CR62" s="108"/>
      <c r="CS62" s="108"/>
      <c r="CT62" s="108"/>
      <c r="CU62" s="108"/>
      <c r="CV62" s="108"/>
      <c r="CW62" s="108"/>
      <c r="CX62" s="108"/>
      <c r="CY62" s="108"/>
      <c r="CZ62" s="108"/>
      <c r="DA62" s="108"/>
      <c r="DB62" s="108"/>
      <c r="DC62" s="108"/>
      <c r="DD62" s="108"/>
      <c r="DE62" s="108"/>
      <c r="DF62" s="108"/>
      <c r="DG62" s="108"/>
      <c r="DH62" s="108"/>
      <c r="DI62" s="108"/>
      <c r="DJ62" s="108"/>
      <c r="DK62" s="108"/>
      <c r="DL62" s="108"/>
      <c r="DM62" s="108"/>
      <c r="DN62" s="108"/>
      <c r="DO62" s="108"/>
      <c r="DP62" s="108"/>
      <c r="DQ62" s="108"/>
      <c r="DR62" s="108"/>
      <c r="DS62" s="108"/>
      <c r="DT62" s="108"/>
      <c r="DU62" s="108"/>
    </row>
    <row r="63" spans="1:125" s="41" customFormat="1" x14ac:dyDescent="0.15">
      <c r="A63" s="106" t="s">
        <v>48</v>
      </c>
      <c r="B63" s="109"/>
      <c r="C63" s="108">
        <v>27397882</v>
      </c>
      <c r="D63" s="108">
        <v>26851782</v>
      </c>
      <c r="E63" s="108">
        <v>26304988</v>
      </c>
      <c r="F63" s="108">
        <v>25758161</v>
      </c>
      <c r="G63" s="108">
        <v>25209967</v>
      </c>
      <c r="H63" s="108">
        <v>24661073</v>
      </c>
      <c r="I63" s="108">
        <v>24044732</v>
      </c>
      <c r="J63" s="108">
        <v>23430152</v>
      </c>
      <c r="K63" s="108">
        <v>22817324</v>
      </c>
      <c r="L63" s="108">
        <v>22206256</v>
      </c>
      <c r="M63" s="108">
        <v>21597051</v>
      </c>
      <c r="N63" s="108">
        <v>20942829</v>
      </c>
      <c r="O63" s="108">
        <v>20291000</v>
      </c>
      <c r="P63" s="108">
        <v>19641457</v>
      </c>
      <c r="Q63" s="108">
        <v>18994196</v>
      </c>
      <c r="R63" s="108">
        <v>18349219</v>
      </c>
      <c r="S63" s="108">
        <v>18068617</v>
      </c>
      <c r="T63" s="108">
        <v>17789775</v>
      </c>
      <c r="U63" s="108">
        <v>17511387</v>
      </c>
      <c r="V63" s="108">
        <v>17234756</v>
      </c>
      <c r="W63" s="108">
        <v>16958524</v>
      </c>
      <c r="X63" s="108">
        <v>16723354</v>
      </c>
      <c r="Y63" s="108">
        <v>16489926</v>
      </c>
      <c r="Z63" s="108">
        <v>16257005</v>
      </c>
      <c r="AA63" s="108">
        <v>16025240</v>
      </c>
      <c r="AB63" s="108">
        <v>15795002</v>
      </c>
      <c r="AC63" s="108">
        <v>15533128</v>
      </c>
      <c r="AD63" s="108">
        <v>15272854</v>
      </c>
      <c r="AE63" s="108">
        <v>15014444</v>
      </c>
      <c r="AF63" s="108">
        <v>14757899</v>
      </c>
      <c r="AG63" s="108">
        <v>14502958</v>
      </c>
      <c r="AH63" s="108">
        <v>14214618</v>
      </c>
      <c r="AI63" s="108">
        <v>13929347</v>
      </c>
      <c r="AJ63" s="108">
        <v>13646175</v>
      </c>
      <c r="AK63" s="108">
        <v>13366321</v>
      </c>
      <c r="AL63" s="108">
        <v>13088811</v>
      </c>
      <c r="AM63" s="108">
        <v>12791528</v>
      </c>
      <c r="AN63" s="108">
        <v>12497766</v>
      </c>
      <c r="AO63" s="108">
        <v>12207292</v>
      </c>
      <c r="AP63" s="108">
        <v>11920104</v>
      </c>
      <c r="AQ63" s="108">
        <v>11636489</v>
      </c>
      <c r="AR63" s="108"/>
      <c r="AS63" s="108"/>
      <c r="AT63" s="108"/>
      <c r="AU63" s="108"/>
      <c r="AV63" s="108"/>
      <c r="AW63" s="108"/>
      <c r="AX63" s="108"/>
      <c r="AY63" s="108"/>
      <c r="AZ63" s="108"/>
      <c r="BA63" s="108"/>
      <c r="BB63" s="108"/>
      <c r="BC63" s="108"/>
      <c r="BD63" s="108"/>
      <c r="BE63" s="108"/>
      <c r="BF63" s="108"/>
      <c r="BG63" s="108"/>
      <c r="BH63" s="108"/>
      <c r="BI63" s="108"/>
      <c r="BJ63" s="108"/>
      <c r="BK63" s="108"/>
      <c r="BL63" s="108"/>
      <c r="BM63" s="108"/>
      <c r="BN63" s="108"/>
      <c r="BO63" s="108"/>
      <c r="BP63" s="108"/>
      <c r="BQ63" s="108"/>
      <c r="BR63" s="108"/>
      <c r="BS63" s="108"/>
      <c r="BT63" s="108"/>
      <c r="BU63" s="108"/>
      <c r="BV63" s="108"/>
      <c r="BW63" s="108"/>
      <c r="BX63" s="108"/>
      <c r="BY63" s="108"/>
      <c r="BZ63" s="108"/>
      <c r="CA63" s="108"/>
      <c r="CB63" s="108"/>
      <c r="CC63" s="108"/>
      <c r="CD63" s="108"/>
      <c r="CE63" s="108"/>
      <c r="CF63" s="108"/>
      <c r="CG63" s="108"/>
      <c r="CH63" s="108"/>
      <c r="CI63" s="108"/>
      <c r="CJ63" s="108"/>
      <c r="CK63" s="108"/>
      <c r="CL63" s="108"/>
      <c r="CM63" s="108"/>
      <c r="CN63" s="108"/>
      <c r="CO63" s="108"/>
      <c r="CP63" s="108"/>
      <c r="CQ63" s="108"/>
      <c r="CR63" s="108"/>
      <c r="CS63" s="108"/>
      <c r="CT63" s="108"/>
      <c r="CU63" s="108"/>
      <c r="CV63" s="108"/>
      <c r="CW63" s="108"/>
      <c r="CX63" s="108"/>
      <c r="CY63" s="108"/>
      <c r="CZ63" s="108"/>
      <c r="DA63" s="108"/>
      <c r="DB63" s="108"/>
      <c r="DC63" s="108"/>
      <c r="DD63" s="108"/>
      <c r="DE63" s="108"/>
      <c r="DF63" s="108"/>
      <c r="DG63" s="108"/>
      <c r="DH63" s="108"/>
      <c r="DI63" s="108"/>
      <c r="DJ63" s="108"/>
      <c r="DK63" s="108"/>
      <c r="DL63" s="108"/>
      <c r="DM63" s="108"/>
      <c r="DN63" s="108"/>
      <c r="DO63" s="108"/>
      <c r="DP63" s="108"/>
      <c r="DQ63" s="108"/>
      <c r="DR63" s="108"/>
      <c r="DS63" s="108"/>
      <c r="DT63" s="108"/>
      <c r="DU63" s="108"/>
    </row>
    <row r="64" spans="1:125" s="41" customFormat="1" x14ac:dyDescent="0.15">
      <c r="A64" s="106" t="s">
        <v>49</v>
      </c>
      <c r="B64" s="109"/>
      <c r="C64" s="108">
        <v>32571199</v>
      </c>
      <c r="D64" s="108">
        <v>32057659</v>
      </c>
      <c r="E64" s="108">
        <v>31535670</v>
      </c>
      <c r="F64" s="108">
        <v>31003203</v>
      </c>
      <c r="G64" s="108">
        <v>30462819</v>
      </c>
      <c r="H64" s="108">
        <v>29911942</v>
      </c>
      <c r="I64" s="108">
        <v>29764494</v>
      </c>
      <c r="J64" s="108">
        <v>29616411</v>
      </c>
      <c r="K64" s="108">
        <v>29465081</v>
      </c>
      <c r="L64" s="108">
        <v>29311805</v>
      </c>
      <c r="M64" s="108">
        <v>29157131</v>
      </c>
      <c r="N64" s="108">
        <v>28947656</v>
      </c>
      <c r="O64" s="108">
        <v>28737669</v>
      </c>
      <c r="P64" s="108">
        <v>28526621</v>
      </c>
      <c r="Q64" s="108">
        <v>28313183</v>
      </c>
      <c r="R64" s="108">
        <v>28100017</v>
      </c>
      <c r="S64" s="108">
        <v>27572189</v>
      </c>
      <c r="T64" s="108">
        <v>27044125</v>
      </c>
      <c r="U64" s="108">
        <v>26515826</v>
      </c>
      <c r="V64" s="108">
        <v>25987292</v>
      </c>
      <c r="W64" s="108">
        <v>25458726</v>
      </c>
      <c r="X64" s="108">
        <v>25028314</v>
      </c>
      <c r="Y64" s="108">
        <v>24598684</v>
      </c>
      <c r="Z64" s="108">
        <v>24169635</v>
      </c>
      <c r="AA64" s="108">
        <v>23741166</v>
      </c>
      <c r="AB64" s="108">
        <v>23313802</v>
      </c>
      <c r="AC64" s="108">
        <v>22851397</v>
      </c>
      <c r="AD64" s="108">
        <v>22389795</v>
      </c>
      <c r="AE64" s="108">
        <v>21929805</v>
      </c>
      <c r="AF64" s="108">
        <v>21471430</v>
      </c>
      <c r="AG64" s="108">
        <v>21015145</v>
      </c>
      <c r="AH64" s="108">
        <v>20516266</v>
      </c>
      <c r="AI64" s="108">
        <v>20019692</v>
      </c>
      <c r="AJ64" s="108">
        <v>19526268</v>
      </c>
      <c r="AK64" s="108">
        <v>19035995</v>
      </c>
      <c r="AL64" s="108">
        <v>18549524</v>
      </c>
      <c r="AM64" s="108">
        <v>18022061</v>
      </c>
      <c r="AN64" s="108">
        <v>17498859</v>
      </c>
      <c r="AO64" s="108">
        <v>16980564</v>
      </c>
      <c r="AP64" s="108">
        <v>16467177</v>
      </c>
      <c r="AQ64" s="108">
        <v>15959008</v>
      </c>
      <c r="AR64" s="108"/>
      <c r="AS64" s="108"/>
      <c r="AT64" s="108"/>
      <c r="AU64" s="108"/>
      <c r="AV64" s="108"/>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8"/>
      <c r="BS64" s="108"/>
      <c r="BT64" s="108"/>
      <c r="BU64" s="108"/>
      <c r="BV64" s="108"/>
      <c r="BW64" s="108"/>
      <c r="BX64" s="108"/>
      <c r="BY64" s="108"/>
      <c r="BZ64" s="108"/>
      <c r="CA64" s="108"/>
      <c r="CB64" s="108"/>
      <c r="CC64" s="108"/>
      <c r="CD64" s="108"/>
      <c r="CE64" s="108"/>
      <c r="CF64" s="108"/>
      <c r="CG64" s="108"/>
      <c r="CH64" s="108"/>
      <c r="CI64" s="108"/>
      <c r="CJ64" s="108"/>
      <c r="CK64" s="108"/>
      <c r="CL64" s="108"/>
      <c r="CM64" s="108"/>
      <c r="CN64" s="108"/>
      <c r="CO64" s="108"/>
      <c r="CP64" s="108"/>
      <c r="CQ64" s="108"/>
      <c r="CR64" s="108"/>
      <c r="CS64" s="108"/>
      <c r="CT64" s="108"/>
      <c r="CU64" s="108"/>
      <c r="CV64" s="108"/>
      <c r="CW64" s="108"/>
      <c r="CX64" s="108"/>
      <c r="CY64" s="108"/>
      <c r="CZ64" s="108"/>
      <c r="DA64" s="108"/>
      <c r="DB64" s="108"/>
      <c r="DC64" s="108"/>
      <c r="DD64" s="108"/>
      <c r="DE64" s="108"/>
      <c r="DF64" s="108"/>
      <c r="DG64" s="108"/>
      <c r="DH64" s="108"/>
      <c r="DI64" s="108"/>
      <c r="DJ64" s="108"/>
      <c r="DK64" s="108"/>
      <c r="DL64" s="108"/>
      <c r="DM64" s="108"/>
      <c r="DN64" s="108"/>
      <c r="DO64" s="108"/>
      <c r="DP64" s="108"/>
      <c r="DQ64" s="108"/>
      <c r="DR64" s="108"/>
      <c r="DS64" s="108"/>
      <c r="DT64" s="108"/>
      <c r="DU64" s="108"/>
    </row>
    <row r="65" spans="1:125" s="41" customFormat="1" x14ac:dyDescent="0.15">
      <c r="A65" s="106" t="s">
        <v>50</v>
      </c>
      <c r="B65" s="109"/>
      <c r="C65" s="108">
        <v>22961052</v>
      </c>
      <c r="D65" s="108">
        <v>22798198</v>
      </c>
      <c r="E65" s="108">
        <v>22632379</v>
      </c>
      <c r="F65" s="108">
        <v>22463111</v>
      </c>
      <c r="G65" s="108">
        <v>22291421</v>
      </c>
      <c r="H65" s="108">
        <v>22116795</v>
      </c>
      <c r="I65" s="108">
        <v>21786309</v>
      </c>
      <c r="J65" s="108">
        <v>21451071</v>
      </c>
      <c r="K65" s="108">
        <v>21111085</v>
      </c>
      <c r="L65" s="108">
        <v>20766344</v>
      </c>
      <c r="M65" s="108">
        <v>20416776</v>
      </c>
      <c r="N65" s="108">
        <v>20017608</v>
      </c>
      <c r="O65" s="108">
        <v>19613742</v>
      </c>
      <c r="P65" s="108">
        <v>19205260</v>
      </c>
      <c r="Q65" s="108">
        <v>18792154</v>
      </c>
      <c r="R65" s="108">
        <v>18374429</v>
      </c>
      <c r="S65" s="108">
        <v>18275105</v>
      </c>
      <c r="T65" s="108">
        <v>18173640</v>
      </c>
      <c r="U65" s="108">
        <v>18071125</v>
      </c>
      <c r="V65" s="108">
        <v>17967013</v>
      </c>
      <c r="W65" s="108">
        <v>17860983</v>
      </c>
      <c r="X65" s="108">
        <v>17781841</v>
      </c>
      <c r="Y65" s="108">
        <v>17701918</v>
      </c>
      <c r="Z65" s="108">
        <v>17620987</v>
      </c>
      <c r="AA65" s="108">
        <v>17538482</v>
      </c>
      <c r="AB65" s="108">
        <v>17455547</v>
      </c>
      <c r="AC65" s="108">
        <v>17342666</v>
      </c>
      <c r="AD65" s="108">
        <v>17229219</v>
      </c>
      <c r="AE65" s="108">
        <v>17115187</v>
      </c>
      <c r="AF65" s="108">
        <v>17000000</v>
      </c>
      <c r="AG65" s="108">
        <v>16884907</v>
      </c>
      <c r="AH65" s="108">
        <v>16739394</v>
      </c>
      <c r="AI65" s="108">
        <v>16593881</v>
      </c>
      <c r="AJ65" s="108">
        <v>16448254</v>
      </c>
      <c r="AK65" s="108">
        <v>16302517</v>
      </c>
      <c r="AL65" s="108">
        <v>16156351</v>
      </c>
      <c r="AM65" s="108">
        <v>15992403</v>
      </c>
      <c r="AN65" s="108">
        <v>15828881</v>
      </c>
      <c r="AO65" s="108">
        <v>15665534</v>
      </c>
      <c r="AP65" s="108">
        <v>15502359</v>
      </c>
      <c r="AQ65" s="108">
        <v>15338958</v>
      </c>
      <c r="AR65" s="108"/>
      <c r="AS65" s="108"/>
      <c r="AT65" s="108"/>
      <c r="AU65" s="108"/>
      <c r="AV65" s="108"/>
      <c r="AW65" s="108"/>
      <c r="AX65" s="108"/>
      <c r="AY65" s="108"/>
      <c r="AZ65" s="108"/>
      <c r="BA65" s="108"/>
      <c r="BB65" s="108"/>
      <c r="BC65" s="108"/>
      <c r="BD65" s="108"/>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c r="CQ65" s="108"/>
      <c r="CR65" s="108"/>
      <c r="CS65" s="108"/>
      <c r="CT65" s="108"/>
      <c r="CU65" s="108"/>
      <c r="CV65" s="108"/>
      <c r="CW65" s="108"/>
      <c r="CX65" s="108"/>
      <c r="CY65" s="108"/>
      <c r="CZ65" s="108"/>
      <c r="DA65" s="108"/>
      <c r="DB65" s="108"/>
      <c r="DC65" s="108"/>
      <c r="DD65" s="108"/>
      <c r="DE65" s="108"/>
      <c r="DF65" s="108"/>
      <c r="DG65" s="108"/>
      <c r="DH65" s="108"/>
      <c r="DI65" s="108"/>
      <c r="DJ65" s="108"/>
      <c r="DK65" s="108"/>
      <c r="DL65" s="108"/>
      <c r="DM65" s="108"/>
      <c r="DN65" s="108"/>
      <c r="DO65" s="108"/>
      <c r="DP65" s="108"/>
      <c r="DQ65" s="108"/>
      <c r="DR65" s="108"/>
      <c r="DS65" s="108"/>
      <c r="DT65" s="108"/>
      <c r="DU65" s="108"/>
    </row>
    <row r="66" spans="1:125" s="41" customFormat="1" x14ac:dyDescent="0.15">
      <c r="A66" s="106" t="s">
        <v>51</v>
      </c>
      <c r="B66" s="109"/>
      <c r="C66" s="108">
        <v>4004600</v>
      </c>
      <c r="D66" s="108">
        <v>3929821</v>
      </c>
      <c r="E66" s="108">
        <v>3853976</v>
      </c>
      <c r="F66" s="108">
        <v>3777138</v>
      </c>
      <c r="G66" s="108">
        <v>3699406</v>
      </c>
      <c r="H66" s="108">
        <v>3620578</v>
      </c>
      <c r="I66" s="108">
        <v>3557094</v>
      </c>
      <c r="J66" s="108">
        <v>3492840</v>
      </c>
      <c r="K66" s="108">
        <v>3427927</v>
      </c>
      <c r="L66" s="108">
        <v>3362140</v>
      </c>
      <c r="M66" s="108">
        <v>3295592</v>
      </c>
      <c r="N66" s="108">
        <v>3217196</v>
      </c>
      <c r="O66" s="108">
        <v>3138328</v>
      </c>
      <c r="P66" s="108">
        <v>3058879</v>
      </c>
      <c r="Q66" s="108">
        <v>2979057</v>
      </c>
      <c r="R66" s="108">
        <v>2898757</v>
      </c>
      <c r="S66" s="108">
        <v>2862564</v>
      </c>
      <c r="T66" s="108">
        <v>2826382</v>
      </c>
      <c r="U66" s="108">
        <v>2789999</v>
      </c>
      <c r="V66" s="108">
        <v>2753520</v>
      </c>
      <c r="W66" s="108">
        <v>2717018</v>
      </c>
      <c r="X66" s="108">
        <v>2685749</v>
      </c>
      <c r="Y66" s="108">
        <v>2654565</v>
      </c>
      <c r="Z66" s="108">
        <v>2623282</v>
      </c>
      <c r="AA66" s="108">
        <v>2592014</v>
      </c>
      <c r="AB66" s="108">
        <v>2560847</v>
      </c>
      <c r="AC66" s="108">
        <v>2525432</v>
      </c>
      <c r="AD66" s="108">
        <v>2490104</v>
      </c>
      <c r="AE66" s="108">
        <v>2454877</v>
      </c>
      <c r="AF66" s="108">
        <v>2419754</v>
      </c>
      <c r="AG66" s="108">
        <v>2384729</v>
      </c>
      <c r="AH66" s="108">
        <v>2345859</v>
      </c>
      <c r="AI66" s="108">
        <v>2307284</v>
      </c>
      <c r="AJ66" s="108">
        <v>2268905</v>
      </c>
      <c r="AK66" s="108">
        <v>2230611</v>
      </c>
      <c r="AL66" s="108">
        <v>2192571</v>
      </c>
      <c r="AM66" s="108">
        <v>2151400</v>
      </c>
      <c r="AN66" s="108">
        <v>2110562</v>
      </c>
      <c r="AO66" s="108">
        <v>2070000</v>
      </c>
      <c r="AP66" s="108">
        <v>2029713</v>
      </c>
      <c r="AQ66" s="108">
        <v>1989707</v>
      </c>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c r="BR66" s="108"/>
      <c r="BS66" s="108"/>
      <c r="BT66" s="108"/>
      <c r="BU66" s="108"/>
      <c r="BV66" s="108"/>
      <c r="BW66" s="108"/>
      <c r="BX66" s="108"/>
      <c r="BY66" s="108"/>
      <c r="BZ66" s="108"/>
      <c r="CA66" s="108"/>
      <c r="CB66" s="108"/>
      <c r="CC66" s="108"/>
      <c r="CD66" s="108"/>
      <c r="CE66" s="108"/>
      <c r="CF66" s="108"/>
      <c r="CG66" s="108"/>
      <c r="CH66" s="108"/>
      <c r="CI66" s="108"/>
      <c r="CJ66" s="108"/>
      <c r="CK66" s="108"/>
      <c r="CL66" s="108"/>
      <c r="CM66" s="108"/>
      <c r="CN66" s="108"/>
      <c r="CO66" s="108"/>
      <c r="CP66" s="108"/>
      <c r="CQ66" s="108"/>
      <c r="CR66" s="108"/>
      <c r="CS66" s="108"/>
      <c r="CT66" s="108"/>
      <c r="CU66" s="108"/>
      <c r="CV66" s="108"/>
      <c r="CW66" s="108"/>
      <c r="CX66" s="108"/>
      <c r="CY66" s="108"/>
      <c r="CZ66" s="108"/>
      <c r="DA66" s="108"/>
      <c r="DB66" s="108"/>
      <c r="DC66" s="108"/>
      <c r="DD66" s="108"/>
      <c r="DE66" s="108"/>
      <c r="DF66" s="108"/>
      <c r="DG66" s="108"/>
      <c r="DH66" s="108"/>
      <c r="DI66" s="108"/>
      <c r="DJ66" s="108"/>
      <c r="DK66" s="108"/>
      <c r="DL66" s="108"/>
      <c r="DM66" s="108"/>
      <c r="DN66" s="108"/>
      <c r="DO66" s="108"/>
      <c r="DP66" s="108"/>
      <c r="DQ66" s="108"/>
      <c r="DR66" s="108"/>
      <c r="DS66" s="108"/>
      <c r="DT66" s="108"/>
      <c r="DU66" s="108"/>
    </row>
    <row r="67" spans="1:125" s="41" customFormat="1" x14ac:dyDescent="0.15">
      <c r="A67" s="106" t="s">
        <v>52</v>
      </c>
      <c r="B67" s="109"/>
      <c r="C67" s="108">
        <v>9789054</v>
      </c>
      <c r="D67" s="108">
        <v>9560671</v>
      </c>
      <c r="E67" s="108">
        <v>9332389</v>
      </c>
      <c r="F67" s="108">
        <v>9104495</v>
      </c>
      <c r="G67" s="108">
        <v>8876346</v>
      </c>
      <c r="H67" s="108">
        <v>8648264</v>
      </c>
      <c r="I67" s="108">
        <v>8472423</v>
      </c>
      <c r="J67" s="108">
        <v>8297576</v>
      </c>
      <c r="K67" s="108">
        <v>8123088</v>
      </c>
      <c r="L67" s="108">
        <v>7949277</v>
      </c>
      <c r="M67" s="108">
        <v>7776272</v>
      </c>
      <c r="N67" s="108">
        <v>7591130</v>
      </c>
      <c r="O67" s="108">
        <v>7407131</v>
      </c>
      <c r="P67" s="108">
        <v>7224151</v>
      </c>
      <c r="Q67" s="108">
        <v>7041873</v>
      </c>
      <c r="R67" s="108">
        <v>6860926</v>
      </c>
      <c r="S67" s="108">
        <v>6706886</v>
      </c>
      <c r="T67" s="108">
        <v>6553984</v>
      </c>
      <c r="U67" s="108">
        <v>6402217</v>
      </c>
      <c r="V67" s="108">
        <v>6251588</v>
      </c>
      <c r="W67" s="108">
        <v>6102218</v>
      </c>
      <c r="X67" s="108">
        <v>5973706</v>
      </c>
      <c r="Y67" s="108">
        <v>5846420</v>
      </c>
      <c r="Z67" s="108">
        <v>5720236</v>
      </c>
      <c r="AA67" s="108">
        <v>5595155</v>
      </c>
      <c r="AB67" s="108">
        <v>5471216</v>
      </c>
      <c r="AC67" s="108">
        <v>5339112</v>
      </c>
      <c r="AD67" s="108">
        <v>5208425</v>
      </c>
      <c r="AE67" s="108">
        <v>5079406</v>
      </c>
      <c r="AF67" s="108">
        <v>4951472</v>
      </c>
      <c r="AG67" s="108">
        <v>4824905</v>
      </c>
      <c r="AH67" s="108">
        <v>4691147</v>
      </c>
      <c r="AI67" s="108">
        <v>4559324</v>
      </c>
      <c r="AJ67" s="108">
        <v>4428884</v>
      </c>
      <c r="AK67" s="108">
        <v>4300111</v>
      </c>
      <c r="AL67" s="108">
        <v>4173097</v>
      </c>
      <c r="AM67" s="108">
        <v>4041373</v>
      </c>
      <c r="AN67" s="108">
        <v>3911376</v>
      </c>
      <c r="AO67" s="108">
        <v>3783283</v>
      </c>
      <c r="AP67" s="108">
        <v>3657095</v>
      </c>
      <c r="AQ67" s="108">
        <v>3532995</v>
      </c>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c r="CD67" s="108"/>
      <c r="CE67" s="108"/>
      <c r="CF67" s="108"/>
      <c r="CG67" s="108"/>
      <c r="CH67" s="108"/>
      <c r="CI67" s="108"/>
      <c r="CJ67" s="108"/>
      <c r="CK67" s="108"/>
      <c r="CL67" s="108"/>
      <c r="CM67" s="108"/>
      <c r="CN67" s="108"/>
      <c r="CO67" s="108"/>
      <c r="CP67" s="108"/>
      <c r="CQ67" s="108"/>
      <c r="CR67" s="108"/>
      <c r="CS67" s="108"/>
      <c r="CT67" s="108"/>
      <c r="CU67" s="108"/>
      <c r="CV67" s="108"/>
      <c r="CW67" s="108"/>
      <c r="CX67" s="108"/>
      <c r="CY67" s="108"/>
      <c r="CZ67" s="108"/>
      <c r="DA67" s="108"/>
      <c r="DB67" s="108"/>
      <c r="DC67" s="108"/>
      <c r="DD67" s="108"/>
      <c r="DE67" s="108"/>
      <c r="DF67" s="108"/>
      <c r="DG67" s="108"/>
      <c r="DH67" s="108"/>
      <c r="DI67" s="108"/>
      <c r="DJ67" s="108"/>
      <c r="DK67" s="108"/>
      <c r="DL67" s="108"/>
      <c r="DM67" s="108"/>
      <c r="DN67" s="108"/>
      <c r="DO67" s="108"/>
      <c r="DP67" s="108"/>
      <c r="DQ67" s="108"/>
      <c r="DR67" s="108"/>
      <c r="DS67" s="108"/>
      <c r="DT67" s="108"/>
      <c r="DU67" s="108"/>
    </row>
    <row r="68" spans="1:125" s="41" customFormat="1" x14ac:dyDescent="0.15">
      <c r="A68" s="106" t="s">
        <v>53</v>
      </c>
      <c r="B68" s="109"/>
      <c r="C68" s="108">
        <v>36204798</v>
      </c>
      <c r="D68" s="108">
        <v>35654539</v>
      </c>
      <c r="E68" s="108">
        <v>35103905</v>
      </c>
      <c r="F68" s="108">
        <v>34553382</v>
      </c>
      <c r="G68" s="108">
        <v>34003801</v>
      </c>
      <c r="H68" s="108">
        <v>33453492</v>
      </c>
      <c r="I68" s="108">
        <v>32734143</v>
      </c>
      <c r="J68" s="108">
        <v>32017609</v>
      </c>
      <c r="K68" s="108">
        <v>31303887</v>
      </c>
      <c r="L68" s="108">
        <v>30592978</v>
      </c>
      <c r="M68" s="108">
        <v>29884983</v>
      </c>
      <c r="N68" s="108">
        <v>29110514</v>
      </c>
      <c r="O68" s="108">
        <v>28340442</v>
      </c>
      <c r="P68" s="108">
        <v>27574663</v>
      </c>
      <c r="Q68" s="108">
        <v>26813179</v>
      </c>
      <c r="R68" s="108">
        <v>26055990</v>
      </c>
      <c r="S68" s="108">
        <v>25661350</v>
      </c>
      <c r="T68" s="108">
        <v>25268402</v>
      </c>
      <c r="U68" s="108">
        <v>24878766</v>
      </c>
      <c r="V68" s="108">
        <v>24490828</v>
      </c>
      <c r="W68" s="108">
        <v>24106127</v>
      </c>
      <c r="X68" s="108">
        <v>23759716</v>
      </c>
      <c r="Y68" s="108">
        <v>23415631</v>
      </c>
      <c r="Z68" s="108">
        <v>23073936</v>
      </c>
      <c r="AA68" s="108">
        <v>22734637</v>
      </c>
      <c r="AB68" s="108">
        <v>22397384</v>
      </c>
      <c r="AC68" s="108">
        <v>22027488</v>
      </c>
      <c r="AD68" s="108">
        <v>21661042</v>
      </c>
      <c r="AE68" s="108">
        <v>21297619</v>
      </c>
      <c r="AF68" s="108">
        <v>20937222</v>
      </c>
      <c r="AG68" s="108">
        <v>20579843</v>
      </c>
      <c r="AH68" s="108">
        <v>20189547</v>
      </c>
      <c r="AI68" s="108">
        <v>19802976</v>
      </c>
      <c r="AJ68" s="108">
        <v>19419407</v>
      </c>
      <c r="AK68" s="108">
        <v>19040301</v>
      </c>
      <c r="AL68" s="108">
        <v>18664752</v>
      </c>
      <c r="AM68" s="108">
        <v>18264974</v>
      </c>
      <c r="AN68" s="108">
        <v>17870052</v>
      </c>
      <c r="AO68" s="108">
        <v>17478761</v>
      </c>
      <c r="AP68" s="108">
        <v>17092479</v>
      </c>
      <c r="AQ68" s="108">
        <v>16710086</v>
      </c>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8"/>
      <c r="BS68" s="108"/>
      <c r="BT68" s="108"/>
      <c r="BU68" s="108"/>
      <c r="BV68" s="108"/>
      <c r="BW68" s="108"/>
      <c r="BX68" s="108"/>
      <c r="BY68" s="108"/>
      <c r="BZ68" s="108"/>
      <c r="CA68" s="108"/>
      <c r="CB68" s="108"/>
      <c r="CC68" s="108"/>
      <c r="CD68" s="108"/>
      <c r="CE68" s="108"/>
      <c r="CF68" s="108"/>
      <c r="CG68" s="108"/>
      <c r="CH68" s="108"/>
      <c r="CI68" s="108"/>
      <c r="CJ68" s="108"/>
      <c r="CK68" s="108"/>
      <c r="CL68" s="108"/>
      <c r="CM68" s="108"/>
      <c r="CN68" s="108"/>
      <c r="CO68" s="108"/>
      <c r="CP68" s="108"/>
      <c r="CQ68" s="108"/>
      <c r="CR68" s="108"/>
      <c r="CS68" s="108"/>
      <c r="CT68" s="108"/>
      <c r="CU68" s="108"/>
      <c r="CV68" s="108"/>
      <c r="CW68" s="108"/>
      <c r="CX68" s="108"/>
      <c r="CY68" s="108"/>
      <c r="CZ68" s="108"/>
      <c r="DA68" s="108"/>
      <c r="DB68" s="108"/>
      <c r="DC68" s="108"/>
      <c r="DD68" s="108"/>
      <c r="DE68" s="108"/>
      <c r="DF68" s="108"/>
      <c r="DG68" s="108"/>
      <c r="DH68" s="108"/>
      <c r="DI68" s="108"/>
      <c r="DJ68" s="108"/>
      <c r="DK68" s="108"/>
      <c r="DL68" s="108"/>
      <c r="DM68" s="108"/>
      <c r="DN68" s="108"/>
      <c r="DO68" s="108"/>
      <c r="DP68" s="108"/>
      <c r="DQ68" s="108"/>
      <c r="DR68" s="108"/>
      <c r="DS68" s="108"/>
      <c r="DT68" s="108"/>
      <c r="DU68" s="108"/>
    </row>
    <row r="69" spans="1:125" s="41" customFormat="1" x14ac:dyDescent="0.15">
      <c r="A69" s="106" t="s">
        <v>54</v>
      </c>
      <c r="B69" s="109"/>
      <c r="C69" s="108">
        <v>18061639</v>
      </c>
      <c r="D69" s="108">
        <v>17523803</v>
      </c>
      <c r="E69" s="108">
        <v>16974974</v>
      </c>
      <c r="F69" s="108">
        <v>16414472</v>
      </c>
      <c r="G69" s="108">
        <v>15843082</v>
      </c>
      <c r="H69" s="108">
        <v>15260011</v>
      </c>
      <c r="I69" s="108">
        <v>15155575</v>
      </c>
      <c r="J69" s="108">
        <v>15047038</v>
      </c>
      <c r="K69" s="108">
        <v>14934405</v>
      </c>
      <c r="L69" s="108">
        <v>14817252</v>
      </c>
      <c r="M69" s="108">
        <v>14696524</v>
      </c>
      <c r="N69" s="108">
        <v>14548853</v>
      </c>
      <c r="O69" s="108">
        <v>14397809</v>
      </c>
      <c r="P69" s="108">
        <v>14242430</v>
      </c>
      <c r="Q69" s="108">
        <v>14083140</v>
      </c>
      <c r="R69" s="108">
        <v>13919938</v>
      </c>
      <c r="S69" s="108">
        <v>13858987</v>
      </c>
      <c r="T69" s="108">
        <v>13795682</v>
      </c>
      <c r="U69" s="108">
        <v>13730902</v>
      </c>
      <c r="V69" s="108">
        <v>13663764</v>
      </c>
      <c r="W69" s="108">
        <v>13595119</v>
      </c>
      <c r="X69" s="108">
        <v>13543349</v>
      </c>
      <c r="Y69" s="108">
        <v>13490356</v>
      </c>
      <c r="Z69" s="108">
        <v>13436178</v>
      </c>
      <c r="AA69" s="108">
        <v>13380813</v>
      </c>
      <c r="AB69" s="108">
        <v>13324055</v>
      </c>
      <c r="AC69" s="108">
        <v>13248899</v>
      </c>
      <c r="AD69" s="108">
        <v>13173069</v>
      </c>
      <c r="AE69" s="108">
        <v>13096309</v>
      </c>
      <c r="AF69" s="108">
        <v>13018621</v>
      </c>
      <c r="AG69" s="108">
        <v>12940003</v>
      </c>
      <c r="AH69" s="108">
        <v>12849362</v>
      </c>
      <c r="AI69" s="108">
        <v>12757949</v>
      </c>
      <c r="AJ69" s="108">
        <v>12665293</v>
      </c>
      <c r="AK69" s="108">
        <v>12572339</v>
      </c>
      <c r="AL69" s="108">
        <v>12478502</v>
      </c>
      <c r="AM69" s="108">
        <v>12377095</v>
      </c>
      <c r="AN69" s="108">
        <v>12275357</v>
      </c>
      <c r="AO69" s="108">
        <v>12172446</v>
      </c>
      <c r="AP69" s="108">
        <v>12069319</v>
      </c>
      <c r="AQ69" s="108">
        <v>11965191</v>
      </c>
      <c r="AR69" s="108"/>
      <c r="AS69" s="108"/>
      <c r="AT69" s="108"/>
      <c r="AU69" s="108"/>
      <c r="AV69" s="108"/>
      <c r="AW69" s="108"/>
      <c r="AX69" s="108"/>
      <c r="AY69" s="108"/>
      <c r="AZ69" s="108"/>
      <c r="BA69" s="108"/>
      <c r="BB69" s="108"/>
      <c r="BC69" s="108"/>
      <c r="BD69" s="108"/>
      <c r="BE69" s="108"/>
      <c r="BF69" s="108"/>
      <c r="BG69" s="108"/>
      <c r="BH69" s="108"/>
      <c r="BI69" s="108"/>
      <c r="BJ69" s="108"/>
      <c r="BK69" s="108"/>
      <c r="BL69" s="108"/>
      <c r="BM69" s="108"/>
      <c r="BN69" s="108"/>
      <c r="BO69" s="108"/>
      <c r="BP69" s="108"/>
      <c r="BQ69" s="108"/>
      <c r="BR69" s="108"/>
      <c r="BS69" s="108"/>
      <c r="BT69" s="108"/>
      <c r="BU69" s="108"/>
      <c r="BV69" s="108"/>
      <c r="BW69" s="108"/>
      <c r="BX69" s="108"/>
      <c r="BY69" s="108"/>
      <c r="BZ69" s="108"/>
      <c r="CA69" s="108"/>
      <c r="CB69" s="108"/>
      <c r="CC69" s="108"/>
      <c r="CD69" s="108"/>
      <c r="CE69" s="108"/>
      <c r="CF69" s="108"/>
      <c r="CG69" s="108"/>
      <c r="CH69" s="108"/>
      <c r="CI69" s="108"/>
      <c r="CJ69" s="108"/>
      <c r="CK69" s="108"/>
      <c r="CL69" s="108"/>
      <c r="CM69" s="108"/>
      <c r="CN69" s="108"/>
      <c r="CO69" s="108"/>
      <c r="CP69" s="108"/>
      <c r="CQ69" s="108"/>
      <c r="CR69" s="108"/>
      <c r="CS69" s="108"/>
      <c r="CT69" s="108"/>
      <c r="CU69" s="108"/>
      <c r="CV69" s="108"/>
      <c r="CW69" s="108"/>
      <c r="CX69" s="108"/>
      <c r="CY69" s="108"/>
      <c r="CZ69" s="108"/>
      <c r="DA69" s="108"/>
      <c r="DB69" s="108"/>
      <c r="DC69" s="108"/>
      <c r="DD69" s="108"/>
      <c r="DE69" s="108"/>
      <c r="DF69" s="108"/>
      <c r="DG69" s="108"/>
      <c r="DH69" s="108"/>
      <c r="DI69" s="108"/>
      <c r="DJ69" s="108"/>
      <c r="DK69" s="108"/>
      <c r="DL69" s="108"/>
      <c r="DM69" s="108"/>
      <c r="DN69" s="108"/>
      <c r="DO69" s="108"/>
      <c r="DP69" s="108"/>
      <c r="DQ69" s="108"/>
      <c r="DR69" s="108"/>
      <c r="DS69" s="108"/>
      <c r="DT69" s="108"/>
      <c r="DU69" s="108"/>
    </row>
    <row r="70" spans="1:125" s="41" customFormat="1" x14ac:dyDescent="0.15">
      <c r="A70" s="106" t="s">
        <v>55</v>
      </c>
      <c r="B70" s="109"/>
      <c r="C70" s="108">
        <v>23584643</v>
      </c>
      <c r="D70" s="108">
        <v>22759497</v>
      </c>
      <c r="E70" s="108">
        <v>21925099</v>
      </c>
      <c r="F70" s="108">
        <v>21080663</v>
      </c>
      <c r="G70" s="108">
        <v>20227153</v>
      </c>
      <c r="H70" s="108">
        <v>19363606</v>
      </c>
      <c r="I70" s="108">
        <v>19083059</v>
      </c>
      <c r="J70" s="108">
        <v>18798774</v>
      </c>
      <c r="K70" s="108">
        <v>18510752</v>
      </c>
      <c r="L70" s="108">
        <v>18218989</v>
      </c>
      <c r="M70" s="108">
        <v>17923547</v>
      </c>
      <c r="N70" s="108">
        <v>17574392</v>
      </c>
      <c r="O70" s="108">
        <v>17222486</v>
      </c>
      <c r="P70" s="108">
        <v>16867761</v>
      </c>
      <c r="Q70" s="108">
        <v>16510225</v>
      </c>
      <c r="R70" s="108">
        <v>16149869</v>
      </c>
      <c r="S70" s="108">
        <v>16004451</v>
      </c>
      <c r="T70" s="108">
        <v>15857927</v>
      </c>
      <c r="U70" s="108">
        <v>15711308</v>
      </c>
      <c r="V70" s="108">
        <v>15563581</v>
      </c>
      <c r="W70" s="108">
        <v>15415718</v>
      </c>
      <c r="X70" s="108">
        <v>15280542</v>
      </c>
      <c r="Y70" s="108">
        <v>15145329</v>
      </c>
      <c r="Z70" s="108">
        <v>15010121</v>
      </c>
      <c r="AA70" s="108">
        <v>14874919</v>
      </c>
      <c r="AB70" s="108">
        <v>14739494</v>
      </c>
      <c r="AC70" s="108">
        <v>14577686</v>
      </c>
      <c r="AD70" s="108">
        <v>14416614</v>
      </c>
      <c r="AE70" s="108">
        <v>14255994</v>
      </c>
      <c r="AF70" s="108">
        <v>14095828</v>
      </c>
      <c r="AG70" s="108">
        <v>13936113</v>
      </c>
      <c r="AH70" s="108">
        <v>13753434</v>
      </c>
      <c r="AI70" s="108">
        <v>13571633</v>
      </c>
      <c r="AJ70" s="108">
        <v>13390215</v>
      </c>
      <c r="AK70" s="108">
        <v>13210181</v>
      </c>
      <c r="AL70" s="108">
        <v>13030913</v>
      </c>
      <c r="AM70" s="108">
        <v>12834980</v>
      </c>
      <c r="AN70" s="108">
        <v>12640644</v>
      </c>
      <c r="AO70" s="108">
        <v>12447035</v>
      </c>
      <c r="AP70" s="108">
        <v>12255138</v>
      </c>
      <c r="AQ70" s="108">
        <v>12064151</v>
      </c>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c r="BR70" s="108"/>
      <c r="BS70" s="108"/>
      <c r="BT70" s="108"/>
      <c r="BU70" s="108"/>
      <c r="BV70" s="108"/>
      <c r="BW70" s="108"/>
      <c r="BX70" s="108"/>
      <c r="BY70" s="108"/>
      <c r="BZ70" s="108"/>
      <c r="CA70" s="108"/>
      <c r="CB70" s="108"/>
      <c r="CC70" s="108"/>
      <c r="CD70" s="108"/>
      <c r="CE70" s="108"/>
      <c r="CF70" s="108"/>
      <c r="CG70" s="108"/>
      <c r="CH70" s="108"/>
      <c r="CI70" s="108"/>
      <c r="CJ70" s="108"/>
      <c r="CK70" s="108"/>
      <c r="CL70" s="108"/>
      <c r="CM70" s="108"/>
      <c r="CN70" s="108"/>
      <c r="CO70" s="108"/>
      <c r="CP70" s="108"/>
      <c r="CQ70" s="108"/>
      <c r="CR70" s="108"/>
      <c r="CS70" s="108"/>
      <c r="CT70" s="108"/>
      <c r="CU70" s="108"/>
      <c r="CV70" s="108"/>
      <c r="CW70" s="108"/>
      <c r="CX70" s="108"/>
      <c r="CY70" s="108"/>
      <c r="CZ70" s="108"/>
      <c r="DA70" s="108"/>
      <c r="DB70" s="108"/>
      <c r="DC70" s="108"/>
      <c r="DD70" s="108"/>
      <c r="DE70" s="108"/>
      <c r="DF70" s="108"/>
      <c r="DG70" s="108"/>
      <c r="DH70" s="108"/>
      <c r="DI70" s="108"/>
      <c r="DJ70" s="108"/>
      <c r="DK70" s="108"/>
      <c r="DL70" s="108"/>
      <c r="DM70" s="108"/>
      <c r="DN70" s="108"/>
      <c r="DO70" s="108"/>
      <c r="DP70" s="108"/>
      <c r="DQ70" s="108"/>
      <c r="DR70" s="108"/>
      <c r="DS70" s="108"/>
      <c r="DT70" s="108"/>
      <c r="DU70" s="108"/>
    </row>
    <row r="71" spans="1:125" s="41" customFormat="1" x14ac:dyDescent="0.15">
      <c r="A71" s="106" t="s">
        <v>56</v>
      </c>
      <c r="B71" s="109"/>
      <c r="C71" s="108">
        <v>2342359</v>
      </c>
      <c r="D71" s="108">
        <v>2339060</v>
      </c>
      <c r="E71" s="108">
        <v>2335056</v>
      </c>
      <c r="F71" s="108">
        <v>2330286</v>
      </c>
      <c r="G71" s="108">
        <v>2324827</v>
      </c>
      <c r="H71" s="108">
        <v>2318602</v>
      </c>
      <c r="I71" s="108">
        <v>2314866</v>
      </c>
      <c r="J71" s="108">
        <v>2310506</v>
      </c>
      <c r="K71" s="108">
        <v>2305442</v>
      </c>
      <c r="L71" s="108">
        <v>2299753</v>
      </c>
      <c r="M71" s="108">
        <v>2293365</v>
      </c>
      <c r="N71" s="108">
        <v>2279849</v>
      </c>
      <c r="O71" s="108">
        <v>2265674</v>
      </c>
      <c r="P71" s="108">
        <v>2250917</v>
      </c>
      <c r="Q71" s="108">
        <v>2235496</v>
      </c>
      <c r="R71" s="108">
        <v>2219496</v>
      </c>
      <c r="S71" s="108">
        <v>2225815</v>
      </c>
      <c r="T71" s="108">
        <v>2231933</v>
      </c>
      <c r="U71" s="108">
        <v>2237939</v>
      </c>
      <c r="V71" s="108">
        <v>2243745</v>
      </c>
      <c r="W71" s="108">
        <v>2249438</v>
      </c>
      <c r="X71" s="108">
        <v>2254823</v>
      </c>
      <c r="Y71" s="108">
        <v>2260102</v>
      </c>
      <c r="Z71" s="108">
        <v>2265282</v>
      </c>
      <c r="AA71" s="108">
        <v>2270315</v>
      </c>
      <c r="AB71" s="108">
        <v>2275310</v>
      </c>
      <c r="AC71" s="108">
        <v>2277037</v>
      </c>
      <c r="AD71" s="108">
        <v>2278659</v>
      </c>
      <c r="AE71" s="108">
        <v>2280197</v>
      </c>
      <c r="AF71" s="108">
        <v>2281705</v>
      </c>
      <c r="AG71" s="108">
        <v>2283087</v>
      </c>
      <c r="AH71" s="108">
        <v>2281610</v>
      </c>
      <c r="AI71" s="108">
        <v>2280026</v>
      </c>
      <c r="AJ71" s="108">
        <v>2278429</v>
      </c>
      <c r="AK71" s="108">
        <v>2276771</v>
      </c>
      <c r="AL71" s="108">
        <v>2275035</v>
      </c>
      <c r="AM71" s="108">
        <v>2270294</v>
      </c>
      <c r="AN71" s="108">
        <v>2265494</v>
      </c>
      <c r="AO71" s="108">
        <v>2260655</v>
      </c>
      <c r="AP71" s="108">
        <v>2255778</v>
      </c>
      <c r="AQ71" s="108">
        <v>2250848</v>
      </c>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c r="CJ71" s="108"/>
      <c r="CK71" s="108"/>
      <c r="CL71" s="108"/>
      <c r="CM71" s="108"/>
      <c r="CN71" s="108"/>
      <c r="CO71" s="108"/>
      <c r="CP71" s="108"/>
      <c r="CQ71" s="108"/>
      <c r="CR71" s="108"/>
      <c r="CS71" s="108"/>
      <c r="CT71" s="108"/>
      <c r="CU71" s="108"/>
      <c r="CV71" s="108"/>
      <c r="CW71" s="108"/>
      <c r="CX71" s="108"/>
      <c r="CY71" s="108"/>
      <c r="CZ71" s="108"/>
      <c r="DA71" s="108"/>
      <c r="DB71" s="108"/>
      <c r="DC71" s="108"/>
      <c r="DD71" s="108"/>
      <c r="DE71" s="108"/>
      <c r="DF71" s="108"/>
      <c r="DG71" s="108"/>
      <c r="DH71" s="108"/>
      <c r="DI71" s="108"/>
      <c r="DJ71" s="108"/>
      <c r="DK71" s="108"/>
      <c r="DL71" s="108"/>
      <c r="DM71" s="108"/>
      <c r="DN71" s="108"/>
      <c r="DO71" s="108"/>
      <c r="DP71" s="108"/>
      <c r="DQ71" s="108"/>
      <c r="DR71" s="108"/>
      <c r="DS71" s="108"/>
      <c r="DT71" s="108"/>
      <c r="DU71" s="108"/>
    </row>
    <row r="72" spans="1:125" s="41" customFormat="1" x14ac:dyDescent="0.15">
      <c r="A72" s="106" t="s">
        <v>57</v>
      </c>
      <c r="B72" s="109"/>
      <c r="C72" s="108">
        <v>14762157</v>
      </c>
      <c r="D72" s="108">
        <v>14608820</v>
      </c>
      <c r="E72" s="108">
        <v>14454720</v>
      </c>
      <c r="F72" s="108">
        <v>14299801</v>
      </c>
      <c r="G72" s="108">
        <v>14144067</v>
      </c>
      <c r="H72" s="108">
        <v>13987515</v>
      </c>
      <c r="I72" s="108">
        <v>13781036</v>
      </c>
      <c r="J72" s="108">
        <v>13575247</v>
      </c>
      <c r="K72" s="108">
        <v>13369350</v>
      </c>
      <c r="L72" s="108">
        <v>13163746</v>
      </c>
      <c r="M72" s="108">
        <v>12958558</v>
      </c>
      <c r="N72" s="108">
        <v>12722410</v>
      </c>
      <c r="O72" s="108">
        <v>12487449</v>
      </c>
      <c r="P72" s="108">
        <v>12253546</v>
      </c>
      <c r="Q72" s="108">
        <v>12020310</v>
      </c>
      <c r="R72" s="108">
        <v>11788528</v>
      </c>
      <c r="S72" s="108">
        <v>11601924</v>
      </c>
      <c r="T72" s="108">
        <v>11416845</v>
      </c>
      <c r="U72" s="108">
        <v>11232507</v>
      </c>
      <c r="V72" s="108">
        <v>11049692</v>
      </c>
      <c r="W72" s="108">
        <v>10867780</v>
      </c>
      <c r="X72" s="108">
        <v>10710553</v>
      </c>
      <c r="Y72" s="108">
        <v>10554121</v>
      </c>
      <c r="Z72" s="108">
        <v>10398714</v>
      </c>
      <c r="AA72" s="108">
        <v>10244327</v>
      </c>
      <c r="AB72" s="108">
        <v>10090991</v>
      </c>
      <c r="AC72" s="108">
        <v>9924811</v>
      </c>
      <c r="AD72" s="108">
        <v>9759950</v>
      </c>
      <c r="AE72" s="108">
        <v>9596380</v>
      </c>
      <c r="AF72" s="108">
        <v>9434101</v>
      </c>
      <c r="AG72" s="108">
        <v>9273034</v>
      </c>
      <c r="AH72" s="108">
        <v>9094666</v>
      </c>
      <c r="AI72" s="108">
        <v>8918270</v>
      </c>
      <c r="AJ72" s="108">
        <v>8743561</v>
      </c>
      <c r="AK72" s="108">
        <v>8570187</v>
      </c>
      <c r="AL72" s="108">
        <v>8398883</v>
      </c>
      <c r="AM72" s="108">
        <v>8213728</v>
      </c>
      <c r="AN72" s="108">
        <v>8030992</v>
      </c>
      <c r="AO72" s="108">
        <v>7849959</v>
      </c>
      <c r="AP72" s="108">
        <v>7670974</v>
      </c>
      <c r="AQ72" s="108">
        <v>7494181</v>
      </c>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c r="BR72" s="108"/>
      <c r="BS72" s="108"/>
      <c r="BT72" s="108"/>
      <c r="BU72" s="108"/>
      <c r="BV72" s="108"/>
      <c r="BW72" s="108"/>
      <c r="BX72" s="108"/>
      <c r="BY72" s="108"/>
      <c r="BZ72" s="108"/>
      <c r="CA72" s="108"/>
      <c r="CB72" s="108"/>
      <c r="CC72" s="108"/>
      <c r="CD72" s="108"/>
      <c r="CE72" s="108"/>
      <c r="CF72" s="108"/>
      <c r="CG72" s="108"/>
      <c r="CH72" s="108"/>
      <c r="CI72" s="108"/>
      <c r="CJ72" s="108"/>
      <c r="CK72" s="108"/>
      <c r="CL72" s="108"/>
      <c r="CM72" s="108"/>
      <c r="CN72" s="108"/>
      <c r="CO72" s="108"/>
      <c r="CP72" s="108"/>
      <c r="CQ72" s="108"/>
      <c r="CR72" s="108"/>
      <c r="CS72" s="108"/>
      <c r="CT72" s="108"/>
      <c r="CU72" s="108"/>
      <c r="CV72" s="108"/>
      <c r="CW72" s="108"/>
      <c r="CX72" s="108"/>
      <c r="CY72" s="108"/>
      <c r="CZ72" s="108"/>
      <c r="DA72" s="108"/>
      <c r="DB72" s="108"/>
      <c r="DC72" s="108"/>
      <c r="DD72" s="108"/>
      <c r="DE72" s="108"/>
      <c r="DF72" s="108"/>
      <c r="DG72" s="108"/>
      <c r="DH72" s="108"/>
      <c r="DI72" s="108"/>
      <c r="DJ72" s="108"/>
      <c r="DK72" s="108"/>
      <c r="DL72" s="108"/>
      <c r="DM72" s="108"/>
      <c r="DN72" s="108"/>
      <c r="DO72" s="108"/>
      <c r="DP72" s="108"/>
      <c r="DQ72" s="108"/>
      <c r="DR72" s="108"/>
      <c r="DS72" s="108"/>
      <c r="DT72" s="108"/>
      <c r="DU72" s="108"/>
    </row>
    <row r="73" spans="1:125" s="41" customFormat="1" x14ac:dyDescent="0.15">
      <c r="A73" s="106" t="s">
        <v>58</v>
      </c>
      <c r="B73" s="109"/>
      <c r="C73" s="108">
        <v>11954697</v>
      </c>
      <c r="D73" s="108">
        <v>11724730</v>
      </c>
      <c r="E73" s="108">
        <v>11491799</v>
      </c>
      <c r="F73" s="108">
        <v>11255674</v>
      </c>
      <c r="G73" s="108">
        <v>11016867</v>
      </c>
      <c r="H73" s="108">
        <v>10775121</v>
      </c>
      <c r="I73" s="108">
        <v>10521515</v>
      </c>
      <c r="J73" s="108">
        <v>10265932</v>
      </c>
      <c r="K73" s="108">
        <v>10007858</v>
      </c>
      <c r="L73" s="108">
        <v>9747551</v>
      </c>
      <c r="M73" s="108">
        <v>9485238</v>
      </c>
      <c r="N73" s="108">
        <v>9173040</v>
      </c>
      <c r="O73" s="108">
        <v>8859896</v>
      </c>
      <c r="P73" s="108">
        <v>8545576</v>
      </c>
      <c r="Q73" s="108">
        <v>8229819</v>
      </c>
      <c r="R73" s="108">
        <v>7913146</v>
      </c>
      <c r="S73" s="108">
        <v>7823663</v>
      </c>
      <c r="T73" s="108">
        <v>7734350</v>
      </c>
      <c r="U73" s="108">
        <v>7644680</v>
      </c>
      <c r="V73" s="108">
        <v>7555181</v>
      </c>
      <c r="W73" s="108">
        <v>7465436</v>
      </c>
      <c r="X73" s="108">
        <v>7388538</v>
      </c>
      <c r="Y73" s="108">
        <v>7311580</v>
      </c>
      <c r="Z73" s="108">
        <v>7234716</v>
      </c>
      <c r="AA73" s="108">
        <v>7157948</v>
      </c>
      <c r="AB73" s="108">
        <v>7081293</v>
      </c>
      <c r="AC73" s="108">
        <v>6993922</v>
      </c>
      <c r="AD73" s="108">
        <v>6906866</v>
      </c>
      <c r="AE73" s="108">
        <v>6820102</v>
      </c>
      <c r="AF73" s="108">
        <v>6733634</v>
      </c>
      <c r="AG73" s="108">
        <v>6647405</v>
      </c>
      <c r="AH73" s="108">
        <v>6550147</v>
      </c>
      <c r="AI73" s="108">
        <v>6453615</v>
      </c>
      <c r="AJ73" s="108">
        <v>6357605</v>
      </c>
      <c r="AK73" s="108">
        <v>6261859</v>
      </c>
      <c r="AL73" s="108">
        <v>6166914</v>
      </c>
      <c r="AM73" s="108">
        <v>6063780</v>
      </c>
      <c r="AN73" s="108">
        <v>5961626</v>
      </c>
      <c r="AO73" s="108">
        <v>5859924</v>
      </c>
      <c r="AP73" s="108">
        <v>5758927</v>
      </c>
      <c r="AQ73" s="108">
        <v>5658746</v>
      </c>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8"/>
      <c r="CH73" s="108"/>
      <c r="CI73" s="108"/>
      <c r="CJ73" s="108"/>
      <c r="CK73" s="108"/>
      <c r="CL73" s="108"/>
      <c r="CM73" s="108"/>
      <c r="CN73" s="108"/>
      <c r="CO73" s="108"/>
      <c r="CP73" s="108"/>
      <c r="CQ73" s="108"/>
      <c r="CR73" s="108"/>
      <c r="CS73" s="108"/>
      <c r="CT73" s="108"/>
      <c r="CU73" s="108"/>
      <c r="CV73" s="108"/>
      <c r="CW73" s="108"/>
      <c r="CX73" s="108"/>
      <c r="CY73" s="108"/>
      <c r="CZ73" s="108"/>
      <c r="DA73" s="108"/>
      <c r="DB73" s="108"/>
      <c r="DC73" s="108"/>
      <c r="DD73" s="108"/>
      <c r="DE73" s="108"/>
      <c r="DF73" s="108"/>
      <c r="DG73" s="108"/>
      <c r="DH73" s="108"/>
      <c r="DI73" s="108"/>
      <c r="DJ73" s="108"/>
      <c r="DK73" s="108"/>
      <c r="DL73" s="108"/>
      <c r="DM73" s="108"/>
      <c r="DN73" s="108"/>
      <c r="DO73" s="108"/>
      <c r="DP73" s="108"/>
      <c r="DQ73" s="108"/>
      <c r="DR73" s="108"/>
      <c r="DS73" s="108"/>
      <c r="DT73" s="108"/>
      <c r="DU73" s="108"/>
    </row>
    <row r="74" spans="1:125" s="41" customFormat="1" x14ac:dyDescent="0.15">
      <c r="A74" s="106" t="s">
        <v>59</v>
      </c>
      <c r="B74" s="109"/>
      <c r="C74" s="108">
        <v>2367585</v>
      </c>
      <c r="D74" s="108">
        <v>2359876</v>
      </c>
      <c r="E74" s="108">
        <v>2351874</v>
      </c>
      <c r="F74" s="108">
        <v>2343561</v>
      </c>
      <c r="G74" s="108">
        <v>2334879</v>
      </c>
      <c r="H74" s="108">
        <v>2325948</v>
      </c>
      <c r="I74" s="108">
        <v>2316018</v>
      </c>
      <c r="J74" s="108">
        <v>2305850</v>
      </c>
      <c r="K74" s="108">
        <v>2295325</v>
      </c>
      <c r="L74" s="108">
        <v>2284501</v>
      </c>
      <c r="M74" s="108">
        <v>2273398</v>
      </c>
      <c r="N74" s="108">
        <v>2257558</v>
      </c>
      <c r="O74" s="108">
        <v>2241511</v>
      </c>
      <c r="P74" s="108">
        <v>2225242</v>
      </c>
      <c r="Q74" s="108">
        <v>2208685</v>
      </c>
      <c r="R74" s="108">
        <v>2191967</v>
      </c>
      <c r="S74" s="108">
        <v>2176523</v>
      </c>
      <c r="T74" s="108">
        <v>2160894</v>
      </c>
      <c r="U74" s="108">
        <v>2145211</v>
      </c>
      <c r="V74" s="108">
        <v>2129408</v>
      </c>
      <c r="W74" s="108">
        <v>2113449</v>
      </c>
      <c r="X74" s="108">
        <v>2098873</v>
      </c>
      <c r="Y74" s="108">
        <v>2084289</v>
      </c>
      <c r="Z74" s="108">
        <v>2069668</v>
      </c>
      <c r="AA74" s="108">
        <v>2054947</v>
      </c>
      <c r="AB74" s="108">
        <v>2040256</v>
      </c>
      <c r="AC74" s="108">
        <v>2021595</v>
      </c>
      <c r="AD74" s="108">
        <v>2002962</v>
      </c>
      <c r="AE74" s="108">
        <v>1984352</v>
      </c>
      <c r="AF74" s="108">
        <v>1965703</v>
      </c>
      <c r="AG74" s="108">
        <v>1947156</v>
      </c>
      <c r="AH74" s="108">
        <v>1924733</v>
      </c>
      <c r="AI74" s="108">
        <v>1902412</v>
      </c>
      <c r="AJ74" s="108">
        <v>1880182</v>
      </c>
      <c r="AK74" s="108">
        <v>1858039</v>
      </c>
      <c r="AL74" s="108">
        <v>1835951</v>
      </c>
      <c r="AM74" s="108">
        <v>1810866</v>
      </c>
      <c r="AN74" s="108">
        <v>1785955</v>
      </c>
      <c r="AO74" s="108">
        <v>1761188</v>
      </c>
      <c r="AP74" s="108">
        <v>1736566</v>
      </c>
      <c r="AQ74" s="108">
        <v>1712043</v>
      </c>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c r="BR74" s="108"/>
      <c r="BS74" s="108"/>
      <c r="BT74" s="108"/>
      <c r="BU74" s="108"/>
      <c r="BV74" s="108"/>
      <c r="BW74" s="108"/>
      <c r="BX74" s="108"/>
      <c r="BY74" s="108"/>
      <c r="BZ74" s="108"/>
      <c r="CA74" s="108"/>
      <c r="CB74" s="108"/>
      <c r="CC74" s="108"/>
      <c r="CD74" s="108"/>
      <c r="CE74" s="108"/>
      <c r="CF74" s="108"/>
      <c r="CG74" s="108"/>
      <c r="CH74" s="108"/>
      <c r="CI74" s="108"/>
      <c r="CJ74" s="108"/>
      <c r="CK74" s="108"/>
      <c r="CL74" s="108"/>
      <c r="CM74" s="108"/>
      <c r="CN74" s="108"/>
      <c r="CO74" s="108"/>
      <c r="CP74" s="108"/>
      <c r="CQ74" s="108"/>
      <c r="CR74" s="108"/>
      <c r="CS74" s="108"/>
      <c r="CT74" s="108"/>
      <c r="CU74" s="108"/>
      <c r="CV74" s="108"/>
      <c r="CW74" s="108"/>
      <c r="CX74" s="108"/>
      <c r="CY74" s="108"/>
      <c r="CZ74" s="108"/>
      <c r="DA74" s="108"/>
      <c r="DB74" s="108"/>
      <c r="DC74" s="108"/>
      <c r="DD74" s="108"/>
      <c r="DE74" s="108"/>
      <c r="DF74" s="108"/>
      <c r="DG74" s="108"/>
      <c r="DH74" s="108"/>
      <c r="DI74" s="108"/>
      <c r="DJ74" s="108"/>
      <c r="DK74" s="108"/>
      <c r="DL74" s="108"/>
      <c r="DM74" s="108"/>
      <c r="DN74" s="108"/>
      <c r="DO74" s="108"/>
      <c r="DP74" s="108"/>
      <c r="DQ74" s="108"/>
      <c r="DR74" s="108"/>
      <c r="DS74" s="108"/>
      <c r="DT74" s="108"/>
      <c r="DU74" s="108"/>
    </row>
    <row r="75" spans="1:125" s="41" customFormat="1" x14ac:dyDescent="0.15">
      <c r="A75" s="106" t="s">
        <v>60</v>
      </c>
      <c r="B75" s="109"/>
      <c r="C75" s="108">
        <v>2527422</v>
      </c>
      <c r="D75" s="108">
        <v>2486840</v>
      </c>
      <c r="E75" s="108">
        <v>2445392</v>
      </c>
      <c r="F75" s="108">
        <v>2403071</v>
      </c>
      <c r="G75" s="108">
        <v>2359872</v>
      </c>
      <c r="H75" s="108">
        <v>2315798</v>
      </c>
      <c r="I75" s="108">
        <v>2286642</v>
      </c>
      <c r="J75" s="108">
        <v>2256842</v>
      </c>
      <c r="K75" s="108">
        <v>2226554</v>
      </c>
      <c r="L75" s="108">
        <v>2195618</v>
      </c>
      <c r="M75" s="108">
        <v>2164156</v>
      </c>
      <c r="N75" s="108">
        <v>2126112</v>
      </c>
      <c r="O75" s="108">
        <v>2087699</v>
      </c>
      <c r="P75" s="108">
        <v>2048799</v>
      </c>
      <c r="Q75" s="108">
        <v>2009566</v>
      </c>
      <c r="R75" s="108">
        <v>1969844</v>
      </c>
      <c r="S75" s="108">
        <v>1945151</v>
      </c>
      <c r="T75" s="108">
        <v>1920297</v>
      </c>
      <c r="U75" s="108">
        <v>1895364</v>
      </c>
      <c r="V75" s="108">
        <v>1870192</v>
      </c>
      <c r="W75" s="108">
        <v>1844875</v>
      </c>
      <c r="X75" s="108">
        <v>1823639</v>
      </c>
      <c r="Y75" s="108">
        <v>1802282</v>
      </c>
      <c r="Z75" s="108">
        <v>1780952</v>
      </c>
      <c r="AA75" s="108">
        <v>1759567</v>
      </c>
      <c r="AB75" s="108">
        <v>1738078</v>
      </c>
      <c r="AC75" s="108">
        <v>1713671</v>
      </c>
      <c r="AD75" s="108">
        <v>1689386</v>
      </c>
      <c r="AE75" s="108">
        <v>1665033</v>
      </c>
      <c r="AF75" s="108">
        <v>1640692</v>
      </c>
      <c r="AG75" s="108">
        <v>1616345</v>
      </c>
      <c r="AH75" s="108">
        <v>1589394</v>
      </c>
      <c r="AI75" s="108">
        <v>1562584</v>
      </c>
      <c r="AJ75" s="108">
        <v>1535773</v>
      </c>
      <c r="AK75" s="108">
        <v>1509042</v>
      </c>
      <c r="AL75" s="108">
        <v>1482459</v>
      </c>
      <c r="AM75" s="108">
        <v>1453660</v>
      </c>
      <c r="AN75" s="108">
        <v>1424916</v>
      </c>
      <c r="AO75" s="108">
        <v>1396393</v>
      </c>
      <c r="AP75" s="108">
        <v>1367934</v>
      </c>
      <c r="AQ75" s="108">
        <v>1339705</v>
      </c>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c r="CQ75" s="108"/>
      <c r="CR75" s="108"/>
      <c r="CS75" s="108"/>
      <c r="CT75" s="108"/>
      <c r="CU75" s="108"/>
      <c r="CV75" s="108"/>
      <c r="CW75" s="108"/>
      <c r="CX75" s="108"/>
      <c r="CY75" s="108"/>
      <c r="CZ75" s="108"/>
      <c r="DA75" s="108"/>
      <c r="DB75" s="108"/>
      <c r="DC75" s="108"/>
      <c r="DD75" s="108"/>
      <c r="DE75" s="108"/>
      <c r="DF75" s="108"/>
      <c r="DG75" s="108"/>
      <c r="DH75" s="108"/>
      <c r="DI75" s="108"/>
      <c r="DJ75" s="108"/>
      <c r="DK75" s="108"/>
      <c r="DL75" s="108"/>
      <c r="DM75" s="108"/>
      <c r="DN75" s="108"/>
      <c r="DO75" s="108"/>
      <c r="DP75" s="108"/>
      <c r="DQ75" s="108"/>
      <c r="DR75" s="108"/>
      <c r="DS75" s="108"/>
      <c r="DT75" s="108"/>
      <c r="DU75" s="108"/>
    </row>
    <row r="76" spans="1:125" s="41" customFormat="1" x14ac:dyDescent="0.15">
      <c r="A76" s="106" t="s">
        <v>61</v>
      </c>
      <c r="B76" s="109"/>
      <c r="C76" s="108">
        <v>11239282</v>
      </c>
      <c r="D76" s="108">
        <v>11097145</v>
      </c>
      <c r="E76" s="108">
        <v>10953764</v>
      </c>
      <c r="F76" s="108">
        <v>10809164</v>
      </c>
      <c r="G76" s="108">
        <v>10663345</v>
      </c>
      <c r="H76" s="108">
        <v>10516308</v>
      </c>
      <c r="I76" s="108">
        <v>10386250</v>
      </c>
      <c r="J76" s="108">
        <v>10256222</v>
      </c>
      <c r="K76" s="108">
        <v>10126227</v>
      </c>
      <c r="L76" s="108">
        <v>9996260</v>
      </c>
      <c r="M76" s="108">
        <v>9866329</v>
      </c>
      <c r="N76" s="108">
        <v>9728254</v>
      </c>
      <c r="O76" s="108">
        <v>9590295</v>
      </c>
      <c r="P76" s="108">
        <v>9452447</v>
      </c>
      <c r="Q76" s="108">
        <v>9314712</v>
      </c>
      <c r="R76" s="108">
        <v>9177090</v>
      </c>
      <c r="S76" s="108">
        <v>9086212</v>
      </c>
      <c r="T76" s="108">
        <v>8995163</v>
      </c>
      <c r="U76" s="108">
        <v>8904470</v>
      </c>
      <c r="V76" s="108">
        <v>8813868</v>
      </c>
      <c r="W76" s="108">
        <v>8723272</v>
      </c>
      <c r="X76" s="108">
        <v>8651833</v>
      </c>
      <c r="Y76" s="108">
        <v>8580645</v>
      </c>
      <c r="Z76" s="108">
        <v>8509536</v>
      </c>
      <c r="AA76" s="108">
        <v>8438244</v>
      </c>
      <c r="AB76" s="108">
        <v>8367234</v>
      </c>
      <c r="AC76" s="108">
        <v>8271329</v>
      </c>
      <c r="AD76" s="108">
        <v>8175570</v>
      </c>
      <c r="AE76" s="108">
        <v>8080538</v>
      </c>
      <c r="AF76" s="108">
        <v>7985970</v>
      </c>
      <c r="AG76" s="108">
        <v>7891817</v>
      </c>
      <c r="AH76" s="108">
        <v>7770489</v>
      </c>
      <c r="AI76" s="108">
        <v>7650040</v>
      </c>
      <c r="AJ76" s="108">
        <v>7530271</v>
      </c>
      <c r="AK76" s="108">
        <v>7411684</v>
      </c>
      <c r="AL76" s="108">
        <v>7294098</v>
      </c>
      <c r="AM76" s="108">
        <v>7156412</v>
      </c>
      <c r="AN76" s="108">
        <v>7020104</v>
      </c>
      <c r="AO76" s="108">
        <v>6885104</v>
      </c>
      <c r="AP76" s="108">
        <v>6751412</v>
      </c>
      <c r="AQ76" s="108">
        <v>6618974</v>
      </c>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c r="BR76" s="108"/>
      <c r="BS76" s="108"/>
      <c r="BT76" s="108"/>
      <c r="BU76" s="108"/>
      <c r="BV76" s="108"/>
      <c r="BW76" s="108"/>
      <c r="BX76" s="108"/>
      <c r="BY76" s="108"/>
      <c r="BZ76" s="108"/>
      <c r="CA76" s="108"/>
      <c r="CB76" s="108"/>
      <c r="CC76" s="108"/>
      <c r="CD76" s="108"/>
      <c r="CE76" s="108"/>
      <c r="CF76" s="108"/>
      <c r="CG76" s="108"/>
      <c r="CH76" s="108"/>
      <c r="CI76" s="108"/>
      <c r="CJ76" s="108"/>
      <c r="CK76" s="108"/>
      <c r="CL76" s="108"/>
      <c r="CM76" s="108"/>
      <c r="CN76" s="108"/>
      <c r="CO76" s="108"/>
      <c r="CP76" s="108"/>
      <c r="CQ76" s="108"/>
      <c r="CR76" s="108"/>
      <c r="CS76" s="108"/>
      <c r="CT76" s="108"/>
      <c r="CU76" s="108"/>
      <c r="CV76" s="108"/>
      <c r="CW76" s="108"/>
      <c r="CX76" s="108"/>
      <c r="CY76" s="108"/>
      <c r="CZ76" s="108"/>
      <c r="DA76" s="108"/>
      <c r="DB76" s="108"/>
      <c r="DC76" s="108"/>
      <c r="DD76" s="108"/>
      <c r="DE76" s="108"/>
      <c r="DF76" s="108"/>
      <c r="DG76" s="108"/>
      <c r="DH76" s="108"/>
      <c r="DI76" s="108"/>
      <c r="DJ76" s="108"/>
      <c r="DK76" s="108"/>
      <c r="DL76" s="108"/>
      <c r="DM76" s="108"/>
      <c r="DN76" s="108"/>
      <c r="DO76" s="108"/>
      <c r="DP76" s="108"/>
      <c r="DQ76" s="108"/>
      <c r="DR76" s="108"/>
      <c r="DS76" s="108"/>
      <c r="DT76" s="108"/>
      <c r="DU76" s="108"/>
    </row>
    <row r="77" spans="1:125" s="41" customFormat="1" x14ac:dyDescent="0.15">
      <c r="A77" s="106" t="s">
        <v>500</v>
      </c>
      <c r="B77" s="109"/>
      <c r="C77" s="108">
        <v>1459209</v>
      </c>
      <c r="D77" s="108">
        <v>1438498</v>
      </c>
      <c r="E77" s="108">
        <v>1417699</v>
      </c>
      <c r="F77" s="108">
        <v>1396813</v>
      </c>
      <c r="G77" s="108">
        <v>1375843</v>
      </c>
      <c r="H77" s="108">
        <v>1354790</v>
      </c>
      <c r="I77" s="108">
        <v>1336706</v>
      </c>
      <c r="J77" s="108">
        <v>1318661</v>
      </c>
      <c r="K77" s="108">
        <v>1300651</v>
      </c>
      <c r="L77" s="108">
        <v>1282680</v>
      </c>
      <c r="M77" s="108">
        <v>1264744</v>
      </c>
      <c r="N77" s="108">
        <v>1246136</v>
      </c>
      <c r="O77" s="108">
        <v>1227567</v>
      </c>
      <c r="P77" s="108">
        <v>1209041</v>
      </c>
      <c r="Q77" s="108">
        <v>1190551</v>
      </c>
      <c r="R77" s="108">
        <v>1172101</v>
      </c>
      <c r="S77" s="108">
        <v>1158393</v>
      </c>
      <c r="T77" s="108">
        <v>1144700</v>
      </c>
      <c r="U77" s="108">
        <v>1131093</v>
      </c>
      <c r="V77" s="108">
        <v>1117537</v>
      </c>
      <c r="W77" s="108">
        <v>1104023</v>
      </c>
      <c r="X77" s="108">
        <v>1091670</v>
      </c>
      <c r="Y77" s="108">
        <v>1079400</v>
      </c>
      <c r="Z77" s="108">
        <v>1067191</v>
      </c>
      <c r="AA77" s="108">
        <v>1055008</v>
      </c>
      <c r="AB77" s="108">
        <v>1042912</v>
      </c>
      <c r="AC77" s="108">
        <v>1028393</v>
      </c>
      <c r="AD77" s="108">
        <v>1013934</v>
      </c>
      <c r="AE77" s="108">
        <v>999606</v>
      </c>
      <c r="AF77" s="108">
        <v>985379</v>
      </c>
      <c r="AG77" s="108">
        <v>971245</v>
      </c>
      <c r="AH77" s="108">
        <v>954810</v>
      </c>
      <c r="AI77" s="108">
        <v>938507</v>
      </c>
      <c r="AJ77" s="108">
        <v>922317</v>
      </c>
      <c r="AK77" s="108">
        <v>906295</v>
      </c>
      <c r="AL77" s="108">
        <v>890425</v>
      </c>
      <c r="AM77" s="108">
        <v>872401</v>
      </c>
      <c r="AN77" s="108">
        <v>854567</v>
      </c>
      <c r="AO77" s="108">
        <v>836915</v>
      </c>
      <c r="AP77" s="108">
        <v>819445</v>
      </c>
      <c r="AQ77" s="108">
        <v>802151</v>
      </c>
      <c r="AR77" s="108"/>
      <c r="AS77" s="108"/>
      <c r="AT77" s="108"/>
      <c r="AU77" s="108"/>
      <c r="AV77" s="108"/>
      <c r="AW77" s="108"/>
      <c r="AX77" s="108"/>
      <c r="AY77" s="108"/>
      <c r="AZ77" s="108"/>
      <c r="BA77" s="108"/>
      <c r="BB77" s="108"/>
      <c r="BC77" s="108"/>
      <c r="BD77" s="108"/>
      <c r="BE77" s="108"/>
      <c r="BF77" s="108"/>
      <c r="BG77" s="108"/>
      <c r="BH77" s="108"/>
      <c r="BI77" s="108"/>
      <c r="BJ77" s="108"/>
      <c r="BK77" s="108"/>
      <c r="BL77" s="108"/>
      <c r="BM77" s="108"/>
      <c r="BN77" s="108"/>
      <c r="BO77" s="108"/>
      <c r="BP77" s="108"/>
      <c r="BQ77" s="108"/>
      <c r="BR77" s="108"/>
      <c r="BS77" s="108"/>
      <c r="BT77" s="108"/>
      <c r="BU77" s="108"/>
      <c r="BV77" s="108"/>
      <c r="BW77" s="108"/>
      <c r="BX77" s="108"/>
      <c r="BY77" s="108"/>
      <c r="BZ77" s="108"/>
      <c r="CA77" s="108"/>
      <c r="CB77" s="108"/>
      <c r="CC77" s="108"/>
      <c r="CD77" s="108"/>
      <c r="CE77" s="108"/>
      <c r="CF77" s="108"/>
      <c r="CG77" s="108"/>
      <c r="CH77" s="108"/>
      <c r="CI77" s="108"/>
      <c r="CJ77" s="108"/>
      <c r="CK77" s="108"/>
      <c r="CL77" s="108"/>
      <c r="CM77" s="108"/>
      <c r="CN77" s="108"/>
      <c r="CO77" s="108"/>
      <c r="CP77" s="108"/>
      <c r="CQ77" s="108"/>
      <c r="CR77" s="108"/>
      <c r="CS77" s="108"/>
      <c r="CT77" s="108"/>
      <c r="CU77" s="108"/>
      <c r="CV77" s="108"/>
      <c r="CW77" s="108"/>
      <c r="CX77" s="108"/>
      <c r="CY77" s="108"/>
      <c r="CZ77" s="108"/>
      <c r="DA77" s="108"/>
      <c r="DB77" s="108"/>
      <c r="DC77" s="108"/>
      <c r="DD77" s="108"/>
      <c r="DE77" s="108"/>
      <c r="DF77" s="108"/>
      <c r="DG77" s="108"/>
      <c r="DH77" s="108"/>
      <c r="DI77" s="108"/>
      <c r="DJ77" s="108"/>
      <c r="DK77" s="108"/>
      <c r="DL77" s="108"/>
      <c r="DM77" s="108"/>
      <c r="DN77" s="108"/>
      <c r="DO77" s="108"/>
      <c r="DP77" s="108"/>
      <c r="DQ77" s="108"/>
      <c r="DR77" s="108"/>
      <c r="DS77" s="108"/>
      <c r="DT77" s="108"/>
      <c r="DU77" s="108"/>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38</vt:i4>
      </vt:variant>
    </vt:vector>
  </HeadingPairs>
  <TitlesOfParts>
    <vt:vector size="38" baseType="lpstr">
      <vt:lpstr>About</vt:lpstr>
      <vt:lpstr>rev</vt:lpstr>
      <vt:lpstr>Platform output results</vt:lpstr>
      <vt:lpstr>20240130</vt:lpstr>
      <vt:lpstr>Scenario Input Parameters</vt:lpstr>
      <vt:lpstr>Scenario Introduction (2)</vt:lpstr>
      <vt:lpstr>Scenario Introduction</vt:lpstr>
      <vt:lpstr>About Chinese</vt:lpstr>
      <vt:lpstr>Population change &amp; projection</vt:lpstr>
      <vt:lpstr>BAU Building Area Calculation</vt:lpstr>
      <vt:lpstr>BAU energy consumption</vt:lpstr>
      <vt:lpstr>Electricity consumption calcula</vt:lpstr>
      <vt:lpstr>Split BLDG energy consumption</vt:lpstr>
      <vt:lpstr>Distributed Generation</vt:lpstr>
      <vt:lpstr>Building energy consumption</vt:lpstr>
      <vt:lpstr>Total transformation ratio</vt:lpstr>
      <vt:lpstr>Policy data source</vt:lpstr>
      <vt:lpstr>Energy conversion</vt:lpstr>
      <vt:lpstr>New construction rate</vt:lpstr>
      <vt:lpstr>Building renovation parameters</vt:lpstr>
      <vt:lpstr>BRESaC</vt:lpstr>
      <vt:lpstr>SoCEUTiNTY</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BCEU-urban-residential-heating</vt:lpstr>
      <vt:lpstr>BCEU-urban-residential-cooling</vt:lpstr>
      <vt:lpstr>BCEU-urban-residential-lighting</vt:lpstr>
      <vt:lpstr>BCEU-urban-residential-appl</vt:lpstr>
      <vt:lpstr>BCEU-urban-residential-other</vt:lpstr>
      <vt:lpstr>BCEU-all-envelope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2022-03-01T02:46:31Z</dcterms:created>
  <dcterms:modified xsi:type="dcterms:W3CDTF">2025-02-11T05:45:54Z</dcterms:modified>
</cp:coreProperties>
</file>