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nGraduate\4thTerm\Intern_智汇绿行\数据修改\已修改about\"/>
    </mc:Choice>
  </mc:AlternateContent>
  <xr:revisionPtr revIDLastSave="0" documentId="8_{DEDE5E9A-F006-4C07-8CCE-72D52051F0D7}" xr6:coauthVersionLast="47" xr6:coauthVersionMax="47" xr10:uidLastSave="{00000000-0000-0000-0000-000000000000}"/>
  <bookViews>
    <workbookView xWindow="-110" yWindow="-110" windowWidth="21820" windowHeight="13900" xr2:uid="{E473238E-37D1-422D-AFFF-BFE8CAC4FD2B}"/>
  </bookViews>
  <sheets>
    <sheet name="About" sheetId="10" r:id="rId1"/>
    <sheet name="Cost Catagory" sheetId="7" r:id="rId2"/>
    <sheet name="China PV Industry Association" sheetId="1" r:id="rId3"/>
    <sheet name="PV power station cost indicator" sheetId="4" r:id="rId4"/>
    <sheet name="Family distributed unit price" sheetId="8" r:id="rId5"/>
    <sheet name="Explanation of station cost  " sheetId="5" r:id="rId6"/>
    <sheet name="Data" sheetId="6" r:id="rId7"/>
    <sheet name="SoDSCbRIC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Y19" i="1"/>
  <c r="Y20" i="1"/>
  <c r="Y21" i="1"/>
  <c r="Y22" i="1"/>
  <c r="Z14" i="1"/>
  <c r="M14" i="1"/>
  <c r="R15" i="1"/>
  <c r="S15" i="1"/>
  <c r="T15" i="1"/>
  <c r="U15" i="1"/>
  <c r="V15" i="1"/>
  <c r="W15" i="1"/>
  <c r="X15" i="1"/>
  <c r="Y15" i="1"/>
  <c r="R16" i="1"/>
  <c r="S16" i="1"/>
  <c r="T16" i="1"/>
  <c r="U16" i="1"/>
  <c r="V16" i="1"/>
  <c r="W16" i="1"/>
  <c r="X16" i="1"/>
  <c r="Y16" i="1"/>
  <c r="R17" i="1"/>
  <c r="S17" i="1"/>
  <c r="T17" i="1"/>
  <c r="U17" i="1"/>
  <c r="V17" i="1"/>
  <c r="W17" i="1"/>
  <c r="X17" i="1"/>
  <c r="Y17" i="1"/>
  <c r="R18" i="1"/>
  <c r="S18" i="1"/>
  <c r="T18" i="1"/>
  <c r="U18" i="1"/>
  <c r="V18" i="1"/>
  <c r="W18" i="1"/>
  <c r="X18" i="1"/>
  <c r="Y18" i="1"/>
  <c r="R19" i="1"/>
  <c r="S19" i="1"/>
  <c r="T19" i="1"/>
  <c r="U19" i="1"/>
  <c r="V19" i="1"/>
  <c r="W19" i="1"/>
  <c r="X19" i="1"/>
  <c r="R20" i="1"/>
  <c r="S20" i="1"/>
  <c r="T20" i="1"/>
  <c r="U20" i="1"/>
  <c r="V20" i="1"/>
  <c r="W20" i="1"/>
  <c r="X20" i="1"/>
  <c r="R21" i="1"/>
  <c r="S21" i="1"/>
  <c r="T21" i="1"/>
  <c r="U21" i="1"/>
  <c r="V21" i="1"/>
  <c r="W21" i="1"/>
  <c r="X21" i="1"/>
  <c r="R22" i="1"/>
  <c r="S22" i="1"/>
  <c r="T22" i="1"/>
  <c r="U22" i="1"/>
  <c r="V22" i="1"/>
  <c r="W22" i="1"/>
  <c r="X22" i="1"/>
  <c r="Q15" i="1"/>
  <c r="Q16" i="1"/>
  <c r="Q17" i="1"/>
  <c r="Q18" i="1"/>
  <c r="Q19" i="1"/>
  <c r="Q20" i="1"/>
  <c r="Q21" i="1"/>
  <c r="Q22" i="1"/>
  <c r="P15" i="1"/>
  <c r="P16" i="1"/>
  <c r="P17" i="1"/>
  <c r="P18" i="1"/>
  <c r="P19" i="1"/>
  <c r="P20" i="1"/>
  <c r="P21" i="1"/>
  <c r="P22" i="1"/>
  <c r="B5" i="6"/>
  <c r="B20" i="6"/>
  <c r="B3" i="6"/>
  <c r="AD2" i="9"/>
  <c r="AD3" i="9" s="1"/>
  <c r="AD4" i="9"/>
  <c r="V2" i="9"/>
  <c r="V3" i="9" s="1"/>
  <c r="W2" i="9"/>
  <c r="W3" i="9" s="1"/>
  <c r="X2" i="9"/>
  <c r="X3" i="9" s="1"/>
  <c r="Y2" i="9"/>
  <c r="Y3" i="9" s="1"/>
  <c r="Z2" i="9"/>
  <c r="Z3" i="9" s="1"/>
  <c r="AA2" i="9"/>
  <c r="AA3" i="9" s="1"/>
  <c r="AB2" i="9"/>
  <c r="AB3" i="9" s="1"/>
  <c r="V4" i="9"/>
  <c r="W4" i="9"/>
  <c r="X4" i="9"/>
  <c r="Y4" i="9"/>
  <c r="Z4" i="9"/>
  <c r="AA4" i="9"/>
  <c r="AB4" i="9"/>
  <c r="B2" i="9"/>
  <c r="B3" i="9" s="1"/>
  <c r="C2" i="9"/>
  <c r="C3" i="9" s="1"/>
  <c r="D2" i="9"/>
  <c r="D3" i="9" s="1"/>
  <c r="E2" i="9"/>
  <c r="E3" i="9" s="1"/>
  <c r="F2" i="9"/>
  <c r="F3" i="9" s="1"/>
  <c r="G2" i="9"/>
  <c r="G3" i="9" s="1"/>
  <c r="H2" i="9"/>
  <c r="H3" i="9" s="1"/>
  <c r="I2" i="9"/>
  <c r="I3" i="9" s="1"/>
  <c r="J2" i="9"/>
  <c r="J3" i="9" s="1"/>
  <c r="K2" i="9"/>
  <c r="K3" i="9" s="1"/>
  <c r="L2" i="9"/>
  <c r="L3" i="9" s="1"/>
  <c r="M2" i="9"/>
  <c r="M3" i="9" s="1"/>
  <c r="N2" i="9"/>
  <c r="N3" i="9" s="1"/>
  <c r="O2" i="9"/>
  <c r="O3" i="9" s="1"/>
  <c r="P2" i="9"/>
  <c r="P3" i="9" s="1"/>
  <c r="Q2" i="9"/>
  <c r="Q3" i="9" s="1"/>
  <c r="R2" i="9"/>
  <c r="R3" i="9" s="1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AM2" i="9"/>
  <c r="AM3" i="9" s="1"/>
  <c r="AN2" i="9"/>
  <c r="AN3" i="9" s="1"/>
  <c r="AO2" i="9"/>
  <c r="AO3" i="9" s="1"/>
  <c r="AP2" i="9"/>
  <c r="AP3" i="9" s="1"/>
  <c r="AQ2" i="9"/>
  <c r="AQ3" i="9" s="1"/>
  <c r="AM4" i="9"/>
  <c r="AN4" i="9"/>
  <c r="AO4" i="9"/>
  <c r="AP4" i="9"/>
  <c r="AQ4" i="9"/>
  <c r="AF2" i="9"/>
  <c r="AF3" i="9" s="1"/>
  <c r="AG2" i="9"/>
  <c r="AG3" i="9" s="1"/>
  <c r="AH2" i="9"/>
  <c r="AH3" i="9" s="1"/>
  <c r="AI2" i="9"/>
  <c r="AI3" i="9" s="1"/>
  <c r="AJ2" i="9"/>
  <c r="AJ3" i="9" s="1"/>
  <c r="AK2" i="9"/>
  <c r="AK3" i="9" s="1"/>
  <c r="AF4" i="9"/>
  <c r="AG4" i="9"/>
  <c r="AH4" i="9"/>
  <c r="AI4" i="9"/>
  <c r="AJ4" i="9"/>
  <c r="AK4" i="9"/>
  <c r="AE4" i="9"/>
  <c r="Z20" i="1" l="1"/>
  <c r="Z19" i="1"/>
  <c r="Z18" i="1"/>
  <c r="Z17" i="1"/>
  <c r="Z22" i="1"/>
  <c r="Z16" i="1"/>
  <c r="Z21" i="1"/>
  <c r="Z15" i="1"/>
  <c r="C22" i="6"/>
  <c r="C21" i="6" l="1"/>
  <c r="D21" i="6" s="1"/>
  <c r="D22" i="6"/>
  <c r="C24" i="6"/>
  <c r="C25" i="6"/>
  <c r="C30" i="6"/>
  <c r="C13" i="6" s="1"/>
  <c r="D24" i="6"/>
  <c r="D25" i="6" l="1"/>
  <c r="C4" i="6"/>
  <c r="D4" i="6" s="1"/>
  <c r="N15" i="5" l="1"/>
  <c r="M16" i="4"/>
  <c r="L16" i="4"/>
  <c r="K16" i="4"/>
  <c r="J16" i="4"/>
  <c r="I16" i="4"/>
  <c r="H16" i="4"/>
  <c r="G16" i="4"/>
  <c r="F16" i="4"/>
  <c r="E16" i="4"/>
  <c r="M8" i="4"/>
  <c r="L8" i="4"/>
  <c r="K8" i="4"/>
  <c r="J8" i="4"/>
  <c r="I8" i="4"/>
  <c r="H8" i="4"/>
  <c r="G8" i="4"/>
  <c r="F8" i="4"/>
  <c r="E8" i="4"/>
  <c r="B16" i="1" l="1"/>
  <c r="B15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C26" i="6" s="1"/>
  <c r="F17" i="1"/>
  <c r="G17" i="1"/>
  <c r="H17" i="1"/>
  <c r="I17" i="1"/>
  <c r="J17" i="1"/>
  <c r="K17" i="1"/>
  <c r="L17" i="1"/>
  <c r="C6" i="6" s="1"/>
  <c r="C15" i="1"/>
  <c r="C16" i="1"/>
  <c r="D18" i="1"/>
  <c r="E18" i="1"/>
  <c r="G18" i="1"/>
  <c r="H18" i="1"/>
  <c r="I18" i="1"/>
  <c r="J18" i="1"/>
  <c r="K18" i="1"/>
  <c r="L18" i="1"/>
  <c r="D19" i="1"/>
  <c r="E19" i="1"/>
  <c r="F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21" i="1"/>
  <c r="E21" i="1"/>
  <c r="F21" i="1"/>
  <c r="G21" i="1"/>
  <c r="H21" i="1"/>
  <c r="I21" i="1"/>
  <c r="J21" i="1"/>
  <c r="K21" i="1"/>
  <c r="L21" i="1"/>
  <c r="D22" i="1"/>
  <c r="E22" i="1"/>
  <c r="F22" i="1"/>
  <c r="G22" i="1"/>
  <c r="H22" i="1"/>
  <c r="I22" i="1"/>
  <c r="J22" i="1"/>
  <c r="K22" i="1"/>
  <c r="L22" i="1"/>
  <c r="C18" i="1"/>
  <c r="C19" i="1"/>
  <c r="C20" i="1"/>
  <c r="C21" i="1"/>
  <c r="C22" i="1"/>
  <c r="C17" i="1"/>
  <c r="M21" i="1" l="1"/>
  <c r="M20" i="1"/>
  <c r="M19" i="1"/>
  <c r="C29" i="6"/>
  <c r="C12" i="6" s="1"/>
  <c r="M17" i="1"/>
  <c r="M15" i="1"/>
  <c r="M18" i="1"/>
  <c r="M22" i="1"/>
  <c r="M16" i="1"/>
  <c r="D26" i="6"/>
  <c r="C7" i="6"/>
  <c r="D7" i="6" s="1"/>
  <c r="D6" i="6"/>
  <c r="C28" i="6"/>
  <c r="C27" i="6"/>
  <c r="C10" i="6" l="1"/>
  <c r="C23" i="6"/>
  <c r="C11" i="6"/>
  <c r="D27" i="6" l="1"/>
  <c r="D30" i="6"/>
  <c r="C32" i="6"/>
  <c r="D29" i="6"/>
  <c r="D28" i="6"/>
  <c r="C9" i="6"/>
  <c r="D32" i="6" l="1"/>
  <c r="C8" i="6"/>
  <c r="D9" i="6" s="1"/>
  <c r="C20" i="6"/>
  <c r="D20" i="6" s="1"/>
  <c r="E30" i="6" s="1"/>
  <c r="T4" i="9" s="1"/>
  <c r="E27" i="6" l="1"/>
  <c r="C33" i="6"/>
  <c r="U4" i="9"/>
  <c r="D33" i="6"/>
  <c r="E20" i="6"/>
  <c r="AC4" i="9" s="1"/>
  <c r="E22" i="6"/>
  <c r="E24" i="6"/>
  <c r="AL4" i="9" s="1"/>
  <c r="E25" i="6"/>
  <c r="E23" i="6"/>
  <c r="E21" i="6"/>
  <c r="E26" i="6"/>
  <c r="D13" i="6"/>
  <c r="C5" i="6"/>
  <c r="D12" i="6"/>
  <c r="D11" i="6"/>
  <c r="D10" i="6"/>
  <c r="E28" i="6"/>
  <c r="S4" i="9" s="1"/>
  <c r="E29" i="6"/>
  <c r="C15" i="6" l="1"/>
  <c r="D5" i="6"/>
  <c r="E32" i="6"/>
  <c r="E33" i="6" s="1"/>
  <c r="D15" i="6" l="1"/>
  <c r="C3" i="6"/>
  <c r="D3" i="6" s="1"/>
  <c r="C16" i="6" l="1"/>
  <c r="E7" i="6"/>
  <c r="E8" i="6"/>
  <c r="E3" i="6"/>
  <c r="AC2" i="9" s="1"/>
  <c r="AC3" i="9" s="1"/>
  <c r="E4" i="6"/>
  <c r="E6" i="6"/>
  <c r="E9" i="6"/>
  <c r="AE2" i="9" s="1"/>
  <c r="AE3" i="9" s="1"/>
  <c r="E13" i="6"/>
  <c r="T2" i="9" s="1"/>
  <c r="T3" i="9" s="1"/>
  <c r="E11" i="6"/>
  <c r="S2" i="9" s="1"/>
  <c r="S3" i="9" s="1"/>
  <c r="E10" i="6"/>
  <c r="U2" i="9" s="1"/>
  <c r="U3" i="9" s="1"/>
  <c r="E12" i="6"/>
  <c r="E5" i="6"/>
  <c r="AL2" i="9" s="1"/>
  <c r="AL3" i="9" s="1"/>
  <c r="D16" i="6"/>
  <c r="E15" i="6" l="1"/>
  <c r="E16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410C0E-0B3B-4562-863E-A2A64098D9C1}" keepAlive="1" name="查询 - wpd_datasets" description="与工作簿中“wpd_datasets”查询的连接。" type="5" refreshedVersion="0" background="1">
    <dbPr connection="Provider=Microsoft.Mashup.OleDb.1;Data Source=$Workbook$;Location=wpd_datasets;Extended Properties=&quot;&quot;" command="SELECT * FROM [wpd_datasets]"/>
  </connection>
  <connection id="2" xr16:uid="{434331E0-A2A0-40D7-8B18-CE595EBD1706}" keepAlive="1" name="查询 - wpd_datasets2" description="与工作簿中“wpd_datasets2”查询的连接。" type="5" refreshedVersion="0" background="1">
    <dbPr connection="Provider=Microsoft.Mashup.OleDb.1;Data Source=$Workbook$;Location=wpd_datasets2;Extended Properties=&quot;&quot;" command="SELECT * FROM [wpd_datasets2]"/>
  </connection>
  <connection id="3" xr16:uid="{7C3C52DF-42B8-443A-9836-8144194F50A0}" keepAlive="1" name="查询 - wpd_datasets5" description="与工作簿中“wpd_datasets5”查询的连接。" type="5" refreshedVersion="0" background="1">
    <dbPr connection="Provider=Microsoft.Mashup.OleDb.1;Data Source=$Workbook$;Location=wpd_datasets5;Extended Properties=&quot;&quot;" command="SELECT * FROM [wpd_datasets5]"/>
  </connection>
</connections>
</file>

<file path=xl/sharedStrings.xml><?xml version="1.0" encoding="utf-8"?>
<sst xmlns="http://schemas.openxmlformats.org/spreadsheetml/2006/main" count="365" uniqueCount="251">
  <si>
    <t>组件价格</t>
  </si>
  <si>
    <t>组串式逆变器</t>
  </si>
  <si>
    <t>支架价格</t>
  </si>
  <si>
    <t>建安费用</t>
  </si>
  <si>
    <t>电缆价格</t>
  </si>
  <si>
    <t>电网接入</t>
  </si>
  <si>
    <t>屋顶租赁</t>
  </si>
  <si>
    <t>一次设备</t>
  </si>
  <si>
    <t>二次设备</t>
  </si>
  <si>
    <t>管理费用</t>
  </si>
  <si>
    <t>管理费用</t>
    <phoneticPr fontId="3" type="noConversion"/>
  </si>
  <si>
    <t>屋顶加固</t>
  </si>
  <si>
    <t>屋顶加固</t>
    <phoneticPr fontId="3" type="noConversion"/>
  </si>
  <si>
    <t>Module</t>
  </si>
  <si>
    <t>Inverter</t>
  </si>
  <si>
    <t>Structural BOS</t>
  </si>
  <si>
    <t>Install Labor</t>
  </si>
  <si>
    <t>专题专项报告编制及评审费用</t>
    <phoneticPr fontId="3" type="noConversion"/>
  </si>
  <si>
    <t>勘察设计费</t>
    <phoneticPr fontId="3" type="noConversion"/>
  </si>
  <si>
    <t>指对项目进行可行性研究及初步设计发生的勘察、涉及费用</t>
    <phoneticPr fontId="3" type="noConversion"/>
  </si>
  <si>
    <t>逆变器采购费</t>
    <phoneticPr fontId="3" type="noConversion"/>
  </si>
  <si>
    <t>EPC工程费用</t>
    <phoneticPr fontId="3" type="noConversion"/>
  </si>
  <si>
    <t>建安工程费用</t>
    <phoneticPr fontId="3" type="noConversion"/>
  </si>
  <si>
    <t>其他设备费</t>
    <phoneticPr fontId="3" type="noConversion"/>
  </si>
  <si>
    <t>施工设计费</t>
    <phoneticPr fontId="3" type="noConversion"/>
  </si>
  <si>
    <t>含支架采购安装费用</t>
    <phoneticPr fontId="3" type="noConversion"/>
  </si>
  <si>
    <t>除组件，逆变器以外的所有设备购置费用</t>
    <phoneticPr fontId="3" type="noConversion"/>
  </si>
  <si>
    <t>包括竣工图编制</t>
    <phoneticPr fontId="3" type="noConversion"/>
  </si>
  <si>
    <t>系统接入费用</t>
    <phoneticPr fontId="3" type="noConversion"/>
  </si>
  <si>
    <t>结合项目实际设计情况计列</t>
    <phoneticPr fontId="3" type="noConversion"/>
  </si>
  <si>
    <t>合计</t>
  </si>
  <si>
    <t>合计</t>
    <phoneticPr fontId="3" type="noConversion"/>
  </si>
  <si>
    <t>费用名称</t>
    <phoneticPr fontId="3" type="noConversion"/>
  </si>
  <si>
    <t>预算范围</t>
    <phoneticPr fontId="3" type="noConversion"/>
  </si>
  <si>
    <r>
      <rPr>
        <b/>
        <sz val="10"/>
        <rFont val="Microsoft YaHei"/>
        <family val="2"/>
        <charset val="134"/>
      </rPr>
      <t>地面电站</t>
    </r>
    <r>
      <rPr>
        <b/>
        <sz val="10"/>
        <rFont val="Arial"/>
        <family val="2"/>
      </rPr>
      <t>10MW</t>
    </r>
    <phoneticPr fontId="3" type="noConversion"/>
  </si>
  <si>
    <r>
      <rPr>
        <b/>
        <sz val="10"/>
        <rFont val="Microsoft YaHei"/>
        <family val="2"/>
        <charset val="134"/>
      </rPr>
      <t>地面电站</t>
    </r>
    <r>
      <rPr>
        <b/>
        <sz val="10"/>
        <rFont val="Arial"/>
        <family val="2"/>
      </rPr>
      <t>20MW</t>
    </r>
    <phoneticPr fontId="3" type="noConversion"/>
  </si>
  <si>
    <r>
      <rPr>
        <b/>
        <sz val="10"/>
        <rFont val="Microsoft YaHei"/>
        <family val="2"/>
        <charset val="134"/>
      </rPr>
      <t>地面电站</t>
    </r>
    <r>
      <rPr>
        <b/>
        <sz val="10"/>
        <rFont val="Arial"/>
        <family val="2"/>
      </rPr>
      <t>30MW</t>
    </r>
    <phoneticPr fontId="3" type="noConversion"/>
  </si>
  <si>
    <r>
      <rPr>
        <b/>
        <sz val="10"/>
        <rFont val="Microsoft YaHei"/>
        <family val="2"/>
        <charset val="134"/>
      </rPr>
      <t>地面电站</t>
    </r>
    <r>
      <rPr>
        <b/>
        <sz val="10"/>
        <rFont val="Arial"/>
        <family val="2"/>
      </rPr>
      <t>40MW</t>
    </r>
    <phoneticPr fontId="3" type="noConversion"/>
  </si>
  <si>
    <r>
      <rPr>
        <b/>
        <sz val="10"/>
        <rFont val="Microsoft YaHei"/>
        <family val="2"/>
        <charset val="134"/>
      </rPr>
      <t>农业大棚</t>
    </r>
    <r>
      <rPr>
        <b/>
        <sz val="10"/>
        <rFont val="Arial"/>
        <family val="2"/>
      </rPr>
      <t>10MW</t>
    </r>
    <phoneticPr fontId="3" type="noConversion"/>
  </si>
  <si>
    <r>
      <rPr>
        <b/>
        <sz val="10"/>
        <rFont val="Microsoft YaHei"/>
        <family val="2"/>
        <charset val="134"/>
      </rPr>
      <t>农业大棚</t>
    </r>
    <r>
      <rPr>
        <b/>
        <sz val="10"/>
        <rFont val="Arial"/>
        <family val="2"/>
      </rPr>
      <t>20MW</t>
    </r>
    <phoneticPr fontId="3" type="noConversion"/>
  </si>
  <si>
    <r>
      <rPr>
        <b/>
        <sz val="10"/>
        <rFont val="Microsoft YaHei"/>
        <family val="2"/>
        <charset val="134"/>
      </rPr>
      <t>农业大棚</t>
    </r>
    <r>
      <rPr>
        <b/>
        <sz val="10"/>
        <rFont val="Arial"/>
        <family val="2"/>
      </rPr>
      <t>30MW</t>
    </r>
    <phoneticPr fontId="3" type="noConversion"/>
  </si>
  <si>
    <r>
      <rPr>
        <b/>
        <sz val="10"/>
        <rFont val="Microsoft YaHei"/>
        <family val="2"/>
        <charset val="134"/>
      </rPr>
      <t>农业大棚</t>
    </r>
    <r>
      <rPr>
        <b/>
        <sz val="10"/>
        <rFont val="Arial"/>
        <family val="2"/>
      </rPr>
      <t>50MW</t>
    </r>
    <phoneticPr fontId="3" type="noConversion"/>
  </si>
  <si>
    <r>
      <rPr>
        <b/>
        <sz val="10"/>
        <rFont val="Microsoft YaHei"/>
        <family val="2"/>
        <charset val="134"/>
      </rPr>
      <t>屋顶项目</t>
    </r>
    <r>
      <rPr>
        <b/>
        <sz val="10"/>
        <rFont val="Arial"/>
        <family val="2"/>
      </rPr>
      <t>10MW</t>
    </r>
    <phoneticPr fontId="3" type="noConversion"/>
  </si>
  <si>
    <t>费用分类</t>
    <phoneticPr fontId="3" type="noConversion"/>
  </si>
  <si>
    <t>前期费用</t>
  </si>
  <si>
    <t>工程君用</t>
  </si>
  <si>
    <t>工程前期费</t>
    <phoneticPr fontId="3" type="noConversion"/>
  </si>
  <si>
    <t>工程筹建前开展各项前期工作发生的费用：差旅招待，办公，工作等管理性费用</t>
    <phoneticPr fontId="3" type="noConversion"/>
  </si>
  <si>
    <t>包括项目环评，水保，地质灾害评估，土地预审及勘界报告，压覆矿产资源调查报告，项目申请报告，接入系统设计等专项专题的编制及其评审费用</t>
    <phoneticPr fontId="3" type="noConversion"/>
  </si>
  <si>
    <t>组件采购费</t>
    <phoneticPr fontId="3" type="noConversion"/>
  </si>
  <si>
    <t>施工辅助工程</t>
    <phoneticPr fontId="3" type="noConversion"/>
  </si>
  <si>
    <t>《光伏电站工程造价参考指标》.docx-原创力文档 (book118.com)</t>
  </si>
  <si>
    <t>单位：元/瓦</t>
    <phoneticPr fontId="3" type="noConversion"/>
  </si>
  <si>
    <t>光伏电站工程造价参考指标</t>
    <phoneticPr fontId="3" type="noConversion"/>
  </si>
  <si>
    <r>
      <rPr>
        <sz val="8"/>
        <rFont val="SimSun"/>
        <charset val="134"/>
      </rPr>
      <t>序号</t>
    </r>
  </si>
  <si>
    <r>
      <rPr>
        <sz val="8"/>
        <rFont val="SimSun"/>
        <charset val="134"/>
      </rPr>
      <t>名称</t>
    </r>
  </si>
  <si>
    <r>
      <rPr>
        <sz val="8"/>
        <rFont val="SimSun"/>
        <charset val="134"/>
      </rPr>
      <t>型号</t>
    </r>
  </si>
  <si>
    <r>
      <rPr>
        <sz val="8"/>
        <rFont val="SimSun"/>
        <charset val="134"/>
      </rPr>
      <t>单价</t>
    </r>
  </si>
  <si>
    <r>
      <rPr>
        <sz val="8"/>
        <rFont val="SimSun"/>
        <charset val="134"/>
      </rPr>
      <t>类别</t>
    </r>
  </si>
  <si>
    <t>系统调试</t>
    <phoneticPr fontId="3" type="noConversion"/>
  </si>
  <si>
    <t>单晶/多晶</t>
    <phoneticPr fontId="3" type="noConversion"/>
  </si>
  <si>
    <t>建筑安装工程一切险，工人保险</t>
    <phoneticPr fontId="3" type="noConversion"/>
  </si>
  <si>
    <t>监控平台，数据采集器，辐照仪器，施工监控等</t>
    <phoneticPr fontId="3" type="noConversion"/>
  </si>
  <si>
    <t>2.5mm,4.0mm,6.0mm</t>
    <phoneticPr fontId="3" type="noConversion"/>
  </si>
  <si>
    <t>交流、直流</t>
    <phoneticPr fontId="3" type="noConversion"/>
  </si>
  <si>
    <t>组串式、集中式、微逆</t>
    <phoneticPr fontId="3" type="noConversion"/>
  </si>
  <si>
    <t>安装调试</t>
    <phoneticPr fontId="3" type="noConversion"/>
  </si>
  <si>
    <t>0.1-0.2</t>
    <phoneticPr fontId="3" type="noConversion"/>
  </si>
  <si>
    <t>0.02-0.15</t>
    <phoneticPr fontId="3" type="noConversion"/>
  </si>
  <si>
    <t>均价</t>
    <phoneticPr fontId="3" type="noConversion"/>
  </si>
  <si>
    <t>设备采购</t>
  </si>
  <si>
    <t>组件</t>
  </si>
  <si>
    <t>2.65-3.10</t>
  </si>
  <si>
    <t>支架</t>
  </si>
  <si>
    <t>铝合金/热镀锌/不锈钢</t>
  </si>
  <si>
    <t>0.2-0.45</t>
  </si>
  <si>
    <t>逆变器</t>
  </si>
  <si>
    <t>0.25-0.8</t>
  </si>
  <si>
    <t>汇流箱</t>
  </si>
  <si>
    <t>0.05 0.12</t>
  </si>
  <si>
    <t>电缆</t>
  </si>
  <si>
    <t>0.12-0.25</t>
  </si>
  <si>
    <t>夹具/水泥基础</t>
  </si>
  <si>
    <t>监控系统</t>
  </si>
  <si>
    <t>0.05-0.3</t>
  </si>
  <si>
    <t>设计</t>
  </si>
  <si>
    <t>设计费用</t>
  </si>
  <si>
    <t>光伏电站设计及并网接入设计</t>
  </si>
  <si>
    <t>工程保险</t>
  </si>
  <si>
    <t>0.02-0.05</t>
  </si>
  <si>
    <t>0.05-0.12</t>
  </si>
  <si>
    <t>施工费</t>
  </si>
  <si>
    <t>安装的人工成本</t>
  </si>
  <si>
    <t>0.25-0.6</t>
  </si>
  <si>
    <t>其他</t>
  </si>
  <si>
    <t>工程用电、用水.不可预见费等</t>
  </si>
  <si>
    <t>0.03-0.1</t>
  </si>
  <si>
    <t>4.1-6.5</t>
  </si>
  <si>
    <t>分布式光伏电站造价详解-索比光伏网 (solarbe.com)</t>
  </si>
  <si>
    <t xml:space="preserve">分布式光伏电站造价详解 </t>
  </si>
  <si>
    <t>成本概算</t>
  </si>
  <si>
    <t>Private households with employed persons</t>
  </si>
  <si>
    <t>ISIC 97T98</t>
  </si>
  <si>
    <t>Arts, entertainment, recreation and other service activities</t>
  </si>
  <si>
    <t>ISIC 90T96</t>
  </si>
  <si>
    <t>Human health and social work</t>
  </si>
  <si>
    <t>ISIC 86T88</t>
  </si>
  <si>
    <t>Education</t>
  </si>
  <si>
    <t>ISIC 85</t>
  </si>
  <si>
    <t>Public administration and defence; compulsory social security</t>
  </si>
  <si>
    <t>ISIC 84</t>
  </si>
  <si>
    <t>Other business sector services</t>
  </si>
  <si>
    <t>ISIC 69T82</t>
  </si>
  <si>
    <t>Real estate activities</t>
  </si>
  <si>
    <t>ISIC 68</t>
  </si>
  <si>
    <t>Financial and insurance activities</t>
  </si>
  <si>
    <t>ISIC 64T66</t>
  </si>
  <si>
    <t>IT and other information services</t>
  </si>
  <si>
    <t>ISIC 62T63</t>
  </si>
  <si>
    <t>Telecommunications</t>
  </si>
  <si>
    <t>ISIC 61</t>
  </si>
  <si>
    <t>Publishing, audiovisual and broadcasting activities</t>
  </si>
  <si>
    <t>ISIC 58T60</t>
  </si>
  <si>
    <t>Accomodation and food services</t>
  </si>
  <si>
    <t>ISIC 55T56</t>
  </si>
  <si>
    <t>Transportation and storage</t>
  </si>
  <si>
    <t>ISIC 49T53</t>
  </si>
  <si>
    <t>Wholesale and retail trade; repair of motor vehicles</t>
  </si>
  <si>
    <t>ISIC 45T47</t>
  </si>
  <si>
    <t>Construction</t>
  </si>
  <si>
    <t>ISIC 41T43</t>
  </si>
  <si>
    <t>Water and waste</t>
  </si>
  <si>
    <t>ISIC 36T39</t>
  </si>
  <si>
    <t>Energy pipelines and gas processing</t>
  </si>
  <si>
    <t>ISIC 352T353</t>
  </si>
  <si>
    <t>ISIC 26</t>
  </si>
  <si>
    <t>Electricity generation and distribution</t>
  </si>
  <si>
    <t>ISIC 351</t>
  </si>
  <si>
    <t>ISIC 27</t>
  </si>
  <si>
    <t>Inverter Only</t>
  </si>
  <si>
    <t>Other manufacturing; repair and installation of machinery and equipment</t>
  </si>
  <si>
    <t>ISIC 31T33</t>
  </si>
  <si>
    <t>ISIC 25</t>
  </si>
  <si>
    <t>Other transport equipment</t>
  </si>
  <si>
    <t>ISIC 30</t>
  </si>
  <si>
    <t>Electrical BOS</t>
  </si>
  <si>
    <t>Motor vehicles, trailers and semi-trailers</t>
  </si>
  <si>
    <t>ISIC 29</t>
  </si>
  <si>
    <t>Install Labor and Equipment</t>
  </si>
  <si>
    <t>Machinery and equipment n.e.c.</t>
  </si>
  <si>
    <t>ISIC 28</t>
  </si>
  <si>
    <t>EPC Overhead</t>
  </si>
  <si>
    <t>Electrical equipment</t>
  </si>
  <si>
    <t>PII</t>
  </si>
  <si>
    <t>Computer, electronic and optical products</t>
  </si>
  <si>
    <t>Sales Tax</t>
  </si>
  <si>
    <t>Fabricated metal products, except machinery and equipment</t>
  </si>
  <si>
    <t>Developer Overhead</t>
  </si>
  <si>
    <t>Other metals</t>
  </si>
  <si>
    <t>ISIC 242</t>
  </si>
  <si>
    <t>Contingency</t>
  </si>
  <si>
    <t>Iron and steel</t>
  </si>
  <si>
    <t>ISIC 241</t>
  </si>
  <si>
    <t>EPC/Developer Net Profit</t>
  </si>
  <si>
    <t>Cement and other nonmetallic minerals</t>
  </si>
  <si>
    <t>ISIC 239</t>
  </si>
  <si>
    <t>ISIC Code</t>
  </si>
  <si>
    <t>Share</t>
  </si>
  <si>
    <t>Pre-Tax Reallocation</t>
  </si>
  <si>
    <t>Glass</t>
  </si>
  <si>
    <t>ISIC 231</t>
  </si>
  <si>
    <t>Commercial</t>
  </si>
  <si>
    <t>Rubber and plastics products</t>
  </si>
  <si>
    <t>ISIC 22</t>
  </si>
  <si>
    <t>Pharmaceuticals</t>
  </si>
  <si>
    <t>ISIC 21</t>
  </si>
  <si>
    <t>Chemicals</t>
  </si>
  <si>
    <t>ISIC 20</t>
  </si>
  <si>
    <t>Coke and refined petroleum products</t>
  </si>
  <si>
    <t>ISIC 19</t>
  </si>
  <si>
    <t>Structrual BOS</t>
  </si>
  <si>
    <t>Paper products and printing</t>
  </si>
  <si>
    <t>ISIC 17T18</t>
  </si>
  <si>
    <t>Wood and of products of wood and cork (except furniture)</t>
  </si>
  <si>
    <t>ISIC 16</t>
  </si>
  <si>
    <t>Supply Chain Costs</t>
  </si>
  <si>
    <t>Textiles, wearing apparel, leather and related products</t>
  </si>
  <si>
    <t>ISIC 13T15</t>
  </si>
  <si>
    <t>Food products, beverages and tobacco</t>
  </si>
  <si>
    <t>ISIC 10T12</t>
  </si>
  <si>
    <t>Mining support service activities</t>
  </si>
  <si>
    <t>ISIC 09</t>
  </si>
  <si>
    <t>Permitting, Inspection, Interconnection</t>
  </si>
  <si>
    <t>Mining and quarrying of non-energy producing products</t>
  </si>
  <si>
    <t>ISIC 07T08</t>
  </si>
  <si>
    <t>Sales and Marketing</t>
  </si>
  <si>
    <t>Oil and gas extraction</t>
  </si>
  <si>
    <t>ISIC 06</t>
  </si>
  <si>
    <t>Overhead</t>
  </si>
  <si>
    <t>Coal mining</t>
  </si>
  <si>
    <t>ISIC 05</t>
  </si>
  <si>
    <t>Net Profit</t>
  </si>
  <si>
    <t>Agriculture, forestry and fishing</t>
  </si>
  <si>
    <t>ISIC 01T03</t>
  </si>
  <si>
    <t>Meaning</t>
  </si>
  <si>
    <t>Residential</t>
  </si>
  <si>
    <t>U.S. Solar Photovoltaic System Cost Benchmark: Q1 2018 (nrel.gov)</t>
  </si>
  <si>
    <t>NREL: US Soloar Phoyovoltaic System Cost</t>
    <phoneticPr fontId="3" type="noConversion"/>
  </si>
  <si>
    <t>Pre-profit &amp; Pre-tax Cost (RMB/W)</t>
    <phoneticPr fontId="3" type="noConversion"/>
  </si>
  <si>
    <t>Total Cost (RMB/W)</t>
    <phoneticPr fontId="3" type="noConversion"/>
  </si>
  <si>
    <t>Assumption</t>
    <phoneticPr fontId="3" type="noConversion"/>
  </si>
  <si>
    <t>收藏！工商业屋顶分布式光伏电站的发电量、成本、收益计算方法详解_腾讯新闻 (qq.com)</t>
  </si>
  <si>
    <t>屋顶分布式光伏发电量、成本、收益计算方法详解</t>
    <phoneticPr fontId="3" type="noConversion"/>
  </si>
  <si>
    <t>NREL</t>
  </si>
  <si>
    <t>NREL</t>
    <phoneticPr fontId="3" type="noConversion"/>
  </si>
  <si>
    <t>Pre-profit &amp; Pre-tax &amp; Pre-Sales Cost(RMB/W)</t>
    <phoneticPr fontId="3" type="noConversion"/>
  </si>
  <si>
    <t>urban residential</t>
  </si>
  <si>
    <t>rural residential</t>
  </si>
  <si>
    <t>commercial</t>
  </si>
  <si>
    <t>SoDSCbRIC Share of Distriuted Solar Costs by Recipient ISIC Code</t>
  </si>
  <si>
    <t>Source:</t>
  </si>
  <si>
    <t>U.S. Solar Photovoltaic System Cost Benchmark: Q1 2018</t>
  </si>
  <si>
    <t>https://www.nrel.gov/docs/fy19osti/72399.pdf</t>
  </si>
  <si>
    <t>Figures 14 and 20</t>
  </si>
  <si>
    <t>Notes</t>
  </si>
  <si>
    <t>As taxes (except fuel taxes) are handled separately (on the "Cross-Sector Totals" sheet), not within</t>
  </si>
  <si>
    <t>each sector, we reallocate the "sales tax" share in this variable to the equipment portions</t>
  </si>
  <si>
    <t>of the costs.</t>
  </si>
  <si>
    <t>《中国光伏产业发展路线图》2021年版 - 中国光伏行业协会 - (chinapv.org.cn)</t>
  </si>
  <si>
    <t>中国光伏产业发展路线图2021</t>
    <phoneticPr fontId="3" type="noConversion"/>
  </si>
  <si>
    <t>Figure 68</t>
    <phoneticPr fontId="3" type="noConversion"/>
  </si>
  <si>
    <t>分布式光伏业务模式探究：EPC毛利仅10%，但新模式也非万无一失 (yicai.com)</t>
  </si>
  <si>
    <t>Profit Assumption</t>
    <phoneticPr fontId="3" type="noConversion"/>
  </si>
  <si>
    <t>谁是营销之王？光伏组件企业销售率及产能利用率排名_环节 (sohu.com)</t>
  </si>
  <si>
    <t>Sales and Marketing Fee Assumption</t>
    <phoneticPr fontId="3" type="noConversion"/>
  </si>
  <si>
    <t>Sales Tax Assumption</t>
    <phoneticPr fontId="3" type="noConversion"/>
  </si>
  <si>
    <t>光伏企业需要缴纳的税种及解析-北极星太阳能光伏网 (bjx.com.cn)</t>
  </si>
  <si>
    <t>集中式逆变器</t>
    <phoneticPr fontId="3" type="noConversion"/>
  </si>
  <si>
    <t>固定式支架</t>
    <phoneticPr fontId="3" type="noConversion"/>
  </si>
  <si>
    <t>一次设备</t>
    <phoneticPr fontId="3" type="noConversion"/>
  </si>
  <si>
    <t>二次设备</t>
    <phoneticPr fontId="3" type="noConversion"/>
  </si>
  <si>
    <t>电缆价格</t>
    <phoneticPr fontId="3" type="noConversion"/>
  </si>
  <si>
    <t>一次性土地成本</t>
    <phoneticPr fontId="3" type="noConversion"/>
  </si>
  <si>
    <t>电网接入成本</t>
    <phoneticPr fontId="3" type="noConversion"/>
  </si>
  <si>
    <t>地面光伏系统初始全投资</t>
    <phoneticPr fontId="3" type="noConversion"/>
  </si>
  <si>
    <t>工商业分布式光伏初始全投资</t>
    <phoneticPr fontId="3" type="noConversion"/>
  </si>
  <si>
    <t>年份</t>
    <phoneticPr fontId="3" type="noConversion"/>
  </si>
  <si>
    <t>China Photovoltaic Industry Development Roadmap 2021</t>
    <phoneticPr fontId="3" type="noConversion"/>
  </si>
  <si>
    <t>Photovoltaic power station project cost reference indicators</t>
    <phoneticPr fontId="3" type="noConversion"/>
  </si>
  <si>
    <t>Detailed explanation of calculation methods for rooftop distributed photovoltaic power generation, costs, and benefits</t>
    <phoneticPr fontId="3" type="noConversion"/>
  </si>
  <si>
    <t>Detailed explanation of distributed photovoltaic power station cost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</si>
</sst>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0_);[Red]\(0.000\)"/>
  </numFmts>
  <fonts count="1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Microsoft YaHei"/>
      <family val="2"/>
      <charset val="134"/>
    </font>
    <font>
      <b/>
      <sz val="1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8"/>
      <name val="SimSun"/>
      <charset val="134"/>
    </font>
    <font>
      <sz val="8"/>
      <name val="宋体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indexed="64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indexed="64"/>
      </right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/>
    <xf numFmtId="9" fontId="2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90">
    <xf numFmtId="0" fontId="0" fillId="0" borderId="0" xfId="0">
      <alignment vertical="center"/>
    </xf>
    <xf numFmtId="176" fontId="0" fillId="2" borderId="1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0" fontId="5" fillId="0" borderId="5" xfId="2" applyBorder="1" applyAlignment="1">
      <alignment horizontal="center" vertical="center"/>
    </xf>
    <xf numFmtId="0" fontId="6" fillId="0" borderId="5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/>
    </xf>
    <xf numFmtId="0" fontId="9" fillId="0" borderId="5" xfId="2" applyFont="1" applyBorder="1" applyAlignment="1">
      <alignment horizontal="left" vertical="center" wrapText="1"/>
    </xf>
    <xf numFmtId="0" fontId="9" fillId="0" borderId="5" xfId="2" applyFont="1" applyBorder="1" applyAlignment="1">
      <alignment horizontal="left" vertical="center"/>
    </xf>
    <xf numFmtId="0" fontId="4" fillId="0" borderId="0" xfId="1">
      <alignment vertical="center"/>
    </xf>
    <xf numFmtId="0" fontId="4" fillId="0" borderId="0" xfId="1" applyBorder="1">
      <alignment vertical="center"/>
    </xf>
    <xf numFmtId="0" fontId="8" fillId="0" borderId="0" xfId="2" applyFont="1" applyAlignment="1">
      <alignment horizontal="left" vertical="center"/>
    </xf>
    <xf numFmtId="0" fontId="5" fillId="0" borderId="5" xfId="2" applyBorder="1" applyAlignment="1">
      <alignment horizontal="center"/>
    </xf>
    <xf numFmtId="0" fontId="5" fillId="0" borderId="5" xfId="2" applyBorder="1" applyAlignment="1">
      <alignment horizontal="left" indent="1"/>
    </xf>
    <xf numFmtId="0" fontId="11" fillId="0" borderId="5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9" fillId="0" borderId="5" xfId="2" applyFont="1" applyBorder="1" applyAlignment="1">
      <alignment horizontal="left"/>
    </xf>
    <xf numFmtId="0" fontId="9" fillId="0" borderId="5" xfId="2" applyFont="1" applyBorder="1" applyAlignment="1">
      <alignment horizontal="left" vertical="top"/>
    </xf>
    <xf numFmtId="0" fontId="9" fillId="0" borderId="5" xfId="2" applyFont="1" applyBorder="1" applyAlignment="1">
      <alignment horizontal="left" indent="1"/>
    </xf>
    <xf numFmtId="0" fontId="9" fillId="0" borderId="5" xfId="2" applyFont="1" applyBorder="1" applyAlignment="1">
      <alignment horizontal="center" vertical="top"/>
    </xf>
    <xf numFmtId="0" fontId="12" fillId="0" borderId="0" xfId="0" applyFont="1">
      <alignment vertical="center"/>
    </xf>
    <xf numFmtId="0" fontId="2" fillId="0" borderId="0" xfId="3"/>
    <xf numFmtId="9" fontId="0" fillId="0" borderId="0" xfId="4" applyFont="1"/>
    <xf numFmtId="0" fontId="13" fillId="0" borderId="0" xfId="3" applyFont="1"/>
    <xf numFmtId="0" fontId="13" fillId="0" borderId="0" xfId="3" applyFont="1" applyAlignment="1">
      <alignment wrapText="1"/>
    </xf>
    <xf numFmtId="0" fontId="2" fillId="5" borderId="0" xfId="3" applyFill="1"/>
    <xf numFmtId="0" fontId="13" fillId="5" borderId="0" xfId="3" applyFont="1" applyFill="1"/>
    <xf numFmtId="178" fontId="2" fillId="0" borderId="0" xfId="3" applyNumberFormat="1"/>
    <xf numFmtId="178" fontId="2" fillId="4" borderId="0" xfId="3" applyNumberFormat="1" applyFill="1"/>
    <xf numFmtId="178" fontId="2" fillId="3" borderId="0" xfId="3" applyNumberFormat="1" applyFill="1"/>
    <xf numFmtId="0" fontId="13" fillId="0" borderId="0" xfId="3" applyFont="1" applyAlignment="1">
      <alignment horizontal="center" wrapText="1"/>
    </xf>
    <xf numFmtId="0" fontId="12" fillId="0" borderId="0" xfId="3" applyFont="1"/>
    <xf numFmtId="177" fontId="12" fillId="0" borderId="0" xfId="3" applyNumberFormat="1" applyFont="1"/>
    <xf numFmtId="9" fontId="12" fillId="0" borderId="0" xfId="3" applyNumberFormat="1" applyFont="1"/>
    <xf numFmtId="0" fontId="14" fillId="0" borderId="0" xfId="3" applyFont="1"/>
    <xf numFmtId="0" fontId="2" fillId="0" borderId="0" xfId="3" applyAlignment="1">
      <alignment horizontal="right"/>
    </xf>
    <xf numFmtId="0" fontId="2" fillId="0" borderId="0" xfId="3" applyAlignment="1">
      <alignment horizontal="left"/>
    </xf>
    <xf numFmtId="0" fontId="15" fillId="0" borderId="0" xfId="5"/>
    <xf numFmtId="0" fontId="1" fillId="0" borderId="0" xfId="3" applyFont="1"/>
    <xf numFmtId="9" fontId="2" fillId="0" borderId="0" xfId="3" applyNumberFormat="1"/>
    <xf numFmtId="0" fontId="0" fillId="0" borderId="0" xfId="0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0" fillId="2" borderId="15" xfId="0" applyFill="1" applyBorder="1" applyAlignment="1">
      <alignment vertical="center" wrapText="1"/>
    </xf>
    <xf numFmtId="0" fontId="0" fillId="2" borderId="16" xfId="0" applyFill="1" applyBorder="1">
      <alignment vertical="center"/>
    </xf>
    <xf numFmtId="176" fontId="0" fillId="2" borderId="17" xfId="0" applyNumberFormat="1" applyFill="1" applyBorder="1">
      <alignment vertical="center"/>
    </xf>
    <xf numFmtId="0" fontId="0" fillId="0" borderId="16" xfId="0" applyBorder="1">
      <alignment vertical="center"/>
    </xf>
    <xf numFmtId="176" fontId="0" fillId="0" borderId="17" xfId="0" applyNumberFormat="1" applyBorder="1">
      <alignment vertical="center"/>
    </xf>
    <xf numFmtId="176" fontId="0" fillId="0" borderId="19" xfId="0" applyNumberFormat="1" applyBorder="1">
      <alignment vertical="center"/>
    </xf>
    <xf numFmtId="176" fontId="0" fillId="0" borderId="20" xfId="0" applyNumberFormat="1" applyBorder="1">
      <alignment vertical="center"/>
    </xf>
    <xf numFmtId="176" fontId="0" fillId="0" borderId="21" xfId="0" applyNumberFormat="1" applyBorder="1">
      <alignment vertical="center"/>
    </xf>
    <xf numFmtId="0" fontId="12" fillId="0" borderId="16" xfId="0" applyFont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0" fillId="0" borderId="22" xfId="0" applyBorder="1">
      <alignment vertical="center"/>
    </xf>
    <xf numFmtId="176" fontId="0" fillId="0" borderId="23" xfId="0" applyNumberFormat="1" applyBorder="1">
      <alignment vertical="center"/>
    </xf>
    <xf numFmtId="176" fontId="0" fillId="0" borderId="24" xfId="0" applyNumberFormat="1" applyBorder="1">
      <alignment vertical="center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9" fillId="0" borderId="6" xfId="2" applyFont="1" applyBorder="1" applyAlignment="1">
      <alignment horizontal="left" vertical="center"/>
    </xf>
    <xf numFmtId="0" fontId="9" fillId="0" borderId="7" xfId="2" applyFont="1" applyBorder="1" applyAlignment="1">
      <alignment horizontal="left" vertical="center"/>
    </xf>
    <xf numFmtId="0" fontId="9" fillId="0" borderId="8" xfId="2" applyFont="1" applyBorder="1" applyAlignment="1">
      <alignment horizontal="left" vertical="center"/>
    </xf>
    <xf numFmtId="0" fontId="9" fillId="0" borderId="9" xfId="2" applyFont="1" applyBorder="1" applyAlignment="1">
      <alignment horizontal="left" vertical="center"/>
    </xf>
    <xf numFmtId="0" fontId="9" fillId="0" borderId="10" xfId="2" applyFont="1" applyBorder="1" applyAlignment="1">
      <alignment horizontal="left" vertical="center"/>
    </xf>
    <xf numFmtId="0" fontId="9" fillId="0" borderId="8" xfId="2" applyFont="1" applyBorder="1" applyAlignment="1">
      <alignment horizontal="center" vertical="center" wrapText="1"/>
    </xf>
    <xf numFmtId="0" fontId="9" fillId="0" borderId="9" xfId="2" applyFont="1" applyBorder="1" applyAlignment="1">
      <alignment horizontal="center" vertical="center" wrapText="1"/>
    </xf>
    <xf numFmtId="0" fontId="9" fillId="0" borderId="10" xfId="2" applyFont="1" applyBorder="1" applyAlignment="1">
      <alignment horizontal="center" vertical="center" wrapText="1"/>
    </xf>
    <xf numFmtId="0" fontId="9" fillId="0" borderId="6" xfId="2" applyFont="1" applyBorder="1" applyAlignment="1">
      <alignment horizontal="left" vertical="center" wrapText="1"/>
    </xf>
    <xf numFmtId="0" fontId="9" fillId="0" borderId="7" xfId="2" applyFont="1" applyBorder="1" applyAlignment="1">
      <alignment horizontal="left" vertical="center" wrapText="1"/>
    </xf>
    <xf numFmtId="0" fontId="8" fillId="0" borderId="11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vertical="center"/>
    </xf>
    <xf numFmtId="0" fontId="9" fillId="0" borderId="9" xfId="2" applyFont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top"/>
    </xf>
    <xf numFmtId="0" fontId="9" fillId="0" borderId="11" xfId="2" applyFont="1" applyBorder="1" applyAlignment="1">
      <alignment horizontal="center" vertical="top"/>
    </xf>
    <xf numFmtId="0" fontId="9" fillId="0" borderId="7" xfId="2" applyFont="1" applyBorder="1" applyAlignment="1">
      <alignment horizontal="center" vertical="top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</cellXfs>
  <cellStyles count="6">
    <cellStyle name="百分比 2" xfId="4" xr:uid="{B0DAA08C-A7BD-41B1-AFC6-EB38BD46403F}"/>
    <cellStyle name="常规" xfId="0" builtinId="0"/>
    <cellStyle name="常规 2" xfId="2" xr:uid="{29A1B161-02F8-4272-B055-C67164D01B33}"/>
    <cellStyle name="常规 3" xfId="3" xr:uid="{D0B3F46E-BCE4-445E-8204-D24CD543BEE1}"/>
    <cellStyle name="超链接" xfId="1" builtinId="8"/>
    <cellStyle name="超链接 2" xfId="5" xr:uid="{B868A936-F07E-4EAD-A56E-BBC4625768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2018-2021</a:t>
            </a:r>
            <a:r>
              <a:rPr lang="zh-CN" altLang="en-US"/>
              <a:t>年工商业光伏组件价格及预测</a:t>
            </a:r>
          </a:p>
        </c:rich>
      </c:tx>
      <c:layout>
        <c:manualLayout>
          <c:xMode val="edge"/>
          <c:yMode val="edge"/>
          <c:x val="0.19724102803981186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690886411475793E-2"/>
          <c:y val="0.10631962671332749"/>
          <c:w val="0.88426620929809518"/>
          <c:h val="0.646597138933792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'China PV Industry Association'!$B$13</c:f>
              <c:strCache>
                <c:ptCount val="1"/>
                <c:pt idx="0">
                  <c:v>组件价格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'China PV Industry Association'!$A$14:$A$22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2025</c:v>
                </c:pt>
                <c:pt idx="7">
                  <c:v>2027</c:v>
                </c:pt>
                <c:pt idx="8">
                  <c:v>2030</c:v>
                </c:pt>
              </c:numCache>
            </c:numRef>
          </c:cat>
          <c:val>
            <c:numRef>
              <c:f>'China PV Industry Association'!$B$14:$B$22</c:f>
              <c:numCache>
                <c:formatCode>0.00_ </c:formatCode>
                <c:ptCount val="9"/>
                <c:pt idx="0">
                  <c:v>2</c:v>
                </c:pt>
                <c:pt idx="1">
                  <c:v>1.7423638778220401</c:v>
                </c:pt>
                <c:pt idx="2">
                  <c:v>1.5259661835748699</c:v>
                </c:pt>
                <c:pt idx="3">
                  <c:v>1.88419425237604</c:v>
                </c:pt>
                <c:pt idx="4">
                  <c:v>1.7063176898060799</c:v>
                </c:pt>
                <c:pt idx="5">
                  <c:v>1.5072350515840001</c:v>
                </c:pt>
                <c:pt idx="6">
                  <c:v>1.3080675890593101</c:v>
                </c:pt>
                <c:pt idx="7">
                  <c:v>1.24826645572034</c:v>
                </c:pt>
                <c:pt idx="8">
                  <c:v>1.1668351252162099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7-410F-A6EB-C34EA4405842}"/>
            </c:ext>
          </c:extLst>
        </c:ser>
        <c:ser>
          <c:idx val="1"/>
          <c:order val="1"/>
          <c:tx>
            <c:strRef>
              <c:f>'China PV Industry Association'!$C$13</c:f>
              <c:strCache>
                <c:ptCount val="1"/>
                <c:pt idx="0">
                  <c:v>组串式逆变器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'China PV Industry Association'!$A$14:$A$22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2025</c:v>
                </c:pt>
                <c:pt idx="7">
                  <c:v>2027</c:v>
                </c:pt>
                <c:pt idx="8">
                  <c:v>2030</c:v>
                </c:pt>
              </c:numCache>
            </c:numRef>
          </c:cat>
          <c:val>
            <c:numRef>
              <c:f>'China PV Industry Association'!$C$14:$C$22</c:f>
              <c:numCache>
                <c:formatCode>0.00_ </c:formatCode>
                <c:ptCount val="9"/>
                <c:pt idx="0">
                  <c:v>0.25</c:v>
                </c:pt>
                <c:pt idx="1">
                  <c:v>0.22310756972112</c:v>
                </c:pt>
                <c:pt idx="2">
                  <c:v>0.16485507246377007</c:v>
                </c:pt>
                <c:pt idx="3">
                  <c:v>0.17329605022910988</c:v>
                </c:pt>
                <c:pt idx="4">
                  <c:v>0.16795211916477015</c:v>
                </c:pt>
                <c:pt idx="5">
                  <c:v>0.1583669729700099</c:v>
                </c:pt>
                <c:pt idx="6">
                  <c:v>0.14377719292135982</c:v>
                </c:pt>
                <c:pt idx="7">
                  <c:v>0.13232591206920996</c:v>
                </c:pt>
                <c:pt idx="8">
                  <c:v>0.1272364539127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7-410F-A6EB-C34EA4405842}"/>
            </c:ext>
          </c:extLst>
        </c:ser>
        <c:ser>
          <c:idx val="2"/>
          <c:order val="2"/>
          <c:tx>
            <c:strRef>
              <c:f>'China PV Industry Association'!$D$13</c:f>
              <c:strCache>
                <c:ptCount val="1"/>
                <c:pt idx="0">
                  <c:v>支架价格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'China PV Industry Association'!$A$14:$A$22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2025</c:v>
                </c:pt>
                <c:pt idx="7">
                  <c:v>2027</c:v>
                </c:pt>
                <c:pt idx="8">
                  <c:v>2030</c:v>
                </c:pt>
              </c:numCache>
            </c:numRef>
          </c:cat>
          <c:val>
            <c:numRef>
              <c:f>'China PV Industry Association'!$D$14:$D$22</c:f>
              <c:numCache>
                <c:formatCode>0.00_ </c:formatCode>
                <c:ptCount val="9"/>
                <c:pt idx="0">
                  <c:v>0.24</c:v>
                </c:pt>
                <c:pt idx="1">
                  <c:v>0.22841965471447012</c:v>
                </c:pt>
                <c:pt idx="2">
                  <c:v>0.20289855072463991</c:v>
                </c:pt>
                <c:pt idx="3">
                  <c:v>0.20357832626033012</c:v>
                </c:pt>
                <c:pt idx="4">
                  <c:v>0.19848886810381994</c:v>
                </c:pt>
                <c:pt idx="5">
                  <c:v>0.19814957089339003</c:v>
                </c:pt>
                <c:pt idx="6">
                  <c:v>0.18822512748820008</c:v>
                </c:pt>
                <c:pt idx="7">
                  <c:v>0.18830995179081</c:v>
                </c:pt>
                <c:pt idx="8">
                  <c:v>0.18313566933169012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37-410F-A6EB-C34EA4405842}"/>
            </c:ext>
          </c:extLst>
        </c:ser>
        <c:ser>
          <c:idx val="3"/>
          <c:order val="3"/>
          <c:tx>
            <c:strRef>
              <c:f>'China PV Industry Association'!$E$13</c:f>
              <c:strCache>
                <c:ptCount val="1"/>
                <c:pt idx="0">
                  <c:v>建安费用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'China PV Industry Association'!$A$14:$A$22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2025</c:v>
                </c:pt>
                <c:pt idx="7">
                  <c:v>2027</c:v>
                </c:pt>
                <c:pt idx="8">
                  <c:v>2030</c:v>
                </c:pt>
              </c:numCache>
            </c:numRef>
          </c:cat>
          <c:val>
            <c:numRef>
              <c:f>'China PV Industry Association'!$E$14:$E$22</c:f>
              <c:numCache>
                <c:formatCode>0.00_ </c:formatCode>
                <c:ptCount val="9"/>
                <c:pt idx="0">
                  <c:v>0.5</c:v>
                </c:pt>
                <c:pt idx="1">
                  <c:v>0.48871181938910979</c:v>
                </c:pt>
                <c:pt idx="2">
                  <c:v>0.44384057971015012</c:v>
                </c:pt>
                <c:pt idx="3">
                  <c:v>0.43752375285448997</c:v>
                </c:pt>
                <c:pt idx="4">
                  <c:v>0.42921097119887008</c:v>
                </c:pt>
                <c:pt idx="5">
                  <c:v>0.42361256722670992</c:v>
                </c:pt>
                <c:pt idx="6">
                  <c:v>0.41801416325453999</c:v>
                </c:pt>
                <c:pt idx="7">
                  <c:v>0.41818381185976006</c:v>
                </c:pt>
                <c:pt idx="8">
                  <c:v>0.40284853954496991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37-410F-A6EB-C34EA4405842}"/>
            </c:ext>
          </c:extLst>
        </c:ser>
        <c:ser>
          <c:idx val="4"/>
          <c:order val="4"/>
          <c:tx>
            <c:strRef>
              <c:f>'China PV Industry Association'!$F$13</c:f>
              <c:strCache>
                <c:ptCount val="1"/>
                <c:pt idx="0">
                  <c:v>电缆价格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'China PV Industry Association'!$A$14:$A$22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2025</c:v>
                </c:pt>
                <c:pt idx="7">
                  <c:v>2027</c:v>
                </c:pt>
                <c:pt idx="8">
                  <c:v>2030</c:v>
                </c:pt>
              </c:numCache>
            </c:numRef>
          </c:cat>
          <c:val>
            <c:numRef>
              <c:f>'China PV Industry Association'!$F$14:$F$22</c:f>
              <c:numCache>
                <c:formatCode>0.00_ </c:formatCode>
                <c:ptCount val="9"/>
                <c:pt idx="0">
                  <c:v>0.28000000000000003</c:v>
                </c:pt>
                <c:pt idx="1">
                  <c:v>0.27622841965472</c:v>
                </c:pt>
                <c:pt idx="2">
                  <c:v>0.22826086956521019</c:v>
                </c:pt>
                <c:pt idx="3">
                  <c:v>0.22410580749158004</c:v>
                </c:pt>
                <c:pt idx="4">
                  <c:v>0.23165517042372974</c:v>
                </c:pt>
                <c:pt idx="5">
                  <c:v>0.22817737401678029</c:v>
                </c:pt>
                <c:pt idx="6">
                  <c:v>0.22317274016289002</c:v>
                </c:pt>
                <c:pt idx="7">
                  <c:v>0.21799845770376991</c:v>
                </c:pt>
                <c:pt idx="8">
                  <c:v>0.22873082287308999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37-410F-A6EB-C34EA4405842}"/>
            </c:ext>
          </c:extLst>
        </c:ser>
        <c:ser>
          <c:idx val="5"/>
          <c:order val="5"/>
          <c:tx>
            <c:strRef>
              <c:f>'China PV Industry Association'!$G$13</c:f>
              <c:strCache>
                <c:ptCount val="1"/>
                <c:pt idx="0">
                  <c:v>电网接入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'China PV Industry Association'!$A$14:$A$22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2025</c:v>
                </c:pt>
                <c:pt idx="7">
                  <c:v>2027</c:v>
                </c:pt>
                <c:pt idx="8">
                  <c:v>2030</c:v>
                </c:pt>
              </c:numCache>
            </c:numRef>
          </c:cat>
          <c:val>
            <c:numRef>
              <c:f>'China PV Industry Association'!$G$14:$G$22</c:f>
              <c:numCache>
                <c:formatCode>0.00_ </c:formatCode>
                <c:ptCount val="9"/>
                <c:pt idx="0">
                  <c:v>0.2</c:v>
                </c:pt>
                <c:pt idx="1">
                  <c:v>0.19654714475431012</c:v>
                </c:pt>
                <c:pt idx="2">
                  <c:v>0.12681159420289978</c:v>
                </c:pt>
                <c:pt idx="3">
                  <c:v>0.12723645391270999</c:v>
                </c:pt>
                <c:pt idx="4">
                  <c:v>0.12274076587446014</c:v>
                </c:pt>
                <c:pt idx="5">
                  <c:v>0.12214699575619958</c:v>
                </c:pt>
                <c:pt idx="6">
                  <c:v>0.12214699575618981</c:v>
                </c:pt>
                <c:pt idx="7">
                  <c:v>0.11697271329708014</c:v>
                </c:pt>
                <c:pt idx="8">
                  <c:v>0.11148152843214021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37-410F-A6EB-C34EA4405842}"/>
            </c:ext>
          </c:extLst>
        </c:ser>
        <c:ser>
          <c:idx val="6"/>
          <c:order val="6"/>
          <c:tx>
            <c:strRef>
              <c:f>'China PV Industry Association'!$H$13</c:f>
              <c:strCache>
                <c:ptCount val="1"/>
                <c:pt idx="0">
                  <c:v>屋顶租赁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'China PV Industry Association'!$A$14:$A$22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2025</c:v>
                </c:pt>
                <c:pt idx="7">
                  <c:v>2027</c:v>
                </c:pt>
                <c:pt idx="8">
                  <c:v>2030</c:v>
                </c:pt>
              </c:numCache>
            </c:numRef>
          </c:cat>
          <c:val>
            <c:numRef>
              <c:f>'China PV Industry Association'!$H$14:$H$22</c:f>
              <c:numCache>
                <c:formatCode>0.00_ </c:formatCode>
                <c:ptCount val="9"/>
                <c:pt idx="0">
                  <c:v>0.05</c:v>
                </c:pt>
                <c:pt idx="1">
                  <c:v>4.780876494023989E-2</c:v>
                </c:pt>
                <c:pt idx="2">
                  <c:v>5.9178743961350033E-2</c:v>
                </c:pt>
                <c:pt idx="3">
                  <c:v>5.5984039721590051E-2</c:v>
                </c:pt>
                <c:pt idx="4">
                  <c:v>5.1064230170299929E-2</c:v>
                </c:pt>
                <c:pt idx="5">
                  <c:v>5.5984039721590051E-2</c:v>
                </c:pt>
                <c:pt idx="6">
                  <c:v>5.1064230170300373E-2</c:v>
                </c:pt>
                <c:pt idx="7">
                  <c:v>5.6068864024199971E-2</c:v>
                </c:pt>
                <c:pt idx="8">
                  <c:v>5.5984039721599821E-2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37-410F-A6EB-C34EA4405842}"/>
            </c:ext>
          </c:extLst>
        </c:ser>
        <c:ser>
          <c:idx val="7"/>
          <c:order val="7"/>
          <c:tx>
            <c:strRef>
              <c:f>'China PV Industry Association'!$I$13</c:f>
              <c:strCache>
                <c:ptCount val="1"/>
                <c:pt idx="0">
                  <c:v>屋顶加固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'China PV Industry Association'!$A$14:$A$22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2025</c:v>
                </c:pt>
                <c:pt idx="7">
                  <c:v>2027</c:v>
                </c:pt>
                <c:pt idx="8">
                  <c:v>2030</c:v>
                </c:pt>
              </c:numCache>
            </c:numRef>
          </c:cat>
          <c:val>
            <c:numRef>
              <c:f>'China PV Industry Association'!$I$14:$I$22</c:f>
              <c:numCache>
                <c:formatCode>0.00_ </c:formatCode>
                <c:ptCount val="9"/>
                <c:pt idx="0">
                  <c:v>0.24</c:v>
                </c:pt>
                <c:pt idx="1">
                  <c:v>0.23904382470119989</c:v>
                </c:pt>
                <c:pt idx="2">
                  <c:v>0.22403381642511988</c:v>
                </c:pt>
                <c:pt idx="3">
                  <c:v>0.22885596843764988</c:v>
                </c:pt>
                <c:pt idx="4">
                  <c:v>0.2239361588863602</c:v>
                </c:pt>
                <c:pt idx="5">
                  <c:v>0.21884670072985024</c:v>
                </c:pt>
                <c:pt idx="6">
                  <c:v>0.21884670072986001</c:v>
                </c:pt>
                <c:pt idx="7">
                  <c:v>0.21375724257333983</c:v>
                </c:pt>
                <c:pt idx="8">
                  <c:v>0.20366315056292983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37-410F-A6EB-C34EA4405842}"/>
            </c:ext>
          </c:extLst>
        </c:ser>
        <c:ser>
          <c:idx val="8"/>
          <c:order val="8"/>
          <c:tx>
            <c:strRef>
              <c:f>'China PV Industry Association'!$J$13</c:f>
              <c:strCache>
                <c:ptCount val="1"/>
                <c:pt idx="0">
                  <c:v>一次设备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'China PV Industry Association'!$A$14:$A$22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2025</c:v>
                </c:pt>
                <c:pt idx="7">
                  <c:v>2027</c:v>
                </c:pt>
                <c:pt idx="8">
                  <c:v>2030</c:v>
                </c:pt>
              </c:numCache>
            </c:numRef>
          </c:cat>
          <c:val>
            <c:numRef>
              <c:f>'China PV Industry Association'!$J$14:$J$22</c:f>
              <c:numCache>
                <c:formatCode>0.00_ </c:formatCode>
                <c:ptCount val="9"/>
                <c:pt idx="0">
                  <c:v>0.27</c:v>
                </c:pt>
                <c:pt idx="1">
                  <c:v>0.25498007968127023</c:v>
                </c:pt>
                <c:pt idx="2">
                  <c:v>0.25785024154590008</c:v>
                </c:pt>
                <c:pt idx="3">
                  <c:v>0.26913050910700997</c:v>
                </c:pt>
                <c:pt idx="4">
                  <c:v>0.2661235661205601</c:v>
                </c:pt>
                <c:pt idx="5">
                  <c:v>0.26739704509309981</c:v>
                </c:pt>
                <c:pt idx="6">
                  <c:v>0.26113435390224993</c:v>
                </c:pt>
                <c:pt idx="7">
                  <c:v>0.25330487548031</c:v>
                </c:pt>
                <c:pt idx="8">
                  <c:v>0.24811814320801018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37-410F-A6EB-C34EA4405842}"/>
            </c:ext>
          </c:extLst>
        </c:ser>
        <c:ser>
          <c:idx val="9"/>
          <c:order val="9"/>
          <c:tx>
            <c:strRef>
              <c:f>'China PV Industry Association'!$K$13</c:f>
              <c:strCache>
                <c:ptCount val="1"/>
                <c:pt idx="0">
                  <c:v>二次设备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'China PV Industry Association'!$A$14:$A$22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2025</c:v>
                </c:pt>
                <c:pt idx="7">
                  <c:v>2027</c:v>
                </c:pt>
                <c:pt idx="8">
                  <c:v>2030</c:v>
                </c:pt>
              </c:numCache>
            </c:numRef>
          </c:cat>
          <c:val>
            <c:numRef>
              <c:f>'China PV Industry Association'!$K$14:$K$22</c:f>
              <c:numCache>
                <c:formatCode>0.00_ </c:formatCode>
                <c:ptCount val="9"/>
                <c:pt idx="0">
                  <c:v>0.09</c:v>
                </c:pt>
                <c:pt idx="1">
                  <c:v>7.9681274900400112E-2</c:v>
                </c:pt>
                <c:pt idx="2">
                  <c:v>6.7632850241539977E-2</c:v>
                </c:pt>
                <c:pt idx="3">
                  <c:v>6.6945606694559956E-2</c:v>
                </c:pt>
                <c:pt idx="4">
                  <c:v>7.2524407252439804E-2</c:v>
                </c:pt>
                <c:pt idx="5">
                  <c:v>6.6945606694559956E-2</c:v>
                </c:pt>
                <c:pt idx="6">
                  <c:v>6.6945606694569726E-2</c:v>
                </c:pt>
                <c:pt idx="7">
                  <c:v>6.6945606694559956E-2</c:v>
                </c:pt>
                <c:pt idx="8">
                  <c:v>7.2524407252440248E-2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37-410F-A6EB-C34EA4405842}"/>
            </c:ext>
          </c:extLst>
        </c:ser>
        <c:ser>
          <c:idx val="10"/>
          <c:order val="10"/>
          <c:tx>
            <c:strRef>
              <c:f>'China PV Industry Association'!$L$13</c:f>
              <c:strCache>
                <c:ptCount val="1"/>
                <c:pt idx="0">
                  <c:v>管理费用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'China PV Industry Association'!$A$14:$A$22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2025</c:v>
                </c:pt>
                <c:pt idx="7">
                  <c:v>2027</c:v>
                </c:pt>
                <c:pt idx="8">
                  <c:v>2030</c:v>
                </c:pt>
              </c:numCache>
            </c:numRef>
          </c:cat>
          <c:val>
            <c:numRef>
              <c:f>'China PV Industry Association'!$L$14:$L$22</c:f>
              <c:numCache>
                <c:formatCode>0.00_ </c:formatCode>
                <c:ptCount val="9"/>
                <c:pt idx="0">
                  <c:v>0.05</c:v>
                </c:pt>
                <c:pt idx="1">
                  <c:v>5.3120849933599779E-2</c:v>
                </c:pt>
                <c:pt idx="2">
                  <c:v>6.7632850241550191E-2</c:v>
                </c:pt>
                <c:pt idx="3">
                  <c:v>5.5788005578800259E-2</c:v>
                </c:pt>
                <c:pt idx="4">
                  <c:v>5.5788005578799815E-2</c:v>
                </c:pt>
                <c:pt idx="5">
                  <c:v>5.5788005578800259E-2</c:v>
                </c:pt>
                <c:pt idx="6">
                  <c:v>5.0209205020919967E-2</c:v>
                </c:pt>
                <c:pt idx="7">
                  <c:v>5.0209205020919967E-2</c:v>
                </c:pt>
                <c:pt idx="8">
                  <c:v>4.4630404463039675E-2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37-410F-A6EB-C34EA4405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814188032"/>
        <c:axId val="814173472"/>
      </c:barChart>
      <c:catAx>
        <c:axId val="81418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173472"/>
        <c:crosses val="autoZero"/>
        <c:auto val="1"/>
        <c:lblAlgn val="ctr"/>
        <c:lblOffset val="100"/>
        <c:noMultiLvlLbl val="0"/>
      </c:catAx>
      <c:valAx>
        <c:axId val="8141734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18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578331682049679"/>
          <c:w val="1"/>
          <c:h val="0.15421668317950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2018-2021</a:t>
            </a:r>
            <a:r>
              <a:rPr lang="zh-CN" altLang="en-US"/>
              <a:t>年地面光伏电站价格及预测</a:t>
            </a:r>
          </a:p>
        </c:rich>
      </c:tx>
      <c:layout>
        <c:manualLayout>
          <c:xMode val="edge"/>
          <c:yMode val="edge"/>
          <c:x val="0.19724102803981186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690886411475793E-2"/>
          <c:y val="0.10631962671332749"/>
          <c:w val="0.88426620929809518"/>
          <c:h val="0.6421822024722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'China PV Industry Association'!$P$13</c:f>
              <c:strCache>
                <c:ptCount val="1"/>
                <c:pt idx="0">
                  <c:v>组件价格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'China PV Industry Association'!$O$14:$O$22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2025</c:v>
                </c:pt>
                <c:pt idx="7">
                  <c:v>2027</c:v>
                </c:pt>
                <c:pt idx="8">
                  <c:v>2030</c:v>
                </c:pt>
              </c:numCache>
            </c:numRef>
          </c:cat>
          <c:val>
            <c:numRef>
              <c:f>'China PV Industry Association'!$P$14:$P$22</c:f>
              <c:numCache>
                <c:formatCode>0.00_ </c:formatCode>
                <c:ptCount val="9"/>
                <c:pt idx="0">
                  <c:v>2</c:v>
                </c:pt>
                <c:pt idx="1">
                  <c:v>1.7447045707915201</c:v>
                </c:pt>
                <c:pt idx="2">
                  <c:v>1.5490837696335</c:v>
                </c:pt>
                <c:pt idx="3">
                  <c:v>1.9265387755101999</c:v>
                </c:pt>
                <c:pt idx="4">
                  <c:v>1.7416897959183599</c:v>
                </c:pt>
                <c:pt idx="5">
                  <c:v>1.5405306122448901</c:v>
                </c:pt>
                <c:pt idx="6">
                  <c:v>1.3448081632652999</c:v>
                </c:pt>
                <c:pt idx="7">
                  <c:v>1.28500408163265</c:v>
                </c:pt>
                <c:pt idx="8">
                  <c:v>1.20345306122449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2-4B22-BBF5-7554850464C5}"/>
            </c:ext>
          </c:extLst>
        </c:ser>
        <c:ser>
          <c:idx val="1"/>
          <c:order val="1"/>
          <c:tx>
            <c:strRef>
              <c:f>'China PV Industry Association'!$Q$13</c:f>
              <c:strCache>
                <c:ptCount val="1"/>
                <c:pt idx="0">
                  <c:v>集中式逆变器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'China PV Industry Association'!$O$14:$O$22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2025</c:v>
                </c:pt>
                <c:pt idx="7">
                  <c:v>2027</c:v>
                </c:pt>
                <c:pt idx="8">
                  <c:v>2030</c:v>
                </c:pt>
              </c:numCache>
            </c:numRef>
          </c:cat>
          <c:val>
            <c:numRef>
              <c:f>'China PV Industry Association'!$Q$14:$Q$22</c:f>
              <c:numCache>
                <c:formatCode>0.00_ </c:formatCode>
                <c:ptCount val="9"/>
                <c:pt idx="0">
                  <c:v>0.13</c:v>
                </c:pt>
                <c:pt idx="1">
                  <c:v>0.13377926421404984</c:v>
                </c:pt>
                <c:pt idx="2">
                  <c:v>0.11191099476439992</c:v>
                </c:pt>
                <c:pt idx="3">
                  <c:v>0.10329795918367024</c:v>
                </c:pt>
                <c:pt idx="4">
                  <c:v>0.10873469387754997</c:v>
                </c:pt>
                <c:pt idx="5">
                  <c:v>0.10329795918368001</c:v>
                </c:pt>
                <c:pt idx="6">
                  <c:v>9.2424489795920106E-2</c:v>
                </c:pt>
                <c:pt idx="7">
                  <c:v>8.155102040815998E-2</c:v>
                </c:pt>
                <c:pt idx="8">
                  <c:v>8.155102040815998E-2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2-4B22-BBF5-7554850464C5}"/>
            </c:ext>
          </c:extLst>
        </c:ser>
        <c:ser>
          <c:idx val="2"/>
          <c:order val="2"/>
          <c:tx>
            <c:strRef>
              <c:f>'China PV Industry Association'!$R$13</c:f>
              <c:strCache>
                <c:ptCount val="1"/>
                <c:pt idx="0">
                  <c:v>固定式支架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'China PV Industry Association'!$O$14:$O$22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2025</c:v>
                </c:pt>
                <c:pt idx="7">
                  <c:v>2027</c:v>
                </c:pt>
                <c:pt idx="8">
                  <c:v>2030</c:v>
                </c:pt>
              </c:numCache>
            </c:numRef>
          </c:cat>
          <c:val>
            <c:numRef>
              <c:f>'China PV Industry Association'!$R$14:$R$22</c:f>
              <c:numCache>
                <c:formatCode>0.00_ </c:formatCode>
                <c:ptCount val="9"/>
                <c:pt idx="0">
                  <c:v>0.36</c:v>
                </c:pt>
                <c:pt idx="1">
                  <c:v>0.3177257525083601</c:v>
                </c:pt>
                <c:pt idx="2">
                  <c:v>0.30628272251308997</c:v>
                </c:pt>
                <c:pt idx="3">
                  <c:v>0.31487755102040982</c:v>
                </c:pt>
                <c:pt idx="4">
                  <c:v>0.29902040816326991</c:v>
                </c:pt>
                <c:pt idx="5">
                  <c:v>0.29258693877551001</c:v>
                </c:pt>
                <c:pt idx="6">
                  <c:v>0.28769387755102005</c:v>
                </c:pt>
                <c:pt idx="7">
                  <c:v>0.28198530612244999</c:v>
                </c:pt>
                <c:pt idx="8">
                  <c:v>0.28207591836735002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2-4B22-BBF5-7554850464C5}"/>
            </c:ext>
          </c:extLst>
        </c:ser>
        <c:ser>
          <c:idx val="3"/>
          <c:order val="3"/>
          <c:tx>
            <c:strRef>
              <c:f>'China PV Industry Association'!$S$13</c:f>
              <c:strCache>
                <c:ptCount val="1"/>
                <c:pt idx="0">
                  <c:v>建安费用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'China PV Industry Association'!$O$14:$O$22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2025</c:v>
                </c:pt>
                <c:pt idx="7">
                  <c:v>2027</c:v>
                </c:pt>
                <c:pt idx="8">
                  <c:v>2030</c:v>
                </c:pt>
              </c:numCache>
            </c:numRef>
          </c:cat>
          <c:val>
            <c:numRef>
              <c:f>'China PV Industry Association'!$S$14:$S$22</c:f>
              <c:numCache>
                <c:formatCode>0.00_ </c:formatCode>
                <c:ptCount val="9"/>
                <c:pt idx="0">
                  <c:v>0.75</c:v>
                </c:pt>
                <c:pt idx="1">
                  <c:v>0.73021181716833983</c:v>
                </c:pt>
                <c:pt idx="2">
                  <c:v>0.61256544502617993</c:v>
                </c:pt>
                <c:pt idx="3">
                  <c:v>0.55617795918367019</c:v>
                </c:pt>
                <c:pt idx="4">
                  <c:v>0.54457959183672999</c:v>
                </c:pt>
                <c:pt idx="5">
                  <c:v>0.53923346938774985</c:v>
                </c:pt>
                <c:pt idx="6">
                  <c:v>0.52274204081632969</c:v>
                </c:pt>
                <c:pt idx="7">
                  <c:v>0.51250285714286004</c:v>
                </c:pt>
                <c:pt idx="8">
                  <c:v>0.50724734693876994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A2-4B22-BBF5-7554850464C5}"/>
            </c:ext>
          </c:extLst>
        </c:ser>
        <c:ser>
          <c:idx val="4"/>
          <c:order val="4"/>
          <c:tx>
            <c:strRef>
              <c:f>'China PV Industry Association'!$T$13</c:f>
              <c:strCache>
                <c:ptCount val="1"/>
                <c:pt idx="0">
                  <c:v>一次设备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'China PV Industry Association'!$O$14:$O$22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2025</c:v>
                </c:pt>
                <c:pt idx="7">
                  <c:v>2027</c:v>
                </c:pt>
                <c:pt idx="8">
                  <c:v>2030</c:v>
                </c:pt>
              </c:numCache>
            </c:numRef>
          </c:cat>
          <c:val>
            <c:numRef>
              <c:f>'China PV Industry Association'!$T$14:$T$22</c:f>
              <c:numCache>
                <c:formatCode>0.00_ </c:formatCode>
                <c:ptCount val="9"/>
                <c:pt idx="0">
                  <c:v>0.5</c:v>
                </c:pt>
                <c:pt idx="1">
                  <c:v>0.50167224080267037</c:v>
                </c:pt>
                <c:pt idx="2">
                  <c:v>0.4123036649214602</c:v>
                </c:pt>
                <c:pt idx="3">
                  <c:v>0.40089877551021003</c:v>
                </c:pt>
                <c:pt idx="4">
                  <c:v>0.39045823129252</c:v>
                </c:pt>
                <c:pt idx="5">
                  <c:v>0.39112272108844026</c:v>
                </c:pt>
                <c:pt idx="6">
                  <c:v>0.39100190476190022</c:v>
                </c:pt>
                <c:pt idx="7">
                  <c:v>0.39075997599038992</c:v>
                </c:pt>
                <c:pt idx="8">
                  <c:v>0.39036821128450994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A2-4B22-BBF5-7554850464C5}"/>
            </c:ext>
          </c:extLst>
        </c:ser>
        <c:ser>
          <c:idx val="5"/>
          <c:order val="5"/>
          <c:tx>
            <c:strRef>
              <c:f>'China PV Industry Association'!$U$13</c:f>
              <c:strCache>
                <c:ptCount val="1"/>
                <c:pt idx="0">
                  <c:v>二次设备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'China PV Industry Association'!$O$14:$O$22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2025</c:v>
                </c:pt>
                <c:pt idx="7">
                  <c:v>2027</c:v>
                </c:pt>
                <c:pt idx="8">
                  <c:v>2030</c:v>
                </c:pt>
              </c:numCache>
            </c:numRef>
          </c:cat>
          <c:val>
            <c:numRef>
              <c:f>'China PV Industry Association'!$U$14:$U$22</c:f>
              <c:numCache>
                <c:formatCode>0.00_ </c:formatCode>
                <c:ptCount val="9"/>
                <c:pt idx="0">
                  <c:v>0.09</c:v>
                </c:pt>
                <c:pt idx="1">
                  <c:v>8.3612040133779875E-2</c:v>
                </c:pt>
                <c:pt idx="2">
                  <c:v>9.4240837696339952E-2</c:v>
                </c:pt>
                <c:pt idx="3">
                  <c:v>7.0878911564619784E-2</c:v>
                </c:pt>
                <c:pt idx="4">
                  <c:v>8.1148299319730111E-2</c:v>
                </c:pt>
                <c:pt idx="5">
                  <c:v>8.1349659863939827E-2</c:v>
                </c:pt>
                <c:pt idx="6">
                  <c:v>8.122884353741977E-2</c:v>
                </c:pt>
                <c:pt idx="7">
                  <c:v>8.1431092436980101E-2</c:v>
                </c:pt>
                <c:pt idx="8">
                  <c:v>8.1551020408169972E-2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A2-4B22-BBF5-7554850464C5}"/>
            </c:ext>
          </c:extLst>
        </c:ser>
        <c:ser>
          <c:idx val="6"/>
          <c:order val="6"/>
          <c:tx>
            <c:strRef>
              <c:f>'China PV Industry Association'!$V$13</c:f>
              <c:strCache>
                <c:ptCount val="1"/>
                <c:pt idx="0">
                  <c:v>电缆价格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'China PV Industry Association'!$O$14:$O$22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2025</c:v>
                </c:pt>
                <c:pt idx="7">
                  <c:v>2027</c:v>
                </c:pt>
                <c:pt idx="8">
                  <c:v>2030</c:v>
                </c:pt>
              </c:numCache>
            </c:numRef>
          </c:cat>
          <c:val>
            <c:numRef>
              <c:f>'China PV Industry Association'!$V$14:$V$22</c:f>
              <c:numCache>
                <c:formatCode>0.00_ </c:formatCode>
                <c:ptCount val="9"/>
                <c:pt idx="0">
                  <c:v>0.25</c:v>
                </c:pt>
                <c:pt idx="1">
                  <c:v>0.23411371237458978</c:v>
                </c:pt>
                <c:pt idx="2">
                  <c:v>0.20026178010470996</c:v>
                </c:pt>
                <c:pt idx="3">
                  <c:v>0.18488925170069015</c:v>
                </c:pt>
                <c:pt idx="4">
                  <c:v>0.17985463249961997</c:v>
                </c:pt>
                <c:pt idx="5">
                  <c:v>0.17458080302797985</c:v>
                </c:pt>
                <c:pt idx="6">
                  <c:v>0.1743782312925104</c:v>
                </c:pt>
                <c:pt idx="7">
                  <c:v>0.17405546218487</c:v>
                </c:pt>
                <c:pt idx="8">
                  <c:v>0.16861872749099005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A2-4B22-BBF5-7554850464C5}"/>
            </c:ext>
          </c:extLst>
        </c:ser>
        <c:ser>
          <c:idx val="7"/>
          <c:order val="7"/>
          <c:tx>
            <c:strRef>
              <c:f>'China PV Industry Association'!$W$13</c:f>
              <c:strCache>
                <c:ptCount val="1"/>
                <c:pt idx="0">
                  <c:v>一次性土地成本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'China PV Industry Association'!$O$14:$O$22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2025</c:v>
                </c:pt>
                <c:pt idx="7">
                  <c:v>2027</c:v>
                </c:pt>
                <c:pt idx="8">
                  <c:v>2030</c:v>
                </c:pt>
              </c:numCache>
            </c:numRef>
          </c:cat>
          <c:val>
            <c:numRef>
              <c:f>'China PV Industry Association'!$W$14:$W$22</c:f>
              <c:numCache>
                <c:formatCode>0.00_ </c:formatCode>
                <c:ptCount val="9"/>
                <c:pt idx="0">
                  <c:v>0.18</c:v>
                </c:pt>
                <c:pt idx="1">
                  <c:v>0.18952062430322991</c:v>
                </c:pt>
                <c:pt idx="2">
                  <c:v>0.19437172774869005</c:v>
                </c:pt>
                <c:pt idx="3">
                  <c:v>0.19544054421767987</c:v>
                </c:pt>
                <c:pt idx="4">
                  <c:v>0.20083761239833997</c:v>
                </c:pt>
                <c:pt idx="5">
                  <c:v>0.19564069357066005</c:v>
                </c:pt>
                <c:pt idx="6">
                  <c:v>0.1954808163265298</c:v>
                </c:pt>
                <c:pt idx="7">
                  <c:v>0.19540264105642979</c:v>
                </c:pt>
                <c:pt idx="8">
                  <c:v>0.19564249699880021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A2-4B22-BBF5-7554850464C5}"/>
            </c:ext>
          </c:extLst>
        </c:ser>
        <c:ser>
          <c:idx val="8"/>
          <c:order val="8"/>
          <c:tx>
            <c:strRef>
              <c:f>'China PV Industry Association'!$X$13</c:f>
              <c:strCache>
                <c:ptCount val="1"/>
                <c:pt idx="0">
                  <c:v>电网接入成本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'China PV Industry Association'!$O$14:$O$22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2025</c:v>
                </c:pt>
                <c:pt idx="7">
                  <c:v>2027</c:v>
                </c:pt>
                <c:pt idx="8">
                  <c:v>2030</c:v>
                </c:pt>
              </c:numCache>
            </c:numRef>
          </c:cat>
          <c:val>
            <c:numRef>
              <c:f>'China PV Industry Association'!$X$14:$X$22</c:f>
              <c:numCache>
                <c:formatCode>0.00_ </c:formatCode>
                <c:ptCount val="9"/>
                <c:pt idx="0">
                  <c:v>0.34</c:v>
                </c:pt>
                <c:pt idx="1">
                  <c:v>0.30657748049052014</c:v>
                </c:pt>
                <c:pt idx="2">
                  <c:v>0.24149214659686002</c:v>
                </c:pt>
                <c:pt idx="3">
                  <c:v>0.19600435374149994</c:v>
                </c:pt>
                <c:pt idx="4">
                  <c:v>0.20188408163265015</c:v>
                </c:pt>
                <c:pt idx="5">
                  <c:v>0.19712046647231007</c:v>
                </c:pt>
                <c:pt idx="6">
                  <c:v>0.19068843537414981</c:v>
                </c:pt>
                <c:pt idx="7">
                  <c:v>0.18544861944778024</c:v>
                </c:pt>
                <c:pt idx="8">
                  <c:v>0.18528871548619996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A2-4B22-BBF5-7554850464C5}"/>
            </c:ext>
          </c:extLst>
        </c:ser>
        <c:ser>
          <c:idx val="9"/>
          <c:order val="9"/>
          <c:tx>
            <c:strRef>
              <c:f>'China PV Industry Association'!$Y$13</c:f>
              <c:strCache>
                <c:ptCount val="1"/>
                <c:pt idx="0">
                  <c:v>管理费用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'China PV Industry Association'!$O$14:$O$22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2025</c:v>
                </c:pt>
                <c:pt idx="7">
                  <c:v>2027</c:v>
                </c:pt>
                <c:pt idx="8">
                  <c:v>2030</c:v>
                </c:pt>
              </c:numCache>
            </c:numRef>
          </c:cat>
          <c:val>
            <c:numRef>
              <c:f>'China PV Industry Association'!$Y$14:$Y$22</c:f>
              <c:numCache>
                <c:formatCode>0.00_ </c:formatCode>
                <c:ptCount val="9"/>
                <c:pt idx="0">
                  <c:v>0.32</c:v>
                </c:pt>
                <c:pt idx="1">
                  <c:v>0.30657748049052991</c:v>
                </c:pt>
                <c:pt idx="2">
                  <c:v>0.25916230366491977</c:v>
                </c:pt>
                <c:pt idx="3">
                  <c:v>0.2011591836734703</c:v>
                </c:pt>
                <c:pt idx="4">
                  <c:v>0.17904979591836989</c:v>
                </c:pt>
                <c:pt idx="5">
                  <c:v>0.18337041788142994</c:v>
                </c:pt>
                <c:pt idx="6">
                  <c:v>0.17873687074830036</c:v>
                </c:pt>
                <c:pt idx="7">
                  <c:v>0.17909243697477972</c:v>
                </c:pt>
                <c:pt idx="8">
                  <c:v>0.17361572629050981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A2-4B22-BBF5-755485046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814188032"/>
        <c:axId val="814173472"/>
      </c:barChart>
      <c:catAx>
        <c:axId val="81418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173472"/>
        <c:crosses val="autoZero"/>
        <c:auto val="1"/>
        <c:lblAlgn val="ctr"/>
        <c:lblOffset val="100"/>
        <c:noMultiLvlLbl val="0"/>
      </c:catAx>
      <c:valAx>
        <c:axId val="8141734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18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132463640064792"/>
          <c:w val="1"/>
          <c:h val="0.15867536359935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10</xdr:col>
      <xdr:colOff>957</xdr:colOff>
      <xdr:row>36</xdr:row>
      <xdr:rowOff>859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195C517-0F81-0719-B822-74EE2E2F2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0975"/>
          <a:ext cx="6858957" cy="615400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19</xdr:col>
      <xdr:colOff>420020</xdr:colOff>
      <xdr:row>46</xdr:row>
      <xdr:rowOff>172585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2C9230F-BC6F-7003-3AF4-C063CE5EE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361950"/>
          <a:ext cx="6592220" cy="8135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23</xdr:row>
      <xdr:rowOff>0</xdr:rowOff>
    </xdr:from>
    <xdr:to>
      <xdr:col>13</xdr:col>
      <xdr:colOff>9525</xdr:colOff>
      <xdr:row>38</xdr:row>
      <xdr:rowOff>161925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A6F92D4-30C5-4988-89CD-51B92D3F0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20</xdr:col>
      <xdr:colOff>685799</xdr:colOff>
      <xdr:row>38</xdr:row>
      <xdr:rowOff>171450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8925300-DBC9-45EE-8305-03D468B54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23</xdr:row>
      <xdr:rowOff>9525</xdr:rowOff>
    </xdr:from>
    <xdr:to>
      <xdr:col>6</xdr:col>
      <xdr:colOff>55305</xdr:colOff>
      <xdr:row>40</xdr:row>
      <xdr:rowOff>95250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FF0763C8-2227-C2EE-6EE3-370B4B5BA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24150"/>
          <a:ext cx="4170105" cy="31623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22</xdr:row>
      <xdr:rowOff>180974</xdr:rowOff>
    </xdr:from>
    <xdr:to>
      <xdr:col>27</xdr:col>
      <xdr:colOff>344868</xdr:colOff>
      <xdr:row>40</xdr:row>
      <xdr:rowOff>57149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1BCF2F0C-9D70-424C-B510-2242B1D22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1825" y="2714624"/>
          <a:ext cx="4459668" cy="3133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180974</xdr:rowOff>
    </xdr:from>
    <xdr:to>
      <xdr:col>8</xdr:col>
      <xdr:colOff>666750</xdr:colOff>
      <xdr:row>18</xdr:row>
      <xdr:rowOff>131750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9C32917-E853-E35F-DA0F-75E5C7126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49"/>
          <a:ext cx="6153150" cy="3027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9</xdr:col>
      <xdr:colOff>19050</xdr:colOff>
      <xdr:row>36</xdr:row>
      <xdr:rowOff>93345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CD62BBE-7D61-4915-8A96-475063265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8525"/>
          <a:ext cx="6191250" cy="3169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7</xdr:col>
      <xdr:colOff>495300</xdr:colOff>
      <xdr:row>54</xdr:row>
      <xdr:rowOff>19050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14D9022-A2D6-4780-9499-AA8A105CB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96075"/>
          <a:ext cx="5295900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304800</xdr:colOff>
      <xdr:row>14</xdr:row>
      <xdr:rowOff>9525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331C24A-552B-4473-8BD5-6C1405B1F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5105400" cy="229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x.book118.com/html/2020/1030/6203141240003013.shtm" TargetMode="External"/><Relationship Id="rId2" Type="http://schemas.openxmlformats.org/officeDocument/2006/relationships/hyperlink" Target="http://www.chinapv.org.cn/road_map/1016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news.solarbe.com/201801/25/195184_1.html" TargetMode="External"/><Relationship Id="rId4" Type="http://schemas.openxmlformats.org/officeDocument/2006/relationships/hyperlink" Target="https://new.qq.com/rain/a/20220308A09JEF0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nrel.gov/docs/fy19osti/72399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hinapv.org.cn/road_map/1016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ax.book118.com/html/2020/1030/6203141240003013.sht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new.qq.com/rain/a/20220308A09JEF0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news.solarbe.com/201801/25/195184_1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uangfu.bjx.com.cn/news/20140730/532458.shtml" TargetMode="External"/><Relationship Id="rId2" Type="http://schemas.openxmlformats.org/officeDocument/2006/relationships/hyperlink" Target="https://www.sohu.com/a/443906952_749304" TargetMode="External"/><Relationship Id="rId1" Type="http://schemas.openxmlformats.org/officeDocument/2006/relationships/hyperlink" Target="https://www.yicai.com/news/10134457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41DB-3D7B-4B7D-807E-B38B1B4CC597}">
  <dimension ref="A1:B25"/>
  <sheetViews>
    <sheetView tabSelected="1" workbookViewId="0">
      <selection activeCell="E14" sqref="E14"/>
    </sheetView>
  </sheetViews>
  <sheetFormatPr defaultColWidth="9" defaultRowHeight="14"/>
  <cols>
    <col min="1" max="1" width="9" style="24"/>
    <col min="2" max="2" width="51.33203125" style="24" customWidth="1"/>
    <col min="3" max="16384" width="9" style="24"/>
  </cols>
  <sheetData>
    <row r="1" spans="1:2">
      <c r="A1" s="26" t="s">
        <v>219</v>
      </c>
    </row>
    <row r="3" spans="1:2">
      <c r="A3" s="26" t="s">
        <v>220</v>
      </c>
      <c r="B3" s="34" t="s">
        <v>213</v>
      </c>
    </row>
    <row r="4" spans="1:2">
      <c r="B4" s="39">
        <v>2018</v>
      </c>
    </row>
    <row r="5" spans="1:2">
      <c r="B5" s="24" t="s">
        <v>221</v>
      </c>
    </row>
    <row r="6" spans="1:2">
      <c r="B6" s="40" t="s">
        <v>222</v>
      </c>
    </row>
    <row r="7" spans="1:2">
      <c r="B7" s="24" t="s">
        <v>223</v>
      </c>
    </row>
    <row r="9" spans="1:2">
      <c r="B9" s="23" t="s">
        <v>247</v>
      </c>
    </row>
    <row r="10" spans="1:2">
      <c r="B10" s="12" t="s">
        <v>228</v>
      </c>
    </row>
    <row r="11" spans="1:2">
      <c r="B11" s="24" t="s">
        <v>230</v>
      </c>
    </row>
    <row r="13" spans="1:2" customFormat="1" ht="14.25" customHeight="1">
      <c r="A13" s="24"/>
      <c r="B13" s="14" t="s">
        <v>248</v>
      </c>
    </row>
    <row r="14" spans="1:2" customFormat="1" ht="14.25" customHeight="1">
      <c r="A14" s="24"/>
      <c r="B14" s="13" t="s">
        <v>51</v>
      </c>
    </row>
    <row r="16" spans="1:2">
      <c r="B16" s="23" t="s">
        <v>249</v>
      </c>
    </row>
    <row r="17" spans="1:2">
      <c r="B17" s="12" t="s">
        <v>211</v>
      </c>
    </row>
    <row r="19" spans="1:2">
      <c r="B19" s="23" t="s">
        <v>250</v>
      </c>
    </row>
    <row r="20" spans="1:2">
      <c r="B20" s="12" t="s">
        <v>98</v>
      </c>
    </row>
    <row r="22" spans="1:2">
      <c r="A22" s="26" t="s">
        <v>224</v>
      </c>
    </row>
    <row r="23" spans="1:2">
      <c r="A23" s="24" t="s">
        <v>225</v>
      </c>
    </row>
    <row r="24" spans="1:2">
      <c r="A24" s="24" t="s">
        <v>226</v>
      </c>
    </row>
    <row r="25" spans="1:2">
      <c r="A25" s="24" t="s">
        <v>227</v>
      </c>
    </row>
  </sheetData>
  <phoneticPr fontId="3" type="noConversion"/>
  <hyperlinks>
    <hyperlink ref="B6" r:id="rId1" xr:uid="{09D50947-9BC2-43B4-8C88-C4B01CA44BFE}"/>
    <hyperlink ref="B10" r:id="rId2" display="http://www.chinapv.org.cn/road_map/1016.html" xr:uid="{BD3801FC-65F8-4315-A85F-89D7DC7325A1}"/>
    <hyperlink ref="B14" r:id="rId3" display="https://max.book118.com/html/2020/1030/6203141240003013.shtm" xr:uid="{83BA623A-8411-467E-9D68-B283E309CC25}"/>
    <hyperlink ref="B17" r:id="rId4" display="https://new.qq.com/rain/a/20220308A09JEF00" xr:uid="{22EACBCD-CD35-4F7D-82CF-B54F51B547FF}"/>
    <hyperlink ref="B20" r:id="rId5" display="https://news.solarbe.com/201801/25/195184_1.html" xr:uid="{52F46475-8ACE-4C38-8D23-3C4ECF1411CC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E6B4-3520-413E-9EC3-EBAE017E36E5}">
  <dimension ref="A1:A2"/>
  <sheetViews>
    <sheetView workbookViewId="0">
      <selection activeCell="W11" sqref="W11"/>
    </sheetView>
  </sheetViews>
  <sheetFormatPr defaultRowHeight="14"/>
  <sheetData>
    <row r="1" spans="1:1">
      <c r="A1" t="s">
        <v>207</v>
      </c>
    </row>
    <row r="2" spans="1:1">
      <c r="A2" s="12" t="s">
        <v>206</v>
      </c>
    </row>
  </sheetData>
  <phoneticPr fontId="3" type="noConversion"/>
  <hyperlinks>
    <hyperlink ref="A2" r:id="rId1" display="https://www.nrel.gov/docs/fy19osti/72399.pdf" xr:uid="{DB07B2E6-887E-4836-AAA7-1B9A5089A73E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92F2-0D73-428C-AF56-8E8B01133B01}">
  <dimension ref="A1:AA25"/>
  <sheetViews>
    <sheetView workbookViewId="0">
      <selection activeCell="L44" sqref="L44"/>
    </sheetView>
  </sheetViews>
  <sheetFormatPr defaultRowHeight="14"/>
  <cols>
    <col min="1" max="13" width="9" customWidth="1"/>
    <col min="14" max="14" width="3.5" customWidth="1"/>
    <col min="15" max="26" width="9" customWidth="1"/>
  </cols>
  <sheetData>
    <row r="1" spans="1:27">
      <c r="A1" s="23" t="s">
        <v>229</v>
      </c>
    </row>
    <row r="2" spans="1:27">
      <c r="A2" s="12" t="s">
        <v>228</v>
      </c>
    </row>
    <row r="3" spans="1:27" s="43" customFormat="1" ht="28" hidden="1">
      <c r="A3" s="44"/>
      <c r="B3" s="45" t="s">
        <v>0</v>
      </c>
      <c r="C3" s="46" t="s">
        <v>1</v>
      </c>
      <c r="D3" s="46" t="s">
        <v>2</v>
      </c>
      <c r="E3" s="46" t="s">
        <v>3</v>
      </c>
      <c r="F3" s="46" t="s">
        <v>4</v>
      </c>
      <c r="G3" s="46" t="s">
        <v>5</v>
      </c>
      <c r="H3" s="46" t="s">
        <v>6</v>
      </c>
      <c r="I3" s="46" t="s">
        <v>12</v>
      </c>
      <c r="J3" s="46" t="s">
        <v>7</v>
      </c>
      <c r="K3" s="46" t="s">
        <v>8</v>
      </c>
      <c r="L3" s="47" t="s">
        <v>10</v>
      </c>
      <c r="O3" s="44"/>
      <c r="P3" s="45" t="s">
        <v>0</v>
      </c>
      <c r="Q3" s="46" t="s">
        <v>237</v>
      </c>
      <c r="R3" s="46" t="s">
        <v>238</v>
      </c>
      <c r="S3" s="46" t="s">
        <v>3</v>
      </c>
      <c r="T3" s="46" t="s">
        <v>239</v>
      </c>
      <c r="U3" s="46" t="s">
        <v>240</v>
      </c>
      <c r="V3" s="46" t="s">
        <v>241</v>
      </c>
      <c r="W3" s="46" t="s">
        <v>242</v>
      </c>
      <c r="X3" s="46" t="s">
        <v>243</v>
      </c>
      <c r="Y3" s="47" t="s">
        <v>10</v>
      </c>
    </row>
    <row r="4" spans="1:27" hidden="1">
      <c r="A4" s="48">
        <v>2019</v>
      </c>
      <c r="B4" s="1">
        <v>1.7423638778220401</v>
      </c>
      <c r="C4" s="1">
        <v>1.9654714475431601</v>
      </c>
      <c r="D4" s="1">
        <v>2.1938911022576302</v>
      </c>
      <c r="E4" s="1">
        <v>2.68260292164674</v>
      </c>
      <c r="F4" s="1">
        <v>2.95883134130146</v>
      </c>
      <c r="G4" s="1">
        <v>3.1553784860557701</v>
      </c>
      <c r="H4" s="1">
        <v>3.20318725099601</v>
      </c>
      <c r="I4" s="1">
        <v>3.4422310756972099</v>
      </c>
      <c r="J4" s="1">
        <v>3.6972111553784801</v>
      </c>
      <c r="K4" s="1">
        <v>3.7768924302788802</v>
      </c>
      <c r="L4" s="49">
        <v>3.83001328021248</v>
      </c>
      <c r="O4" s="48">
        <v>2019</v>
      </c>
      <c r="P4" s="1">
        <v>1.7447045707915201</v>
      </c>
      <c r="Q4" s="1">
        <v>1.8784838350055699</v>
      </c>
      <c r="R4" s="1">
        <v>2.19620958751393</v>
      </c>
      <c r="S4" s="1">
        <v>2.9264214046822699</v>
      </c>
      <c r="T4" s="1">
        <v>3.4280936454849402</v>
      </c>
      <c r="U4" s="1">
        <v>3.5117056856187201</v>
      </c>
      <c r="V4" s="1">
        <v>3.7458193979933099</v>
      </c>
      <c r="W4" s="1">
        <v>3.9353400222965398</v>
      </c>
      <c r="X4" s="1">
        <v>4.2419175027870599</v>
      </c>
      <c r="Y4" s="49">
        <v>4.5484949832775898</v>
      </c>
    </row>
    <row r="5" spans="1:27" hidden="1">
      <c r="A5" s="50">
        <v>2020</v>
      </c>
      <c r="B5" s="3">
        <v>1.5259661835748699</v>
      </c>
      <c r="C5" s="3">
        <v>1.69082125603864</v>
      </c>
      <c r="D5" s="3">
        <v>1.8937198067632799</v>
      </c>
      <c r="E5" s="3">
        <v>2.33756038647343</v>
      </c>
      <c r="F5" s="3">
        <v>2.5658212560386402</v>
      </c>
      <c r="G5" s="3">
        <v>2.69263285024154</v>
      </c>
      <c r="H5" s="3">
        <v>2.75181159420289</v>
      </c>
      <c r="I5" s="3">
        <v>2.9758454106280099</v>
      </c>
      <c r="J5" s="3">
        <v>3.23369565217391</v>
      </c>
      <c r="K5" s="3">
        <v>3.30132850241545</v>
      </c>
      <c r="L5" s="51">
        <v>3.3689613526570001</v>
      </c>
      <c r="O5" s="50">
        <v>2020</v>
      </c>
      <c r="P5" s="3">
        <v>1.5490837696335</v>
      </c>
      <c r="Q5" s="3">
        <v>1.6609947643978999</v>
      </c>
      <c r="R5" s="3">
        <v>1.9672774869109899</v>
      </c>
      <c r="S5" s="3">
        <v>2.5798429319371698</v>
      </c>
      <c r="T5" s="3">
        <v>2.99214659685863</v>
      </c>
      <c r="U5" s="3">
        <v>3.08638743455497</v>
      </c>
      <c r="V5" s="3">
        <v>3.28664921465968</v>
      </c>
      <c r="W5" s="3">
        <v>3.48102094240837</v>
      </c>
      <c r="X5" s="3">
        <v>3.72251308900523</v>
      </c>
      <c r="Y5" s="51">
        <v>3.9816753926701498</v>
      </c>
    </row>
    <row r="6" spans="1:27" hidden="1">
      <c r="A6" s="48">
        <v>2021</v>
      </c>
      <c r="B6" s="1">
        <v>1.88419425237604</v>
      </c>
      <c r="C6" s="1">
        <v>2.0574903026051499</v>
      </c>
      <c r="D6" s="1">
        <v>2.26106862886548</v>
      </c>
      <c r="E6" s="1">
        <v>2.69859238171997</v>
      </c>
      <c r="F6" s="1">
        <v>2.92269818921155</v>
      </c>
      <c r="G6" s="1">
        <v>3.04993464312426</v>
      </c>
      <c r="H6" s="1">
        <v>3.10591868284585</v>
      </c>
      <c r="I6" s="1">
        <v>3.3347746512834999</v>
      </c>
      <c r="J6" s="1">
        <v>3.6039051603905099</v>
      </c>
      <c r="K6" s="1">
        <v>3.6708507670850699</v>
      </c>
      <c r="L6" s="49">
        <v>3.7266387726638701</v>
      </c>
      <c r="O6" s="48">
        <v>2021</v>
      </c>
      <c r="P6" s="1">
        <v>1.9265387755101999</v>
      </c>
      <c r="Q6" s="1">
        <v>2.0298367346938702</v>
      </c>
      <c r="R6" s="1">
        <v>2.34471428571428</v>
      </c>
      <c r="S6" s="1">
        <v>2.9008922448979502</v>
      </c>
      <c r="T6" s="1">
        <v>3.3017910204081602</v>
      </c>
      <c r="U6" s="1">
        <v>3.37266993197278</v>
      </c>
      <c r="V6" s="1">
        <v>3.5575591836734701</v>
      </c>
      <c r="W6" s="1">
        <v>3.75299972789115</v>
      </c>
      <c r="X6" s="1">
        <v>3.9490040816326499</v>
      </c>
      <c r="Y6" s="49">
        <v>4.1501632653061202</v>
      </c>
    </row>
    <row r="7" spans="1:27" hidden="1">
      <c r="A7" s="50">
        <v>2022</v>
      </c>
      <c r="B7" s="3">
        <v>1.7063176898060799</v>
      </c>
      <c r="C7" s="3">
        <v>1.87426980897085</v>
      </c>
      <c r="D7" s="3">
        <v>2.07275867707467</v>
      </c>
      <c r="E7" s="3">
        <v>2.5019696482735401</v>
      </c>
      <c r="F7" s="3">
        <v>2.7336248186972698</v>
      </c>
      <c r="G7" s="3">
        <v>2.85636558457173</v>
      </c>
      <c r="H7" s="3">
        <v>2.9074298147420299</v>
      </c>
      <c r="I7" s="3">
        <v>3.1313659736283901</v>
      </c>
      <c r="J7" s="3">
        <v>3.3974895397489502</v>
      </c>
      <c r="K7" s="3">
        <v>3.47001394700139</v>
      </c>
      <c r="L7" s="51">
        <v>3.5258019525801898</v>
      </c>
      <c r="O7" s="50">
        <v>2022</v>
      </c>
      <c r="P7" s="3">
        <v>1.7416897959183599</v>
      </c>
      <c r="Q7" s="3">
        <v>1.8504244897959099</v>
      </c>
      <c r="R7" s="3">
        <v>2.1494448979591798</v>
      </c>
      <c r="S7" s="3">
        <v>2.6940244897959098</v>
      </c>
      <c r="T7" s="3">
        <v>3.0844827210884298</v>
      </c>
      <c r="U7" s="3">
        <v>3.1656310204081599</v>
      </c>
      <c r="V7" s="3">
        <v>3.3454856529077799</v>
      </c>
      <c r="W7" s="3">
        <v>3.5463232653061199</v>
      </c>
      <c r="X7" s="3">
        <v>3.74820734693877</v>
      </c>
      <c r="Y7" s="51">
        <v>3.9272571428571399</v>
      </c>
    </row>
    <row r="8" spans="1:27" hidden="1">
      <c r="A8" s="48">
        <v>2023</v>
      </c>
      <c r="B8" s="1">
        <v>1.5072350515840001</v>
      </c>
      <c r="C8" s="1">
        <v>1.66560202455401</v>
      </c>
      <c r="D8" s="1">
        <v>1.8637515954474</v>
      </c>
      <c r="E8" s="1">
        <v>2.2873641626741099</v>
      </c>
      <c r="F8" s="1">
        <v>2.5155415366908902</v>
      </c>
      <c r="G8" s="1">
        <v>2.6376885324470898</v>
      </c>
      <c r="H8" s="1">
        <v>2.6936725721686798</v>
      </c>
      <c r="I8" s="1">
        <v>2.9125192728985301</v>
      </c>
      <c r="J8" s="1">
        <v>3.1799163179916299</v>
      </c>
      <c r="K8" s="1">
        <v>3.2468619246861898</v>
      </c>
      <c r="L8" s="49">
        <v>3.3026499302649901</v>
      </c>
      <c r="O8" s="48">
        <v>2023</v>
      </c>
      <c r="P8" s="1">
        <v>1.5405306122448901</v>
      </c>
      <c r="Q8" s="1">
        <v>1.6438285714285701</v>
      </c>
      <c r="R8" s="1">
        <v>1.9364155102040801</v>
      </c>
      <c r="S8" s="1">
        <v>2.4756489795918299</v>
      </c>
      <c r="T8" s="1">
        <v>2.8667717006802702</v>
      </c>
      <c r="U8" s="1">
        <v>2.94812136054421</v>
      </c>
      <c r="V8" s="1">
        <v>3.1227021635721899</v>
      </c>
      <c r="W8" s="1">
        <v>3.3183428571428499</v>
      </c>
      <c r="X8" s="1">
        <v>3.51546332361516</v>
      </c>
      <c r="Y8" s="49">
        <v>3.6988337414965899</v>
      </c>
    </row>
    <row r="9" spans="1:27" hidden="1">
      <c r="A9" s="50">
        <v>2025</v>
      </c>
      <c r="B9" s="3">
        <v>1.3080675890593101</v>
      </c>
      <c r="C9" s="3">
        <v>1.4518447819806699</v>
      </c>
      <c r="D9" s="3">
        <v>1.64006990946887</v>
      </c>
      <c r="E9" s="3">
        <v>2.05808407272341</v>
      </c>
      <c r="F9" s="3">
        <v>2.2812568128863</v>
      </c>
      <c r="G9" s="3">
        <v>2.4034038086424898</v>
      </c>
      <c r="H9" s="3">
        <v>2.4544680388127902</v>
      </c>
      <c r="I9" s="3">
        <v>2.6733147395426502</v>
      </c>
      <c r="J9" s="3">
        <v>2.9344490934449001</v>
      </c>
      <c r="K9" s="3">
        <v>3.0013947001394699</v>
      </c>
      <c r="L9" s="51">
        <v>3.0516039051603898</v>
      </c>
      <c r="O9" s="50">
        <v>2025</v>
      </c>
      <c r="P9" s="3">
        <v>1.3448081632652999</v>
      </c>
      <c r="Q9" s="3">
        <v>1.4372326530612201</v>
      </c>
      <c r="R9" s="3">
        <v>1.7249265306122401</v>
      </c>
      <c r="S9" s="3">
        <v>2.2476685714285698</v>
      </c>
      <c r="T9" s="3">
        <v>2.63867047619047</v>
      </c>
      <c r="U9" s="3">
        <v>2.7198993197278898</v>
      </c>
      <c r="V9" s="3">
        <v>2.8942775510204002</v>
      </c>
      <c r="W9" s="3">
        <v>3.08975836734693</v>
      </c>
      <c r="X9" s="3">
        <v>3.2804468027210798</v>
      </c>
      <c r="Y9" s="51">
        <v>3.4591836734693802</v>
      </c>
    </row>
    <row r="10" spans="1:27" hidden="1">
      <c r="A10" s="48">
        <v>2027</v>
      </c>
      <c r="B10" s="1">
        <v>1.24826645572034</v>
      </c>
      <c r="C10" s="1">
        <v>1.38059236778955</v>
      </c>
      <c r="D10" s="1">
        <v>1.56890231958036</v>
      </c>
      <c r="E10" s="1">
        <v>1.98708613144012</v>
      </c>
      <c r="F10" s="1">
        <v>2.2050845891438899</v>
      </c>
      <c r="G10" s="1">
        <v>2.3220573024409701</v>
      </c>
      <c r="H10" s="1">
        <v>2.3781261664651701</v>
      </c>
      <c r="I10" s="1">
        <v>2.5918834090385099</v>
      </c>
      <c r="J10" s="1">
        <v>2.8451882845188199</v>
      </c>
      <c r="K10" s="1">
        <v>2.9121338912133798</v>
      </c>
      <c r="L10" s="49">
        <v>2.9623430962342998</v>
      </c>
      <c r="O10" s="48">
        <v>2027</v>
      </c>
      <c r="P10" s="1">
        <v>1.28500408163265</v>
      </c>
      <c r="Q10" s="1">
        <v>1.36655510204081</v>
      </c>
      <c r="R10" s="1">
        <v>1.64854040816326</v>
      </c>
      <c r="S10" s="1">
        <v>2.16104326530612</v>
      </c>
      <c r="T10" s="1">
        <v>2.5518032412965099</v>
      </c>
      <c r="U10" s="1">
        <v>2.63323433373349</v>
      </c>
      <c r="V10" s="1">
        <v>2.80728979591836</v>
      </c>
      <c r="W10" s="1">
        <v>3.0026924369747898</v>
      </c>
      <c r="X10" s="1">
        <v>3.1881410564225701</v>
      </c>
      <c r="Y10" s="49">
        <v>3.3672334933973498</v>
      </c>
    </row>
    <row r="11" spans="1:27" hidden="1">
      <c r="A11" s="59">
        <v>2030</v>
      </c>
      <c r="B11" s="60">
        <v>1.1668351252162099</v>
      </c>
      <c r="C11" s="60">
        <v>1.2940715791289099</v>
      </c>
      <c r="D11" s="60">
        <v>1.4772072484606</v>
      </c>
      <c r="E11" s="60">
        <v>1.8800557880055699</v>
      </c>
      <c r="F11" s="60">
        <v>2.1087866108786599</v>
      </c>
      <c r="G11" s="60">
        <v>2.2202681393108001</v>
      </c>
      <c r="H11" s="60">
        <v>2.2762521790324</v>
      </c>
      <c r="I11" s="60">
        <v>2.4799153295953298</v>
      </c>
      <c r="J11" s="60">
        <v>2.72803347280334</v>
      </c>
      <c r="K11" s="60">
        <v>2.8005578800557802</v>
      </c>
      <c r="L11" s="61">
        <v>2.8451882845188199</v>
      </c>
      <c r="O11" s="59">
        <v>2030</v>
      </c>
      <c r="P11" s="60">
        <v>1.20345306122449</v>
      </c>
      <c r="Q11" s="60">
        <v>1.28500408163265</v>
      </c>
      <c r="R11" s="60">
        <v>1.56708</v>
      </c>
      <c r="S11" s="60">
        <v>2.07432734693877</v>
      </c>
      <c r="T11" s="60">
        <v>2.4646955582232799</v>
      </c>
      <c r="U11" s="60">
        <v>2.5462465786314499</v>
      </c>
      <c r="V11" s="60">
        <v>2.7148653061224399</v>
      </c>
      <c r="W11" s="60">
        <v>2.9105078031212401</v>
      </c>
      <c r="X11" s="60">
        <v>3.0957965186074401</v>
      </c>
      <c r="Y11" s="61">
        <v>3.2694122448979499</v>
      </c>
    </row>
    <row r="12" spans="1:27">
      <c r="A12" s="66" t="s">
        <v>245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8"/>
      <c r="O12" s="66" t="s">
        <v>244</v>
      </c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8"/>
      <c r="AA12" s="23"/>
    </row>
    <row r="13" spans="1:27" s="65" customFormat="1" ht="28">
      <c r="A13" s="58" t="s">
        <v>246</v>
      </c>
      <c r="B13" s="62" t="s">
        <v>0</v>
      </c>
      <c r="C13" s="63" t="s">
        <v>1</v>
      </c>
      <c r="D13" s="63" t="s">
        <v>2</v>
      </c>
      <c r="E13" s="63" t="s">
        <v>3</v>
      </c>
      <c r="F13" s="63" t="s">
        <v>4</v>
      </c>
      <c r="G13" s="63" t="s">
        <v>5</v>
      </c>
      <c r="H13" s="63" t="s">
        <v>6</v>
      </c>
      <c r="I13" s="63" t="s">
        <v>12</v>
      </c>
      <c r="J13" s="63" t="s">
        <v>7</v>
      </c>
      <c r="K13" s="63" t="s">
        <v>8</v>
      </c>
      <c r="L13" s="63" t="s">
        <v>10</v>
      </c>
      <c r="M13" s="64" t="s">
        <v>31</v>
      </c>
      <c r="O13" s="58" t="s">
        <v>246</v>
      </c>
      <c r="P13" s="62" t="s">
        <v>0</v>
      </c>
      <c r="Q13" s="63" t="s">
        <v>237</v>
      </c>
      <c r="R13" s="63" t="s">
        <v>238</v>
      </c>
      <c r="S13" s="63" t="s">
        <v>3</v>
      </c>
      <c r="T13" s="63" t="s">
        <v>239</v>
      </c>
      <c r="U13" s="63" t="s">
        <v>240</v>
      </c>
      <c r="V13" s="63" t="s">
        <v>241</v>
      </c>
      <c r="W13" s="63" t="s">
        <v>242</v>
      </c>
      <c r="X13" s="63" t="s">
        <v>243</v>
      </c>
      <c r="Y13" s="63" t="s">
        <v>10</v>
      </c>
      <c r="Z13" s="64" t="s">
        <v>31</v>
      </c>
    </row>
    <row r="14" spans="1:27">
      <c r="A14" s="55">
        <v>2018</v>
      </c>
      <c r="B14" s="3">
        <v>2</v>
      </c>
      <c r="C14" s="3">
        <v>0.25</v>
      </c>
      <c r="D14" s="3">
        <v>0.24</v>
      </c>
      <c r="E14" s="3">
        <v>0.5</v>
      </c>
      <c r="F14" s="3">
        <v>0.28000000000000003</v>
      </c>
      <c r="G14" s="3">
        <v>0.2</v>
      </c>
      <c r="H14" s="3">
        <v>0.05</v>
      </c>
      <c r="I14" s="3">
        <v>0.24</v>
      </c>
      <c r="J14" s="3">
        <v>0.27</v>
      </c>
      <c r="K14" s="3">
        <v>0.09</v>
      </c>
      <c r="L14" s="4">
        <v>0.05</v>
      </c>
      <c r="M14" s="51">
        <f t="shared" ref="M14:M22" si="0">SUM(B14:L14)</f>
        <v>4.1700000000000008</v>
      </c>
      <c r="O14" s="55">
        <v>2018</v>
      </c>
      <c r="P14" s="3">
        <v>2</v>
      </c>
      <c r="Q14" s="3">
        <v>0.13</v>
      </c>
      <c r="R14" s="3">
        <v>0.36</v>
      </c>
      <c r="S14" s="3">
        <v>0.75</v>
      </c>
      <c r="T14" s="3">
        <v>0.5</v>
      </c>
      <c r="U14" s="3">
        <v>0.09</v>
      </c>
      <c r="V14" s="3">
        <v>0.25</v>
      </c>
      <c r="W14" s="3">
        <v>0.18</v>
      </c>
      <c r="X14" s="3">
        <v>0.34</v>
      </c>
      <c r="Y14" s="3">
        <v>0.32</v>
      </c>
      <c r="Z14" s="51">
        <f>SUM(P14:Y14)</f>
        <v>4.92</v>
      </c>
    </row>
    <row r="15" spans="1:27">
      <c r="A15" s="56">
        <v>2019</v>
      </c>
      <c r="B15" s="1">
        <f>B4</f>
        <v>1.7423638778220401</v>
      </c>
      <c r="C15" s="1">
        <f t="shared" ref="C15:L15" si="1">C4-B4</f>
        <v>0.22310756972112</v>
      </c>
      <c r="D15" s="1">
        <f t="shared" si="1"/>
        <v>0.22841965471447012</v>
      </c>
      <c r="E15" s="1">
        <f t="shared" si="1"/>
        <v>0.48871181938910979</v>
      </c>
      <c r="F15" s="1">
        <f t="shared" si="1"/>
        <v>0.27622841965472</v>
      </c>
      <c r="G15" s="1">
        <f t="shared" si="1"/>
        <v>0.19654714475431012</v>
      </c>
      <c r="H15" s="1">
        <f t="shared" si="1"/>
        <v>4.780876494023989E-2</v>
      </c>
      <c r="I15" s="1">
        <f t="shared" si="1"/>
        <v>0.23904382470119989</v>
      </c>
      <c r="J15" s="1">
        <f t="shared" si="1"/>
        <v>0.25498007968127023</v>
      </c>
      <c r="K15" s="1">
        <f t="shared" si="1"/>
        <v>7.9681274900400112E-2</v>
      </c>
      <c r="L15" s="2">
        <f t="shared" si="1"/>
        <v>5.3120849933599779E-2</v>
      </c>
      <c r="M15" s="49">
        <f t="shared" si="0"/>
        <v>3.83001328021248</v>
      </c>
      <c r="O15" s="56">
        <v>2019</v>
      </c>
      <c r="P15" s="1">
        <f t="shared" ref="P15:P21" si="2">P4</f>
        <v>1.7447045707915201</v>
      </c>
      <c r="Q15" s="1">
        <f t="shared" ref="Q15:Y22" si="3">Q4-P4</f>
        <v>0.13377926421404984</v>
      </c>
      <c r="R15" s="1">
        <f t="shared" si="3"/>
        <v>0.3177257525083601</v>
      </c>
      <c r="S15" s="1">
        <f t="shared" si="3"/>
        <v>0.73021181716833983</v>
      </c>
      <c r="T15" s="1">
        <f t="shared" si="3"/>
        <v>0.50167224080267037</v>
      </c>
      <c r="U15" s="1">
        <f t="shared" si="3"/>
        <v>8.3612040133779875E-2</v>
      </c>
      <c r="V15" s="1">
        <f t="shared" si="3"/>
        <v>0.23411371237458978</v>
      </c>
      <c r="W15" s="1">
        <f t="shared" si="3"/>
        <v>0.18952062430322991</v>
      </c>
      <c r="X15" s="1">
        <f t="shared" si="3"/>
        <v>0.30657748049052014</v>
      </c>
      <c r="Y15" s="1">
        <f t="shared" si="3"/>
        <v>0.30657748049052991</v>
      </c>
      <c r="Z15" s="49">
        <f t="shared" ref="Z15:Z21" si="4">SUM(P15:Y15)</f>
        <v>4.5484949832775898</v>
      </c>
    </row>
    <row r="16" spans="1:27">
      <c r="A16" s="55">
        <v>2020</v>
      </c>
      <c r="B16" s="3">
        <f>B5</f>
        <v>1.5259661835748699</v>
      </c>
      <c r="C16" s="3">
        <f t="shared" ref="C16:L16" si="5">C5-B5</f>
        <v>0.16485507246377007</v>
      </c>
      <c r="D16" s="3">
        <f t="shared" si="5"/>
        <v>0.20289855072463991</v>
      </c>
      <c r="E16" s="3">
        <f t="shared" si="5"/>
        <v>0.44384057971015012</v>
      </c>
      <c r="F16" s="3">
        <f t="shared" si="5"/>
        <v>0.22826086956521019</v>
      </c>
      <c r="G16" s="3">
        <f t="shared" si="5"/>
        <v>0.12681159420289978</v>
      </c>
      <c r="H16" s="3">
        <f t="shared" si="5"/>
        <v>5.9178743961350033E-2</v>
      </c>
      <c r="I16" s="3">
        <f t="shared" si="5"/>
        <v>0.22403381642511988</v>
      </c>
      <c r="J16" s="3">
        <f t="shared" si="5"/>
        <v>0.25785024154590008</v>
      </c>
      <c r="K16" s="3">
        <f t="shared" si="5"/>
        <v>6.7632850241539977E-2</v>
      </c>
      <c r="L16" s="4">
        <f t="shared" si="5"/>
        <v>6.7632850241550191E-2</v>
      </c>
      <c r="M16" s="51">
        <f t="shared" si="0"/>
        <v>3.3689613526570001</v>
      </c>
      <c r="O16" s="55">
        <v>2020</v>
      </c>
      <c r="P16" s="3">
        <f t="shared" si="2"/>
        <v>1.5490837696335</v>
      </c>
      <c r="Q16" s="3">
        <f t="shared" si="3"/>
        <v>0.11191099476439992</v>
      </c>
      <c r="R16" s="3">
        <f t="shared" si="3"/>
        <v>0.30628272251308997</v>
      </c>
      <c r="S16" s="3">
        <f t="shared" si="3"/>
        <v>0.61256544502617993</v>
      </c>
      <c r="T16" s="3">
        <f t="shared" si="3"/>
        <v>0.4123036649214602</v>
      </c>
      <c r="U16" s="3">
        <f t="shared" si="3"/>
        <v>9.4240837696339952E-2</v>
      </c>
      <c r="V16" s="3">
        <f t="shared" si="3"/>
        <v>0.20026178010470996</v>
      </c>
      <c r="W16" s="3">
        <f t="shared" si="3"/>
        <v>0.19437172774869005</v>
      </c>
      <c r="X16" s="3">
        <f t="shared" si="3"/>
        <v>0.24149214659686002</v>
      </c>
      <c r="Y16" s="3">
        <f t="shared" si="3"/>
        <v>0.25916230366491977</v>
      </c>
      <c r="Z16" s="51">
        <f t="shared" si="4"/>
        <v>3.9816753926701498</v>
      </c>
    </row>
    <row r="17" spans="1:26">
      <c r="A17" s="56">
        <v>2021</v>
      </c>
      <c r="B17" s="1">
        <v>1.88419425237604</v>
      </c>
      <c r="C17" s="1">
        <f t="shared" ref="C17:L17" si="6">C6-B6</f>
        <v>0.17329605022910988</v>
      </c>
      <c r="D17" s="1">
        <f t="shared" si="6"/>
        <v>0.20357832626033012</v>
      </c>
      <c r="E17" s="1">
        <f t="shared" si="6"/>
        <v>0.43752375285448997</v>
      </c>
      <c r="F17" s="1">
        <f t="shared" si="6"/>
        <v>0.22410580749158004</v>
      </c>
      <c r="G17" s="1">
        <f t="shared" si="6"/>
        <v>0.12723645391270999</v>
      </c>
      <c r="H17" s="1">
        <f t="shared" si="6"/>
        <v>5.5984039721590051E-2</v>
      </c>
      <c r="I17" s="1">
        <f t="shared" si="6"/>
        <v>0.22885596843764988</v>
      </c>
      <c r="J17" s="1">
        <f t="shared" si="6"/>
        <v>0.26913050910700997</v>
      </c>
      <c r="K17" s="1">
        <f t="shared" si="6"/>
        <v>6.6945606694559956E-2</v>
      </c>
      <c r="L17" s="2">
        <f t="shared" si="6"/>
        <v>5.5788005578800259E-2</v>
      </c>
      <c r="M17" s="49">
        <f t="shared" si="0"/>
        <v>3.7266387726638701</v>
      </c>
      <c r="O17" s="56">
        <v>2021</v>
      </c>
      <c r="P17" s="1">
        <f t="shared" si="2"/>
        <v>1.9265387755101999</v>
      </c>
      <c r="Q17" s="1">
        <f t="shared" si="3"/>
        <v>0.10329795918367024</v>
      </c>
      <c r="R17" s="1">
        <f t="shared" si="3"/>
        <v>0.31487755102040982</v>
      </c>
      <c r="S17" s="1">
        <f t="shared" si="3"/>
        <v>0.55617795918367019</v>
      </c>
      <c r="T17" s="1">
        <f t="shared" si="3"/>
        <v>0.40089877551021003</v>
      </c>
      <c r="U17" s="1">
        <f t="shared" si="3"/>
        <v>7.0878911564619784E-2</v>
      </c>
      <c r="V17" s="1">
        <f t="shared" si="3"/>
        <v>0.18488925170069015</v>
      </c>
      <c r="W17" s="1">
        <f t="shared" si="3"/>
        <v>0.19544054421767987</v>
      </c>
      <c r="X17" s="1">
        <f t="shared" si="3"/>
        <v>0.19600435374149994</v>
      </c>
      <c r="Y17" s="1">
        <f t="shared" si="3"/>
        <v>0.2011591836734703</v>
      </c>
      <c r="Z17" s="49">
        <f t="shared" si="4"/>
        <v>4.1501632653061202</v>
      </c>
    </row>
    <row r="18" spans="1:26">
      <c r="A18" s="55">
        <v>2022</v>
      </c>
      <c r="B18" s="3">
        <v>1.7063176898060799</v>
      </c>
      <c r="C18" s="3">
        <f t="shared" ref="C18:L18" si="7">C7-B7</f>
        <v>0.16795211916477015</v>
      </c>
      <c r="D18" s="3">
        <f t="shared" si="7"/>
        <v>0.19848886810381994</v>
      </c>
      <c r="E18" s="3">
        <f t="shared" si="7"/>
        <v>0.42921097119887008</v>
      </c>
      <c r="F18" s="3">
        <f t="shared" si="7"/>
        <v>0.23165517042372974</v>
      </c>
      <c r="G18" s="3">
        <f t="shared" si="7"/>
        <v>0.12274076587446014</v>
      </c>
      <c r="H18" s="3">
        <f t="shared" si="7"/>
        <v>5.1064230170299929E-2</v>
      </c>
      <c r="I18" s="3">
        <f t="shared" si="7"/>
        <v>0.2239361588863602</v>
      </c>
      <c r="J18" s="3">
        <f t="shared" si="7"/>
        <v>0.2661235661205601</v>
      </c>
      <c r="K18" s="3">
        <f t="shared" si="7"/>
        <v>7.2524407252439804E-2</v>
      </c>
      <c r="L18" s="4">
        <f t="shared" si="7"/>
        <v>5.5788005578799815E-2</v>
      </c>
      <c r="M18" s="51">
        <f t="shared" si="0"/>
        <v>3.5258019525801898</v>
      </c>
      <c r="O18" s="55">
        <v>2022</v>
      </c>
      <c r="P18" s="3">
        <f t="shared" si="2"/>
        <v>1.7416897959183599</v>
      </c>
      <c r="Q18" s="3">
        <f t="shared" si="3"/>
        <v>0.10873469387754997</v>
      </c>
      <c r="R18" s="3">
        <f t="shared" si="3"/>
        <v>0.29902040816326991</v>
      </c>
      <c r="S18" s="3">
        <f t="shared" si="3"/>
        <v>0.54457959183672999</v>
      </c>
      <c r="T18" s="3">
        <f t="shared" si="3"/>
        <v>0.39045823129252</v>
      </c>
      <c r="U18" s="3">
        <f t="shared" si="3"/>
        <v>8.1148299319730111E-2</v>
      </c>
      <c r="V18" s="3">
        <f t="shared" si="3"/>
        <v>0.17985463249961997</v>
      </c>
      <c r="W18" s="3">
        <f t="shared" si="3"/>
        <v>0.20083761239833997</v>
      </c>
      <c r="X18" s="3">
        <f t="shared" si="3"/>
        <v>0.20188408163265015</v>
      </c>
      <c r="Y18" s="3">
        <f t="shared" si="3"/>
        <v>0.17904979591836989</v>
      </c>
      <c r="Z18" s="51">
        <f t="shared" si="4"/>
        <v>3.9272571428571399</v>
      </c>
    </row>
    <row r="19" spans="1:26">
      <c r="A19" s="56">
        <v>2023</v>
      </c>
      <c r="B19" s="1">
        <v>1.5072350515840001</v>
      </c>
      <c r="C19" s="1">
        <f t="shared" ref="C19:L19" si="8">C8-B8</f>
        <v>0.1583669729700099</v>
      </c>
      <c r="D19" s="1">
        <f t="shared" si="8"/>
        <v>0.19814957089339003</v>
      </c>
      <c r="E19" s="1">
        <f t="shared" si="8"/>
        <v>0.42361256722670992</v>
      </c>
      <c r="F19" s="1">
        <f t="shared" si="8"/>
        <v>0.22817737401678029</v>
      </c>
      <c r="G19" s="1">
        <f t="shared" si="8"/>
        <v>0.12214699575619958</v>
      </c>
      <c r="H19" s="1">
        <f t="shared" si="8"/>
        <v>5.5984039721590051E-2</v>
      </c>
      <c r="I19" s="1">
        <f t="shared" si="8"/>
        <v>0.21884670072985024</v>
      </c>
      <c r="J19" s="1">
        <f t="shared" si="8"/>
        <v>0.26739704509309981</v>
      </c>
      <c r="K19" s="1">
        <f t="shared" si="8"/>
        <v>6.6945606694559956E-2</v>
      </c>
      <c r="L19" s="2">
        <f t="shared" si="8"/>
        <v>5.5788005578800259E-2</v>
      </c>
      <c r="M19" s="49">
        <f t="shared" si="0"/>
        <v>3.3026499302649901</v>
      </c>
      <c r="O19" s="56">
        <v>2023</v>
      </c>
      <c r="P19" s="1">
        <f t="shared" si="2"/>
        <v>1.5405306122448901</v>
      </c>
      <c r="Q19" s="1">
        <f t="shared" si="3"/>
        <v>0.10329795918368001</v>
      </c>
      <c r="R19" s="1">
        <f t="shared" si="3"/>
        <v>0.29258693877551001</v>
      </c>
      <c r="S19" s="1">
        <f t="shared" si="3"/>
        <v>0.53923346938774985</v>
      </c>
      <c r="T19" s="1">
        <f t="shared" si="3"/>
        <v>0.39112272108844026</v>
      </c>
      <c r="U19" s="1">
        <f t="shared" si="3"/>
        <v>8.1349659863939827E-2</v>
      </c>
      <c r="V19" s="1">
        <f t="shared" si="3"/>
        <v>0.17458080302797985</v>
      </c>
      <c r="W19" s="1">
        <f t="shared" si="3"/>
        <v>0.19564069357066005</v>
      </c>
      <c r="X19" s="1">
        <f t="shared" si="3"/>
        <v>0.19712046647231007</v>
      </c>
      <c r="Y19" s="1">
        <f t="shared" ref="Y19" si="9">Y8-X8</f>
        <v>0.18337041788142994</v>
      </c>
      <c r="Z19" s="49">
        <f t="shared" si="4"/>
        <v>3.6988337414965899</v>
      </c>
    </row>
    <row r="20" spans="1:26">
      <c r="A20" s="55">
        <v>2025</v>
      </c>
      <c r="B20" s="3">
        <v>1.3080675890593101</v>
      </c>
      <c r="C20" s="3">
        <f t="shared" ref="C20:L20" si="10">C9-B9</f>
        <v>0.14377719292135982</v>
      </c>
      <c r="D20" s="3">
        <f t="shared" si="10"/>
        <v>0.18822512748820008</v>
      </c>
      <c r="E20" s="3">
        <f t="shared" si="10"/>
        <v>0.41801416325453999</v>
      </c>
      <c r="F20" s="3">
        <f t="shared" si="10"/>
        <v>0.22317274016289002</v>
      </c>
      <c r="G20" s="3">
        <f t="shared" si="10"/>
        <v>0.12214699575618981</v>
      </c>
      <c r="H20" s="3">
        <f t="shared" si="10"/>
        <v>5.1064230170300373E-2</v>
      </c>
      <c r="I20" s="3">
        <f t="shared" si="10"/>
        <v>0.21884670072986001</v>
      </c>
      <c r="J20" s="3">
        <f t="shared" si="10"/>
        <v>0.26113435390224993</v>
      </c>
      <c r="K20" s="3">
        <f t="shared" si="10"/>
        <v>6.6945606694569726E-2</v>
      </c>
      <c r="L20" s="4">
        <f t="shared" si="10"/>
        <v>5.0209205020919967E-2</v>
      </c>
      <c r="M20" s="51">
        <f t="shared" si="0"/>
        <v>3.0516039051603898</v>
      </c>
      <c r="O20" s="55">
        <v>2025</v>
      </c>
      <c r="P20" s="3">
        <f t="shared" si="2"/>
        <v>1.3448081632652999</v>
      </c>
      <c r="Q20" s="3">
        <f t="shared" si="3"/>
        <v>9.2424489795920106E-2</v>
      </c>
      <c r="R20" s="3">
        <f t="shared" si="3"/>
        <v>0.28769387755102005</v>
      </c>
      <c r="S20" s="3">
        <f t="shared" si="3"/>
        <v>0.52274204081632969</v>
      </c>
      <c r="T20" s="3">
        <f t="shared" si="3"/>
        <v>0.39100190476190022</v>
      </c>
      <c r="U20" s="3">
        <f t="shared" si="3"/>
        <v>8.122884353741977E-2</v>
      </c>
      <c r="V20" s="3">
        <f t="shared" si="3"/>
        <v>0.1743782312925104</v>
      </c>
      <c r="W20" s="3">
        <f t="shared" si="3"/>
        <v>0.1954808163265298</v>
      </c>
      <c r="X20" s="3">
        <f t="shared" si="3"/>
        <v>0.19068843537414981</v>
      </c>
      <c r="Y20" s="3">
        <f t="shared" ref="Y20" si="11">Y9-X9</f>
        <v>0.17873687074830036</v>
      </c>
      <c r="Z20" s="51">
        <f t="shared" si="4"/>
        <v>3.4591836734693802</v>
      </c>
    </row>
    <row r="21" spans="1:26">
      <c r="A21" s="56">
        <v>2027</v>
      </c>
      <c r="B21" s="1">
        <v>1.24826645572034</v>
      </c>
      <c r="C21" s="1">
        <f t="shared" ref="C21:L21" si="12">C10-B10</f>
        <v>0.13232591206920996</v>
      </c>
      <c r="D21" s="1">
        <f t="shared" si="12"/>
        <v>0.18830995179081</v>
      </c>
      <c r="E21" s="1">
        <f t="shared" si="12"/>
        <v>0.41818381185976006</v>
      </c>
      <c r="F21" s="1">
        <f t="shared" si="12"/>
        <v>0.21799845770376991</v>
      </c>
      <c r="G21" s="1">
        <f t="shared" si="12"/>
        <v>0.11697271329708014</v>
      </c>
      <c r="H21" s="1">
        <f t="shared" si="12"/>
        <v>5.6068864024199971E-2</v>
      </c>
      <c r="I21" s="1">
        <f t="shared" si="12"/>
        <v>0.21375724257333983</v>
      </c>
      <c r="J21" s="1">
        <f t="shared" si="12"/>
        <v>0.25330487548031</v>
      </c>
      <c r="K21" s="1">
        <f t="shared" si="12"/>
        <v>6.6945606694559956E-2</v>
      </c>
      <c r="L21" s="2">
        <f t="shared" si="12"/>
        <v>5.0209205020919967E-2</v>
      </c>
      <c r="M21" s="49">
        <f t="shared" si="0"/>
        <v>2.9623430962342998</v>
      </c>
      <c r="O21" s="56">
        <v>2027</v>
      </c>
      <c r="P21" s="1">
        <f t="shared" si="2"/>
        <v>1.28500408163265</v>
      </c>
      <c r="Q21" s="1">
        <f t="shared" si="3"/>
        <v>8.155102040815998E-2</v>
      </c>
      <c r="R21" s="1">
        <f t="shared" si="3"/>
        <v>0.28198530612244999</v>
      </c>
      <c r="S21" s="1">
        <f t="shared" si="3"/>
        <v>0.51250285714286004</v>
      </c>
      <c r="T21" s="1">
        <f t="shared" si="3"/>
        <v>0.39075997599038992</v>
      </c>
      <c r="U21" s="1">
        <f t="shared" si="3"/>
        <v>8.1431092436980101E-2</v>
      </c>
      <c r="V21" s="1">
        <f t="shared" si="3"/>
        <v>0.17405546218487</v>
      </c>
      <c r="W21" s="1">
        <f t="shared" si="3"/>
        <v>0.19540264105642979</v>
      </c>
      <c r="X21" s="1">
        <f t="shared" si="3"/>
        <v>0.18544861944778024</v>
      </c>
      <c r="Y21" s="1">
        <f t="shared" ref="Y21" si="13">Y10-X10</f>
        <v>0.17909243697477972</v>
      </c>
      <c r="Z21" s="49">
        <f t="shared" si="4"/>
        <v>3.3672334933973498</v>
      </c>
    </row>
    <row r="22" spans="1:26">
      <c r="A22" s="57">
        <v>2030</v>
      </c>
      <c r="B22" s="52">
        <v>1.1668351252162099</v>
      </c>
      <c r="C22" s="52">
        <f t="shared" ref="C22:L22" si="14">C11-B11</f>
        <v>0.1272364539127</v>
      </c>
      <c r="D22" s="52">
        <f t="shared" si="14"/>
        <v>0.18313566933169012</v>
      </c>
      <c r="E22" s="52">
        <f t="shared" si="14"/>
        <v>0.40284853954496991</v>
      </c>
      <c r="F22" s="52">
        <f t="shared" si="14"/>
        <v>0.22873082287308999</v>
      </c>
      <c r="G22" s="52">
        <f t="shared" si="14"/>
        <v>0.11148152843214021</v>
      </c>
      <c r="H22" s="52">
        <f t="shared" si="14"/>
        <v>5.5984039721599821E-2</v>
      </c>
      <c r="I22" s="52">
        <f t="shared" si="14"/>
        <v>0.20366315056292983</v>
      </c>
      <c r="J22" s="52">
        <f t="shared" si="14"/>
        <v>0.24811814320801018</v>
      </c>
      <c r="K22" s="52">
        <f t="shared" si="14"/>
        <v>7.2524407252440248E-2</v>
      </c>
      <c r="L22" s="54">
        <f t="shared" si="14"/>
        <v>4.4630404463039675E-2</v>
      </c>
      <c r="M22" s="53">
        <f t="shared" si="0"/>
        <v>2.8451882845188199</v>
      </c>
      <c r="O22" s="57">
        <v>2030</v>
      </c>
      <c r="P22" s="52">
        <f>P11</f>
        <v>1.20345306122449</v>
      </c>
      <c r="Q22" s="52">
        <f t="shared" si="3"/>
        <v>8.155102040815998E-2</v>
      </c>
      <c r="R22" s="52">
        <f t="shared" si="3"/>
        <v>0.28207591836735002</v>
      </c>
      <c r="S22" s="52">
        <f t="shared" si="3"/>
        <v>0.50724734693876994</v>
      </c>
      <c r="T22" s="52">
        <f t="shared" si="3"/>
        <v>0.39036821128450994</v>
      </c>
      <c r="U22" s="52">
        <f t="shared" si="3"/>
        <v>8.1551020408169972E-2</v>
      </c>
      <c r="V22" s="52">
        <f t="shared" si="3"/>
        <v>0.16861872749099005</v>
      </c>
      <c r="W22" s="52">
        <f t="shared" si="3"/>
        <v>0.19564249699880021</v>
      </c>
      <c r="X22" s="52">
        <f t="shared" si="3"/>
        <v>0.18528871548619996</v>
      </c>
      <c r="Y22" s="52">
        <f t="shared" ref="Y22" si="15">Y11-X11</f>
        <v>0.17361572629050981</v>
      </c>
      <c r="Z22" s="53">
        <f>SUM(P22:Y22)</f>
        <v>3.2694122448979499</v>
      </c>
    </row>
    <row r="25" spans="1:26" s="43" customFormat="1"/>
  </sheetData>
  <mergeCells count="2">
    <mergeCell ref="A12:M12"/>
    <mergeCell ref="O12:Z12"/>
  </mergeCells>
  <phoneticPr fontId="3" type="noConversion"/>
  <hyperlinks>
    <hyperlink ref="A2" r:id="rId1" display="http://www.chinapv.org.cn/road_map/1016.html" xr:uid="{4BFEC5A1-C50D-4C7F-9C88-8249633D8EA5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FA86-AB1F-4157-97D1-8CFA23D94450}">
  <dimension ref="A1:M16"/>
  <sheetViews>
    <sheetView workbookViewId="0">
      <selection sqref="A1:XFD2"/>
    </sheetView>
  </sheetViews>
  <sheetFormatPr defaultRowHeight="14"/>
  <cols>
    <col min="2" max="3" width="12" customWidth="1"/>
    <col min="4" max="4" width="31.75" customWidth="1"/>
    <col min="5" max="13" width="12.5" customWidth="1"/>
  </cols>
  <sheetData>
    <row r="1" spans="1:13" ht="14.25" customHeight="1">
      <c r="A1" s="14" t="s">
        <v>53</v>
      </c>
    </row>
    <row r="2" spans="1:13" ht="14.25" customHeight="1">
      <c r="A2" s="13" t="s">
        <v>51</v>
      </c>
    </row>
    <row r="3" spans="1:13" ht="14.5" thickBot="1">
      <c r="M3" t="s">
        <v>52</v>
      </c>
    </row>
    <row r="4" spans="1:13" ht="15" thickBot="1">
      <c r="A4" s="8" t="s">
        <v>43</v>
      </c>
      <c r="B4" s="69" t="s">
        <v>32</v>
      </c>
      <c r="C4" s="70"/>
      <c r="D4" s="9" t="s">
        <v>33</v>
      </c>
      <c r="E4" s="6" t="s">
        <v>34</v>
      </c>
      <c r="F4" s="6" t="s">
        <v>35</v>
      </c>
      <c r="G4" s="6" t="s">
        <v>36</v>
      </c>
      <c r="H4" s="6" t="s">
        <v>37</v>
      </c>
      <c r="I4" s="6" t="s">
        <v>38</v>
      </c>
      <c r="J4" s="6" t="s">
        <v>39</v>
      </c>
      <c r="K4" s="6" t="s">
        <v>40</v>
      </c>
      <c r="L4" s="6" t="s">
        <v>41</v>
      </c>
      <c r="M4" s="6" t="s">
        <v>42</v>
      </c>
    </row>
    <row r="5" spans="1:13" ht="26.5" thickBot="1">
      <c r="A5" s="76" t="s">
        <v>44</v>
      </c>
      <c r="B5" s="71" t="s">
        <v>46</v>
      </c>
      <c r="C5" s="72"/>
      <c r="D5" s="10" t="s">
        <v>47</v>
      </c>
      <c r="E5" s="5">
        <v>0.02</v>
      </c>
      <c r="F5" s="5">
        <v>1.4999999999999999E-2</v>
      </c>
      <c r="G5" s="5">
        <v>1.2E-2</v>
      </c>
      <c r="H5" s="5">
        <v>8.0000000000000002E-3</v>
      </c>
      <c r="I5" s="5">
        <v>0.02</v>
      </c>
      <c r="J5" s="5">
        <v>1.4999999999999999E-2</v>
      </c>
      <c r="K5" s="5">
        <v>1.2E-2</v>
      </c>
      <c r="L5" s="5">
        <v>8.0000000000000002E-3</v>
      </c>
      <c r="M5" s="5">
        <v>0.02</v>
      </c>
    </row>
    <row r="6" spans="1:13" ht="52.5" thickBot="1">
      <c r="A6" s="77"/>
      <c r="B6" s="79" t="s">
        <v>17</v>
      </c>
      <c r="C6" s="80"/>
      <c r="D6" s="10" t="s">
        <v>48</v>
      </c>
      <c r="E6" s="5">
        <v>0.15</v>
      </c>
      <c r="F6" s="5">
        <v>0.1</v>
      </c>
      <c r="G6" s="5">
        <v>0.08</v>
      </c>
      <c r="H6" s="5">
        <v>5.6000000000000001E-2</v>
      </c>
      <c r="I6" s="5">
        <v>0.15</v>
      </c>
      <c r="J6" s="5">
        <v>0.1</v>
      </c>
      <c r="K6" s="5">
        <v>0.08</v>
      </c>
      <c r="L6" s="5">
        <v>5.6000000000000001E-2</v>
      </c>
      <c r="M6" s="5">
        <v>0.1</v>
      </c>
    </row>
    <row r="7" spans="1:13" ht="26.5" thickBot="1">
      <c r="A7" s="77"/>
      <c r="B7" s="71" t="s">
        <v>18</v>
      </c>
      <c r="C7" s="72"/>
      <c r="D7" s="10" t="s">
        <v>19</v>
      </c>
      <c r="E7" s="5">
        <v>0.03</v>
      </c>
      <c r="F7" s="5">
        <v>2.3E-2</v>
      </c>
      <c r="G7" s="5">
        <v>2.1000000000000001E-2</v>
      </c>
      <c r="H7" s="5">
        <v>1.7999999999999999E-2</v>
      </c>
      <c r="I7" s="5">
        <v>0.03</v>
      </c>
      <c r="J7" s="5">
        <v>2.3E-2</v>
      </c>
      <c r="K7" s="5">
        <v>2.1000000000000001E-2</v>
      </c>
      <c r="L7" s="5">
        <v>1.7999999999999999E-2</v>
      </c>
      <c r="M7" s="5">
        <v>0.03</v>
      </c>
    </row>
    <row r="8" spans="1:13" ht="14.5" thickBot="1">
      <c r="A8" s="78"/>
      <c r="B8" s="69" t="s">
        <v>31</v>
      </c>
      <c r="C8" s="81"/>
      <c r="D8" s="70"/>
      <c r="E8" s="7">
        <f t="shared" ref="E8:M8" si="0">SUM(E5:E7)</f>
        <v>0.19999999999999998</v>
      </c>
      <c r="F8" s="7">
        <f t="shared" si="0"/>
        <v>0.13800000000000001</v>
      </c>
      <c r="G8" s="7">
        <f t="shared" si="0"/>
        <v>0.113</v>
      </c>
      <c r="H8" s="7">
        <f t="shared" si="0"/>
        <v>8.2000000000000003E-2</v>
      </c>
      <c r="I8" s="7">
        <f t="shared" si="0"/>
        <v>0.19999999999999998</v>
      </c>
      <c r="J8" s="7">
        <f t="shared" si="0"/>
        <v>0.13800000000000001</v>
      </c>
      <c r="K8" s="7">
        <f t="shared" si="0"/>
        <v>0.113</v>
      </c>
      <c r="L8" s="7">
        <f t="shared" si="0"/>
        <v>8.2000000000000003E-2</v>
      </c>
      <c r="M8" s="7">
        <f t="shared" si="0"/>
        <v>0.15000000000000002</v>
      </c>
    </row>
    <row r="9" spans="1:13" ht="14.5" thickBot="1">
      <c r="A9" s="76" t="s">
        <v>45</v>
      </c>
      <c r="B9" s="71" t="s">
        <v>49</v>
      </c>
      <c r="C9" s="72"/>
      <c r="D9" s="11"/>
      <c r="E9" s="5">
        <v>3.7</v>
      </c>
      <c r="F9" s="5">
        <v>3.7</v>
      </c>
      <c r="G9" s="5">
        <v>3.7</v>
      </c>
      <c r="H9" s="5">
        <v>3.7</v>
      </c>
      <c r="I9" s="5">
        <v>3.7</v>
      </c>
      <c r="J9" s="5">
        <v>3.7</v>
      </c>
      <c r="K9" s="5">
        <v>3.7</v>
      </c>
      <c r="L9" s="5">
        <v>3.7</v>
      </c>
      <c r="M9" s="5">
        <v>3.7</v>
      </c>
    </row>
    <row r="10" spans="1:13" ht="14.5" thickBot="1">
      <c r="A10" s="77"/>
      <c r="B10" s="71" t="s">
        <v>20</v>
      </c>
      <c r="C10" s="72"/>
      <c r="D10" s="11"/>
      <c r="E10" s="5">
        <v>0.28000000000000003</v>
      </c>
      <c r="F10" s="5">
        <v>0.28000000000000003</v>
      </c>
      <c r="G10" s="5">
        <v>0.28000000000000003</v>
      </c>
      <c r="H10" s="5">
        <v>0.28000000000000003</v>
      </c>
      <c r="I10" s="5">
        <v>0.28000000000000003</v>
      </c>
      <c r="J10" s="5">
        <v>0.28000000000000003</v>
      </c>
      <c r="K10" s="5">
        <v>0.28000000000000003</v>
      </c>
      <c r="L10" s="5">
        <v>0.28000000000000003</v>
      </c>
      <c r="M10" s="5">
        <v>0.4</v>
      </c>
    </row>
    <row r="11" spans="1:13" ht="14.5" thickBot="1">
      <c r="A11" s="77"/>
      <c r="B11" s="73" t="s">
        <v>21</v>
      </c>
      <c r="C11" s="10" t="s">
        <v>22</v>
      </c>
      <c r="D11" s="11" t="s">
        <v>25</v>
      </c>
      <c r="E11" s="5">
        <v>1.9</v>
      </c>
      <c r="F11" s="5">
        <v>1.599</v>
      </c>
      <c r="G11" s="5">
        <v>1.4930000000000001</v>
      </c>
      <c r="H11" s="5">
        <v>1.4730000000000001</v>
      </c>
      <c r="I11" s="5">
        <v>2.2360000000000002</v>
      </c>
      <c r="J11" s="5">
        <v>1.8859999999999999</v>
      </c>
      <c r="K11" s="5">
        <v>1.778</v>
      </c>
      <c r="L11" s="5">
        <v>1.794</v>
      </c>
      <c r="M11" s="5">
        <v>1.1459999999999999</v>
      </c>
    </row>
    <row r="12" spans="1:13" ht="14.5" thickBot="1">
      <c r="A12" s="77"/>
      <c r="B12" s="74"/>
      <c r="C12" s="10" t="s">
        <v>23</v>
      </c>
      <c r="D12" s="10" t="s">
        <v>26</v>
      </c>
      <c r="E12" s="5">
        <v>0.879</v>
      </c>
      <c r="F12" s="5">
        <v>0.66700000000000004</v>
      </c>
      <c r="G12" s="5">
        <v>0.58599999999999997</v>
      </c>
      <c r="H12" s="5">
        <v>0.58799999999999997</v>
      </c>
      <c r="I12" s="5">
        <v>0.879</v>
      </c>
      <c r="J12" s="5">
        <v>0.66700000000000004</v>
      </c>
      <c r="K12" s="5">
        <v>0.58599999999999997</v>
      </c>
      <c r="L12" s="5">
        <v>0.58799999999999997</v>
      </c>
      <c r="M12" s="5">
        <v>0.68200000000000005</v>
      </c>
    </row>
    <row r="13" spans="1:13" ht="14.5" thickBot="1">
      <c r="A13" s="77"/>
      <c r="B13" s="75"/>
      <c r="C13" s="10" t="s">
        <v>24</v>
      </c>
      <c r="D13" s="11" t="s">
        <v>27</v>
      </c>
      <c r="E13" s="5">
        <v>0.05</v>
      </c>
      <c r="F13" s="5">
        <v>0.04</v>
      </c>
      <c r="G13" s="5">
        <v>3.3000000000000002E-2</v>
      </c>
      <c r="H13" s="5">
        <v>2.4E-2</v>
      </c>
      <c r="I13" s="5">
        <v>0.05</v>
      </c>
      <c r="J13" s="5">
        <v>0.04</v>
      </c>
      <c r="K13" s="5">
        <v>3.3000000000000002E-2</v>
      </c>
      <c r="L13" s="5">
        <v>2.4E-2</v>
      </c>
      <c r="M13" s="5">
        <v>0.05</v>
      </c>
    </row>
    <row r="14" spans="1:13" ht="14.5" thickBot="1">
      <c r="A14" s="77"/>
      <c r="B14" s="71" t="s">
        <v>50</v>
      </c>
      <c r="C14" s="72"/>
      <c r="D14" s="11"/>
      <c r="E14" s="5">
        <v>0.02</v>
      </c>
      <c r="F14" s="5">
        <v>0.02</v>
      </c>
      <c r="G14" s="5">
        <v>0.02</v>
      </c>
      <c r="H14" s="5">
        <v>0.02</v>
      </c>
      <c r="I14" s="5">
        <v>0.02</v>
      </c>
      <c r="J14" s="5">
        <v>0.02</v>
      </c>
      <c r="K14" s="5">
        <v>0.02</v>
      </c>
      <c r="L14" s="5">
        <v>0.02</v>
      </c>
      <c r="M14" s="5">
        <v>0.02</v>
      </c>
    </row>
    <row r="15" spans="1:13" ht="14.5" thickBot="1">
      <c r="A15" s="77"/>
      <c r="B15" s="71" t="s">
        <v>28</v>
      </c>
      <c r="C15" s="72"/>
      <c r="D15" s="11" t="s">
        <v>29</v>
      </c>
      <c r="E15" s="5"/>
      <c r="F15" s="5"/>
      <c r="G15" s="5"/>
      <c r="H15" s="5"/>
      <c r="I15" s="5"/>
      <c r="J15" s="5"/>
      <c r="K15" s="5"/>
      <c r="L15" s="5"/>
      <c r="M15" s="5"/>
    </row>
    <row r="16" spans="1:13" ht="14.5" thickBot="1">
      <c r="A16" s="78"/>
      <c r="B16" s="69" t="s">
        <v>31</v>
      </c>
      <c r="C16" s="81"/>
      <c r="D16" s="70"/>
      <c r="E16" s="7">
        <f t="shared" ref="E16:M16" si="1">SUM(E9:E15)</f>
        <v>6.8289999999999997</v>
      </c>
      <c r="F16" s="7">
        <f t="shared" si="1"/>
        <v>6.306</v>
      </c>
      <c r="G16" s="7">
        <f t="shared" si="1"/>
        <v>6.112000000000001</v>
      </c>
      <c r="H16" s="7">
        <f t="shared" si="1"/>
        <v>6.085</v>
      </c>
      <c r="I16" s="7">
        <f t="shared" si="1"/>
        <v>7.165</v>
      </c>
      <c r="J16" s="7">
        <f t="shared" si="1"/>
        <v>6.593</v>
      </c>
      <c r="K16" s="7">
        <f t="shared" si="1"/>
        <v>6.3970000000000011</v>
      </c>
      <c r="L16" s="7">
        <f t="shared" si="1"/>
        <v>6.4060000000000006</v>
      </c>
      <c r="M16" s="7">
        <f t="shared" si="1"/>
        <v>5.9980000000000002</v>
      </c>
    </row>
  </sheetData>
  <mergeCells count="13">
    <mergeCell ref="B4:C4"/>
    <mergeCell ref="B5:C5"/>
    <mergeCell ref="B11:B13"/>
    <mergeCell ref="A5:A8"/>
    <mergeCell ref="A9:A16"/>
    <mergeCell ref="B6:C6"/>
    <mergeCell ref="B7:C7"/>
    <mergeCell ref="B8:D8"/>
    <mergeCell ref="B9:C9"/>
    <mergeCell ref="B10:C10"/>
    <mergeCell ref="B14:C14"/>
    <mergeCell ref="B15:C15"/>
    <mergeCell ref="B16:D16"/>
  </mergeCells>
  <phoneticPr fontId="3" type="noConversion"/>
  <conditionalFormatting sqref="E5:M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:M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" r:id="rId1" display="https://max.book118.com/html/2020/1030/6203141240003013.shtm" xr:uid="{8C34BCC4-2057-4770-9B7D-B0455DF136F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3C51-6996-4B9C-A5BA-FA12B5359B8C}">
  <dimension ref="A1:V11"/>
  <sheetViews>
    <sheetView workbookViewId="0">
      <selection activeCell="B1" sqref="B1"/>
    </sheetView>
  </sheetViews>
  <sheetFormatPr defaultRowHeight="14"/>
  <sheetData>
    <row r="1" spans="1:22">
      <c r="A1" s="23" t="s">
        <v>212</v>
      </c>
    </row>
    <row r="2" spans="1:22">
      <c r="A2" s="12" t="s">
        <v>211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11</v>
      </c>
      <c r="T2" t="s">
        <v>7</v>
      </c>
      <c r="U2" t="s">
        <v>8</v>
      </c>
      <c r="V2" t="s">
        <v>9</v>
      </c>
    </row>
    <row r="3" spans="1:22">
      <c r="K3">
        <v>2018</v>
      </c>
      <c r="L3">
        <v>2</v>
      </c>
      <c r="M3">
        <v>0.25</v>
      </c>
      <c r="N3">
        <v>0.24</v>
      </c>
      <c r="O3">
        <v>0.5</v>
      </c>
      <c r="P3">
        <v>0.28000000000000003</v>
      </c>
      <c r="Q3">
        <v>0.2</v>
      </c>
      <c r="R3">
        <v>0.05</v>
      </c>
      <c r="S3">
        <v>0.24</v>
      </c>
      <c r="T3">
        <v>0.27</v>
      </c>
      <c r="U3">
        <v>0.09</v>
      </c>
      <c r="V3">
        <v>0.05</v>
      </c>
    </row>
    <row r="4" spans="1:22">
      <c r="K4">
        <v>2019</v>
      </c>
      <c r="L4">
        <v>1.7423638778220401</v>
      </c>
      <c r="M4">
        <v>0.22310756972112</v>
      </c>
      <c r="N4">
        <v>0.22841965471447012</v>
      </c>
      <c r="O4">
        <v>0.48871181938910979</v>
      </c>
      <c r="P4">
        <v>0.27622841965472</v>
      </c>
      <c r="Q4">
        <v>0.19654714475431012</v>
      </c>
      <c r="R4">
        <v>4.780876494023989E-2</v>
      </c>
      <c r="S4">
        <v>0.23904382470119989</v>
      </c>
      <c r="T4">
        <v>0.25498007968127023</v>
      </c>
      <c r="U4">
        <v>7.9681274900400112E-2</v>
      </c>
      <c r="V4">
        <v>5.3120849933599779E-2</v>
      </c>
    </row>
    <row r="5" spans="1:22">
      <c r="K5">
        <v>2020</v>
      </c>
      <c r="L5">
        <v>1.5259661835748699</v>
      </c>
      <c r="M5">
        <v>0.16485507246377007</v>
      </c>
      <c r="N5">
        <v>0.20289855072463991</v>
      </c>
      <c r="O5">
        <v>0.44384057971015012</v>
      </c>
      <c r="P5">
        <v>0.22826086956521019</v>
      </c>
      <c r="Q5">
        <v>0.12681159420289978</v>
      </c>
      <c r="R5">
        <v>5.9178743961350033E-2</v>
      </c>
      <c r="S5">
        <v>0.22403381642511988</v>
      </c>
      <c r="T5">
        <v>0.25785024154590008</v>
      </c>
      <c r="U5">
        <v>6.7632850241539977E-2</v>
      </c>
      <c r="V5">
        <v>6.7632850241550191E-2</v>
      </c>
    </row>
    <row r="6" spans="1:22">
      <c r="K6">
        <v>2021</v>
      </c>
      <c r="L6">
        <v>1.88419425237604</v>
      </c>
      <c r="M6">
        <v>0.17329605022910988</v>
      </c>
      <c r="N6">
        <v>0.20357832626033012</v>
      </c>
      <c r="O6">
        <v>0.43752375285448997</v>
      </c>
      <c r="P6">
        <v>0.22410580749158004</v>
      </c>
      <c r="Q6">
        <v>0.12723645391270999</v>
      </c>
      <c r="R6">
        <v>5.5984039721590051E-2</v>
      </c>
      <c r="S6">
        <v>0.22885596843764988</v>
      </c>
      <c r="T6">
        <v>0.26913050910700997</v>
      </c>
      <c r="U6">
        <v>6.6945606694559956E-2</v>
      </c>
      <c r="V6">
        <v>5.5788005578800259E-2</v>
      </c>
    </row>
    <row r="7" spans="1:22">
      <c r="K7">
        <v>2022</v>
      </c>
      <c r="L7">
        <v>1.7063176898060799</v>
      </c>
      <c r="M7">
        <v>0.16795211916477015</v>
      </c>
      <c r="N7">
        <v>0.19848886810381994</v>
      </c>
      <c r="O7">
        <v>0.42921097119887008</v>
      </c>
      <c r="P7">
        <v>0.23165517042372974</v>
      </c>
      <c r="Q7">
        <v>0.12274076587446014</v>
      </c>
      <c r="R7">
        <v>5.1064230170299929E-2</v>
      </c>
      <c r="S7">
        <v>0.2239361588863602</v>
      </c>
      <c r="T7">
        <v>0.2661235661205601</v>
      </c>
      <c r="U7">
        <v>7.2524407252439804E-2</v>
      </c>
      <c r="V7">
        <v>5.5788005578799815E-2</v>
      </c>
    </row>
    <row r="8" spans="1:22">
      <c r="K8">
        <v>2023</v>
      </c>
      <c r="L8">
        <v>1.5072350515840001</v>
      </c>
      <c r="M8">
        <v>0.1583669729700099</v>
      </c>
      <c r="N8">
        <v>0.19814957089339003</v>
      </c>
      <c r="O8">
        <v>0.42361256722670992</v>
      </c>
      <c r="P8">
        <v>0.22817737401678029</v>
      </c>
      <c r="Q8">
        <v>0.12214699575619958</v>
      </c>
      <c r="R8">
        <v>5.5984039721590051E-2</v>
      </c>
      <c r="S8">
        <v>0.21884670072985024</v>
      </c>
      <c r="T8">
        <v>0.26739704509309981</v>
      </c>
      <c r="U8">
        <v>6.6945606694559956E-2</v>
      </c>
      <c r="V8">
        <v>5.5788005578800259E-2</v>
      </c>
    </row>
    <row r="9" spans="1:22">
      <c r="K9">
        <v>2025</v>
      </c>
      <c r="L9">
        <v>1.3080675890593101</v>
      </c>
      <c r="M9">
        <v>0.14377719292135982</v>
      </c>
      <c r="N9">
        <v>0.18822512748820008</v>
      </c>
      <c r="O9">
        <v>0.41801416325453999</v>
      </c>
      <c r="P9">
        <v>0.22317274016289002</v>
      </c>
      <c r="Q9">
        <v>0.12214699575618981</v>
      </c>
      <c r="R9">
        <v>5.1064230170300373E-2</v>
      </c>
      <c r="S9">
        <v>0.21884670072986001</v>
      </c>
      <c r="T9">
        <v>0.26113435390224993</v>
      </c>
      <c r="U9">
        <v>6.6945606694569726E-2</v>
      </c>
      <c r="V9">
        <v>5.0209205020919967E-2</v>
      </c>
    </row>
    <row r="10" spans="1:22">
      <c r="K10">
        <v>2027</v>
      </c>
      <c r="L10">
        <v>1.24826645572034</v>
      </c>
      <c r="M10">
        <v>0.13232591206920996</v>
      </c>
      <c r="N10">
        <v>0.18830995179081</v>
      </c>
      <c r="O10">
        <v>0.41818381185976006</v>
      </c>
      <c r="P10">
        <v>0.21799845770376991</v>
      </c>
      <c r="Q10">
        <v>0.11697271329708014</v>
      </c>
      <c r="R10">
        <v>5.6068864024199971E-2</v>
      </c>
      <c r="S10">
        <v>0.21375724257333983</v>
      </c>
      <c r="T10">
        <v>0.25330487548031</v>
      </c>
      <c r="U10">
        <v>6.6945606694559956E-2</v>
      </c>
      <c r="V10">
        <v>5.0209205020919967E-2</v>
      </c>
    </row>
    <row r="11" spans="1:22">
      <c r="K11">
        <v>2030</v>
      </c>
      <c r="L11">
        <v>1.1668351252162099</v>
      </c>
      <c r="M11">
        <v>0.1272364539127</v>
      </c>
      <c r="N11">
        <v>0.18313566933169012</v>
      </c>
      <c r="O11">
        <v>0.40284853954496991</v>
      </c>
      <c r="P11">
        <v>0.22873082287308999</v>
      </c>
      <c r="Q11">
        <v>0.11148152843214021</v>
      </c>
      <c r="R11">
        <v>5.5984039721599821E-2</v>
      </c>
      <c r="S11">
        <v>0.20366315056292983</v>
      </c>
      <c r="T11">
        <v>0.24811814320801018</v>
      </c>
      <c r="U11">
        <v>7.2524407252440248E-2</v>
      </c>
      <c r="V11">
        <v>4.4630404463039675E-2</v>
      </c>
    </row>
  </sheetData>
  <phoneticPr fontId="3" type="noConversion"/>
  <hyperlinks>
    <hyperlink ref="A2" r:id="rId1" display="https://new.qq.com/rain/a/20220308A09JEF00" xr:uid="{88620043-1AE2-494C-BC7C-E05B487A9922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E977C-2B1A-400F-B87B-4E107AA58B62}">
  <dimension ref="A1:N15"/>
  <sheetViews>
    <sheetView workbookViewId="0">
      <selection sqref="A1:A2"/>
    </sheetView>
  </sheetViews>
  <sheetFormatPr defaultRowHeight="14"/>
  <cols>
    <col min="9" max="9" width="4.75" bestFit="1" customWidth="1"/>
    <col min="10" max="10" width="8" bestFit="1" customWidth="1"/>
    <col min="11" max="11" width="12.08203125" bestFit="1" customWidth="1"/>
    <col min="12" max="12" width="38.33203125" bestFit="1" customWidth="1"/>
    <col min="13" max="13" width="8.33203125" bestFit="1" customWidth="1"/>
    <col min="14" max="14" width="6.75" bestFit="1" customWidth="1"/>
  </cols>
  <sheetData>
    <row r="1" spans="1:14" ht="14.5" thickBot="1">
      <c r="A1" s="23" t="s">
        <v>99</v>
      </c>
      <c r="I1" s="88" t="s">
        <v>100</v>
      </c>
      <c r="J1" s="89"/>
      <c r="K1" s="89"/>
      <c r="L1" s="89"/>
      <c r="M1" s="89"/>
      <c r="N1" s="89"/>
    </row>
    <row r="2" spans="1:14" ht="14.5" thickBot="1">
      <c r="A2" s="12" t="s">
        <v>98</v>
      </c>
      <c r="I2" s="15" t="s">
        <v>54</v>
      </c>
      <c r="J2" s="16" t="s">
        <v>58</v>
      </c>
      <c r="K2" s="15" t="s">
        <v>55</v>
      </c>
      <c r="L2" s="15" t="s">
        <v>56</v>
      </c>
      <c r="M2" s="15" t="s">
        <v>57</v>
      </c>
      <c r="N2" s="17" t="s">
        <v>69</v>
      </c>
    </row>
    <row r="3" spans="1:14" ht="14.5" thickBot="1">
      <c r="I3" s="18">
        <v>1</v>
      </c>
      <c r="J3" s="82" t="s">
        <v>70</v>
      </c>
      <c r="K3" s="19" t="s">
        <v>71</v>
      </c>
      <c r="L3" s="18" t="s">
        <v>60</v>
      </c>
      <c r="M3" s="18" t="s">
        <v>72</v>
      </c>
      <c r="N3" s="18">
        <v>2.875</v>
      </c>
    </row>
    <row r="4" spans="1:14" ht="14.5" thickBot="1">
      <c r="I4" s="18">
        <v>2</v>
      </c>
      <c r="J4" s="83"/>
      <c r="K4" s="19" t="s">
        <v>73</v>
      </c>
      <c r="L4" s="18" t="s">
        <v>74</v>
      </c>
      <c r="M4" s="18" t="s">
        <v>75</v>
      </c>
      <c r="N4" s="18">
        <v>0.32500000000000001</v>
      </c>
    </row>
    <row r="5" spans="1:14" ht="14.5" thickBot="1">
      <c r="I5" s="18">
        <v>3</v>
      </c>
      <c r="J5" s="83"/>
      <c r="K5" s="19" t="s">
        <v>76</v>
      </c>
      <c r="L5" s="18" t="s">
        <v>65</v>
      </c>
      <c r="M5" s="18" t="s">
        <v>77</v>
      </c>
      <c r="N5" s="18">
        <v>0.52500000000000002</v>
      </c>
    </row>
    <row r="6" spans="1:14" ht="14.5" thickBot="1">
      <c r="I6" s="18">
        <v>4</v>
      </c>
      <c r="J6" s="83"/>
      <c r="K6" s="19" t="s">
        <v>78</v>
      </c>
      <c r="L6" s="18" t="s">
        <v>64</v>
      </c>
      <c r="M6" s="18" t="s">
        <v>79</v>
      </c>
      <c r="N6" s="18">
        <v>0.85</v>
      </c>
    </row>
    <row r="7" spans="1:14" ht="14.5" thickBot="1">
      <c r="I7" s="18">
        <v>5</v>
      </c>
      <c r="J7" s="83"/>
      <c r="K7" s="19" t="s">
        <v>80</v>
      </c>
      <c r="L7" s="18" t="s">
        <v>63</v>
      </c>
      <c r="M7" s="18" t="s">
        <v>81</v>
      </c>
      <c r="N7" s="18">
        <v>0.185</v>
      </c>
    </row>
    <row r="8" spans="1:14" ht="14.5" thickBot="1">
      <c r="I8" s="18">
        <v>6</v>
      </c>
      <c r="J8" s="83"/>
      <c r="K8" s="19" t="s">
        <v>82</v>
      </c>
      <c r="L8" s="20"/>
      <c r="M8" s="18" t="s">
        <v>68</v>
      </c>
      <c r="N8" s="18">
        <v>8.7499999999999994E-2</v>
      </c>
    </row>
    <row r="9" spans="1:14" ht="14.5" thickBot="1">
      <c r="I9" s="18">
        <v>7</v>
      </c>
      <c r="J9" s="84"/>
      <c r="K9" s="19" t="s">
        <v>83</v>
      </c>
      <c r="L9" s="18" t="s">
        <v>62</v>
      </c>
      <c r="M9" s="18" t="s">
        <v>84</v>
      </c>
      <c r="N9" s="18">
        <v>0.17499999999999999</v>
      </c>
    </row>
    <row r="10" spans="1:14" ht="14.5" thickBot="1">
      <c r="I10" s="18">
        <v>8</v>
      </c>
      <c r="J10" s="21" t="s">
        <v>85</v>
      </c>
      <c r="K10" s="19" t="s">
        <v>86</v>
      </c>
      <c r="L10" s="18" t="s">
        <v>87</v>
      </c>
      <c r="M10" s="18" t="s">
        <v>67</v>
      </c>
      <c r="N10" s="18">
        <v>0.15</v>
      </c>
    </row>
    <row r="11" spans="1:14" ht="14.5" thickBot="1">
      <c r="I11" s="18">
        <v>9</v>
      </c>
      <c r="J11" s="82" t="s">
        <v>66</v>
      </c>
      <c r="K11" s="19" t="s">
        <v>88</v>
      </c>
      <c r="L11" s="18" t="s">
        <v>61</v>
      </c>
      <c r="M11" s="18" t="s">
        <v>89</v>
      </c>
      <c r="N11" s="18">
        <v>3.5000000000000003E-2</v>
      </c>
    </row>
    <row r="12" spans="1:14" ht="14.5" thickBot="1">
      <c r="I12" s="18">
        <v>10</v>
      </c>
      <c r="J12" s="83"/>
      <c r="K12" s="19" t="s">
        <v>59</v>
      </c>
      <c r="L12" s="20"/>
      <c r="M12" s="18" t="s">
        <v>90</v>
      </c>
      <c r="N12" s="18">
        <v>8.7499999999999994E-2</v>
      </c>
    </row>
    <row r="13" spans="1:14" ht="14.5" thickBot="1">
      <c r="I13" s="18">
        <v>11</v>
      </c>
      <c r="J13" s="83"/>
      <c r="K13" s="19" t="s">
        <v>91</v>
      </c>
      <c r="L13" s="18" t="s">
        <v>92</v>
      </c>
      <c r="M13" s="18" t="s">
        <v>93</v>
      </c>
      <c r="N13" s="18">
        <v>0.42499999999999999</v>
      </c>
    </row>
    <row r="14" spans="1:14" ht="14.5" thickBot="1">
      <c r="I14" s="18">
        <v>12</v>
      </c>
      <c r="J14" s="84"/>
      <c r="K14" s="19" t="s">
        <v>94</v>
      </c>
      <c r="L14" s="18" t="s">
        <v>95</v>
      </c>
      <c r="M14" s="18" t="s">
        <v>96</v>
      </c>
      <c r="N14" s="18">
        <v>7.0000000000000007E-2</v>
      </c>
    </row>
    <row r="15" spans="1:14" ht="14.5" thickBot="1">
      <c r="I15" s="85" t="s">
        <v>30</v>
      </c>
      <c r="J15" s="86"/>
      <c r="K15" s="86"/>
      <c r="L15" s="87"/>
      <c r="M15" s="22" t="s">
        <v>97</v>
      </c>
      <c r="N15" s="22">
        <f>SUM(N3:N14)</f>
        <v>5.7900000000000009</v>
      </c>
    </row>
  </sheetData>
  <mergeCells count="4">
    <mergeCell ref="J3:J9"/>
    <mergeCell ref="J11:J14"/>
    <mergeCell ref="I15:L15"/>
    <mergeCell ref="I1:N1"/>
  </mergeCells>
  <phoneticPr fontId="3" type="noConversion"/>
  <hyperlinks>
    <hyperlink ref="A2" r:id="rId1" display="https://news.solarbe.com/201801/25/195184_1.html" xr:uid="{0A193562-9FAE-40D7-B208-E01ECDCA5D10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CAA3-672A-4728-83C1-1D385CC6F056}">
  <dimension ref="A1:I43"/>
  <sheetViews>
    <sheetView workbookViewId="0">
      <selection activeCell="D30" sqref="D26:D30"/>
    </sheetView>
  </sheetViews>
  <sheetFormatPr defaultColWidth="9" defaultRowHeight="14"/>
  <cols>
    <col min="1" max="1" width="39.75" style="24" customWidth="1"/>
    <col min="2" max="2" width="12.25" style="24" customWidth="1"/>
    <col min="3" max="3" width="12.75" style="24" bestFit="1" customWidth="1"/>
    <col min="4" max="4" width="12.75" style="24" customWidth="1"/>
    <col min="5" max="5" width="9" style="24"/>
    <col min="6" max="6" width="11.25" style="24" customWidth="1"/>
    <col min="7" max="7" width="9" style="24"/>
    <col min="8" max="8" width="11.83203125" style="24" customWidth="1"/>
    <col min="9" max="9" width="66.83203125" style="24" customWidth="1"/>
    <col min="10" max="16384" width="9" style="24"/>
  </cols>
  <sheetData>
    <row r="1" spans="1:9">
      <c r="A1" s="29" t="s">
        <v>205</v>
      </c>
      <c r="B1" s="28"/>
      <c r="C1" s="28"/>
      <c r="D1" s="28"/>
      <c r="E1" s="28"/>
      <c r="F1" s="28"/>
      <c r="H1" s="29" t="s">
        <v>166</v>
      </c>
      <c r="I1" s="29" t="s">
        <v>204</v>
      </c>
    </row>
    <row r="2" spans="1:9" ht="28">
      <c r="A2" s="27"/>
      <c r="B2" s="33" t="s">
        <v>210</v>
      </c>
      <c r="C2" s="27" t="s">
        <v>168</v>
      </c>
      <c r="D2" s="27" t="s">
        <v>168</v>
      </c>
      <c r="E2" s="26" t="s">
        <v>167</v>
      </c>
      <c r="F2" s="26" t="s">
        <v>166</v>
      </c>
      <c r="H2" s="24" t="s">
        <v>203</v>
      </c>
      <c r="I2" s="24" t="s">
        <v>202</v>
      </c>
    </row>
    <row r="3" spans="1:9">
      <c r="A3" s="24" t="s">
        <v>201</v>
      </c>
      <c r="B3" s="25">
        <f>B36</f>
        <v>0.1</v>
      </c>
      <c r="C3" s="30">
        <f>C15*B3</f>
        <v>0.49404461482335588</v>
      </c>
      <c r="D3" s="30">
        <f>C3</f>
        <v>0.49404461482335588</v>
      </c>
      <c r="E3" s="25">
        <f t="shared" ref="E3:E13" si="0">D3/SUM($D$3:$D$13)</f>
        <v>9.0909090909090925E-2</v>
      </c>
      <c r="F3" s="24" t="s">
        <v>130</v>
      </c>
      <c r="H3" s="24" t="s">
        <v>200</v>
      </c>
      <c r="I3" s="24" t="s">
        <v>199</v>
      </c>
    </row>
    <row r="4" spans="1:9">
      <c r="A4" s="24" t="s">
        <v>198</v>
      </c>
      <c r="B4" s="25"/>
      <c r="C4" s="30">
        <f>C22+C25</f>
        <v>0.2</v>
      </c>
      <c r="D4" s="30">
        <f>C4</f>
        <v>0.2</v>
      </c>
      <c r="E4" s="25">
        <f t="shared" si="0"/>
        <v>3.6801976251312929E-2</v>
      </c>
      <c r="F4" s="24" t="s">
        <v>130</v>
      </c>
      <c r="H4" s="24" t="s">
        <v>197</v>
      </c>
      <c r="I4" s="24" t="s">
        <v>196</v>
      </c>
    </row>
    <row r="5" spans="1:9">
      <c r="A5" s="24" t="s">
        <v>195</v>
      </c>
      <c r="B5" s="25">
        <f>B38</f>
        <v>4.4999999999999998E-2</v>
      </c>
      <c r="C5" s="30">
        <f>B5*(C4+SUM(C6:C13))</f>
        <v>0.2127464848521628</v>
      </c>
      <c r="D5" s="30">
        <f>C5</f>
        <v>0.2127464848521628</v>
      </c>
      <c r="E5" s="25">
        <f t="shared" si="0"/>
        <v>3.9147455415397998E-2</v>
      </c>
      <c r="F5" s="24" t="s">
        <v>112</v>
      </c>
      <c r="H5" s="24" t="s">
        <v>194</v>
      </c>
      <c r="I5" s="24" t="s">
        <v>193</v>
      </c>
    </row>
    <row r="6" spans="1:9">
      <c r="A6" s="24" t="s">
        <v>192</v>
      </c>
      <c r="B6" s="25"/>
      <c r="C6" s="30">
        <f>'China PV Industry Association'!L17</f>
        <v>5.5788005578800259E-2</v>
      </c>
      <c r="D6" s="30">
        <f>C6</f>
        <v>5.5788005578800259E-2</v>
      </c>
      <c r="E6" s="25">
        <f t="shared" si="0"/>
        <v>1.02655442820956E-2</v>
      </c>
      <c r="F6" s="24" t="s">
        <v>112</v>
      </c>
      <c r="H6" s="24" t="s">
        <v>191</v>
      </c>
      <c r="I6" s="24" t="s">
        <v>190</v>
      </c>
    </row>
    <row r="7" spans="1:9">
      <c r="A7" s="24" t="s">
        <v>16</v>
      </c>
      <c r="B7" s="25"/>
      <c r="C7" s="30">
        <f>C26</f>
        <v>0.43752375285448997</v>
      </c>
      <c r="D7" s="30">
        <f>C7</f>
        <v>0.43752375285448997</v>
      </c>
      <c r="E7" s="25">
        <f t="shared" si="0"/>
        <v>8.0508693809681231E-2</v>
      </c>
      <c r="F7" s="24" t="s">
        <v>130</v>
      </c>
      <c r="H7" s="24" t="s">
        <v>189</v>
      </c>
      <c r="I7" s="24" t="s">
        <v>188</v>
      </c>
    </row>
    <row r="8" spans="1:9">
      <c r="A8" s="24" t="s">
        <v>155</v>
      </c>
      <c r="B8" s="25">
        <v>0</v>
      </c>
      <c r="C8" s="30">
        <f>B8*SUM(C9:C13)</f>
        <v>0</v>
      </c>
      <c r="D8" s="31">
        <v>0</v>
      </c>
      <c r="E8" s="25">
        <f t="shared" si="0"/>
        <v>0</v>
      </c>
      <c r="H8" s="24" t="s">
        <v>187</v>
      </c>
      <c r="I8" s="24" t="s">
        <v>186</v>
      </c>
    </row>
    <row r="9" spans="1:9">
      <c r="A9" s="24" t="s">
        <v>185</v>
      </c>
      <c r="B9" s="25" t="s">
        <v>214</v>
      </c>
      <c r="C9" s="30">
        <f>SUMPRODUCT(B10:B13,C10:C13)</f>
        <v>0.92829734463023506</v>
      </c>
      <c r="D9" s="32">
        <f>C9+(C$8/SUM(C$9:C$13))</f>
        <v>0.92829734463023506</v>
      </c>
      <c r="E9" s="25">
        <f t="shared" si="0"/>
        <v>0.17081588415619381</v>
      </c>
      <c r="F9" s="24" t="s">
        <v>126</v>
      </c>
      <c r="H9" s="24" t="s">
        <v>184</v>
      </c>
      <c r="I9" s="24" t="s">
        <v>183</v>
      </c>
    </row>
    <row r="10" spans="1:9">
      <c r="A10" s="24" t="s">
        <v>145</v>
      </c>
      <c r="B10" s="25">
        <v>0.15</v>
      </c>
      <c r="C10" s="30">
        <f t="shared" ref="C10:C12" si="1">C27</f>
        <v>0.56018192329314997</v>
      </c>
      <c r="D10" s="32">
        <f>C10+(C$8/SUM(C$9:C$13))</f>
        <v>0.56018192329314997</v>
      </c>
      <c r="E10" s="25">
        <f t="shared" si="0"/>
        <v>0.10307900918724652</v>
      </c>
      <c r="F10" s="24" t="s">
        <v>138</v>
      </c>
      <c r="H10" s="24" t="s">
        <v>182</v>
      </c>
      <c r="I10" s="24" t="s">
        <v>181</v>
      </c>
    </row>
    <row r="11" spans="1:9">
      <c r="A11" s="24" t="s">
        <v>180</v>
      </c>
      <c r="B11" s="25">
        <v>0.15</v>
      </c>
      <c r="C11" s="30">
        <f t="shared" si="1"/>
        <v>0.48841833441957005</v>
      </c>
      <c r="D11" s="32">
        <f>C11+(C$8/SUM(C$9:C$13))</f>
        <v>0.48841833441957005</v>
      </c>
      <c r="E11" s="25">
        <f t="shared" si="0"/>
        <v>8.9873799720074157E-2</v>
      </c>
      <c r="F11" s="24" t="s">
        <v>142</v>
      </c>
      <c r="H11" s="24" t="s">
        <v>179</v>
      </c>
      <c r="I11" s="24" t="s">
        <v>178</v>
      </c>
    </row>
    <row r="12" spans="1:9">
      <c r="A12" s="24" t="s">
        <v>14</v>
      </c>
      <c r="B12" s="25">
        <v>0.1</v>
      </c>
      <c r="C12" s="30">
        <f t="shared" si="1"/>
        <v>0.17329605022910988</v>
      </c>
      <c r="D12" s="32">
        <f>C12+(C$8/SUM(C$9:C$13))</f>
        <v>0.17329605022910988</v>
      </c>
      <c r="E12" s="25">
        <f t="shared" si="0"/>
        <v>3.1888185624890167E-2</v>
      </c>
      <c r="F12" s="24" t="s">
        <v>138</v>
      </c>
      <c r="H12" s="24" t="s">
        <v>177</v>
      </c>
      <c r="I12" s="24" t="s">
        <v>176</v>
      </c>
    </row>
    <row r="13" spans="1:9">
      <c r="A13" s="24" t="s">
        <v>13</v>
      </c>
      <c r="B13" s="25">
        <v>0.4</v>
      </c>
      <c r="C13" s="30">
        <f>C30</f>
        <v>1.88419425237604</v>
      </c>
      <c r="D13" s="32">
        <f>C13+(C$8/SUM(C$9:C$13))</f>
        <v>1.88419425237604</v>
      </c>
      <c r="E13" s="25">
        <f t="shared" si="0"/>
        <v>0.34671036064401667</v>
      </c>
      <c r="F13" s="24" t="s">
        <v>135</v>
      </c>
      <c r="H13" s="24" t="s">
        <v>175</v>
      </c>
      <c r="I13" s="24" t="s">
        <v>174</v>
      </c>
    </row>
    <row r="14" spans="1:9">
      <c r="H14" s="24" t="s">
        <v>173</v>
      </c>
      <c r="I14" s="24" t="s">
        <v>172</v>
      </c>
    </row>
    <row r="15" spans="1:9">
      <c r="A15" s="34" t="s">
        <v>215</v>
      </c>
      <c r="B15" s="34"/>
      <c r="C15" s="35">
        <f>SUM(C4:C13)</f>
        <v>4.9404461482335584</v>
      </c>
      <c r="D15" s="35">
        <f>SUM(D4:D13)</f>
        <v>4.9404461482335584</v>
      </c>
      <c r="E15" s="36">
        <f>SUM(E4:E13)</f>
        <v>0.90909090909090895</v>
      </c>
      <c r="F15" s="34"/>
      <c r="H15" s="24" t="s">
        <v>170</v>
      </c>
      <c r="I15" s="24" t="s">
        <v>169</v>
      </c>
    </row>
    <row r="16" spans="1:9">
      <c r="A16" s="34" t="s">
        <v>209</v>
      </c>
      <c r="B16" s="34"/>
      <c r="C16" s="35">
        <f>C15+C3</f>
        <v>5.4344907630569139</v>
      </c>
      <c r="D16" s="35">
        <f>D15+D3</f>
        <v>5.4344907630569139</v>
      </c>
      <c r="E16" s="36">
        <f>E15+E3</f>
        <v>0.99999999999999989</v>
      </c>
      <c r="F16" s="34"/>
      <c r="H16" s="24" t="s">
        <v>165</v>
      </c>
      <c r="I16" s="24" t="s">
        <v>164</v>
      </c>
    </row>
    <row r="17" spans="1:9">
      <c r="H17" s="24" t="s">
        <v>162</v>
      </c>
      <c r="I17" s="24" t="s">
        <v>161</v>
      </c>
    </row>
    <row r="18" spans="1:9">
      <c r="A18" s="29" t="s">
        <v>171</v>
      </c>
      <c r="B18" s="28"/>
      <c r="C18" s="28"/>
      <c r="D18" s="28"/>
      <c r="E18" s="28"/>
      <c r="F18" s="28"/>
      <c r="H18" s="24" t="s">
        <v>159</v>
      </c>
      <c r="I18" s="24" t="s">
        <v>158</v>
      </c>
    </row>
    <row r="19" spans="1:9" ht="28">
      <c r="A19" s="26"/>
      <c r="B19" s="33" t="s">
        <v>210</v>
      </c>
      <c r="C19" s="27" t="s">
        <v>168</v>
      </c>
      <c r="D19" s="27" t="s">
        <v>168</v>
      </c>
      <c r="E19" s="26" t="s">
        <v>167</v>
      </c>
      <c r="F19" s="26" t="s">
        <v>166</v>
      </c>
      <c r="H19" s="24" t="s">
        <v>142</v>
      </c>
      <c r="I19" s="24" t="s">
        <v>156</v>
      </c>
    </row>
    <row r="20" spans="1:9">
      <c r="A20" s="24" t="s">
        <v>163</v>
      </c>
      <c r="B20" s="25">
        <f>B38</f>
        <v>4.4999999999999998E-2</v>
      </c>
      <c r="C20" s="30">
        <f>C32*B20</f>
        <v>0.1771251440927562</v>
      </c>
      <c r="D20" s="30">
        <f>C20</f>
        <v>0.1771251440927562</v>
      </c>
      <c r="E20" s="25">
        <f t="shared" ref="E20:E30" si="2">D20/SUM($D$20:$D$30)</f>
        <v>4.3062200956937795E-2</v>
      </c>
      <c r="F20" s="24" t="s">
        <v>130</v>
      </c>
      <c r="H20" s="24" t="s">
        <v>135</v>
      </c>
      <c r="I20" s="24" t="s">
        <v>154</v>
      </c>
    </row>
    <row r="21" spans="1:9">
      <c r="A21" s="24" t="s">
        <v>160</v>
      </c>
      <c r="B21" s="25"/>
      <c r="C21" s="30">
        <f>'Explanation of station cost  '!N14+'Explanation of station cost  '!N11</f>
        <v>0.10500000000000001</v>
      </c>
      <c r="D21" s="30">
        <f>C21</f>
        <v>0.10500000000000001</v>
      </c>
      <c r="E21" s="25">
        <f t="shared" si="2"/>
        <v>2.5527324895841166E-2</v>
      </c>
      <c r="F21" s="24" t="s">
        <v>130</v>
      </c>
      <c r="H21" s="24" t="s">
        <v>138</v>
      </c>
      <c r="I21" s="24" t="s">
        <v>152</v>
      </c>
    </row>
    <row r="22" spans="1:9">
      <c r="A22" s="24" t="s">
        <v>157</v>
      </c>
      <c r="B22" s="25"/>
      <c r="C22" s="30">
        <f>'PV power station cost indicator'!M5+'PV power station cost indicator'!M6+'PV power station cost indicator'!M7</f>
        <v>0.15000000000000002</v>
      </c>
      <c r="D22" s="30">
        <f>C22</f>
        <v>0.15000000000000002</v>
      </c>
      <c r="E22" s="25">
        <f t="shared" si="2"/>
        <v>3.6467606994058807E-2</v>
      </c>
      <c r="F22" s="24" t="s">
        <v>130</v>
      </c>
      <c r="H22" s="24" t="s">
        <v>150</v>
      </c>
      <c r="I22" s="24" t="s">
        <v>149</v>
      </c>
    </row>
    <row r="23" spans="1:9">
      <c r="A23" s="24" t="s">
        <v>155</v>
      </c>
      <c r="B23" s="25">
        <v>0</v>
      </c>
      <c r="C23" s="30">
        <f>B23*SUM(C27:C30)</f>
        <v>0</v>
      </c>
      <c r="D23" s="31">
        <v>0</v>
      </c>
      <c r="E23" s="25">
        <f t="shared" si="2"/>
        <v>0</v>
      </c>
      <c r="H23" s="24" t="s">
        <v>147</v>
      </c>
      <c r="I23" s="24" t="s">
        <v>146</v>
      </c>
    </row>
    <row r="24" spans="1:9">
      <c r="A24" s="24" t="s">
        <v>153</v>
      </c>
      <c r="B24" s="25"/>
      <c r="C24" s="30">
        <f>'Explanation of station cost  '!N12</f>
        <v>8.7499999999999994E-2</v>
      </c>
      <c r="D24" s="30">
        <f>C24</f>
        <v>8.7499999999999994E-2</v>
      </c>
      <c r="E24" s="25">
        <f t="shared" si="2"/>
        <v>2.12727707465343E-2</v>
      </c>
      <c r="F24" s="24" t="s">
        <v>112</v>
      </c>
      <c r="H24" s="24" t="s">
        <v>144</v>
      </c>
      <c r="I24" s="24" t="s">
        <v>143</v>
      </c>
    </row>
    <row r="25" spans="1:9">
      <c r="A25" s="24" t="s">
        <v>151</v>
      </c>
      <c r="B25" s="25"/>
      <c r="C25" s="30">
        <f>'PV power station cost indicator'!M13</f>
        <v>0.05</v>
      </c>
      <c r="D25" s="30">
        <f>C25</f>
        <v>0.05</v>
      </c>
      <c r="E25" s="25">
        <f t="shared" si="2"/>
        <v>1.2155868998019601E-2</v>
      </c>
      <c r="F25" s="24" t="s">
        <v>130</v>
      </c>
      <c r="H25" s="24" t="s">
        <v>141</v>
      </c>
      <c r="I25" s="24" t="s">
        <v>140</v>
      </c>
    </row>
    <row r="26" spans="1:9">
      <c r="A26" s="24" t="s">
        <v>148</v>
      </c>
      <c r="B26" s="25"/>
      <c r="C26" s="30">
        <f>'China PV Industry Association'!E17</f>
        <v>0.43752375285448997</v>
      </c>
      <c r="D26" s="30">
        <f>C26</f>
        <v>0.43752375285448997</v>
      </c>
      <c r="E26" s="25">
        <f t="shared" si="2"/>
        <v>0.10636962846442169</v>
      </c>
      <c r="F26" s="24" t="s">
        <v>130</v>
      </c>
      <c r="H26" s="24" t="s">
        <v>137</v>
      </c>
      <c r="I26" s="24" t="s">
        <v>136</v>
      </c>
    </row>
    <row r="27" spans="1:9">
      <c r="A27" s="24" t="s">
        <v>145</v>
      </c>
      <c r="B27" s="25"/>
      <c r="C27" s="30">
        <f>'China PV Industry Association'!F17+'China PV Industry Association'!J17+'China PV Industry Association'!K17</f>
        <v>0.56018192329314997</v>
      </c>
      <c r="D27" s="32">
        <f>C27+(C$23/SUM(C$27:C$30))</f>
        <v>0.56018192329314997</v>
      </c>
      <c r="E27" s="25">
        <f t="shared" si="2"/>
        <v>0.13618996149220391</v>
      </c>
      <c r="F27" s="24" t="s">
        <v>138</v>
      </c>
      <c r="H27" s="24" t="s">
        <v>134</v>
      </c>
      <c r="I27" s="24" t="s">
        <v>133</v>
      </c>
    </row>
    <row r="28" spans="1:9">
      <c r="A28" s="24" t="s">
        <v>15</v>
      </c>
      <c r="B28" s="25"/>
      <c r="C28" s="30">
        <f>'China PV Industry Association'!D17+'China PV Industry Association'!H17+'China PV Industry Association'!I17</f>
        <v>0.48841833441957005</v>
      </c>
      <c r="D28" s="32">
        <f>C28+(C$23/SUM(C$27:C$30))</f>
        <v>0.48841833441957005</v>
      </c>
      <c r="E28" s="25">
        <f t="shared" si="2"/>
        <v>0.11874298578870443</v>
      </c>
      <c r="F28" s="24" t="s">
        <v>142</v>
      </c>
      <c r="H28" s="24" t="s">
        <v>132</v>
      </c>
      <c r="I28" s="24" t="s">
        <v>131</v>
      </c>
    </row>
    <row r="29" spans="1:9">
      <c r="A29" s="24" t="s">
        <v>139</v>
      </c>
      <c r="B29" s="25"/>
      <c r="C29" s="30">
        <f>'China PV Industry Association'!C17</f>
        <v>0.17329605022910988</v>
      </c>
      <c r="D29" s="32">
        <f>C29+(C$23/SUM(C$27:C$30))</f>
        <v>0.17329605022910988</v>
      </c>
      <c r="E29" s="25">
        <f t="shared" si="2"/>
        <v>4.2131281689185687E-2</v>
      </c>
      <c r="F29" s="24" t="s">
        <v>138</v>
      </c>
      <c r="H29" s="24" t="s">
        <v>130</v>
      </c>
      <c r="I29" s="24" t="s">
        <v>129</v>
      </c>
    </row>
    <row r="30" spans="1:9">
      <c r="A30" s="24" t="s">
        <v>13</v>
      </c>
      <c r="B30" s="25"/>
      <c r="C30" s="30">
        <f>'China PV Industry Association'!B17</f>
        <v>1.88419425237604</v>
      </c>
      <c r="D30" s="32">
        <f>C30+(C$23/SUM(C$27:C$30))</f>
        <v>1.88419425237604</v>
      </c>
      <c r="E30" s="25">
        <f t="shared" si="2"/>
        <v>0.45808036997409252</v>
      </c>
      <c r="F30" s="24" t="s">
        <v>135</v>
      </c>
      <c r="H30" s="24" t="s">
        <v>128</v>
      </c>
      <c r="I30" s="24" t="s">
        <v>127</v>
      </c>
    </row>
    <row r="31" spans="1:9">
      <c r="H31" s="24" t="s">
        <v>126</v>
      </c>
      <c r="I31" s="24" t="s">
        <v>125</v>
      </c>
    </row>
    <row r="32" spans="1:9">
      <c r="A32" s="34" t="s">
        <v>208</v>
      </c>
      <c r="B32" s="34"/>
      <c r="C32" s="35">
        <f>SUM(C21:C30)</f>
        <v>3.9361143131723599</v>
      </c>
      <c r="D32" s="35">
        <f>SUM(D21:D30)</f>
        <v>3.9361143131723599</v>
      </c>
      <c r="E32" s="36">
        <f>SUM(E21:E30)</f>
        <v>0.95693779904306209</v>
      </c>
      <c r="F32" s="37"/>
      <c r="H32" s="24" t="s">
        <v>124</v>
      </c>
      <c r="I32" s="24" t="s">
        <v>123</v>
      </c>
    </row>
    <row r="33" spans="1:9">
      <c r="A33" s="34" t="s">
        <v>209</v>
      </c>
      <c r="B33" s="34"/>
      <c r="C33" s="35">
        <f>C32+C20</f>
        <v>4.1132394572651165</v>
      </c>
      <c r="D33" s="35">
        <f>D32+D20</f>
        <v>4.1132394572651165</v>
      </c>
      <c r="E33" s="36">
        <f>E32+E20</f>
        <v>0.99999999999999989</v>
      </c>
      <c r="F33" s="37"/>
      <c r="H33" s="24" t="s">
        <v>122</v>
      </c>
      <c r="I33" s="24" t="s">
        <v>121</v>
      </c>
    </row>
    <row r="34" spans="1:9">
      <c r="H34" s="24" t="s">
        <v>120</v>
      </c>
      <c r="I34" s="24" t="s">
        <v>119</v>
      </c>
    </row>
    <row r="35" spans="1:9">
      <c r="H35" s="24" t="s">
        <v>118</v>
      </c>
      <c r="I35" s="24" t="s">
        <v>117</v>
      </c>
    </row>
    <row r="36" spans="1:9">
      <c r="A36" s="41" t="s">
        <v>232</v>
      </c>
      <c r="B36" s="42">
        <v>0.1</v>
      </c>
      <c r="H36" s="24" t="s">
        <v>116</v>
      </c>
      <c r="I36" s="24" t="s">
        <v>115</v>
      </c>
    </row>
    <row r="37" spans="1:9">
      <c r="A37" s="12" t="s">
        <v>231</v>
      </c>
      <c r="H37" s="24" t="s">
        <v>114</v>
      </c>
      <c r="I37" s="24" t="s">
        <v>113</v>
      </c>
    </row>
    <row r="38" spans="1:9">
      <c r="A38" s="41" t="s">
        <v>234</v>
      </c>
      <c r="B38" s="42">
        <v>4.4999999999999998E-2</v>
      </c>
      <c r="H38" s="24" t="s">
        <v>112</v>
      </c>
      <c r="I38" s="24" t="s">
        <v>111</v>
      </c>
    </row>
    <row r="39" spans="1:9">
      <c r="A39" s="12" t="s">
        <v>233</v>
      </c>
      <c r="H39" s="24" t="s">
        <v>110</v>
      </c>
      <c r="I39" s="24" t="s">
        <v>109</v>
      </c>
    </row>
    <row r="40" spans="1:9">
      <c r="A40" s="41" t="s">
        <v>235</v>
      </c>
      <c r="B40" s="42">
        <v>0</v>
      </c>
      <c r="C40" s="42">
        <v>0.17</v>
      </c>
      <c r="H40" s="24" t="s">
        <v>108</v>
      </c>
      <c r="I40" s="24" t="s">
        <v>107</v>
      </c>
    </row>
    <row r="41" spans="1:9">
      <c r="A41" s="12" t="s">
        <v>236</v>
      </c>
      <c r="H41" s="24" t="s">
        <v>106</v>
      </c>
      <c r="I41" s="24" t="s">
        <v>105</v>
      </c>
    </row>
    <row r="42" spans="1:9">
      <c r="H42" s="24" t="s">
        <v>104</v>
      </c>
      <c r="I42" s="24" t="s">
        <v>103</v>
      </c>
    </row>
    <row r="43" spans="1:9">
      <c r="H43" s="24" t="s">
        <v>102</v>
      </c>
      <c r="I43" s="24" t="s">
        <v>101</v>
      </c>
    </row>
  </sheetData>
  <phoneticPr fontId="3" type="noConversion"/>
  <hyperlinks>
    <hyperlink ref="A37" r:id="rId1" display="https://www.yicai.com/news/101344578.html" xr:uid="{EED09821-C80D-4AB0-BD3A-E5CEA330EA01}"/>
    <hyperlink ref="A39" r:id="rId2" display="https://www.sohu.com/a/443906952_749304" xr:uid="{9438D091-C956-47C3-9307-7426D815211D}"/>
    <hyperlink ref="A41" r:id="rId3" display="https://guangfu.bjx.com.cn/news/20140730/532458.shtml" xr:uid="{E6CA821C-2D83-4F54-816A-8DE0065916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25DC2-9E4E-4643-9B43-563BF701BCA6}">
  <sheetPr>
    <tabColor theme="8" tint="-0.249977111117893"/>
  </sheetPr>
  <dimension ref="A1:AQ4"/>
  <sheetViews>
    <sheetView workbookViewId="0">
      <selection activeCell="D18" sqref="D18"/>
    </sheetView>
  </sheetViews>
  <sheetFormatPr defaultColWidth="9" defaultRowHeight="14"/>
  <cols>
    <col min="1" max="1" width="16.25" style="24" bestFit="1" customWidth="1"/>
    <col min="2" max="16384" width="9" style="24"/>
  </cols>
  <sheetData>
    <row r="1" spans="1:43">
      <c r="B1" s="38" t="s">
        <v>203</v>
      </c>
      <c r="C1" s="38" t="s">
        <v>200</v>
      </c>
      <c r="D1" s="38" t="s">
        <v>197</v>
      </c>
      <c r="E1" s="38" t="s">
        <v>194</v>
      </c>
      <c r="F1" s="38" t="s">
        <v>191</v>
      </c>
      <c r="G1" s="38" t="s">
        <v>189</v>
      </c>
      <c r="H1" s="38" t="s">
        <v>187</v>
      </c>
      <c r="I1" s="38" t="s">
        <v>184</v>
      </c>
      <c r="J1" s="38" t="s">
        <v>182</v>
      </c>
      <c r="K1" s="38" t="s">
        <v>179</v>
      </c>
      <c r="L1" s="38" t="s">
        <v>177</v>
      </c>
      <c r="M1" s="38" t="s">
        <v>175</v>
      </c>
      <c r="N1" s="38" t="s">
        <v>173</v>
      </c>
      <c r="O1" s="38" t="s">
        <v>170</v>
      </c>
      <c r="P1" s="38" t="s">
        <v>165</v>
      </c>
      <c r="Q1" s="38" t="s">
        <v>162</v>
      </c>
      <c r="R1" s="38" t="s">
        <v>159</v>
      </c>
      <c r="S1" s="38" t="s">
        <v>142</v>
      </c>
      <c r="T1" s="38" t="s">
        <v>135</v>
      </c>
      <c r="U1" s="38" t="s">
        <v>138</v>
      </c>
      <c r="V1" s="38" t="s">
        <v>150</v>
      </c>
      <c r="W1" s="38" t="s">
        <v>147</v>
      </c>
      <c r="X1" s="38" t="s">
        <v>144</v>
      </c>
      <c r="Y1" s="38" t="s">
        <v>141</v>
      </c>
      <c r="Z1" s="38" t="s">
        <v>137</v>
      </c>
      <c r="AA1" s="38" t="s">
        <v>134</v>
      </c>
      <c r="AB1" s="38" t="s">
        <v>132</v>
      </c>
      <c r="AC1" s="38" t="s">
        <v>130</v>
      </c>
      <c r="AD1" s="38" t="s">
        <v>128</v>
      </c>
      <c r="AE1" s="38" t="s">
        <v>126</v>
      </c>
      <c r="AF1" s="38" t="s">
        <v>124</v>
      </c>
      <c r="AG1" s="38" t="s">
        <v>122</v>
      </c>
      <c r="AH1" s="38" t="s">
        <v>120</v>
      </c>
      <c r="AI1" s="38" t="s">
        <v>118</v>
      </c>
      <c r="AJ1" s="38" t="s">
        <v>116</v>
      </c>
      <c r="AK1" s="38" t="s">
        <v>114</v>
      </c>
      <c r="AL1" s="38" t="s">
        <v>112</v>
      </c>
      <c r="AM1" s="38" t="s">
        <v>110</v>
      </c>
      <c r="AN1" s="38" t="s">
        <v>108</v>
      </c>
      <c r="AO1" s="38" t="s">
        <v>106</v>
      </c>
      <c r="AP1" s="38" t="s">
        <v>104</v>
      </c>
      <c r="AQ1" s="38" t="s">
        <v>102</v>
      </c>
    </row>
    <row r="2" spans="1:43">
      <c r="A2" s="24" t="s">
        <v>216</v>
      </c>
      <c r="B2" s="24">
        <f>SUMIF(Data!$F$3:$F$13,SoDSCbRIC!B$1,Data!$E$3:$E$13)</f>
        <v>0</v>
      </c>
      <c r="C2" s="24">
        <f>SUMIF(Data!$F$3:$F$13,SoDSCbRIC!C$1,Data!$E$3:$E$13)</f>
        <v>0</v>
      </c>
      <c r="D2" s="24">
        <f>SUMIF(Data!$F$3:$F$13,SoDSCbRIC!D$1,Data!$E$3:$E$13)</f>
        <v>0</v>
      </c>
      <c r="E2" s="24">
        <f>SUMIF(Data!$F$3:$F$13,SoDSCbRIC!E$1,Data!$E$3:$E$13)</f>
        <v>0</v>
      </c>
      <c r="F2" s="24">
        <f>SUMIF(Data!$F$3:$F$13,SoDSCbRIC!F$1,Data!$E$3:$E$13)</f>
        <v>0</v>
      </c>
      <c r="G2" s="24">
        <f>SUMIF(Data!$F$3:$F$13,SoDSCbRIC!G$1,Data!$E$3:$E$13)</f>
        <v>0</v>
      </c>
      <c r="H2" s="24">
        <f>SUMIF(Data!$F$3:$F$13,SoDSCbRIC!H$1,Data!$E$3:$E$13)</f>
        <v>0</v>
      </c>
      <c r="I2" s="24">
        <f>SUMIF(Data!$F$3:$F$13,SoDSCbRIC!I$1,Data!$E$3:$E$13)</f>
        <v>0</v>
      </c>
      <c r="J2" s="24">
        <f>SUMIF(Data!$F$3:$F$13,SoDSCbRIC!J$1,Data!$E$3:$E$13)</f>
        <v>0</v>
      </c>
      <c r="K2" s="24">
        <f>SUMIF(Data!$F$3:$F$13,SoDSCbRIC!K$1,Data!$E$3:$E$13)</f>
        <v>0</v>
      </c>
      <c r="L2" s="24">
        <f>SUMIF(Data!$F$3:$F$13,SoDSCbRIC!L$1,Data!$E$3:$E$13)</f>
        <v>0</v>
      </c>
      <c r="M2" s="24">
        <f>SUMIF(Data!$F$3:$F$13,SoDSCbRIC!M$1,Data!$E$3:$E$13)</f>
        <v>0</v>
      </c>
      <c r="N2" s="24">
        <f>SUMIF(Data!$F$3:$F$13,SoDSCbRIC!N$1,Data!$E$3:$E$13)</f>
        <v>0</v>
      </c>
      <c r="O2" s="24">
        <f>SUMIF(Data!$F$3:$F$13,SoDSCbRIC!O$1,Data!$E$3:$E$13)</f>
        <v>0</v>
      </c>
      <c r="P2" s="24">
        <f>SUMIF(Data!$F$3:$F$13,SoDSCbRIC!P$1,Data!$E$3:$E$13)</f>
        <v>0</v>
      </c>
      <c r="Q2" s="24">
        <f>SUMIF(Data!$F$3:$F$13,SoDSCbRIC!Q$1,Data!$E$3:$E$13)</f>
        <v>0</v>
      </c>
      <c r="R2" s="24">
        <f>SUMIF(Data!$F$3:$F$13,SoDSCbRIC!R$1,Data!$E$3:$E$13)</f>
        <v>0</v>
      </c>
      <c r="S2" s="24">
        <f>SUMIF(Data!$F$3:$F$13,SoDSCbRIC!S$1,Data!$E$3:$E$13)</f>
        <v>8.9873799720074157E-2</v>
      </c>
      <c r="T2" s="24">
        <f>SUMIF(Data!$F$3:$F$13,SoDSCbRIC!T$1,Data!$E$3:$E$13)</f>
        <v>0.34671036064401667</v>
      </c>
      <c r="U2" s="24">
        <f>SUMIF(Data!$F$3:$F$13,SoDSCbRIC!U$1,Data!$E$3:$E$13)</f>
        <v>0.1349671948121367</v>
      </c>
      <c r="V2" s="24">
        <f>SUMIF(Data!$F$3:$F$13,SoDSCbRIC!V$1,Data!$E$3:$E$13)</f>
        <v>0</v>
      </c>
      <c r="W2" s="24">
        <f>SUMIF(Data!$F$3:$F$13,SoDSCbRIC!W$1,Data!$E$3:$E$13)</f>
        <v>0</v>
      </c>
      <c r="X2" s="24">
        <f>SUMIF(Data!$F$3:$F$13,SoDSCbRIC!X$1,Data!$E$3:$E$13)</f>
        <v>0</v>
      </c>
      <c r="Y2" s="24">
        <f>SUMIF(Data!$F$3:$F$13,SoDSCbRIC!Y$1,Data!$E$3:$E$13)</f>
        <v>0</v>
      </c>
      <c r="Z2" s="24">
        <f>SUMIF(Data!$F$3:$F$13,SoDSCbRIC!Z$1,Data!$E$3:$E$13)</f>
        <v>0</v>
      </c>
      <c r="AA2" s="24">
        <f>SUMIF(Data!$F$3:$F$13,SoDSCbRIC!AA$1,Data!$E$3:$E$13)</f>
        <v>0</v>
      </c>
      <c r="AB2" s="24">
        <f>SUMIF(Data!$F$3:$F$13,SoDSCbRIC!AB$1,Data!$E$3:$E$13)</f>
        <v>0</v>
      </c>
      <c r="AC2" s="24">
        <f>SUMIF(Data!$F$3:$F$13,SoDSCbRIC!AC$1,Data!$E$3:$E$13)</f>
        <v>0.2082197609700851</v>
      </c>
      <c r="AD2" s="24">
        <f>SUMIF(Data!$F$3:$F$13,SoDSCbRIC!AD$1,Data!$E$3:$E$13)</f>
        <v>0</v>
      </c>
      <c r="AE2" s="24">
        <f>SUMIF(Data!$F$3:$F$13,SoDSCbRIC!AE$1,Data!$E$3:$E$13)</f>
        <v>0.17081588415619381</v>
      </c>
      <c r="AF2" s="24">
        <f>SUMIF(Data!$F$3:$F$13,SoDSCbRIC!AF$1,Data!$E$3:$E$13)</f>
        <v>0</v>
      </c>
      <c r="AG2" s="24">
        <f>SUMIF(Data!$F$3:$F$13,SoDSCbRIC!AG$1,Data!$E$3:$E$13)</f>
        <v>0</v>
      </c>
      <c r="AH2" s="24">
        <f>SUMIF(Data!$F$3:$F$13,SoDSCbRIC!AH$1,Data!$E$3:$E$13)</f>
        <v>0</v>
      </c>
      <c r="AI2" s="24">
        <f>SUMIF(Data!$F$3:$F$13,SoDSCbRIC!AI$1,Data!$E$3:$E$13)</f>
        <v>0</v>
      </c>
      <c r="AJ2" s="24">
        <f>SUMIF(Data!$F$3:$F$13,SoDSCbRIC!AJ$1,Data!$E$3:$E$13)</f>
        <v>0</v>
      </c>
      <c r="AK2" s="24">
        <f>SUMIF(Data!$F$3:$F$13,SoDSCbRIC!AK$1,Data!$E$3:$E$13)</f>
        <v>0</v>
      </c>
      <c r="AL2" s="24">
        <f>SUMIF(Data!$F$3:$F$13,SoDSCbRIC!AL$1,Data!$E$3:$E$13)</f>
        <v>4.9412999697493597E-2</v>
      </c>
      <c r="AM2" s="24">
        <f>SUMIF(Data!$F$3:$F$13,SoDSCbRIC!AM$1,Data!$E$3:$E$13)</f>
        <v>0</v>
      </c>
      <c r="AN2" s="24">
        <f>SUMIF(Data!$F$3:$F$13,SoDSCbRIC!AN$1,Data!$E$3:$E$13)</f>
        <v>0</v>
      </c>
      <c r="AO2" s="24">
        <f>SUMIF(Data!$F$3:$F$13,SoDSCbRIC!AO$1,Data!$E$3:$E$13)</f>
        <v>0</v>
      </c>
      <c r="AP2" s="24">
        <f>SUMIF(Data!$F$3:$F$13,SoDSCbRIC!AP$1,Data!$E$3:$E$13)</f>
        <v>0</v>
      </c>
      <c r="AQ2" s="24">
        <f>SUMIF(Data!$F$3:$F$13,SoDSCbRIC!AQ$1,Data!$E$3:$E$13)</f>
        <v>0</v>
      </c>
    </row>
    <row r="3" spans="1:43">
      <c r="A3" s="24" t="s">
        <v>217</v>
      </c>
      <c r="B3" s="24">
        <f>B2</f>
        <v>0</v>
      </c>
      <c r="C3" s="24">
        <f t="shared" ref="C3:U3" si="0">C2</f>
        <v>0</v>
      </c>
      <c r="D3" s="24">
        <f t="shared" si="0"/>
        <v>0</v>
      </c>
      <c r="E3" s="24">
        <f t="shared" si="0"/>
        <v>0</v>
      </c>
      <c r="F3" s="24">
        <f t="shared" si="0"/>
        <v>0</v>
      </c>
      <c r="G3" s="24">
        <f t="shared" si="0"/>
        <v>0</v>
      </c>
      <c r="H3" s="24">
        <f t="shared" si="0"/>
        <v>0</v>
      </c>
      <c r="I3" s="24">
        <f t="shared" si="0"/>
        <v>0</v>
      </c>
      <c r="J3" s="24">
        <f t="shared" si="0"/>
        <v>0</v>
      </c>
      <c r="K3" s="24">
        <f t="shared" si="0"/>
        <v>0</v>
      </c>
      <c r="L3" s="24">
        <f t="shared" si="0"/>
        <v>0</v>
      </c>
      <c r="M3" s="24">
        <f t="shared" si="0"/>
        <v>0</v>
      </c>
      <c r="N3" s="24">
        <f t="shared" si="0"/>
        <v>0</v>
      </c>
      <c r="O3" s="24">
        <f t="shared" si="0"/>
        <v>0</v>
      </c>
      <c r="P3" s="24">
        <f t="shared" si="0"/>
        <v>0</v>
      </c>
      <c r="Q3" s="24">
        <f t="shared" si="0"/>
        <v>0</v>
      </c>
      <c r="R3" s="24">
        <f t="shared" si="0"/>
        <v>0</v>
      </c>
      <c r="S3" s="24">
        <f t="shared" si="0"/>
        <v>8.9873799720074157E-2</v>
      </c>
      <c r="T3" s="24">
        <f t="shared" si="0"/>
        <v>0.34671036064401667</v>
      </c>
      <c r="U3" s="24">
        <f t="shared" si="0"/>
        <v>0.1349671948121367</v>
      </c>
      <c r="V3" s="24">
        <f>V2</f>
        <v>0</v>
      </c>
      <c r="W3" s="24">
        <f t="shared" ref="W3" si="1">W2</f>
        <v>0</v>
      </c>
      <c r="X3" s="24">
        <f t="shared" ref="X3" si="2">X2</f>
        <v>0</v>
      </c>
      <c r="Y3" s="24">
        <f t="shared" ref="Y3" si="3">Y2</f>
        <v>0</v>
      </c>
      <c r="Z3" s="24">
        <f t="shared" ref="Z3" si="4">Z2</f>
        <v>0</v>
      </c>
      <c r="AA3" s="24">
        <f t="shared" ref="AA3" si="5">AA2</f>
        <v>0</v>
      </c>
      <c r="AB3" s="24">
        <f t="shared" ref="AB3" si="6">AB2</f>
        <v>0</v>
      </c>
      <c r="AC3" s="24">
        <f t="shared" ref="AC3" si="7">AC2</f>
        <v>0.2082197609700851</v>
      </c>
      <c r="AD3" s="24">
        <f t="shared" ref="AD3" si="8">AD2</f>
        <v>0</v>
      </c>
      <c r="AE3" s="24">
        <f t="shared" ref="AE3" si="9">AE2</f>
        <v>0.17081588415619381</v>
      </c>
      <c r="AF3" s="24">
        <f t="shared" ref="AF3" si="10">AF2</f>
        <v>0</v>
      </c>
      <c r="AG3" s="24">
        <f t="shared" ref="AG3" si="11">AG2</f>
        <v>0</v>
      </c>
      <c r="AH3" s="24">
        <f t="shared" ref="AH3" si="12">AH2</f>
        <v>0</v>
      </c>
      <c r="AI3" s="24">
        <f t="shared" ref="AI3" si="13">AI2</f>
        <v>0</v>
      </c>
      <c r="AJ3" s="24">
        <f t="shared" ref="AJ3" si="14">AJ2</f>
        <v>0</v>
      </c>
      <c r="AK3" s="24">
        <f t="shared" ref="AK3" si="15">AK2</f>
        <v>0</v>
      </c>
      <c r="AL3" s="24">
        <f>AL2</f>
        <v>4.9412999697493597E-2</v>
      </c>
      <c r="AM3" s="24">
        <f t="shared" ref="AM3" si="16">AM2</f>
        <v>0</v>
      </c>
      <c r="AN3" s="24">
        <f t="shared" ref="AN3" si="17">AN2</f>
        <v>0</v>
      </c>
      <c r="AO3" s="24">
        <f t="shared" ref="AO3" si="18">AO2</f>
        <v>0</v>
      </c>
      <c r="AP3" s="24">
        <f t="shared" ref="AP3" si="19">AP2</f>
        <v>0</v>
      </c>
      <c r="AQ3" s="24">
        <f t="shared" ref="AQ3" si="20">AQ2</f>
        <v>0</v>
      </c>
    </row>
    <row r="4" spans="1:43">
      <c r="A4" s="24" t="s">
        <v>218</v>
      </c>
      <c r="B4" s="24">
        <f>SUMIF(Data!$F$20:$F$30,SoDSCbRIC!B$1,Data!$E$20:$E$30)</f>
        <v>0</v>
      </c>
      <c r="C4" s="24">
        <f>SUMIF(Data!$F$20:$F$30,SoDSCbRIC!C$1,Data!$E$20:$E$30)</f>
        <v>0</v>
      </c>
      <c r="D4" s="24">
        <f>SUMIF(Data!$F$20:$F$30,SoDSCbRIC!D$1,Data!$E$20:$E$30)</f>
        <v>0</v>
      </c>
      <c r="E4" s="24">
        <f>SUMIF(Data!$F$20:$F$30,SoDSCbRIC!E$1,Data!$E$20:$E$30)</f>
        <v>0</v>
      </c>
      <c r="F4" s="24">
        <f>SUMIF(Data!$F$20:$F$30,SoDSCbRIC!F$1,Data!$E$20:$E$30)</f>
        <v>0</v>
      </c>
      <c r="G4" s="24">
        <f>SUMIF(Data!$F$20:$F$30,SoDSCbRIC!G$1,Data!$E$20:$E$30)</f>
        <v>0</v>
      </c>
      <c r="H4" s="24">
        <f>SUMIF(Data!$F$20:$F$30,SoDSCbRIC!H$1,Data!$E$20:$E$30)</f>
        <v>0</v>
      </c>
      <c r="I4" s="24">
        <f>SUMIF(Data!$F$20:$F$30,SoDSCbRIC!I$1,Data!$E$20:$E$30)</f>
        <v>0</v>
      </c>
      <c r="J4" s="24">
        <f>SUMIF(Data!$F$20:$F$30,SoDSCbRIC!J$1,Data!$E$20:$E$30)</f>
        <v>0</v>
      </c>
      <c r="K4" s="24">
        <f>SUMIF(Data!$F$20:$F$30,SoDSCbRIC!K$1,Data!$E$20:$E$30)</f>
        <v>0</v>
      </c>
      <c r="L4" s="24">
        <f>SUMIF(Data!$F$20:$F$30,SoDSCbRIC!L$1,Data!$E$20:$E$30)</f>
        <v>0</v>
      </c>
      <c r="M4" s="24">
        <f>SUMIF(Data!$F$20:$F$30,SoDSCbRIC!M$1,Data!$E$20:$E$30)</f>
        <v>0</v>
      </c>
      <c r="N4" s="24">
        <f>SUMIF(Data!$F$20:$F$30,SoDSCbRIC!N$1,Data!$E$20:$E$30)</f>
        <v>0</v>
      </c>
      <c r="O4" s="24">
        <f>SUMIF(Data!$F$20:$F$30,SoDSCbRIC!O$1,Data!$E$20:$E$30)</f>
        <v>0</v>
      </c>
      <c r="P4" s="24">
        <f>SUMIF(Data!$F$20:$F$30,SoDSCbRIC!P$1,Data!$E$20:$E$30)</f>
        <v>0</v>
      </c>
      <c r="Q4" s="24">
        <f>SUMIF(Data!$F$20:$F$30,SoDSCbRIC!Q$1,Data!$E$20:$E$30)</f>
        <v>0</v>
      </c>
      <c r="R4" s="24">
        <f>SUMIF(Data!$F$20:$F$30,SoDSCbRIC!R$1,Data!$E$20:$E$30)</f>
        <v>0</v>
      </c>
      <c r="S4" s="24">
        <f>SUMIF(Data!$F$20:$F$30,SoDSCbRIC!S$1,Data!$E$20:$E$30)</f>
        <v>0.11874298578870443</v>
      </c>
      <c r="T4" s="24">
        <f>SUMIF(Data!$F$20:$F$30,SoDSCbRIC!T$1,Data!$E$20:$E$30)</f>
        <v>0.45808036997409252</v>
      </c>
      <c r="U4" s="24">
        <f>SUMIF(Data!$F$20:$F$30,SoDSCbRIC!U$1,Data!$E$20:$E$30)</f>
        <v>0.17832124318138959</v>
      </c>
      <c r="V4" s="24">
        <f>SUMIF(Data!$F$20:$F$30,SoDSCbRIC!V$1,Data!$E$20:$E$30)</f>
        <v>0</v>
      </c>
      <c r="W4" s="24">
        <f>SUMIF(Data!$F$20:$F$30,SoDSCbRIC!W$1,Data!$E$20:$E$30)</f>
        <v>0</v>
      </c>
      <c r="X4" s="24">
        <f>SUMIF(Data!$F$20:$F$30,SoDSCbRIC!X$1,Data!$E$20:$E$30)</f>
        <v>0</v>
      </c>
      <c r="Y4" s="24">
        <f>SUMIF(Data!$F$20:$F$30,SoDSCbRIC!Y$1,Data!$E$20:$E$30)</f>
        <v>0</v>
      </c>
      <c r="Z4" s="24">
        <f>SUMIF(Data!$F$20:$F$30,SoDSCbRIC!Z$1,Data!$E$20:$E$30)</f>
        <v>0</v>
      </c>
      <c r="AA4" s="24">
        <f>SUMIF(Data!$F$20:$F$30,SoDSCbRIC!AA$1,Data!$E$20:$E$30)</f>
        <v>0</v>
      </c>
      <c r="AB4" s="24">
        <f>SUMIF(Data!$F$20:$F$30,SoDSCbRIC!AB$1,Data!$E$20:$E$30)</f>
        <v>0</v>
      </c>
      <c r="AC4" s="24">
        <f>SUMIF(Data!$F$20:$F$30,SoDSCbRIC!AC$1,Data!$E$20:$E$30)</f>
        <v>0.22358263030927905</v>
      </c>
      <c r="AD4" s="24">
        <f>SUMIF(Data!$F$20:$F$30,SoDSCbRIC!AD$1,Data!$E$20:$E$30)</f>
        <v>0</v>
      </c>
      <c r="AE4" s="24">
        <f>SUMIF(Data!$F$20:$F$30,SoDSCbRIC!AE$1,Data!$E$20:$E$30)</f>
        <v>0</v>
      </c>
      <c r="AF4" s="24">
        <f>SUMIF(Data!$F$20:$F$30,SoDSCbRIC!AF$1,Data!$E$20:$E$30)</f>
        <v>0</v>
      </c>
      <c r="AG4" s="24">
        <f>SUMIF(Data!$F$20:$F$30,SoDSCbRIC!AG$1,Data!$E$20:$E$30)</f>
        <v>0</v>
      </c>
      <c r="AH4" s="24">
        <f>SUMIF(Data!$F$20:$F$30,SoDSCbRIC!AH$1,Data!$E$20:$E$30)</f>
        <v>0</v>
      </c>
      <c r="AI4" s="24">
        <f>SUMIF(Data!$F$20:$F$30,SoDSCbRIC!AI$1,Data!$E$20:$E$30)</f>
        <v>0</v>
      </c>
      <c r="AJ4" s="24">
        <f>SUMIF(Data!$F$20:$F$30,SoDSCbRIC!AJ$1,Data!$E$20:$E$30)</f>
        <v>0</v>
      </c>
      <c r="AK4" s="24">
        <f>SUMIF(Data!$F$20:$F$30,SoDSCbRIC!AK$1,Data!$E$20:$E$30)</f>
        <v>0</v>
      </c>
      <c r="AL4" s="24">
        <f>SUMIF(Data!$F$20:$F$30,SoDSCbRIC!AL$1,Data!$E$20:$E$30)</f>
        <v>2.12727707465343E-2</v>
      </c>
      <c r="AM4" s="24">
        <f>SUMIF(Data!$F$20:$F$30,SoDSCbRIC!AM$1,Data!$E$20:$E$30)</f>
        <v>0</v>
      </c>
      <c r="AN4" s="24">
        <f>SUMIF(Data!$F$20:$F$30,SoDSCbRIC!AN$1,Data!$E$20:$E$30)</f>
        <v>0</v>
      </c>
      <c r="AO4" s="24">
        <f>SUMIF(Data!$F$20:$F$30,SoDSCbRIC!AO$1,Data!$E$20:$E$30)</f>
        <v>0</v>
      </c>
      <c r="AP4" s="24">
        <f>SUMIF(Data!$F$20:$F$30,SoDSCbRIC!AP$1,Data!$E$20:$E$30)</f>
        <v>0</v>
      </c>
      <c r="AQ4" s="24">
        <f>SUMIF(Data!$F$20:$F$30,SoDSCbRIC!AQ$1,Data!$E$20:$E$30)</f>
        <v>0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T a B C V t I O M B q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h h e s B h T I D O E Q p u v w K a 9 z / Y H Q j 4 0 b u g V v 9 R h v g Y y R y D v D / w B U E s D B B Q A A g A I A E 2 g Q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o E J W / A H N Z 1 4 B A A A o C Q A A E w A c A E Z v c m 1 1 b G F z L 1 N l Y 3 R p b 2 4 x L m 0 g o h g A K K A U A A A A A A A A A A A A A A A A A A A A A A A A A A A A 7 Z V B S 8 M w G I b v h f 6 H 0 N M G o T S d n U 7 p q d O j I J s n K x L b T w 2 0 y W i y z T G 8 e f P i w Z O C / 0 H w o v 4 e t 7 9 h Y I o O / B C V 3 d p L m q c l y U P f l 2 r I j F C S 9 B Y j 2 3 I d 1 9 F n v I K c j A f 5 U c 4 N 1 2 B 0 S G J S g H E d Y q / Z 8 7 W d J n r k d 1 U 2 L E G a x o 4 o w E + U N H a i G 1 6 y m e 5 r q H T K 8 1 L I t K v G s l A 8 1 + n S m n 6 m R 1 6 T H n S h E K U w U M U e 9 S h J V D E s p Y 7 D k J J t m a l c y N O 4 0 2 p T s j d U B n p m U k D 8 e e v v K g m H T f p + t r v H 2 c 3 T / P Z y / v D y e n 9 l z 9 n n x / a l f s W l P l F V u V i 9 P x m A b l g R O p 1 6 C 8 T s 1 s Z i Y u D c X F D y w U O E t x C + h v A I 4 W 2 E r y N 8 A + E d h L M A e 4 A Z M 0 y Z Y c 4 M k 2 a Y N c O 0 G e b N M H G G m Y e Y e Y h + 6 2 X z i 6 b r C P l t s L C i r K A n P 9 U k + F K T d h Q E r C 5 K X Z T / F O U P s Y 9 W k P v o N 8 G v / w 9 1 7 F c Y + z d Q S w E C L Q A U A A I A C A B N o E J W 0 g 4 w G q U A A A D 2 A A A A E g A A A A A A A A A A A A A A A A A A A A A A Q 2 9 u Z m l n L 1 B h Y 2 t h Z 2 U u e G 1 s U E s B A i 0 A F A A C A A g A T a B C V g / K 6 a u k A A A A 6 Q A A A B M A A A A A A A A A A A A A A A A A 8 Q A A A F t D b 2 5 0 Z W 5 0 X 1 R 5 c G V z X S 5 4 b W x Q S w E C L Q A U A A I A C A B N o E J W / A H N Z 1 4 B A A A o C Q A A E w A A A A A A A A A A A A A A A A D i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O Q A A A A A A A O 0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B k X 2 R h d G F z Z X R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J U M D g 6 M D g 6 M z U u M T Q 2 N j Y 0 M l o i I C 8 + P E V u d H J 5 I F R 5 c G U 9 I k Z p b G x D b 2 x 1 b W 5 U e X B l c y I g V m F s d W U 9 I n N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c G R f Z G F 0 Y X N l d H M y L 0 F 1 d G 9 S Z W 1 v d m V k Q 2 9 s d W 1 u c z E u e 0 N v b H V t b j E s M H 0 m c X V v d D s s J n F 1 b 3 Q 7 U 2 V j d G l v b j E v d 3 B k X 2 R h d G F z Z X R z M i 9 B d X R v U m V t b 3 Z l Z E N v b H V t b n M x L n t D b 2 x 1 b W 4 y L D F 9 J n F 1 b 3 Q 7 L C Z x d W 9 0 O 1 N l Y 3 R p b 2 4 x L 3 d w Z F 9 k Y X R h c 2 V 0 c z I v Q X V 0 b 1 J l b W 9 2 Z W R D b 2 x 1 b W 5 z M S 5 7 Q 2 9 s d W 1 u M y w y f S Z x d W 9 0 O y w m c X V v d D t T Z W N 0 a W 9 u M S 9 3 c G R f Z G F 0 Y X N l d H M y L 0 F 1 d G 9 S Z W 1 v d m V k Q 2 9 s d W 1 u c z E u e 0 N v b H V t b j Q s M 3 0 m c X V v d D s s J n F 1 b 3 Q 7 U 2 V j d G l v b j E v d 3 B k X 2 R h d G F z Z X R z M i 9 B d X R v U m V t b 3 Z l Z E N v b H V t b n M x L n t D b 2 x 1 b W 4 1 L D R 9 J n F 1 b 3 Q 7 L C Z x d W 9 0 O 1 N l Y 3 R p b 2 4 x L 3 d w Z F 9 k Y X R h c 2 V 0 c z I v Q X V 0 b 1 J l b W 9 2 Z W R D b 2 x 1 b W 5 z M S 5 7 Q 2 9 s d W 1 u N i w 1 f S Z x d W 9 0 O y w m c X V v d D t T Z W N 0 a W 9 u M S 9 3 c G R f Z G F 0 Y X N l d H M y L 0 F 1 d G 9 S Z W 1 v d m V k Q 2 9 s d W 1 u c z E u e 0 N v b H V t b j c s N n 0 m c X V v d D s s J n F 1 b 3 Q 7 U 2 V j d G l v b j E v d 3 B k X 2 R h d G F z Z X R z M i 9 B d X R v U m V t b 3 Z l Z E N v b H V t b n M x L n t D b 2 x 1 b W 4 4 L D d 9 J n F 1 b 3 Q 7 L C Z x d W 9 0 O 1 N l Y 3 R p b 2 4 x L 3 d w Z F 9 k Y X R h c 2 V 0 c z I v Q X V 0 b 1 J l b W 9 2 Z W R D b 2 x 1 b W 5 z M S 5 7 Q 2 9 s d W 1 u O S w 4 f S Z x d W 9 0 O y w m c X V v d D t T Z W N 0 a W 9 u M S 9 3 c G R f Z G F 0 Y X N l d H M y L 0 F 1 d G 9 S Z W 1 v d m V k Q 2 9 s d W 1 u c z E u e 0 N v b H V t b j E w L D l 9 J n F 1 b 3 Q 7 L C Z x d W 9 0 O 1 N l Y 3 R p b 2 4 x L 3 d w Z F 9 k Y X R h c 2 V 0 c z I v Q X V 0 b 1 J l b W 9 2 Z W R D b 2 x 1 b W 5 z M S 5 7 Q 2 9 s d W 1 u M T E s M T B 9 J n F 1 b 3 Q 7 L C Z x d W 9 0 O 1 N l Y 3 R p b 2 4 x L 3 d w Z F 9 k Y X R h c 2 V 0 c z I v Q X V 0 b 1 J l b W 9 2 Z W R D b 2 x 1 b W 5 z M S 5 7 Q 2 9 s d W 1 u M T I s M T F 9 J n F 1 b 3 Q 7 L C Z x d W 9 0 O 1 N l Y 3 R p b 2 4 x L 3 d w Z F 9 k Y X R h c 2 V 0 c z I v Q X V 0 b 1 J l b W 9 2 Z W R D b 2 x 1 b W 5 z M S 5 7 Q 2 9 s d W 1 u M T M s M T J 9 J n F 1 b 3 Q 7 L C Z x d W 9 0 O 1 N l Y 3 R p b 2 4 x L 3 d w Z F 9 k Y X R h c 2 V 0 c z I v Q X V 0 b 1 J l b W 9 2 Z W R D b 2 x 1 b W 5 z M S 5 7 Q 2 9 s d W 1 u M T Q s M T N 9 J n F 1 b 3 Q 7 L C Z x d W 9 0 O 1 N l Y 3 R p b 2 4 x L 3 d w Z F 9 k Y X R h c 2 V 0 c z I v Q X V 0 b 1 J l b W 9 2 Z W R D b 2 x 1 b W 5 z M S 5 7 Q 2 9 s d W 1 u M T U s M T R 9 J n F 1 b 3 Q 7 L C Z x d W 9 0 O 1 N l Y 3 R p b 2 4 x L 3 d w Z F 9 k Y X R h c 2 V 0 c z I v Q X V 0 b 1 J l b W 9 2 Z W R D b 2 x 1 b W 5 z M S 5 7 Q 2 9 s d W 1 u M T Y s M T V 9 J n F 1 b 3 Q 7 L C Z x d W 9 0 O 1 N l Y 3 R p b 2 4 x L 3 d w Z F 9 k Y X R h c 2 V 0 c z I v Q X V 0 b 1 J l b W 9 2 Z W R D b 2 x 1 b W 5 z M S 5 7 Q 2 9 s d W 1 u M T c s M T Z 9 J n F 1 b 3 Q 7 L C Z x d W 9 0 O 1 N l Y 3 R p b 2 4 x L 3 d w Z F 9 k Y X R h c 2 V 0 c z I v Q X V 0 b 1 J l b W 9 2 Z W R D b 2 x 1 b W 5 z M S 5 7 Q 2 9 s d W 1 u M T g s M T d 9 J n F 1 b 3 Q 7 L C Z x d W 9 0 O 1 N l Y 3 R p b 2 4 x L 3 d w Z F 9 k Y X R h c 2 V 0 c z I v Q X V 0 b 1 J l b W 9 2 Z W R D b 2 x 1 b W 5 z M S 5 7 Q 2 9 s d W 1 u M T k s M T h 9 J n F 1 b 3 Q 7 L C Z x d W 9 0 O 1 N l Y 3 R p b 2 4 x L 3 d w Z F 9 k Y X R h c 2 V 0 c z I v Q X V 0 b 1 J l b W 9 2 Z W R D b 2 x 1 b W 5 z M S 5 7 Q 2 9 s d W 1 u M j A s M T l 9 J n F 1 b 3 Q 7 L C Z x d W 9 0 O 1 N l Y 3 R p b 2 4 x L 3 d w Z F 9 k Y X R h c 2 V 0 c z I v Q X V 0 b 1 J l b W 9 2 Z W R D b 2 x 1 b W 5 z M S 5 7 Q 2 9 s d W 1 u M j E s M j B 9 J n F 1 b 3 Q 7 L C Z x d W 9 0 O 1 N l Y 3 R p b 2 4 x L 3 d w Z F 9 k Y X R h c 2 V 0 c z I v Q X V 0 b 1 J l b W 9 2 Z W R D b 2 x 1 b W 5 z M S 5 7 Q 2 9 s d W 1 u M j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3 c G R f Z G F 0 Y X N l d H M y L 0 F 1 d G 9 S Z W 1 v d m V k Q 2 9 s d W 1 u c z E u e 0 N v b H V t b j E s M H 0 m c X V v d D s s J n F 1 b 3 Q 7 U 2 V j d G l v b j E v d 3 B k X 2 R h d G F z Z X R z M i 9 B d X R v U m V t b 3 Z l Z E N v b H V t b n M x L n t D b 2 x 1 b W 4 y L D F 9 J n F 1 b 3 Q 7 L C Z x d W 9 0 O 1 N l Y 3 R p b 2 4 x L 3 d w Z F 9 k Y X R h c 2 V 0 c z I v Q X V 0 b 1 J l b W 9 2 Z W R D b 2 x 1 b W 5 z M S 5 7 Q 2 9 s d W 1 u M y w y f S Z x d W 9 0 O y w m c X V v d D t T Z W N 0 a W 9 u M S 9 3 c G R f Z G F 0 Y X N l d H M y L 0 F 1 d G 9 S Z W 1 v d m V k Q 2 9 s d W 1 u c z E u e 0 N v b H V t b j Q s M 3 0 m c X V v d D s s J n F 1 b 3 Q 7 U 2 V j d G l v b j E v d 3 B k X 2 R h d G F z Z X R z M i 9 B d X R v U m V t b 3 Z l Z E N v b H V t b n M x L n t D b 2 x 1 b W 4 1 L D R 9 J n F 1 b 3 Q 7 L C Z x d W 9 0 O 1 N l Y 3 R p b 2 4 x L 3 d w Z F 9 k Y X R h c 2 V 0 c z I v Q X V 0 b 1 J l b W 9 2 Z W R D b 2 x 1 b W 5 z M S 5 7 Q 2 9 s d W 1 u N i w 1 f S Z x d W 9 0 O y w m c X V v d D t T Z W N 0 a W 9 u M S 9 3 c G R f Z G F 0 Y X N l d H M y L 0 F 1 d G 9 S Z W 1 v d m V k Q 2 9 s d W 1 u c z E u e 0 N v b H V t b j c s N n 0 m c X V v d D s s J n F 1 b 3 Q 7 U 2 V j d G l v b j E v d 3 B k X 2 R h d G F z Z X R z M i 9 B d X R v U m V t b 3 Z l Z E N v b H V t b n M x L n t D b 2 x 1 b W 4 4 L D d 9 J n F 1 b 3 Q 7 L C Z x d W 9 0 O 1 N l Y 3 R p b 2 4 x L 3 d w Z F 9 k Y X R h c 2 V 0 c z I v Q X V 0 b 1 J l b W 9 2 Z W R D b 2 x 1 b W 5 z M S 5 7 Q 2 9 s d W 1 u O S w 4 f S Z x d W 9 0 O y w m c X V v d D t T Z W N 0 a W 9 u M S 9 3 c G R f Z G F 0 Y X N l d H M y L 0 F 1 d G 9 S Z W 1 v d m V k Q 2 9 s d W 1 u c z E u e 0 N v b H V t b j E w L D l 9 J n F 1 b 3 Q 7 L C Z x d W 9 0 O 1 N l Y 3 R p b 2 4 x L 3 d w Z F 9 k Y X R h c 2 V 0 c z I v Q X V 0 b 1 J l b W 9 2 Z W R D b 2 x 1 b W 5 z M S 5 7 Q 2 9 s d W 1 u M T E s M T B 9 J n F 1 b 3 Q 7 L C Z x d W 9 0 O 1 N l Y 3 R p b 2 4 x L 3 d w Z F 9 k Y X R h c 2 V 0 c z I v Q X V 0 b 1 J l b W 9 2 Z W R D b 2 x 1 b W 5 z M S 5 7 Q 2 9 s d W 1 u M T I s M T F 9 J n F 1 b 3 Q 7 L C Z x d W 9 0 O 1 N l Y 3 R p b 2 4 x L 3 d w Z F 9 k Y X R h c 2 V 0 c z I v Q X V 0 b 1 J l b W 9 2 Z W R D b 2 x 1 b W 5 z M S 5 7 Q 2 9 s d W 1 u M T M s M T J 9 J n F 1 b 3 Q 7 L C Z x d W 9 0 O 1 N l Y 3 R p b 2 4 x L 3 d w Z F 9 k Y X R h c 2 V 0 c z I v Q X V 0 b 1 J l b W 9 2 Z W R D b 2 x 1 b W 5 z M S 5 7 Q 2 9 s d W 1 u M T Q s M T N 9 J n F 1 b 3 Q 7 L C Z x d W 9 0 O 1 N l Y 3 R p b 2 4 x L 3 d w Z F 9 k Y X R h c 2 V 0 c z I v Q X V 0 b 1 J l b W 9 2 Z W R D b 2 x 1 b W 5 z M S 5 7 Q 2 9 s d W 1 u M T U s M T R 9 J n F 1 b 3 Q 7 L C Z x d W 9 0 O 1 N l Y 3 R p b 2 4 x L 3 d w Z F 9 k Y X R h c 2 V 0 c z I v Q X V 0 b 1 J l b W 9 2 Z W R D b 2 x 1 b W 5 z M S 5 7 Q 2 9 s d W 1 u M T Y s M T V 9 J n F 1 b 3 Q 7 L C Z x d W 9 0 O 1 N l Y 3 R p b 2 4 x L 3 d w Z F 9 k Y X R h c 2 V 0 c z I v Q X V 0 b 1 J l b W 9 2 Z W R D b 2 x 1 b W 5 z M S 5 7 Q 2 9 s d W 1 u M T c s M T Z 9 J n F 1 b 3 Q 7 L C Z x d W 9 0 O 1 N l Y 3 R p b 2 4 x L 3 d w Z F 9 k Y X R h c 2 V 0 c z I v Q X V 0 b 1 J l b W 9 2 Z W R D b 2 x 1 b W 5 z M S 5 7 Q 2 9 s d W 1 u M T g s M T d 9 J n F 1 b 3 Q 7 L C Z x d W 9 0 O 1 N l Y 3 R p b 2 4 x L 3 d w Z F 9 k Y X R h c 2 V 0 c z I v Q X V 0 b 1 J l b W 9 2 Z W R D b 2 x 1 b W 5 z M S 5 7 Q 2 9 s d W 1 u M T k s M T h 9 J n F 1 b 3 Q 7 L C Z x d W 9 0 O 1 N l Y 3 R p b 2 4 x L 3 d w Z F 9 k Y X R h c 2 V 0 c z I v Q X V 0 b 1 J l b W 9 2 Z W R D b 2 x 1 b W 5 z M S 5 7 Q 2 9 s d W 1 u M j A s M T l 9 J n F 1 b 3 Q 7 L C Z x d W 9 0 O 1 N l Y 3 R p b 2 4 x L 3 d w Z F 9 k Y X R h c 2 V 0 c z I v Q X V 0 b 1 J l b W 9 2 Z W R D b 2 x 1 b W 5 z M S 5 7 Q 2 9 s d W 1 u M j E s M j B 9 J n F 1 b 3 Q 7 L C Z x d W 9 0 O 1 N l Y 3 R p b 2 4 x L 3 d w Z F 9 k Y X R h c 2 V 0 c z I v Q X V 0 b 1 J l b W 9 2 Z W R D b 2 x 1 b W 5 z M S 5 7 Q 2 9 s d W 1 u M j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c G R f Z G F 0 Y X N l d H M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w Z F 9 k Y X R h c 2 V 0 c z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B k X 2 R h d G F z Z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M l Q w O D o w O D o 0 N y 4 y O D I 5 N j A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B k X 2 R h d G F z Z X R z L 0 F 1 d G 9 S Z W 1 v d m V k Q 2 9 s d W 1 u c z E u e 0 N v b H V t b j E s M H 0 m c X V v d D s s J n F 1 b 3 Q 7 U 2 V j d G l v b j E v d 3 B k X 2 R h d G F z Z X R z L 0 F 1 d G 9 S Z W 1 v d m V k Q 2 9 s d W 1 u c z E u e 0 N v b H V t b j I s M X 0 m c X V v d D s s J n F 1 b 3 Q 7 U 2 V j d G l v b j E v d 3 B k X 2 R h d G F z Z X R z L 0 F 1 d G 9 S Z W 1 v d m V k Q 2 9 s d W 1 u c z E u e 0 N v b H V t b j M s M n 0 m c X V v d D s s J n F 1 b 3 Q 7 U 2 V j d G l v b j E v d 3 B k X 2 R h d G F z Z X R z L 0 F 1 d G 9 S Z W 1 v d m V k Q 2 9 s d W 1 u c z E u e 0 N v b H V t b j Q s M 3 0 m c X V v d D s s J n F 1 b 3 Q 7 U 2 V j d G l v b j E v d 3 B k X 2 R h d G F z Z X R z L 0 F 1 d G 9 S Z W 1 v d m V k Q 2 9 s d W 1 u c z E u e 0 N v b H V t b j U s N H 0 m c X V v d D s s J n F 1 b 3 Q 7 U 2 V j d G l v b j E v d 3 B k X 2 R h d G F z Z X R z L 0 F 1 d G 9 S Z W 1 v d m V k Q 2 9 s d W 1 u c z E u e 0 N v b H V t b j Y s N X 0 m c X V v d D s s J n F 1 b 3 Q 7 U 2 V j d G l v b j E v d 3 B k X 2 R h d G F z Z X R z L 0 F 1 d G 9 S Z W 1 v d m V k Q 2 9 s d W 1 u c z E u e 0 N v b H V t b j c s N n 0 m c X V v d D s s J n F 1 b 3 Q 7 U 2 V j d G l v b j E v d 3 B k X 2 R h d G F z Z X R z L 0 F 1 d G 9 S Z W 1 v d m V k Q 2 9 s d W 1 u c z E u e 0 N v b H V t b j g s N 3 0 m c X V v d D s s J n F 1 b 3 Q 7 U 2 V j d G l v b j E v d 3 B k X 2 R h d G F z Z X R z L 0 F 1 d G 9 S Z W 1 v d m V k Q 2 9 s d W 1 u c z E u e 0 N v b H V t b j k s O H 0 m c X V v d D s s J n F 1 b 3 Q 7 U 2 V j d G l v b j E v d 3 B k X 2 R h d G F z Z X R z L 0 F 1 d G 9 S Z W 1 v d m V k Q 2 9 s d W 1 u c z E u e 0 N v b H V t b j E w L D l 9 J n F 1 b 3 Q 7 L C Z x d W 9 0 O 1 N l Y 3 R p b 2 4 x L 3 d w Z F 9 k Y X R h c 2 V 0 c y 9 B d X R v U m V t b 3 Z l Z E N v b H V t b n M x L n t D b 2 x 1 b W 4 x M S w x M H 0 m c X V v d D s s J n F 1 b 3 Q 7 U 2 V j d G l v b j E v d 3 B k X 2 R h d G F z Z X R z L 0 F 1 d G 9 S Z W 1 v d m V k Q 2 9 s d W 1 u c z E u e 0 N v b H V t b j E y L D E x f S Z x d W 9 0 O y w m c X V v d D t T Z W N 0 a W 9 u M S 9 3 c G R f Z G F 0 Y X N l d H M v Q X V 0 b 1 J l b W 9 2 Z W R D b 2 x 1 b W 5 z M S 5 7 Q 2 9 s d W 1 u M T M s M T J 9 J n F 1 b 3 Q 7 L C Z x d W 9 0 O 1 N l Y 3 R p b 2 4 x L 3 d w Z F 9 k Y X R h c 2 V 0 c y 9 B d X R v U m V t b 3 Z l Z E N v b H V t b n M x L n t D b 2 x 1 b W 4 x N C w x M 3 0 m c X V v d D s s J n F 1 b 3 Q 7 U 2 V j d G l v b j E v d 3 B k X 2 R h d G F z Z X R z L 0 F 1 d G 9 S Z W 1 v d m V k Q 2 9 s d W 1 u c z E u e 0 N v b H V t b j E 1 L D E 0 f S Z x d W 9 0 O y w m c X V v d D t T Z W N 0 a W 9 u M S 9 3 c G R f Z G F 0 Y X N l d H M v Q X V 0 b 1 J l b W 9 2 Z W R D b 2 x 1 b W 5 z M S 5 7 Q 2 9 s d W 1 u M T Y s M T V 9 J n F 1 b 3 Q 7 L C Z x d W 9 0 O 1 N l Y 3 R p b 2 4 x L 3 d w Z F 9 k Y X R h c 2 V 0 c y 9 B d X R v U m V t b 3 Z l Z E N v b H V t b n M x L n t D b 2 x 1 b W 4 x N y w x N n 0 m c X V v d D s s J n F 1 b 3 Q 7 U 2 V j d G l v b j E v d 3 B k X 2 R h d G F z Z X R z L 0 F 1 d G 9 S Z W 1 v d m V k Q 2 9 s d W 1 u c z E u e 0 N v b H V t b j E 4 L D E 3 f S Z x d W 9 0 O y w m c X V v d D t T Z W N 0 a W 9 u M S 9 3 c G R f Z G F 0 Y X N l d H M v Q X V 0 b 1 J l b W 9 2 Z W R D b 2 x 1 b W 5 z M S 5 7 Q 2 9 s d W 1 u M T k s M T h 9 J n F 1 b 3 Q 7 L C Z x d W 9 0 O 1 N l Y 3 R p b 2 4 x L 3 d w Z F 9 k Y X R h c 2 V 0 c y 9 B d X R v U m V t b 3 Z l Z E N v b H V t b n M x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3 d w Z F 9 k Y X R h c 2 V 0 c y 9 B d X R v U m V t b 3 Z l Z E N v b H V t b n M x L n t D b 2 x 1 b W 4 x L D B 9 J n F 1 b 3 Q 7 L C Z x d W 9 0 O 1 N l Y 3 R p b 2 4 x L 3 d w Z F 9 k Y X R h c 2 V 0 c y 9 B d X R v U m V t b 3 Z l Z E N v b H V t b n M x L n t D b 2 x 1 b W 4 y L D F 9 J n F 1 b 3 Q 7 L C Z x d W 9 0 O 1 N l Y 3 R p b 2 4 x L 3 d w Z F 9 k Y X R h c 2 V 0 c y 9 B d X R v U m V t b 3 Z l Z E N v b H V t b n M x L n t D b 2 x 1 b W 4 z L D J 9 J n F 1 b 3 Q 7 L C Z x d W 9 0 O 1 N l Y 3 R p b 2 4 x L 3 d w Z F 9 k Y X R h c 2 V 0 c y 9 B d X R v U m V t b 3 Z l Z E N v b H V t b n M x L n t D b 2 x 1 b W 4 0 L D N 9 J n F 1 b 3 Q 7 L C Z x d W 9 0 O 1 N l Y 3 R p b 2 4 x L 3 d w Z F 9 k Y X R h c 2 V 0 c y 9 B d X R v U m V t b 3 Z l Z E N v b H V t b n M x L n t D b 2 x 1 b W 4 1 L D R 9 J n F 1 b 3 Q 7 L C Z x d W 9 0 O 1 N l Y 3 R p b 2 4 x L 3 d w Z F 9 k Y X R h c 2 V 0 c y 9 B d X R v U m V t b 3 Z l Z E N v b H V t b n M x L n t D b 2 x 1 b W 4 2 L D V 9 J n F 1 b 3 Q 7 L C Z x d W 9 0 O 1 N l Y 3 R p b 2 4 x L 3 d w Z F 9 k Y X R h c 2 V 0 c y 9 B d X R v U m V t b 3 Z l Z E N v b H V t b n M x L n t D b 2 x 1 b W 4 3 L D Z 9 J n F 1 b 3 Q 7 L C Z x d W 9 0 O 1 N l Y 3 R p b 2 4 x L 3 d w Z F 9 k Y X R h c 2 V 0 c y 9 B d X R v U m V t b 3 Z l Z E N v b H V t b n M x L n t D b 2 x 1 b W 4 4 L D d 9 J n F 1 b 3 Q 7 L C Z x d W 9 0 O 1 N l Y 3 R p b 2 4 x L 3 d w Z F 9 k Y X R h c 2 V 0 c y 9 B d X R v U m V t b 3 Z l Z E N v b H V t b n M x L n t D b 2 x 1 b W 4 5 L D h 9 J n F 1 b 3 Q 7 L C Z x d W 9 0 O 1 N l Y 3 R p b 2 4 x L 3 d w Z F 9 k Y X R h c 2 V 0 c y 9 B d X R v U m V t b 3 Z l Z E N v b H V t b n M x L n t D b 2 x 1 b W 4 x M C w 5 f S Z x d W 9 0 O y w m c X V v d D t T Z W N 0 a W 9 u M S 9 3 c G R f Z G F 0 Y X N l d H M v Q X V 0 b 1 J l b W 9 2 Z W R D b 2 x 1 b W 5 z M S 5 7 Q 2 9 s d W 1 u M T E s M T B 9 J n F 1 b 3 Q 7 L C Z x d W 9 0 O 1 N l Y 3 R p b 2 4 x L 3 d w Z F 9 k Y X R h c 2 V 0 c y 9 B d X R v U m V t b 3 Z l Z E N v b H V t b n M x L n t D b 2 x 1 b W 4 x M i w x M X 0 m c X V v d D s s J n F 1 b 3 Q 7 U 2 V j d G l v b j E v d 3 B k X 2 R h d G F z Z X R z L 0 F 1 d G 9 S Z W 1 v d m V k Q 2 9 s d W 1 u c z E u e 0 N v b H V t b j E z L D E y f S Z x d W 9 0 O y w m c X V v d D t T Z W N 0 a W 9 u M S 9 3 c G R f Z G F 0 Y X N l d H M v Q X V 0 b 1 J l b W 9 2 Z W R D b 2 x 1 b W 5 z M S 5 7 Q 2 9 s d W 1 u M T Q s M T N 9 J n F 1 b 3 Q 7 L C Z x d W 9 0 O 1 N l Y 3 R p b 2 4 x L 3 d w Z F 9 k Y X R h c 2 V 0 c y 9 B d X R v U m V t b 3 Z l Z E N v b H V t b n M x L n t D b 2 x 1 b W 4 x N S w x N H 0 m c X V v d D s s J n F 1 b 3 Q 7 U 2 V j d G l v b j E v d 3 B k X 2 R h d G F z Z X R z L 0 F 1 d G 9 S Z W 1 v d m V k Q 2 9 s d W 1 u c z E u e 0 N v b H V t b j E 2 L D E 1 f S Z x d W 9 0 O y w m c X V v d D t T Z W N 0 a W 9 u M S 9 3 c G R f Z G F 0 Y X N l d H M v Q X V 0 b 1 J l b W 9 2 Z W R D b 2 x 1 b W 5 z M S 5 7 Q 2 9 s d W 1 u M T c s M T Z 9 J n F 1 b 3 Q 7 L C Z x d W 9 0 O 1 N l Y 3 R p b 2 4 x L 3 d w Z F 9 k Y X R h c 2 V 0 c y 9 B d X R v U m V t b 3 Z l Z E N v b H V t b n M x L n t D b 2 x 1 b W 4 x O C w x N 3 0 m c X V v d D s s J n F 1 b 3 Q 7 U 2 V j d G l v b j E v d 3 B k X 2 R h d G F z Z X R z L 0 F 1 d G 9 S Z W 1 v d m V k Q 2 9 s d W 1 u c z E u e 0 N v b H V t b j E 5 L D E 4 f S Z x d W 9 0 O y w m c X V v d D t T Z W N 0 a W 9 u M S 9 3 c G R f Z G F 0 Y X N l d H M v Q X V 0 b 1 J l b W 9 2 Z W R D b 2 x 1 b W 5 z M S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c G R f Z G F 0 Y X N l d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B k X 2 R h d G F z Z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w Z F 9 k Y X R h c 2 V 0 c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y V D E x O j Q 3 O j A 2 L j I 3 N D k 0 M j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c G R f Z G F 0 Y X N l d H M 1 L 0 F 1 d G 9 S Z W 1 v d m V k Q 2 9 s d W 1 u c z E u e 0 N v b H V t b j E s M H 0 m c X V v d D s s J n F 1 b 3 Q 7 U 2 V j d G l v b j E v d 3 B k X 2 R h d G F z Z X R z N S 9 B d X R v U m V t b 3 Z l Z E N v b H V t b n M x L n t D b 2 x 1 b W 4 y L D F 9 J n F 1 b 3 Q 7 L C Z x d W 9 0 O 1 N l Y 3 R p b 2 4 x L 3 d w Z F 9 k Y X R h c 2 V 0 c z U v Q X V 0 b 1 J l b W 9 2 Z W R D b 2 x 1 b W 5 z M S 5 7 Q 2 9 s d W 1 u M y w y f S Z x d W 9 0 O y w m c X V v d D t T Z W N 0 a W 9 u M S 9 3 c G R f Z G F 0 Y X N l d H M 1 L 0 F 1 d G 9 S Z W 1 v d m V k Q 2 9 s d W 1 u c z E u e 0 N v b H V t b j Q s M 3 0 m c X V v d D s s J n F 1 b 3 Q 7 U 2 V j d G l v b j E v d 3 B k X 2 R h d G F z Z X R z N S 9 B d X R v U m V t b 3 Z l Z E N v b H V t b n M x L n t D b 2 x 1 b W 4 1 L D R 9 J n F 1 b 3 Q 7 L C Z x d W 9 0 O 1 N l Y 3 R p b 2 4 x L 3 d w Z F 9 k Y X R h c 2 V 0 c z U v Q X V 0 b 1 J l b W 9 2 Z W R D b 2 x 1 b W 5 z M S 5 7 Q 2 9 s d W 1 u N i w 1 f S Z x d W 9 0 O y w m c X V v d D t T Z W N 0 a W 9 u M S 9 3 c G R f Z G F 0 Y X N l d H M 1 L 0 F 1 d G 9 S Z W 1 v d m V k Q 2 9 s d W 1 u c z E u e 0 N v b H V t b j c s N n 0 m c X V v d D s s J n F 1 b 3 Q 7 U 2 V j d G l v b j E v d 3 B k X 2 R h d G F z Z X R z N S 9 B d X R v U m V t b 3 Z l Z E N v b H V t b n M x L n t D b 2 x 1 b W 4 4 L D d 9 J n F 1 b 3 Q 7 L C Z x d W 9 0 O 1 N l Y 3 R p b 2 4 x L 3 d w Z F 9 k Y X R h c 2 V 0 c z U v Q X V 0 b 1 J l b W 9 2 Z W R D b 2 x 1 b W 5 z M S 5 7 Q 2 9 s d W 1 u O S w 4 f S Z x d W 9 0 O y w m c X V v d D t T Z W N 0 a W 9 u M S 9 3 c G R f Z G F 0 Y X N l d H M 1 L 0 F 1 d G 9 S Z W 1 v d m V k Q 2 9 s d W 1 u c z E u e 0 N v b H V t b j E w L D l 9 J n F 1 b 3 Q 7 L C Z x d W 9 0 O 1 N l Y 3 R p b 2 4 x L 3 d w Z F 9 k Y X R h c 2 V 0 c z U v Q X V 0 b 1 J l b W 9 2 Z W R D b 2 x 1 b W 5 z M S 5 7 Q 2 9 s d W 1 u M T E s M T B 9 J n F 1 b 3 Q 7 L C Z x d W 9 0 O 1 N l Y 3 R p b 2 4 x L 3 d w Z F 9 k Y X R h c 2 V 0 c z U v Q X V 0 b 1 J l b W 9 2 Z W R D b 2 x 1 b W 5 z M S 5 7 Q 2 9 s d W 1 u M T I s M T F 9 J n F 1 b 3 Q 7 L C Z x d W 9 0 O 1 N l Y 3 R p b 2 4 x L 3 d w Z F 9 k Y X R h c 2 V 0 c z U v Q X V 0 b 1 J l b W 9 2 Z W R D b 2 x 1 b W 5 z M S 5 7 Q 2 9 s d W 1 u M T M s M T J 9 J n F 1 b 3 Q 7 L C Z x d W 9 0 O 1 N l Y 3 R p b 2 4 x L 3 d w Z F 9 k Y X R h c 2 V 0 c z U v Q X V 0 b 1 J l b W 9 2 Z W R D b 2 x 1 b W 5 z M S 5 7 Q 2 9 s d W 1 u M T Q s M T N 9 J n F 1 b 3 Q 7 L C Z x d W 9 0 O 1 N l Y 3 R p b 2 4 x L 3 d w Z F 9 k Y X R h c 2 V 0 c z U v Q X V 0 b 1 J l b W 9 2 Z W R D b 2 x 1 b W 5 z M S 5 7 Q 2 9 s d W 1 u M T U s M T R 9 J n F 1 b 3 Q 7 L C Z x d W 9 0 O 1 N l Y 3 R p b 2 4 x L 3 d w Z F 9 k Y X R h c 2 V 0 c z U v Q X V 0 b 1 J l b W 9 2 Z W R D b 2 x 1 b W 5 z M S 5 7 Q 2 9 s d W 1 u M T Y s M T V 9 J n F 1 b 3 Q 7 L C Z x d W 9 0 O 1 N l Y 3 R p b 2 4 x L 3 d w Z F 9 k Y X R h c 2 V 0 c z U v Q X V 0 b 1 J l b W 9 2 Z W R D b 2 x 1 b W 5 z M S 5 7 Q 2 9 s d W 1 u M T c s M T Z 9 J n F 1 b 3 Q 7 L C Z x d W 9 0 O 1 N l Y 3 R p b 2 4 x L 3 d w Z F 9 k Y X R h c 2 V 0 c z U v Q X V 0 b 1 J l b W 9 2 Z W R D b 2 x 1 b W 5 z M S 5 7 Q 2 9 s d W 1 u M T g s M T d 9 J n F 1 b 3 Q 7 L C Z x d W 9 0 O 1 N l Y 3 R p b 2 4 x L 3 d w Z F 9 k Y X R h c 2 V 0 c z U v Q X V 0 b 1 J l b W 9 2 Z W R D b 2 x 1 b W 5 z M S 5 7 Q 2 9 s d W 1 u M T k s M T h 9 J n F 1 b 3 Q 7 L C Z x d W 9 0 O 1 N l Y 3 R p b 2 4 x L 3 d w Z F 9 k Y X R h c 2 V 0 c z U v Q X V 0 b 1 J l b W 9 2 Z W R D b 2 x 1 b W 5 z M S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3 c G R f Z G F 0 Y X N l d H M 1 L 0 F 1 d G 9 S Z W 1 v d m V k Q 2 9 s d W 1 u c z E u e 0 N v b H V t b j E s M H 0 m c X V v d D s s J n F 1 b 3 Q 7 U 2 V j d G l v b j E v d 3 B k X 2 R h d G F z Z X R z N S 9 B d X R v U m V t b 3 Z l Z E N v b H V t b n M x L n t D b 2 x 1 b W 4 y L D F 9 J n F 1 b 3 Q 7 L C Z x d W 9 0 O 1 N l Y 3 R p b 2 4 x L 3 d w Z F 9 k Y X R h c 2 V 0 c z U v Q X V 0 b 1 J l b W 9 2 Z W R D b 2 x 1 b W 5 z M S 5 7 Q 2 9 s d W 1 u M y w y f S Z x d W 9 0 O y w m c X V v d D t T Z W N 0 a W 9 u M S 9 3 c G R f Z G F 0 Y X N l d H M 1 L 0 F 1 d G 9 S Z W 1 v d m V k Q 2 9 s d W 1 u c z E u e 0 N v b H V t b j Q s M 3 0 m c X V v d D s s J n F 1 b 3 Q 7 U 2 V j d G l v b j E v d 3 B k X 2 R h d G F z Z X R z N S 9 B d X R v U m V t b 3 Z l Z E N v b H V t b n M x L n t D b 2 x 1 b W 4 1 L D R 9 J n F 1 b 3 Q 7 L C Z x d W 9 0 O 1 N l Y 3 R p b 2 4 x L 3 d w Z F 9 k Y X R h c 2 V 0 c z U v Q X V 0 b 1 J l b W 9 2 Z W R D b 2 x 1 b W 5 z M S 5 7 Q 2 9 s d W 1 u N i w 1 f S Z x d W 9 0 O y w m c X V v d D t T Z W N 0 a W 9 u M S 9 3 c G R f Z G F 0 Y X N l d H M 1 L 0 F 1 d G 9 S Z W 1 v d m V k Q 2 9 s d W 1 u c z E u e 0 N v b H V t b j c s N n 0 m c X V v d D s s J n F 1 b 3 Q 7 U 2 V j d G l v b j E v d 3 B k X 2 R h d G F z Z X R z N S 9 B d X R v U m V t b 3 Z l Z E N v b H V t b n M x L n t D b 2 x 1 b W 4 4 L D d 9 J n F 1 b 3 Q 7 L C Z x d W 9 0 O 1 N l Y 3 R p b 2 4 x L 3 d w Z F 9 k Y X R h c 2 V 0 c z U v Q X V 0 b 1 J l b W 9 2 Z W R D b 2 x 1 b W 5 z M S 5 7 Q 2 9 s d W 1 u O S w 4 f S Z x d W 9 0 O y w m c X V v d D t T Z W N 0 a W 9 u M S 9 3 c G R f Z G F 0 Y X N l d H M 1 L 0 F 1 d G 9 S Z W 1 v d m V k Q 2 9 s d W 1 u c z E u e 0 N v b H V t b j E w L D l 9 J n F 1 b 3 Q 7 L C Z x d W 9 0 O 1 N l Y 3 R p b 2 4 x L 3 d w Z F 9 k Y X R h c 2 V 0 c z U v Q X V 0 b 1 J l b W 9 2 Z W R D b 2 x 1 b W 5 z M S 5 7 Q 2 9 s d W 1 u M T E s M T B 9 J n F 1 b 3 Q 7 L C Z x d W 9 0 O 1 N l Y 3 R p b 2 4 x L 3 d w Z F 9 k Y X R h c 2 V 0 c z U v Q X V 0 b 1 J l b W 9 2 Z W R D b 2 x 1 b W 5 z M S 5 7 Q 2 9 s d W 1 u M T I s M T F 9 J n F 1 b 3 Q 7 L C Z x d W 9 0 O 1 N l Y 3 R p b 2 4 x L 3 d w Z F 9 k Y X R h c 2 V 0 c z U v Q X V 0 b 1 J l b W 9 2 Z W R D b 2 x 1 b W 5 z M S 5 7 Q 2 9 s d W 1 u M T M s M T J 9 J n F 1 b 3 Q 7 L C Z x d W 9 0 O 1 N l Y 3 R p b 2 4 x L 3 d w Z F 9 k Y X R h c 2 V 0 c z U v Q X V 0 b 1 J l b W 9 2 Z W R D b 2 x 1 b W 5 z M S 5 7 Q 2 9 s d W 1 u M T Q s M T N 9 J n F 1 b 3 Q 7 L C Z x d W 9 0 O 1 N l Y 3 R p b 2 4 x L 3 d w Z F 9 k Y X R h c 2 V 0 c z U v Q X V 0 b 1 J l b W 9 2 Z W R D b 2 x 1 b W 5 z M S 5 7 Q 2 9 s d W 1 u M T U s M T R 9 J n F 1 b 3 Q 7 L C Z x d W 9 0 O 1 N l Y 3 R p b 2 4 x L 3 d w Z F 9 k Y X R h c 2 V 0 c z U v Q X V 0 b 1 J l b W 9 2 Z W R D b 2 x 1 b W 5 z M S 5 7 Q 2 9 s d W 1 u M T Y s M T V 9 J n F 1 b 3 Q 7 L C Z x d W 9 0 O 1 N l Y 3 R p b 2 4 x L 3 d w Z F 9 k Y X R h c 2 V 0 c z U v Q X V 0 b 1 J l b W 9 2 Z W R D b 2 x 1 b W 5 z M S 5 7 Q 2 9 s d W 1 u M T c s M T Z 9 J n F 1 b 3 Q 7 L C Z x d W 9 0 O 1 N l Y 3 R p b 2 4 x L 3 d w Z F 9 k Y X R h c 2 V 0 c z U v Q X V 0 b 1 J l b W 9 2 Z W R D b 2 x 1 b W 5 z M S 5 7 Q 2 9 s d W 1 u M T g s M T d 9 J n F 1 b 3 Q 7 L C Z x d W 9 0 O 1 N l Y 3 R p b 2 4 x L 3 d w Z F 9 k Y X R h c 2 V 0 c z U v Q X V 0 b 1 J l b W 9 2 Z W R D b 2 x 1 b W 5 z M S 5 7 Q 2 9 s d W 1 u M T k s M T h 9 J n F 1 b 3 Q 7 L C Z x d W 9 0 O 1 N l Y 3 R p b 2 4 x L 3 d w Z F 9 k Y X R h c 2 V 0 c z U v Q X V 0 b 1 J l b W 9 2 Z W R D b 2 x 1 b W 5 z M S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c G R f Z G F 0 Y X N l d H M 1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w Z F 9 k Y X R h c 2 V 0 c z U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r z V R 7 2 x S 1 I t 7 9 h u J O u U t I A A A A A A g A A A A A A E G Y A A A A B A A A g A A A A s u x f E F 2 F g c 6 Z b 6 B E 9 d J / W I E C e L K k y p H g B Z A 1 t B Y Z C p g A A A A A D o A A A A A C A A A g A A A A 0 h J f B i r D T e x r D t V U / 7 6 v K p v s O g 5 9 f w 2 R 2 K w 5 3 o w / T n 5 Q A A A A T f L W x 8 E S / h + 1 V k 7 v D l w O D g 7 W C d 4 M w q + 1 N 6 7 l e V 9 1 q u k l g 7 Q n l l M C R G w l q s x q + n j q C M 7 N w 1 M J f c 3 2 + p o n c m m x M u N D P y c 9 y M O 2 l 0 v h c w h G D x x A A A A A 0 J Y J l y 2 N u F f e o c z d i f S U + F j b 5 W s w D e S L f H 1 x u x M k q X + w H 0 0 8 p 0 v F Q W i B J F 9 / r j j 7 7 P c H f Z s j e t k V r 3 z L W A X H u Q = = < / D a t a M a s h u p > 
</file>

<file path=customXml/itemProps1.xml><?xml version="1.0" encoding="utf-8"?>
<ds:datastoreItem xmlns:ds="http://schemas.openxmlformats.org/officeDocument/2006/customXml" ds:itemID="{91DD0EDD-C3CE-4F91-B21B-EA68C8A0A8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About</vt:lpstr>
      <vt:lpstr>Cost Catagory</vt:lpstr>
      <vt:lpstr>China PV Industry Association</vt:lpstr>
      <vt:lpstr>PV power station cost indicator</vt:lpstr>
      <vt:lpstr>Family distributed unit price</vt:lpstr>
      <vt:lpstr>Explanation of station cost  </vt:lpstr>
      <vt:lpstr>Data</vt:lpstr>
      <vt:lpstr>SoDSCbRIC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ruiqi wang</cp:lastModifiedBy>
  <dcterms:created xsi:type="dcterms:W3CDTF">2023-02-02T08:08:17Z</dcterms:created>
  <dcterms:modified xsi:type="dcterms:W3CDTF">2024-03-29T09:13:50Z</dcterms:modified>
</cp:coreProperties>
</file>