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 tabRatio="688" firstSheet="3" activeTab="10"/>
  </bookViews>
  <sheets>
    <sheet name="About" sheetId="11" r:id="rId1"/>
    <sheet name="Province Selector" sheetId="12" r:id="rId2"/>
    <sheet name="China Pumped Hydro" sheetId="1" r:id="rId3"/>
    <sheet name="Province Names" sheetId="4" r:id="rId4"/>
    <sheet name="Calculation" sheetId="2" r:id="rId5"/>
    <sheet name="22-25" sheetId="5" r:id="rId6"/>
    <sheet name="26-30" sheetId="6" r:id="rId7"/>
    <sheet name="31-35" sheetId="7" r:id="rId8"/>
    <sheet name="36-50" sheetId="8" r:id="rId9"/>
    <sheet name="Other Projects List" sheetId="10" r:id="rId10"/>
    <sheet name="Pump Hydro List" sheetId="9" r:id="rId11"/>
    <sheet name="BPHC" sheetId="3" r:id="rId12"/>
  </sheets>
  <externalReferences>
    <externalReference r:id="rId13"/>
    <externalReference r:id="rId14"/>
    <externalReference r:id="rId15"/>
  </externalReferences>
  <definedNames>
    <definedName name="_xlnm._FilterDatabase" localSheetId="2" hidden="1">'China Pumped Hydro'!$A$1:$U$675</definedName>
    <definedName name="_xlnm._FilterDatabase" localSheetId="5" hidden="1">'22-25'!$A$1:$S$232</definedName>
    <definedName name="_xlnm._FilterDatabase" localSheetId="6" hidden="1">'26-30'!$A$1:$S$79</definedName>
    <definedName name="_xlnm._FilterDatabase" localSheetId="7" hidden="1">'31-35'!$A$1:$S$32</definedName>
    <definedName name="_xlnm._FilterDatabase" localSheetId="8" hidden="1">'36-50'!$A$1:$S$262</definedName>
    <definedName name="_xlnm._FilterDatabase" localSheetId="10" hidden="1">'Pump Hydro List'!$A$1:$R$146</definedName>
    <definedName name="BAU">[1]参数数据库!#REF!</definedName>
    <definedName name="CH4_Ar4_to_AR5">[2]Overview!$B$25</definedName>
    <definedName name="EuropeG">#REF!</definedName>
    <definedName name="HHV_Adjust">[3]About!$A$203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etricton_to_shortton">[2]Overview!$B$19</definedName>
    <definedName name="million">[2]Overview!$B$22</definedName>
    <definedName name="N2O_AR4_to_AR5">[2]Overview!$B$26</definedName>
    <definedName name="quadrillion">[3]About!$A$215</definedName>
    <definedName name="shorttons_to_grams">[3]About!$A$214</definedName>
    <definedName name="trillion">[3]About!$A$216</definedName>
    <definedName name="use_lifecycle_biofuel_EIs">[3]About!$A$89</definedName>
    <definedName name="情景二">[1]参数数据库!#REF!</definedName>
    <definedName name="情景一">[1]参数数据库!#REF!</definedName>
    <definedName name="手动输入">[1]参数数据库!#REF!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<sst xmlns="http://schemas.openxmlformats.org/spreadsheetml/2006/main" count="6369" uniqueCount="1671">
  <si>
    <t>BPaFF Boolean Is This Plant Type a Peaker</t>
  </si>
  <si>
    <t>BPaFF Boolean Does This Plant Type Provide Flexibility</t>
  </si>
  <si>
    <t>Source:</t>
  </si>
  <si>
    <t>List of Pumped Hydrostation considered for future construction</t>
  </si>
  <si>
    <t>National Energy Agency</t>
  </si>
  <si>
    <t>draft for comments: Mid- and Long-term development plan for pumped hydrostation (2021-2035)</t>
  </si>
  <si>
    <t>《抽水蓄能中长期发展规划（2021-2035年）》征求意见稿</t>
  </si>
  <si>
    <t>《抽水蓄能中长期发展规划（2021-2035年）》（征求意见稿）</t>
  </si>
  <si>
    <t>Some sources for updating the development plan post 2021</t>
  </si>
  <si>
    <t>抽水蓄能建设加快！“十四五”期间核准项目名单（全）</t>
  </si>
  <si>
    <t>2022年8月抽水蓄能项目汇</t>
  </si>
  <si>
    <t>超58GW！2022年9月47个抽水蓄能电站项目更新动态</t>
  </si>
  <si>
    <t>抽水蓄能项目动态梳理相关新闻政策报道信息</t>
  </si>
  <si>
    <t>12月抽水蓄能一览</t>
  </si>
  <si>
    <t>抽水蓄能</t>
  </si>
  <si>
    <t>Notes:</t>
  </si>
  <si>
    <t>The final draft of the development plan came out in 2021, and annouced that the national target of development</t>
  </si>
  <si>
    <t xml:space="preserve">is 1200 GW by 2030. The actual plants that are developed is quite different from the list shown in the draft for comments. </t>
  </si>
  <si>
    <t>We have updated the list by March 2023, to match the actual development schedule. So far, the total ratified capacity has</t>
  </si>
  <si>
    <t>already exceed the 1200GW set for 2030.</t>
  </si>
  <si>
    <t>Region Selector</t>
  </si>
  <si>
    <t>This excel file includes data required for all Chinese provinces (excluding Taiwan, Hong Kong, Macau,</t>
  </si>
  <si>
    <t xml:space="preserve">and sometimes Tibet). You can use the selector below to choose which province/region you would </t>
  </si>
  <si>
    <t>like to calculate for:</t>
  </si>
  <si>
    <t>Province Selector</t>
  </si>
  <si>
    <t>上海市</t>
  </si>
  <si>
    <t>Code</t>
  </si>
  <si>
    <t>地区名称</t>
  </si>
  <si>
    <t>地区全称</t>
  </si>
  <si>
    <t>地区简称</t>
  </si>
  <si>
    <t>Name</t>
  </si>
  <si>
    <t>缩写</t>
  </si>
  <si>
    <t>00</t>
  </si>
  <si>
    <t>全国 National</t>
  </si>
  <si>
    <t>全国</t>
  </si>
  <si>
    <t>National</t>
  </si>
  <si>
    <t>CN</t>
  </si>
  <si>
    <t>北京市 Beijing</t>
  </si>
  <si>
    <t>北京市</t>
  </si>
  <si>
    <t>北京</t>
  </si>
  <si>
    <t>Beijing</t>
  </si>
  <si>
    <t>BJ</t>
  </si>
  <si>
    <t>天津市 Tianjin</t>
  </si>
  <si>
    <t>天津市</t>
  </si>
  <si>
    <t>天津</t>
  </si>
  <si>
    <t>Tianjin</t>
  </si>
  <si>
    <t>TJ</t>
  </si>
  <si>
    <t>河北省 Hebei</t>
  </si>
  <si>
    <t>河北省</t>
  </si>
  <si>
    <t>河北</t>
  </si>
  <si>
    <t>Hebei</t>
  </si>
  <si>
    <t>HE</t>
  </si>
  <si>
    <t>山西省 Shanxi</t>
  </si>
  <si>
    <t>山西省</t>
  </si>
  <si>
    <t>山西</t>
  </si>
  <si>
    <t>Shanxi</t>
  </si>
  <si>
    <t>SX</t>
  </si>
  <si>
    <t>内蒙古自治区 Inner Mongolia</t>
  </si>
  <si>
    <t>内蒙古自治区</t>
  </si>
  <si>
    <t>内蒙古</t>
  </si>
  <si>
    <t>Inner Mongolia</t>
  </si>
  <si>
    <t>NM</t>
  </si>
  <si>
    <t>辽宁省 Liaoning</t>
  </si>
  <si>
    <t>辽宁省</t>
  </si>
  <si>
    <t>辽宁</t>
  </si>
  <si>
    <t>Liaoning</t>
  </si>
  <si>
    <t>LN</t>
  </si>
  <si>
    <t>吉林省 Jilin</t>
  </si>
  <si>
    <t>吉林省</t>
  </si>
  <si>
    <t>吉林</t>
  </si>
  <si>
    <t>Jilin</t>
  </si>
  <si>
    <t>JL</t>
  </si>
  <si>
    <t>黑龙江省 Heilongjiang</t>
  </si>
  <si>
    <t>黑龙江省</t>
  </si>
  <si>
    <t>黑龙江</t>
  </si>
  <si>
    <t>Heilongjiang</t>
  </si>
  <si>
    <t>HL</t>
  </si>
  <si>
    <t>上海市 Shanghai</t>
  </si>
  <si>
    <t>上海</t>
  </si>
  <si>
    <t>Shanghai</t>
  </si>
  <si>
    <t>SH</t>
  </si>
  <si>
    <t>江苏省 Jiangsu</t>
  </si>
  <si>
    <t>江苏省</t>
  </si>
  <si>
    <t>江苏</t>
  </si>
  <si>
    <t>Jiangsu</t>
  </si>
  <si>
    <t>JS</t>
  </si>
  <si>
    <t>浙江省 Zhejiang</t>
  </si>
  <si>
    <t>浙江省</t>
  </si>
  <si>
    <t>浙江</t>
  </si>
  <si>
    <t>Zhejiang</t>
  </si>
  <si>
    <t>ZJ</t>
  </si>
  <si>
    <t>安徽省 Anhui</t>
  </si>
  <si>
    <t>安徽省</t>
  </si>
  <si>
    <t>安徽</t>
  </si>
  <si>
    <t>Anhui</t>
  </si>
  <si>
    <t>AH</t>
  </si>
  <si>
    <t>福建省 Fujian</t>
  </si>
  <si>
    <t>福建省</t>
  </si>
  <si>
    <t>福建</t>
  </si>
  <si>
    <t>Fujian</t>
  </si>
  <si>
    <t>FJ</t>
  </si>
  <si>
    <t>江西省 Jiangxi</t>
  </si>
  <si>
    <t>江西省</t>
  </si>
  <si>
    <t>江西</t>
  </si>
  <si>
    <t>Jiangxi</t>
  </si>
  <si>
    <t>JX</t>
  </si>
  <si>
    <t>山东省 Shandong</t>
  </si>
  <si>
    <t>山东省</t>
  </si>
  <si>
    <t>山东</t>
  </si>
  <si>
    <t>Shandong</t>
  </si>
  <si>
    <t>SD</t>
  </si>
  <si>
    <t>河南省 Henan</t>
  </si>
  <si>
    <t>河南省</t>
  </si>
  <si>
    <t>河南</t>
  </si>
  <si>
    <t>Henan</t>
  </si>
  <si>
    <t>HA</t>
  </si>
  <si>
    <t>湖北省 Hubei</t>
  </si>
  <si>
    <t>湖北省</t>
  </si>
  <si>
    <t>湖北</t>
  </si>
  <si>
    <t>Hubei</t>
  </si>
  <si>
    <t>HB</t>
  </si>
  <si>
    <t>湖南省 Hunan</t>
  </si>
  <si>
    <t>湖南省</t>
  </si>
  <si>
    <t>湖南</t>
  </si>
  <si>
    <t>Hunan</t>
  </si>
  <si>
    <t>HN</t>
  </si>
  <si>
    <t>广东省 Guangdong</t>
  </si>
  <si>
    <t>广东省</t>
  </si>
  <si>
    <t>广东</t>
  </si>
  <si>
    <t>Guangdong</t>
  </si>
  <si>
    <t>GD</t>
  </si>
  <si>
    <t>广西壮族自治区 Guangxi</t>
  </si>
  <si>
    <t>广西壮族自治区</t>
  </si>
  <si>
    <t>广西</t>
  </si>
  <si>
    <t>Guangxi</t>
  </si>
  <si>
    <t>GX</t>
  </si>
  <si>
    <t>海南省 Hainan</t>
  </si>
  <si>
    <t>海南省</t>
  </si>
  <si>
    <t>海南</t>
  </si>
  <si>
    <t>Hainan</t>
  </si>
  <si>
    <t>HI</t>
  </si>
  <si>
    <t>重庆市 Chongqing</t>
  </si>
  <si>
    <t>重庆市</t>
  </si>
  <si>
    <t>重庆</t>
  </si>
  <si>
    <t>Chongqing</t>
  </si>
  <si>
    <t>CQ</t>
  </si>
  <si>
    <t>四川省 Sichuan</t>
  </si>
  <si>
    <t>四川省</t>
  </si>
  <si>
    <t>四川</t>
  </si>
  <si>
    <t>Sichuan</t>
  </si>
  <si>
    <t>SC</t>
  </si>
  <si>
    <t>贵州省 Guizhou</t>
  </si>
  <si>
    <t>贵州省</t>
  </si>
  <si>
    <t>贵州</t>
  </si>
  <si>
    <t>Guizhou</t>
  </si>
  <si>
    <t>GZ</t>
  </si>
  <si>
    <t>云南省 Yunnan</t>
  </si>
  <si>
    <t>云南省</t>
  </si>
  <si>
    <t>云南</t>
  </si>
  <si>
    <t>Yunnan</t>
  </si>
  <si>
    <t>YN</t>
  </si>
  <si>
    <t>西藏自治区 Tibet</t>
  </si>
  <si>
    <t>西藏自治区</t>
  </si>
  <si>
    <t>西藏</t>
  </si>
  <si>
    <t>Tibet</t>
  </si>
  <si>
    <t>XZ</t>
  </si>
  <si>
    <t>陕西省 Shaanxi</t>
  </si>
  <si>
    <t>陕西省</t>
  </si>
  <si>
    <t>陕西</t>
  </si>
  <si>
    <t>Shaanxi</t>
  </si>
  <si>
    <t>SN</t>
  </si>
  <si>
    <t>甘肃省 Gansu</t>
  </si>
  <si>
    <t>甘肃省</t>
  </si>
  <si>
    <t>甘肃</t>
  </si>
  <si>
    <t>Gansu</t>
  </si>
  <si>
    <t>GS</t>
  </si>
  <si>
    <t>青海省 Qinghai</t>
  </si>
  <si>
    <t>青海省</t>
  </si>
  <si>
    <t>青海</t>
  </si>
  <si>
    <t>Qinghai</t>
  </si>
  <si>
    <t>QH</t>
  </si>
  <si>
    <t>宁夏回族自治区 Ningxia</t>
  </si>
  <si>
    <t>宁夏回族自治区</t>
  </si>
  <si>
    <t>宁夏</t>
  </si>
  <si>
    <t>Ningxia</t>
  </si>
  <si>
    <t>NX</t>
  </si>
  <si>
    <t>新疆维吾尔自治区 Xijiang</t>
  </si>
  <si>
    <t>新疆维吾尔自治区</t>
  </si>
  <si>
    <t>新疆</t>
  </si>
  <si>
    <t>Xijiang</t>
  </si>
  <si>
    <t>XJ</t>
  </si>
  <si>
    <t>编号</t>
  </si>
  <si>
    <t>电站名称</t>
  </si>
  <si>
    <t>电站简称</t>
  </si>
  <si>
    <t>行政区划</t>
  </si>
  <si>
    <t>省份</t>
  </si>
  <si>
    <t>地级市</t>
  </si>
  <si>
    <t>装机容量（MW）</t>
  </si>
  <si>
    <t>机组数量及容量</t>
  </si>
  <si>
    <t>工程投资（亿元）</t>
  </si>
  <si>
    <t>建设成本（元/W）</t>
  </si>
  <si>
    <t>年发电量/设计年发电量（亿千瓦时）</t>
  </si>
  <si>
    <t>核准年份</t>
  </si>
  <si>
    <t>预计投产时间</t>
  </si>
  <si>
    <t>投产年份</t>
  </si>
  <si>
    <t>状态</t>
  </si>
  <si>
    <t>序列</t>
  </si>
  <si>
    <t>归属企业</t>
  </si>
  <si>
    <t>国网新源投资比例</t>
  </si>
  <si>
    <t>更新时间</t>
  </si>
  <si>
    <t>相关信息</t>
  </si>
  <si>
    <t>假定建成日期（+6）</t>
  </si>
  <si>
    <t>响洪甸抽水蓄能电站</t>
  </si>
  <si>
    <t>响洪甸</t>
  </si>
  <si>
    <t>六安市</t>
  </si>
  <si>
    <t>2*40MW+4*10MW</t>
  </si>
  <si>
    <t>投运</t>
  </si>
  <si>
    <t>安徽省响洪甸蓄能发电有限责任公司</t>
  </si>
  <si>
    <t>响洪甸水库_百度百科 (baidu.com)</t>
  </si>
  <si>
    <t>广州抽水蓄能电站一期</t>
  </si>
  <si>
    <t>广州一期</t>
  </si>
  <si>
    <t>广州市</t>
  </si>
  <si>
    <t>4*300MW</t>
  </si>
  <si>
    <t>南方电网调峰调频发电有限公司</t>
  </si>
  <si>
    <t>第一座大型抽水蓄能电站―广州抽水蓄能电站一期工程完工-1994年事件 - 族谱网 (zupu.cn)</t>
  </si>
  <si>
    <t>天荒坪抽水蓄能电站（一期）</t>
  </si>
  <si>
    <t>天荒坪一期</t>
  </si>
  <si>
    <t>湖州市</t>
  </si>
  <si>
    <t>6*300MW</t>
  </si>
  <si>
    <t>华东天荒坪抽水蓄能有限责任公司</t>
  </si>
  <si>
    <t>广州抽水蓄能电站二期</t>
  </si>
  <si>
    <t>广州二期</t>
  </si>
  <si>
    <t>中国土木工程学会</t>
  </si>
  <si>
    <t>桐柏抽水蓄能电站</t>
  </si>
  <si>
    <t>桐柏</t>
  </si>
  <si>
    <t>台州市</t>
  </si>
  <si>
    <t>华东桐柏抽水蓄能发电有限责任公司</t>
  </si>
  <si>
    <t>山东泰安抽水蓄能电站（一期）</t>
  </si>
  <si>
    <t>泰安一期</t>
  </si>
  <si>
    <t>泰安市</t>
  </si>
  <si>
    <t>4*250MW</t>
  </si>
  <si>
    <t>山东泰山抽水蓄能电站有限责任公司</t>
  </si>
  <si>
    <t>水电建设集团承建泰安抽水蓄能电站4号机组并网 (www.gov.cn)</t>
  </si>
  <si>
    <t>琅琊山抽水蓄能电站</t>
  </si>
  <si>
    <t>琅琊山</t>
  </si>
  <si>
    <t>滁州市</t>
  </si>
  <si>
    <t>4*150MW</t>
  </si>
  <si>
    <t>华东琅琊山抽水蓄能有限责任公司</t>
  </si>
  <si>
    <t>滁州琅琊山抽水蓄能电站首台机组启动 (www.gov.cn)</t>
  </si>
  <si>
    <t>西龙池抽水蓄能电站</t>
  </si>
  <si>
    <t>西龙池</t>
  </si>
  <si>
    <t>忻州市</t>
  </si>
  <si>
    <t>山西西龙池抽水蓄能电站有限责任公司</t>
  </si>
  <si>
    <t>河北张河湾抽水蓄能电站</t>
  </si>
  <si>
    <t>张河湾</t>
  </si>
  <si>
    <t>石家庄市</t>
  </si>
  <si>
    <t>河北张河湾蓄能发电有限责任公司</t>
  </si>
  <si>
    <t>宜兴铜官山抽水蓄能电站</t>
  </si>
  <si>
    <t>宜兴</t>
  </si>
  <si>
    <t>无锡市</t>
  </si>
  <si>
    <t>华东宜兴抽水蓄能有限公司</t>
  </si>
  <si>
    <t>河南国网宝泉抽水蓄能电站</t>
  </si>
  <si>
    <t>宝泉</t>
  </si>
  <si>
    <t>新乡市</t>
  </si>
  <si>
    <t>河南国网宝泉抽水蓄能有限公司</t>
  </si>
  <si>
    <t>惠州抽水蓄能电站</t>
  </si>
  <si>
    <t>惠州</t>
  </si>
  <si>
    <t>惠州市</t>
  </si>
  <si>
    <t>8*300MW</t>
  </si>
  <si>
    <t>惠州抽水蓄能电站全面竣工投产-北极星水力发电网 (bjx.com.cn)</t>
  </si>
  <si>
    <t>湖南黑麋峰抽水蓄能电站</t>
  </si>
  <si>
    <t>黑麋峰</t>
  </si>
  <si>
    <t>长沙市</t>
  </si>
  <si>
    <t>湖南黑麋峰抽水蓄能有限公司</t>
  </si>
  <si>
    <t>中南院设计抽水蓄能项目情况-北极星水力发电网 (bjx.com.cn)</t>
  </si>
  <si>
    <t>湖北白莲河抽水蓄能电站</t>
  </si>
  <si>
    <t>白莲河</t>
  </si>
  <si>
    <t>黄冈市</t>
  </si>
  <si>
    <t>湖北白莲河抽水蓄能有限公司</t>
  </si>
  <si>
    <t>丹东蒲石河抽水蓄能电站</t>
  </si>
  <si>
    <t>蒲石河</t>
  </si>
  <si>
    <t>丹东市</t>
  </si>
  <si>
    <t>辽宁蒲石河抽水蓄能有限公司</t>
  </si>
  <si>
    <t>安徽响水涧抽水蓄能电站</t>
  </si>
  <si>
    <t>响水涧</t>
  </si>
  <si>
    <t>芜湖市</t>
  </si>
  <si>
    <t>安徽响水涧抽水蓄能有限公司</t>
  </si>
  <si>
    <t>安徽响水涧抽水蓄能电站四机组全部投产发电（图）-北极星农电网 (bjx.com.cn)</t>
  </si>
  <si>
    <t>福建仙游一期抽水蓄能电站</t>
  </si>
  <si>
    <t>仙游</t>
  </si>
  <si>
    <t>莆田市</t>
  </si>
  <si>
    <t>福建仙游抽水蓄能有限公司</t>
  </si>
  <si>
    <t>老家的第二座抽水蓄能电站投资60亿元，仙游木兰抽水蓄能电站核准开工 $国投电力(SH600886)$ $川投能源(SH6... - 雪球 (xueqiu.com)</t>
  </si>
  <si>
    <t>仙居抽水蓄能电站</t>
  </si>
  <si>
    <t>仙居</t>
  </si>
  <si>
    <t>4*375MW</t>
  </si>
  <si>
    <t>浙江仙居抽水蓄能有限公司</t>
  </si>
  <si>
    <t>清远抽水蓄能电站</t>
  </si>
  <si>
    <t>清远</t>
  </si>
  <si>
    <t>清远市</t>
  </si>
  <si>
    <t>4*320MW</t>
  </si>
  <si>
    <t>国家重点工程清远抽水蓄能电站全面投产发电 - 北极星智能电网在线 (chinasmartgrid.com.cn)</t>
  </si>
  <si>
    <t>江西洪屏抽水蓄能电站（一期）</t>
  </si>
  <si>
    <t>洪屏</t>
  </si>
  <si>
    <t>宜春市</t>
  </si>
  <si>
    <t>江西洪屏抽水蓄能有限公司</t>
  </si>
  <si>
    <t>深圳抽水蓄能电站</t>
  </si>
  <si>
    <t>深圳</t>
  </si>
  <si>
    <t>深圳市</t>
  </si>
  <si>
    <t>深圳抽水蓄能电站全面投产 支撑粤港澳大湾区绿色发展--生态--人民网 (people.com.cn)</t>
  </si>
  <si>
    <t>安徽绩溪抽水蓄能电站</t>
  </si>
  <si>
    <t>绩溪</t>
  </si>
  <si>
    <t>宣城市</t>
  </si>
  <si>
    <t>安徽绩溪抽水蓄能有限公司</t>
  </si>
  <si>
    <t>并网成功！绩溪抽水蓄能电站将全面投产_安徽 (sohu.com)</t>
  </si>
  <si>
    <t>黑龙江荒沟抽水蓄能电站</t>
  </si>
  <si>
    <t>荒沟</t>
  </si>
  <si>
    <t>牡丹江市</t>
  </si>
  <si>
    <t>黑龙江牡丹江抽水蓄能有限公司</t>
  </si>
  <si>
    <t>黑龙江首座抽水蓄能电站全面投产发电_腾讯新闻 (qq.com)</t>
  </si>
  <si>
    <t>河北丰宁抽水蓄能电站</t>
  </si>
  <si>
    <t>丰宁一期</t>
  </si>
  <si>
    <t>承德市</t>
  </si>
  <si>
    <t>河北丰宁抽水蓄能有限公司</t>
  </si>
  <si>
    <t>河北丰宁抽水蓄能电站2号机组正式投产发电-北极星水力发电网 (bjx.com.cn)</t>
  </si>
  <si>
    <t>敦化抽水蓄能电站</t>
  </si>
  <si>
    <t>敦化</t>
  </si>
  <si>
    <t>延边朝鲜族自治州</t>
  </si>
  <si>
    <t>4*350MW</t>
  </si>
  <si>
    <t>吉林敦化抽水蓄能有限公司</t>
  </si>
  <si>
    <t>海南琼中抽水蓄能电站</t>
  </si>
  <si>
    <t>琼中</t>
  </si>
  <si>
    <t>琼中黎族苗族自治县</t>
  </si>
  <si>
    <t>3*200MW</t>
  </si>
  <si>
    <t>全国首个海岛抽蓄电站——海南琼中抽水蓄能电站全面投产发电-北极星水力发电网 (bjx.com.cn)</t>
  </si>
  <si>
    <t>沂蒙抽水蓄能电站</t>
  </si>
  <si>
    <t>沂蒙</t>
  </si>
  <si>
    <t>临沂市</t>
  </si>
  <si>
    <t>山东沂蒙抽水蓄能有限公司</t>
  </si>
  <si>
    <t>220329｜国网山东沂蒙抽水蓄能电站全面投产发电_腾讯新闻 (qq.com)</t>
  </si>
  <si>
    <t>安徽金寨抽水蓄能电站</t>
  </si>
  <si>
    <t>金寨</t>
  </si>
  <si>
    <t>安徽金寨抽水蓄能有限公司</t>
  </si>
  <si>
    <t>安徽金寨抽水蓄能电站已成功接入安徽主网-北极星储能网 (bjx.com.cn)</t>
  </si>
  <si>
    <t>河南天池抽水蓄能电站</t>
  </si>
  <si>
    <t>天池</t>
  </si>
  <si>
    <t>南阳市</t>
  </si>
  <si>
    <t>在建</t>
  </si>
  <si>
    <t>河南天池抽水蓄能有限公司</t>
  </si>
  <si>
    <t>山东文登抽水蓄能电站</t>
  </si>
  <si>
    <t>文登</t>
  </si>
  <si>
    <t>威海市</t>
  </si>
  <si>
    <t>山东文登抽水蓄能有限公司</t>
  </si>
  <si>
    <t>央媒省媒聚焦文登重点项目复工复产！_蓄能电站_钢管_输水 (sohu.com)</t>
  </si>
  <si>
    <t>重庆蟠龙抽水蓄能电站（一期）</t>
  </si>
  <si>
    <t>蟠龙一期</t>
  </si>
  <si>
    <t>重庆蟠龙抽水蓄能电站有限公司</t>
  </si>
  <si>
    <t>梅州抽水蓄能电站一期</t>
  </si>
  <si>
    <t>梅州一期</t>
  </si>
  <si>
    <t>梅州市</t>
  </si>
  <si>
    <t>南方电网广东梅州、阳江两座百万千瓦级抽水蓄能电站投产发电！-北极星储能网 (bjx.com.cn)</t>
  </si>
  <si>
    <t>阳江抽水蓄能电站一期</t>
  </si>
  <si>
    <t>阳江一期</t>
  </si>
  <si>
    <t>阳江市</t>
  </si>
  <si>
    <t>3*400MW</t>
  </si>
  <si>
    <t>长龙山抽水蓄能电站（天荒坪二期）</t>
  </si>
  <si>
    <t>长龙山</t>
  </si>
  <si>
    <t>6*350MW</t>
  </si>
  <si>
    <t>华东地区最大！浙江长龙山抽水蓄能电站投产投运_央广网 (cnr.cn)</t>
  </si>
  <si>
    <t>丰宁二期</t>
  </si>
  <si>
    <t>陕西镇安抽水蓄能电站</t>
  </si>
  <si>
    <t>镇安</t>
  </si>
  <si>
    <t>商洛市</t>
  </si>
  <si>
    <t>陕西镇安抽水蓄能有限公司</t>
  </si>
  <si>
    <t>福建厦门抽水蓄能电站</t>
  </si>
  <si>
    <t>厦门</t>
  </si>
  <si>
    <t>厦门市</t>
  </si>
  <si>
    <t>福建厦门抽水蓄能有限公司</t>
  </si>
  <si>
    <t>全省最大！厦门抽水蓄能电站投产时间定了！_施工_发电_福建厦门 (sohu.com)</t>
  </si>
  <si>
    <t>江苏句容抽水蓄能电站</t>
  </si>
  <si>
    <t>句容</t>
  </si>
  <si>
    <t>镇江市</t>
  </si>
  <si>
    <t>6*225MW</t>
  </si>
  <si>
    <t>江苏句容抽水蓄能有限公司</t>
  </si>
  <si>
    <t>新疆阜康抽水蓄能电站</t>
  </si>
  <si>
    <t>阜康</t>
  </si>
  <si>
    <t>昌吉回族自治州</t>
  </si>
  <si>
    <t>新疆阜康抽水蓄能有限公司</t>
  </si>
  <si>
    <t>易县抽水蓄能电站</t>
  </si>
  <si>
    <t>易县</t>
  </si>
  <si>
    <t>保定市</t>
  </si>
  <si>
    <t>保定易县抽水蓄能有限公司</t>
  </si>
  <si>
    <t>河南洛宁大鱼沟抽水蓄能电站</t>
  </si>
  <si>
    <t>洛宁</t>
  </si>
  <si>
    <t>洛阳市</t>
  </si>
  <si>
    <t>河南洛宁抽水蓄能有限公司</t>
  </si>
  <si>
    <t>湖南平江抽水蓄能电站</t>
  </si>
  <si>
    <t>平江</t>
  </si>
  <si>
    <t>岳阳市</t>
  </si>
  <si>
    <t>湖南平江抽水蓄能有限公司</t>
  </si>
  <si>
    <t>内蒙古芝瑞抽水蓄能电站</t>
  </si>
  <si>
    <t>芝瑞</t>
  </si>
  <si>
    <t>赤峰市</t>
  </si>
  <si>
    <t>内蒙古赤峰抽水蓄能有限公司</t>
  </si>
  <si>
    <t>浙江缙云抽水蓄能电站</t>
  </si>
  <si>
    <t>缙云</t>
  </si>
  <si>
    <t>丽水市</t>
  </si>
  <si>
    <t>浙江缙云抽水蓄能有限公司</t>
  </si>
  <si>
    <t>浙江宁海抽水蓄能电站</t>
  </si>
  <si>
    <t>宁海</t>
  </si>
  <si>
    <t>宁波市</t>
  </si>
  <si>
    <t>浙江宁海抽水蓄能有限公司</t>
  </si>
  <si>
    <t>河北抚宁抽水蓄能电站</t>
  </si>
  <si>
    <t>抚宁</t>
  </si>
  <si>
    <t>秦皇岛市</t>
  </si>
  <si>
    <t>河北抚宁抽水蓄能有限公司</t>
  </si>
  <si>
    <t>吉林蛟河抽水蓄能电站</t>
  </si>
  <si>
    <t>蛟河</t>
  </si>
  <si>
    <t>吉林市</t>
  </si>
  <si>
    <t>吉林蛟河抽水蓄能有限公司</t>
  </si>
  <si>
    <t>潍坊抽水蓄能电站</t>
  </si>
  <si>
    <t>潍坊</t>
  </si>
  <si>
    <t>潍坊市</t>
  </si>
  <si>
    <t>山东潍坊抽水蓄能有限公司</t>
  </si>
  <si>
    <t>山东潍坊抽水蓄能电站开工 装机容量120万千瓦-北极星储能网 (bjx.com.cn)</t>
  </si>
  <si>
    <t>新疆哈密抽水蓄能电站</t>
  </si>
  <si>
    <t>哈密</t>
  </si>
  <si>
    <t>哈密市</t>
  </si>
  <si>
    <t>新疆哈密抽水蓄能有限公司</t>
  </si>
  <si>
    <t>衢江抽水蓄能电站</t>
  </si>
  <si>
    <t>衢江</t>
  </si>
  <si>
    <t>衢州市</t>
  </si>
  <si>
    <t>浙江衢江抽水蓄能有限公司</t>
  </si>
  <si>
    <t>山西垣曲抽水蓄能电站</t>
  </si>
  <si>
    <t>垣曲</t>
  </si>
  <si>
    <t>运城市</t>
  </si>
  <si>
    <t>山西垣曲抽水蓄能有限公司</t>
  </si>
  <si>
    <t>河北尚义县抽水蓄能电站</t>
  </si>
  <si>
    <t>尚义</t>
  </si>
  <si>
    <t>张家口市</t>
  </si>
  <si>
    <t>福建云霄抽水蓄能电站</t>
  </si>
  <si>
    <t>云霄</t>
  </si>
  <si>
    <t>山西浑源抽水蓄能电站</t>
  </si>
  <si>
    <t>浑源</t>
  </si>
  <si>
    <t>大同市</t>
  </si>
  <si>
    <t>山西大同抽水蓄能有限公司</t>
  </si>
  <si>
    <t>南宁武鸣抽水蓄能电站</t>
  </si>
  <si>
    <t>武鸣</t>
  </si>
  <si>
    <t>南宁市</t>
  </si>
  <si>
    <t>1200MW！广西首个抽水蓄能电站全面开工-北极星储能网 (bjx.com.cn)</t>
  </si>
  <si>
    <t>河源岑田抽水蓄能电站</t>
  </si>
  <si>
    <t>岑田</t>
  </si>
  <si>
    <t>河源市</t>
  </si>
  <si>
    <t>十四五</t>
  </si>
  <si>
    <t>广东岑田抽水蓄能电站预可行性研究报告审查会召开 -东源县人民政府门户网站 (gddongyuan.gov.cn)</t>
  </si>
  <si>
    <t>阳江二期抽水蓄能电站</t>
  </si>
  <si>
    <t>阳江二期</t>
  </si>
  <si>
    <t>/</t>
  </si>
  <si>
    <t>广东阳江贯彻落实一揽子政策措施实施方案：推动阳江抽水蓄能电站二期项目核准-北极星输配电网 (bjx.com.cn)</t>
  </si>
  <si>
    <t>桂林灌阳抽水蓄能电站</t>
  </si>
  <si>
    <t>灌阳</t>
  </si>
  <si>
    <t>桂林市</t>
  </si>
  <si>
    <t>桂林灌阳抽水蓄能电站项目预可研报告审查会议顺利召开-北极星水力发电网 (bjx.com.cn)</t>
  </si>
  <si>
    <t>重庆蟠龙抽水蓄能电站（二期）</t>
  </si>
  <si>
    <t>蟠龙二期</t>
  </si>
  <si>
    <t>十五五</t>
  </si>
  <si>
    <t>鲁山花园沟抽水蓄能电站</t>
  </si>
  <si>
    <t>鲁山</t>
  </si>
  <si>
    <t>平顶山市</t>
  </si>
  <si>
    <t>广西南宁抽水蓄能电站</t>
  </si>
  <si>
    <t>南宁</t>
  </si>
  <si>
    <t>浙江泰顺抽水蓄能电站</t>
  </si>
  <si>
    <t>泰顺</t>
  </si>
  <si>
    <t>温州市</t>
  </si>
  <si>
    <t>浙江泰顺抽水蓄能有限公司</t>
  </si>
  <si>
    <t>云浮水源山抽水蓄能电站</t>
  </si>
  <si>
    <t>水源山</t>
  </si>
  <si>
    <t>云浮市</t>
  </si>
  <si>
    <t>1200MW！广东云浮水源山抽水蓄能电站项目获批复-北极星储能网 (bjx.com.cn)</t>
  </si>
  <si>
    <t>奉新县抽水蓄能电站</t>
  </si>
  <si>
    <t>奉新</t>
  </si>
  <si>
    <t>江西奉新抽水蓄能有限公司</t>
  </si>
  <si>
    <t>肇庆抽水蓄能电站</t>
  </si>
  <si>
    <t>浪江</t>
  </si>
  <si>
    <t>肇庆市</t>
  </si>
  <si>
    <t>广东肇庆浪江抽水蓄能电站完成核准-北极星输配电网 (bjx.com.cn)</t>
  </si>
  <si>
    <t>福建永泰抽水蓄能电站</t>
  </si>
  <si>
    <t>永泰</t>
  </si>
  <si>
    <t>福州市</t>
  </si>
  <si>
    <t>福建投资集团永泰抽水蓄能电站首台机组投产发电－国务院国有资产监督管理委员会 (sasac.gov.cn)</t>
  </si>
  <si>
    <t>福建周宁抽水蓄能电站</t>
  </si>
  <si>
    <t>周宁</t>
  </si>
  <si>
    <t>宁德市</t>
  </si>
  <si>
    <t>“超级充电宝”来了！永泰抽水蓄能电站首台机组正式投产发电-国际电力网 (in-en.com)</t>
  </si>
  <si>
    <t>河南林州弓上抽水蓄能电站</t>
  </si>
  <si>
    <t>弓上</t>
  </si>
  <si>
    <t>安阳市</t>
  </si>
  <si>
    <t>甘肃玉门昌马抽水蓄能电站</t>
  </si>
  <si>
    <t>昌马</t>
  </si>
  <si>
    <t>酒泉市</t>
  </si>
  <si>
    <t>1200MW！甘肃玉门（昌马）抽水蓄能电站项目通过审查！-北极星储能网 (bjx.com.cn)</t>
  </si>
  <si>
    <t>湖北五峰太平抽水蓄能电站</t>
  </si>
  <si>
    <t>太平</t>
  </si>
  <si>
    <t>宜昌市</t>
  </si>
  <si>
    <t>甘肃黄羊抽水蓄能电站</t>
  </si>
  <si>
    <t>黄羊</t>
  </si>
  <si>
    <t>武威市</t>
  </si>
  <si>
    <t>三峡集团</t>
  </si>
  <si>
    <t>湖南江华湾水源抽水蓄能电站</t>
  </si>
  <si>
    <t>湾水源</t>
  </si>
  <si>
    <t>永州市</t>
  </si>
  <si>
    <t>湖北南漳张家坪抽蓄电站</t>
  </si>
  <si>
    <t>张家坪</t>
  </si>
  <si>
    <t>襄阳市</t>
  </si>
  <si>
    <t>甘肃黄龙抽蓄电站</t>
  </si>
  <si>
    <t>黄龙</t>
  </si>
  <si>
    <t>天水市</t>
  </si>
  <si>
    <t>https://new.qq.com/rain/a/20230221A016YO00</t>
  </si>
  <si>
    <t>浙江庆元抽蓄电站</t>
  </si>
  <si>
    <t>庆元</t>
  </si>
  <si>
    <t>四川道孚抽水蓄能电站</t>
  </si>
  <si>
    <t>道孚</t>
  </si>
  <si>
    <t>甘孜</t>
  </si>
  <si>
    <t>10月预可</t>
  </si>
  <si>
    <t>浙江磐安抽水蓄能电站</t>
  </si>
  <si>
    <t>磐安</t>
  </si>
  <si>
    <t>金华市</t>
  </si>
  <si>
    <t>2019（2022.12.3开工）</t>
  </si>
  <si>
    <t>浙江磐安抽水蓄能有限公司</t>
  </si>
  <si>
    <t>霍山佛子岭/磨子潭抽水蓄能电站</t>
  </si>
  <si>
    <t>霍山</t>
  </si>
  <si>
    <t>2022.10</t>
  </si>
  <si>
    <t>国家能源集团</t>
  </si>
  <si>
    <t>四川省芦山抽水蓄能电站</t>
  </si>
  <si>
    <t>芦山</t>
  </si>
  <si>
    <t>雅安市</t>
  </si>
  <si>
    <t>2022.10.14预可</t>
  </si>
  <si>
    <t>云南梨园阿海混合式抽水蓄能电站</t>
  </si>
  <si>
    <t>梨园</t>
  </si>
  <si>
    <t>大理市</t>
  </si>
  <si>
    <t>2022.10.17预可</t>
  </si>
  <si>
    <t>河北滦平抽水蓄能电站</t>
  </si>
  <si>
    <t>滦平</t>
  </si>
  <si>
    <t>2022.10.18（12.8开工）</t>
  </si>
  <si>
    <t>浙江桐庐抽水蓄能电站</t>
  </si>
  <si>
    <t>桐庐</t>
  </si>
  <si>
    <t>杭州市</t>
  </si>
  <si>
    <t>2022.10.19（11.20开工）</t>
  </si>
  <si>
    <t>百色右江抽水蓄能电站</t>
  </si>
  <si>
    <t>右江</t>
  </si>
  <si>
    <t>百色市</t>
  </si>
  <si>
    <t>2022.10.21签约</t>
  </si>
  <si>
    <t>广东韶关新丰抽水蓄能电站</t>
  </si>
  <si>
    <t>新丰</t>
  </si>
  <si>
    <t>韶关市</t>
  </si>
  <si>
    <t>2022.10.21预可</t>
  </si>
  <si>
    <t>储备</t>
  </si>
  <si>
    <t>甘肃张家川抽水蓄能电站</t>
  </si>
  <si>
    <t>张家川</t>
  </si>
  <si>
    <t>广西罗城抽水蓄能电站</t>
  </si>
  <si>
    <t>罗城</t>
  </si>
  <si>
    <t>河池市</t>
  </si>
  <si>
    <t>2022.10.24签约</t>
  </si>
  <si>
    <t>南京市六合区冶山抽水蓄能电站</t>
  </si>
  <si>
    <t>冶山</t>
  </si>
  <si>
    <t>南京市</t>
  </si>
  <si>
    <t>2022.10.26签约</t>
  </si>
  <si>
    <t>湖南省桂阳泗洲山抽水蓄能电站</t>
  </si>
  <si>
    <t>泗州山</t>
  </si>
  <si>
    <t>郴州市</t>
  </si>
  <si>
    <t>2022.10.26预可</t>
  </si>
  <si>
    <t>保亭抽水蓄能电站</t>
  </si>
  <si>
    <t>保亭</t>
  </si>
  <si>
    <t>保亭黎族苗族自治县</t>
  </si>
  <si>
    <t>2022.10.27签约</t>
  </si>
  <si>
    <t>青海同德抽水蓄能电站</t>
  </si>
  <si>
    <t>同德</t>
  </si>
  <si>
    <t>2022.10.28可研</t>
  </si>
  <si>
    <t>大唐黄花寨抽水蓄能电站</t>
  </si>
  <si>
    <t>黄花寨</t>
  </si>
  <si>
    <t>黔南</t>
  </si>
  <si>
    <t>2022.10.28签约</t>
  </si>
  <si>
    <t>浙江龙王山抽水蓄能电站</t>
  </si>
  <si>
    <t>龙王山</t>
  </si>
  <si>
    <t>2022.10.29预可</t>
  </si>
  <si>
    <t>安徽芜湖西形冲抽水蓄能电站</t>
  </si>
  <si>
    <t>西形冲</t>
  </si>
  <si>
    <t>2022.10.30预可</t>
  </si>
  <si>
    <t>广东清远下坪抽水蓄能电站</t>
  </si>
  <si>
    <t>下坪</t>
  </si>
  <si>
    <t>湖北大悟抽水蓄能电站</t>
  </si>
  <si>
    <t>大悟</t>
  </si>
  <si>
    <t>孝感市</t>
  </si>
  <si>
    <t>2022.10.9</t>
  </si>
  <si>
    <t>甘肃省张掖盘道山抽水蓄能电站</t>
  </si>
  <si>
    <t>盘道山</t>
  </si>
  <si>
    <t>张掖市</t>
  </si>
  <si>
    <t>2022.10开工</t>
  </si>
  <si>
    <t>甘肃首批两座抽水蓄能电站集中开工建设_滚动新闻_中国政府网 (www.gov.cn)</t>
  </si>
  <si>
    <t>肃南皇城抽水蓄能电站</t>
  </si>
  <si>
    <t>皇城</t>
  </si>
  <si>
    <t>肃南</t>
  </si>
  <si>
    <t>湖南衡南大王庙抽水蓄能电站</t>
  </si>
  <si>
    <t>大王庙</t>
  </si>
  <si>
    <t>衡阳市</t>
  </si>
  <si>
    <t>2022.10月预核准</t>
  </si>
  <si>
    <t>常宁山米冲大型抽水蓄能电站</t>
  </si>
  <si>
    <t>山米冲</t>
  </si>
  <si>
    <t>竹溪县陈家坪抽水蓄能项目</t>
  </si>
  <si>
    <t>陈家坪</t>
  </si>
  <si>
    <t>十堰市</t>
  </si>
  <si>
    <t>2022.11.10签约</t>
  </si>
  <si>
    <t>竹山县龚家沟抽水蓄能项目</t>
  </si>
  <si>
    <t>龚家沟</t>
  </si>
  <si>
    <t>房县吴山沟抽水蓄能电站</t>
  </si>
  <si>
    <t>吴山沟</t>
  </si>
  <si>
    <t>十六五</t>
  </si>
  <si>
    <t>湖北潘口抽水蓄能电站</t>
  </si>
  <si>
    <t>潘口</t>
  </si>
  <si>
    <t>2*149MW</t>
  </si>
  <si>
    <t>2022.11.15</t>
  </si>
  <si>
    <t>安徽石台抽水蓄能电站</t>
  </si>
  <si>
    <t>石台</t>
  </si>
  <si>
    <t>池州市</t>
  </si>
  <si>
    <t>2022.11.17</t>
  </si>
  <si>
    <t>浙江常安抽水蓄能电站</t>
  </si>
  <si>
    <t>常安</t>
  </si>
  <si>
    <t>2022.11.17预可</t>
  </si>
  <si>
    <t>恩施州利川市建南抽水蓄能电站</t>
  </si>
  <si>
    <t>建南</t>
  </si>
  <si>
    <t>恩施</t>
  </si>
  <si>
    <t>2022.11.22签约</t>
  </si>
  <si>
    <t>河北隆化抽水蓄能电站</t>
  </si>
  <si>
    <t>隆化一期</t>
  </si>
  <si>
    <t>2022.11.23</t>
  </si>
  <si>
    <t>隆化二期</t>
  </si>
  <si>
    <t>浙江宁海天河抽水蓄能电站</t>
  </si>
  <si>
    <t>天河</t>
  </si>
  <si>
    <t>2022.11.25预可</t>
  </si>
  <si>
    <t>安徽宁国龙潭抽水蓄能电站</t>
  </si>
  <si>
    <t>宁国</t>
  </si>
  <si>
    <t>2022.11.2预可</t>
  </si>
  <si>
    <t>1200MW！安徽宁国抽水蓄能电站项目核准_阳光工匠光伏网 (21spv.com)</t>
  </si>
  <si>
    <t>国家电投灵溪抽水蓄能项目</t>
  </si>
  <si>
    <t>灵溪</t>
  </si>
  <si>
    <t>2022.11.4签约</t>
  </si>
  <si>
    <t>河北迁西抽水蓄能电站</t>
  </si>
  <si>
    <t>迁西</t>
  </si>
  <si>
    <t>唐山市</t>
  </si>
  <si>
    <t>2022.12.1</t>
  </si>
  <si>
    <t>浙江柯城抽水蓄能电站</t>
  </si>
  <si>
    <t>柯城</t>
  </si>
  <si>
    <t>2022.12.11预可</t>
  </si>
  <si>
    <t>辽宁营口玉石抽水蓄能电站</t>
  </si>
  <si>
    <t>玉石</t>
  </si>
  <si>
    <t>营口市</t>
  </si>
  <si>
    <t>2022.12.13-14预可</t>
  </si>
  <si>
    <t>福建华安抽水蓄能电站</t>
  </si>
  <si>
    <t>华安</t>
  </si>
  <si>
    <t>漳州市</t>
  </si>
  <si>
    <t>2022.12.13-14正常蓄水位选择专题报告审查会</t>
  </si>
  <si>
    <t>河北阜平抽水蓄能电站</t>
  </si>
  <si>
    <t>阜平</t>
  </si>
  <si>
    <t>2022.12.15</t>
  </si>
  <si>
    <t>深圳能源保定发电有限公司</t>
  </si>
  <si>
    <t>陕西山阴抽水蓄能电站</t>
  </si>
  <si>
    <t>山阴</t>
  </si>
  <si>
    <t>朔州市</t>
  </si>
  <si>
    <t>2022.12.15-16正常蓄水位选择专题报告审查会</t>
  </si>
  <si>
    <t>福建仙游木兰二期抽水蓄能电站</t>
  </si>
  <si>
    <t>仙游二期</t>
  </si>
  <si>
    <t>2022.12.15-18三大专题审查会</t>
  </si>
  <si>
    <t>江西铅山抽水蓄能电站</t>
  </si>
  <si>
    <t>铅山</t>
  </si>
  <si>
    <t>上饶市</t>
  </si>
  <si>
    <t>2022.12.16-17正常蓄水位选择专题报告审查会</t>
  </si>
  <si>
    <t>湖北黄龙滩抽水蓄能电站</t>
  </si>
  <si>
    <t>黄龙滩</t>
  </si>
  <si>
    <t>2022.12.16预可</t>
  </si>
  <si>
    <t>辽宁太子河抽水蓄能电站</t>
  </si>
  <si>
    <t>太子河</t>
  </si>
  <si>
    <t>本溪市</t>
  </si>
  <si>
    <t>2022.12.17预可</t>
  </si>
  <si>
    <t>河北灵寿抽水蓄能电站</t>
  </si>
  <si>
    <t>灵寿</t>
  </si>
  <si>
    <t>2022.12.19开工</t>
  </si>
  <si>
    <t>安徽桐城抽水蓄能电站</t>
  </si>
  <si>
    <t>桐城</t>
  </si>
  <si>
    <t>安庆市</t>
  </si>
  <si>
    <t>2022.12.1签约</t>
  </si>
  <si>
    <t>安徽桐城抽水蓄能有限公司</t>
  </si>
  <si>
    <t>四川江油抽水抽水蓄能电站</t>
  </si>
  <si>
    <t>江油</t>
  </si>
  <si>
    <t>绵阳市</t>
  </si>
  <si>
    <t>2022.12.20预可</t>
  </si>
  <si>
    <t>湖南醴陵抽水蓄能电站</t>
  </si>
  <si>
    <t>醴陵</t>
  </si>
  <si>
    <t>株洲市</t>
  </si>
  <si>
    <t>福建永安抽水蓄能电站</t>
  </si>
  <si>
    <t>永安</t>
  </si>
  <si>
    <t>三明市</t>
  </si>
  <si>
    <t>2022.12.22 开工</t>
  </si>
  <si>
    <t>福建日报：永安抽水蓄能电站开工 _ 媒体聚焦 _ 福建省水利厅 (fujian.gov.cn)</t>
  </si>
  <si>
    <t>湖南辰溪抽水蓄能电站</t>
  </si>
  <si>
    <t>辰溪</t>
  </si>
  <si>
    <t>怀化市</t>
  </si>
  <si>
    <t>2022.12.24-25三大专题审会召开</t>
  </si>
  <si>
    <t>河北邢台抽水蓄能电站</t>
  </si>
  <si>
    <t>邢台</t>
  </si>
  <si>
    <t>邢台市</t>
  </si>
  <si>
    <t>2022.12.27开工</t>
  </si>
  <si>
    <t>山西沁水抽水蓄能电站平硐项目</t>
  </si>
  <si>
    <t>沁水</t>
  </si>
  <si>
    <t>晋城市</t>
  </si>
  <si>
    <t>2022.12.27预可</t>
  </si>
  <si>
    <t>1200MW！山西沁水抽水蓄能电站平硐项目开工-北极星储能网 (bjx.com.cn)</t>
  </si>
  <si>
    <t>雅砻江两河口混合式抽水蓄能电站</t>
  </si>
  <si>
    <t>两河口混合式</t>
  </si>
  <si>
    <t>2022.12.29开工</t>
  </si>
  <si>
    <t>贵南哇让抽水蓄能电站</t>
  </si>
  <si>
    <t>哇让</t>
  </si>
  <si>
    <t>2022.12.30</t>
  </si>
  <si>
    <t>国家电网</t>
  </si>
  <si>
    <t>贵州贵阳抽水蓄能电站</t>
  </si>
  <si>
    <t>修文</t>
  </si>
  <si>
    <t>贵阳市</t>
  </si>
  <si>
    <t>河北张家口石湖水库抽水蓄能电站</t>
  </si>
  <si>
    <t>张家口</t>
  </si>
  <si>
    <t>2022.12.8签约</t>
  </si>
  <si>
    <t>辽宁省燕山湖抽水蓄能电站</t>
  </si>
  <si>
    <t>燕山湖</t>
  </si>
  <si>
    <t>朝阳市</t>
  </si>
  <si>
    <t>2022.12.9-10预可</t>
  </si>
  <si>
    <t>万家寨抽水蓄能电站</t>
  </si>
  <si>
    <t>万家寨</t>
  </si>
  <si>
    <t>2022.8.10签约</t>
  </si>
  <si>
    <t>黄河万家寨水利枢纽有限公司</t>
  </si>
  <si>
    <t>吉林大沙河抽水蓄能电站</t>
  </si>
  <si>
    <t>大沙河</t>
  </si>
  <si>
    <t>2022.8.11-14预可</t>
  </si>
  <si>
    <t>勉县沙河抽水蓄能电站</t>
  </si>
  <si>
    <t>勉县</t>
  </si>
  <si>
    <t>汉中市</t>
  </si>
  <si>
    <t>2022.8.13-14预可</t>
  </si>
  <si>
    <t>中电建（汉中）能源开发有限公司</t>
  </si>
  <si>
    <t>湖北钟祥抽水蓄能电站</t>
  </si>
  <si>
    <t>钟祥</t>
  </si>
  <si>
    <t>荆门市</t>
  </si>
  <si>
    <t>2*100MW</t>
  </si>
  <si>
    <t>吉林东安抽水蓄能电站</t>
  </si>
  <si>
    <t>东安</t>
  </si>
  <si>
    <t>2022.8.15签约</t>
  </si>
  <si>
    <t>中国能建葛洲坝集团</t>
  </si>
  <si>
    <t>吉林大嘎河抽水蓄能电站</t>
  </si>
  <si>
    <t>大嘎河</t>
  </si>
  <si>
    <t>湖北大冶抽水蓄能电站</t>
  </si>
  <si>
    <t>大冶</t>
  </si>
  <si>
    <t>黄石市</t>
  </si>
  <si>
    <t>2022.8.17-18预可</t>
  </si>
  <si>
    <t>山西隰县抽水蓄能电站</t>
  </si>
  <si>
    <t>隰县</t>
  </si>
  <si>
    <t>临汾市</t>
  </si>
  <si>
    <t>2022.8.17签约</t>
  </si>
  <si>
    <t>山西建投集团</t>
  </si>
  <si>
    <t>贵州福泉（坪上）抽水蓄能电站</t>
  </si>
  <si>
    <t>坪上</t>
  </si>
  <si>
    <t>2022.8.21-22预可</t>
  </si>
  <si>
    <t>云南宣威抽水蓄能电站</t>
  </si>
  <si>
    <t>宣威</t>
  </si>
  <si>
    <t>曲靖市</t>
  </si>
  <si>
    <t>国电电力发展股份有限公司</t>
  </si>
  <si>
    <t>山西代县黄草院抽水蓄能电站</t>
  </si>
  <si>
    <t>代县黄草院</t>
  </si>
  <si>
    <t>2022.8.23-24预可</t>
  </si>
  <si>
    <t>贵州水城（野龙拢）抽水蓄能电站</t>
  </si>
  <si>
    <t>野龙拢</t>
  </si>
  <si>
    <t>六盘水市</t>
  </si>
  <si>
    <t>2022.8.24-25预可</t>
  </si>
  <si>
    <t>中国电建集团甘肃能源投资有限公司</t>
  </si>
  <si>
    <t>浙江青田抽水蓄能电站</t>
  </si>
  <si>
    <t>青田</t>
  </si>
  <si>
    <t>2022.8.24预可</t>
  </si>
  <si>
    <t>杭州钢铁集团有限公司</t>
  </si>
  <si>
    <t>山西长子抽水蓄能电站</t>
  </si>
  <si>
    <t>长子</t>
  </si>
  <si>
    <t>长治市</t>
  </si>
  <si>
    <t>3*300MW</t>
  </si>
  <si>
    <t>2022.8.26-27预可</t>
  </si>
  <si>
    <t>湖北建始抽水蓄能电站</t>
  </si>
  <si>
    <t>建始</t>
  </si>
  <si>
    <t>2022.8.9-10预可</t>
  </si>
  <si>
    <t>陕西大庄里抽水蓄能电站</t>
  </si>
  <si>
    <t>大庄里</t>
  </si>
  <si>
    <t>宝鸡市</t>
  </si>
  <si>
    <t>侯马抽水蓄能电站</t>
  </si>
  <si>
    <t>侯马</t>
  </si>
  <si>
    <t>2022.8.9签约</t>
  </si>
  <si>
    <t>中国能源建设集团山西电力建设有限公司</t>
  </si>
  <si>
    <t>湖北松滋抽水蓄能电站</t>
  </si>
  <si>
    <t>松滋</t>
  </si>
  <si>
    <t>荆州市</t>
  </si>
  <si>
    <t>2022.9.10</t>
  </si>
  <si>
    <t>辽宁清原二期抽水蓄能电站</t>
  </si>
  <si>
    <t>清原二期</t>
  </si>
  <si>
    <t>抚顺市</t>
  </si>
  <si>
    <t>2022.9.13-16预可</t>
  </si>
  <si>
    <t>炎陵罗萍江抽水蓄能电站</t>
  </si>
  <si>
    <t>罗萍江</t>
  </si>
  <si>
    <t>2022.9.13获准</t>
  </si>
  <si>
    <t>中国电建</t>
  </si>
  <si>
    <t>山西省西龙池二期抽水蓄能电站</t>
  </si>
  <si>
    <t>西龙池二期</t>
  </si>
  <si>
    <t>2022.9.13开工</t>
  </si>
  <si>
    <t>广西田林抽水蓄能电站</t>
  </si>
  <si>
    <t>田林</t>
  </si>
  <si>
    <t>2022.9.15-16预可</t>
  </si>
  <si>
    <t>华电集团</t>
  </si>
  <si>
    <t>湖北随县徐家塆抽水蓄能电站</t>
  </si>
  <si>
    <t>徐家塆</t>
  </si>
  <si>
    <t>随州市</t>
  </si>
  <si>
    <t>玛沁抽水蓄能电站</t>
  </si>
  <si>
    <t>玛沁</t>
  </si>
  <si>
    <t>果洛</t>
  </si>
  <si>
    <t>2022.9.15-18完成咨询</t>
  </si>
  <si>
    <t>建德抽水蓄能电站</t>
  </si>
  <si>
    <t>建德</t>
  </si>
  <si>
    <t>2022.9.15开工</t>
  </si>
  <si>
    <t>协鑫能科</t>
  </si>
  <si>
    <t>镇安玉泉抽水蓄能电站</t>
  </si>
  <si>
    <t>玉泉</t>
  </si>
  <si>
    <t>2022.9.15签约</t>
  </si>
  <si>
    <t>中国能建</t>
  </si>
  <si>
    <t>吉林靖宇景山屯抽水蓄能电站</t>
  </si>
  <si>
    <t>景山屯</t>
  </si>
  <si>
    <t>白山市</t>
  </si>
  <si>
    <t>2022.9.19-20预可</t>
  </si>
  <si>
    <t>湖北武穴（荆竹）抽水蓄能电站</t>
  </si>
  <si>
    <t>荆竹</t>
  </si>
  <si>
    <t>新疆达坂城抽水蓄能电站</t>
  </si>
  <si>
    <t>达坂城</t>
  </si>
  <si>
    <t>2022.9.20-21预可</t>
  </si>
  <si>
    <t>新疆阜康东抽水蓄能电站</t>
  </si>
  <si>
    <t>阜康东</t>
  </si>
  <si>
    <t>2022.9.22-23预可</t>
  </si>
  <si>
    <t>江西寻乌抽水蓄能电站</t>
  </si>
  <si>
    <t>寻乌</t>
  </si>
  <si>
    <t>赣州市</t>
  </si>
  <si>
    <t>2022.9.22-24预可</t>
  </si>
  <si>
    <t>浙江临安高峰抽水蓄能电站</t>
  </si>
  <si>
    <t>高峰</t>
  </si>
  <si>
    <t>2022.9.23-25预可</t>
  </si>
  <si>
    <t>安徽绩溪家朋抽水蓄能电站</t>
  </si>
  <si>
    <t>家朋</t>
  </si>
  <si>
    <t>2022.9.24-25预可</t>
  </si>
  <si>
    <t>当阳抽水蓄能电站</t>
  </si>
  <si>
    <t>当阳</t>
  </si>
  <si>
    <t>2022.9.24签约</t>
  </si>
  <si>
    <t>黑龙江亚布力抽水蓄能电站</t>
  </si>
  <si>
    <t>亚布力</t>
  </si>
  <si>
    <t>哈尔滨市</t>
  </si>
  <si>
    <t>2022.9.26预可</t>
  </si>
  <si>
    <t>浮山县葛家坡抽水蓄能电站</t>
  </si>
  <si>
    <t>葛家坡</t>
  </si>
  <si>
    <t>2022.9.28签约</t>
  </si>
  <si>
    <t>中核集团</t>
  </si>
  <si>
    <t>新绛县抽水蓄能发电项目</t>
  </si>
  <si>
    <t>新绛县</t>
  </si>
  <si>
    <t>景宁抽水蓄能电站</t>
  </si>
  <si>
    <t>景宁</t>
  </si>
  <si>
    <t>2022.9.29</t>
  </si>
  <si>
    <t>松阳抽水蓄能电站</t>
  </si>
  <si>
    <t>松阳</t>
  </si>
  <si>
    <t>浙江江山抽水蓄能电站</t>
  </si>
  <si>
    <t>江山</t>
  </si>
  <si>
    <t>2022.9.29签约</t>
  </si>
  <si>
    <t>万里扬集团</t>
  </si>
  <si>
    <t>湖北魏家冲抽水蓄能电站</t>
  </si>
  <si>
    <t>魏家冲</t>
  </si>
  <si>
    <t>2022.9.30</t>
  </si>
  <si>
    <t>中广核</t>
  </si>
  <si>
    <t>湖北通山（大幕山）抽水蓄能电站</t>
  </si>
  <si>
    <t>大幕山</t>
  </si>
  <si>
    <t>咸宁市</t>
  </si>
  <si>
    <t>2022.9.6-8可研</t>
  </si>
  <si>
    <t>安徽蚌埠禹会区抽水蓄能电站</t>
  </si>
  <si>
    <t>蚌埠</t>
  </si>
  <si>
    <t>蚌埠市</t>
  </si>
  <si>
    <t>2022.9.6签约</t>
  </si>
  <si>
    <t>湖北阳新县抽水蓄能电站</t>
  </si>
  <si>
    <t>阳新</t>
  </si>
  <si>
    <t>山东泰安抽水蓄能电站（二期）</t>
  </si>
  <si>
    <t>泰安二期</t>
  </si>
  <si>
    <t>2022.9.7</t>
  </si>
  <si>
    <t>泰安市发展和改革委员会 工业经济 总投资101.86亿元！山东泰安二期抽水蓄能电站工程开工 (taian.gov.cn)</t>
  </si>
  <si>
    <t>辽宁庄河抽水蓄能电站</t>
  </si>
  <si>
    <t>庄河</t>
  </si>
  <si>
    <t>大连市</t>
  </si>
  <si>
    <t>2022.9.8开工</t>
  </si>
  <si>
    <t>清原抽水蓄能电站</t>
  </si>
  <si>
    <t>清原</t>
  </si>
  <si>
    <t>2022.9.8下闸蓄水</t>
  </si>
  <si>
    <t>玉林福绵抽水蓄能电站</t>
  </si>
  <si>
    <t>玉林</t>
  </si>
  <si>
    <t>玉林市</t>
  </si>
  <si>
    <t>2022.9预可通过</t>
  </si>
  <si>
    <t>福绵区2022年年度工作计划 - 年度计划 - 广西玉林福绵区人民政府门户网站 - www.ylfm.gov.cn</t>
  </si>
  <si>
    <t>葛洲坝江西横峰抽水蓄能电站</t>
  </si>
  <si>
    <t>横峰</t>
  </si>
  <si>
    <t>2022/10/12签约</t>
  </si>
  <si>
    <t>湖北远安抽水蓄能电站</t>
  </si>
  <si>
    <t>远安</t>
  </si>
  <si>
    <t>2022/11/10 开工</t>
  </si>
  <si>
    <t>湖北能源长阳清江抽水蓄能电站</t>
  </si>
  <si>
    <t>清江</t>
  </si>
  <si>
    <t>2022/11/10开工</t>
  </si>
  <si>
    <t>广东肇庆谠山抽水蓄能电站</t>
  </si>
  <si>
    <t>谠山</t>
  </si>
  <si>
    <t>2022/11/16预可</t>
  </si>
  <si>
    <t>新华发电登封大熊山抽水蓄能电站</t>
  </si>
  <si>
    <t>大熊山</t>
  </si>
  <si>
    <t>郑州市</t>
  </si>
  <si>
    <t>2022/11/18预可</t>
  </si>
  <si>
    <t>河南辉县九峰山抽水蓄能电站</t>
  </si>
  <si>
    <t>九峰山</t>
  </si>
  <si>
    <t>2022/11/27开工</t>
  </si>
  <si>
    <t>湖北黄梅紫云山抽水蓄能电站</t>
  </si>
  <si>
    <t>紫云山</t>
  </si>
  <si>
    <t>2022/11/7 开工</t>
  </si>
  <si>
    <t>国网新源公司</t>
  </si>
  <si>
    <t>湖北紫云山抽水蓄能电站项目开工_电力网 (chinapower.com.cn)</t>
  </si>
  <si>
    <t>广东黄茅岗抽水蓄能电站</t>
  </si>
  <si>
    <t>黄茅岗</t>
  </si>
  <si>
    <t>江门市</t>
  </si>
  <si>
    <t>2022/12/1预可</t>
  </si>
  <si>
    <t>惠州中洞抽水蓄能电站</t>
  </si>
  <si>
    <t>中洞</t>
  </si>
  <si>
    <t>2022/12/23开工</t>
  </si>
  <si>
    <t>广东惠州中洞抽水蓄能电站可行性研究报告通过审查-北极星水力发电网 (bjx.com.cn)</t>
  </si>
  <si>
    <t>岷县禾驮抽水蓄能电站</t>
  </si>
  <si>
    <t>禾驮</t>
  </si>
  <si>
    <t>定西市</t>
  </si>
  <si>
    <t>2022/12/27签约</t>
  </si>
  <si>
    <t>中国机械工业工程集团</t>
  </si>
  <si>
    <t>河南嵩县抽水蓄能电站</t>
  </si>
  <si>
    <t>嵩县</t>
  </si>
  <si>
    <t>2022/12/29开工</t>
  </si>
  <si>
    <t>广东德庆石曹抽水蓄能电站</t>
  </si>
  <si>
    <t>石曹</t>
  </si>
  <si>
    <t>2022/8/17-18预可</t>
  </si>
  <si>
    <t>江西安远抽水蓄能电站</t>
  </si>
  <si>
    <t>安远</t>
  </si>
  <si>
    <t>2022/8/19签约</t>
  </si>
  <si>
    <t>福建古田溪抽水蓄能电站</t>
  </si>
  <si>
    <t>古田溪</t>
  </si>
  <si>
    <t>2*125MW</t>
  </si>
  <si>
    <t>2022/8/20预可</t>
  </si>
  <si>
    <t>礼县水晶坝抽水蓄能电站</t>
  </si>
  <si>
    <t>水晶坝</t>
  </si>
  <si>
    <t>陇南市</t>
  </si>
  <si>
    <t>2022/8/23签约</t>
  </si>
  <si>
    <t>大唐甘肃发电有限公司</t>
  </si>
  <si>
    <t>汕尾三江口陆河抽水蓄能电站</t>
  </si>
  <si>
    <t>三江口</t>
  </si>
  <si>
    <t>汕尾市</t>
  </si>
  <si>
    <t>2022/8/24-26预可</t>
  </si>
  <si>
    <t>【省重点项目】广东陆河（汕尾三江口）抽水蓄能电站项目喜获核准 (gd.gov.cn)</t>
  </si>
  <si>
    <t>英德天堂抽水蓄能电站</t>
  </si>
  <si>
    <t>英德天堂</t>
  </si>
  <si>
    <t>2022/8/24签约</t>
  </si>
  <si>
    <t>中国广核电力股份有限公司</t>
  </si>
  <si>
    <t>柳州鹿寨抽水蓄能电站</t>
  </si>
  <si>
    <t>柳州</t>
  </si>
  <si>
    <t>柳州市</t>
  </si>
  <si>
    <t>2022/8/2预可</t>
  </si>
  <si>
    <t>我县举行柳州鹿寨抽水蓄能电站项目签约仪式 - 鹿寨动态 - 广西柳州鹿寨县人民政府门户网站 (luzhai.gov.cn)</t>
  </si>
  <si>
    <t>广东茂名电白抽水蓄能电站</t>
  </si>
  <si>
    <t>电白</t>
  </si>
  <si>
    <t>茂名市</t>
  </si>
  <si>
    <t>2022/8/3预可</t>
  </si>
  <si>
    <t>广东茂名电白抽水蓄能电站通过预可行性研究报告审查-北极星水力发电网 (bjx.com.cn)</t>
  </si>
  <si>
    <t>华润肇庆高要水南抽水蓄能电站</t>
  </si>
  <si>
    <t>高要</t>
  </si>
  <si>
    <t>2022/8/9签约</t>
  </si>
  <si>
    <t>华润电力广东新能源公司</t>
  </si>
  <si>
    <t>河南五岳抽水蓄能电站</t>
  </si>
  <si>
    <t>五岳</t>
  </si>
  <si>
    <t>信阳市</t>
  </si>
  <si>
    <t>2022/9/14地下厂房安装</t>
  </si>
  <si>
    <t>重庆奉节菜籽坝抽水蓄能电站</t>
  </si>
  <si>
    <t>菜籽坝</t>
  </si>
  <si>
    <t>2022/9/15可研</t>
  </si>
  <si>
    <t>三门峡市湖滨区抽水蓄能电站</t>
  </si>
  <si>
    <t>三峡门</t>
  </si>
  <si>
    <t>三门峡市</t>
  </si>
  <si>
    <t>2022/9/16签约</t>
  </si>
  <si>
    <t>河南济源逢石河抽水蓄能电站</t>
  </si>
  <si>
    <t>逢石河</t>
  </si>
  <si>
    <t>济源市</t>
  </si>
  <si>
    <t>2022/9/19-21可研</t>
  </si>
  <si>
    <t>黄河小浪底水资源</t>
  </si>
  <si>
    <t>梅州二期抽水蓄能电站</t>
  </si>
  <si>
    <t>梅州二期</t>
  </si>
  <si>
    <t>2022/9/19开工</t>
  </si>
  <si>
    <t>梅州市人民政府门户网站 审批前公示 广东梅州抽水蓄能电站二期等2个项目环境影响报告书审批前公示 (meizhou.gov.cn)</t>
  </si>
  <si>
    <t>梅州五华龙洞抽水蓄能电站</t>
  </si>
  <si>
    <t>五华龙洞</t>
  </si>
  <si>
    <t>2022/9/19签约</t>
  </si>
  <si>
    <t>南方电网</t>
  </si>
  <si>
    <t>河南省汝阳菠菜沟抽水蓄能电站</t>
  </si>
  <si>
    <t>菠菜沟</t>
  </si>
  <si>
    <t>2022/9/23-24预可</t>
  </si>
  <si>
    <t>广东郁南抽水蓄能电站</t>
  </si>
  <si>
    <t>郁南</t>
  </si>
  <si>
    <t>2022/9/5启动</t>
  </si>
  <si>
    <t>华润电力</t>
  </si>
  <si>
    <t>郏县抽水蓄能电站</t>
  </si>
  <si>
    <t>郏县</t>
  </si>
  <si>
    <t>2022/9/5签约</t>
  </si>
  <si>
    <t>河南巩义后寺河抽水蓄能电站</t>
  </si>
  <si>
    <t>后寺河</t>
  </si>
  <si>
    <t>2022/9/6-8内部评审</t>
  </si>
  <si>
    <t>湖北竹山天池岭抽水蓄能电站</t>
  </si>
  <si>
    <t>天池岭</t>
  </si>
  <si>
    <t>2022/9/7-8预可</t>
  </si>
  <si>
    <t>百色田东抽水蓄能电站</t>
  </si>
  <si>
    <t>百色</t>
  </si>
  <si>
    <t>2022签约</t>
  </si>
  <si>
    <t>120万千瓦！广西百色田东抽水蓄能电站预可行性研究报告审查会议召开-北极星水力发电网 (bjx.com.cn)</t>
  </si>
  <si>
    <t>钦州灵山抽水蓄能电站</t>
  </si>
  <si>
    <t>钦州</t>
  </si>
  <si>
    <t>钦州市</t>
  </si>
  <si>
    <t>灵山县规划建设总投资70亿元的抽水蓄能电站 (baidu.com)</t>
  </si>
  <si>
    <t>来宾金秀抽水蓄能电站</t>
  </si>
  <si>
    <t>来宾</t>
  </si>
  <si>
    <t>来宾市</t>
  </si>
  <si>
    <t>2022预可</t>
  </si>
  <si>
    <t>广西来宾抽水蓄能电站预可审查会议召开-北极星水力发电网 (bjx.com.cn)</t>
  </si>
  <si>
    <t>浙江紧水滩混合式抽蓄电站</t>
  </si>
  <si>
    <t>紧水滩混合式</t>
  </si>
  <si>
    <t>2023.1.12</t>
  </si>
  <si>
    <t>浙江乌溪江混合式抽蓄电站</t>
  </si>
  <si>
    <t>乌溪江混合式</t>
  </si>
  <si>
    <t>山西垣曲二期抽蓄电站</t>
  </si>
  <si>
    <t>垣曲二期</t>
  </si>
  <si>
    <t>2023.1.18</t>
  </si>
  <si>
    <t>陕西曹坪抽蓄电站</t>
  </si>
  <si>
    <t>曹坪</t>
  </si>
  <si>
    <t>2023.2.13</t>
  </si>
  <si>
    <t>岗南抽水蓄能电站</t>
  </si>
  <si>
    <t>岗南</t>
  </si>
  <si>
    <t>1*11MW</t>
  </si>
  <si>
    <t>岗南抽水蓄能电站-知识服务助手 (shuizhishi.cn)</t>
  </si>
  <si>
    <t>密云抽水蓄能电站</t>
  </si>
  <si>
    <t>密云</t>
  </si>
  <si>
    <t>2*11MW</t>
  </si>
  <si>
    <t>密云抽水蓄能电站-知识服务助手 (shuizhishi.cn)</t>
  </si>
  <si>
    <t>潘家口抽水蓄电站</t>
  </si>
  <si>
    <t>潘家口</t>
  </si>
  <si>
    <t>蓬溪寸塘口抽水蓄能电站</t>
  </si>
  <si>
    <t>寸塘口</t>
  </si>
  <si>
    <t>遂宁县</t>
  </si>
  <si>
    <t>寸塘口电站抽水蓄能发电机组概述.pdf文档全文免费阅读、在线看 (book118.com)</t>
  </si>
  <si>
    <t>十三陵抽水蓄能电站</t>
  </si>
  <si>
    <t>十三陵</t>
  </si>
  <si>
    <t>十三陵抽水蓄能电站_百度百科 (baidu.com)</t>
  </si>
  <si>
    <t>羊卓雍措湖抽水蓄能电站</t>
  </si>
  <si>
    <t>羊卓雍湖</t>
  </si>
  <si>
    <t>拉萨市</t>
  </si>
  <si>
    <t>【经典水电工程18】羊卓雍湖抽水蓄能电站-北极星水力发电网 (bjx.com.cn)</t>
  </si>
  <si>
    <t>溪口抽水蓄能电站</t>
  </si>
  <si>
    <t>溪口</t>
  </si>
  <si>
    <t>溪口抽水蓄能电站_百度百科 (baidu.com)</t>
  </si>
  <si>
    <t>湖北天堂抽水蓄能电站</t>
  </si>
  <si>
    <t>天堂</t>
  </si>
  <si>
    <t>江苏沙河抽水蓄能电站</t>
  </si>
  <si>
    <t>沙河</t>
  </si>
  <si>
    <t>常州市</t>
  </si>
  <si>
    <t>江苏省首座抽水蓄能电站正式投运 (sohu.com)</t>
  </si>
  <si>
    <t>河南回龙抽水蓄能电站</t>
  </si>
  <si>
    <t>回龙</t>
  </si>
  <si>
    <t>白山抽水蓄能电站</t>
  </si>
  <si>
    <t>白山</t>
  </si>
  <si>
    <t>白山抽水蓄能电站１号机组完成试运行 (jlcity.gov.cn)</t>
  </si>
  <si>
    <t>无锡马山抽水蓄能电站</t>
  </si>
  <si>
    <t>马山</t>
  </si>
  <si>
    <t>马山造“天池”板上钉钉总投资３４亿元抽水蓄能电站项目通过权威审查_新闻中心_新浪网 (sina.com.cn)</t>
  </si>
  <si>
    <t>呼和浩特抽水蓄能电站</t>
  </si>
  <si>
    <t>呼和浩特</t>
  </si>
  <si>
    <t>呼和浩特市</t>
  </si>
  <si>
    <t>三峡集团呼蓄电站全部投产发电-北极星水力发电网 (bjx.com.cn)</t>
  </si>
  <si>
    <t>溧阳</t>
  </si>
  <si>
    <t>溧阳抽水蓄能电站投产发电 规模为江苏最大 (sohu.com)</t>
  </si>
  <si>
    <t>张掖</t>
  </si>
  <si>
    <t>东乡</t>
  </si>
  <si>
    <t>永昌</t>
  </si>
  <si>
    <t>阿克塞</t>
  </si>
  <si>
    <t>平川</t>
  </si>
  <si>
    <t>康乐</t>
  </si>
  <si>
    <t>积石山</t>
  </si>
  <si>
    <t>窄口</t>
  </si>
  <si>
    <t>尚志</t>
  </si>
  <si>
    <t>依兰煤矿</t>
  </si>
  <si>
    <t>海浪河</t>
  </si>
  <si>
    <t>建堂</t>
  </si>
  <si>
    <t>永和</t>
  </si>
  <si>
    <t>五星站</t>
  </si>
  <si>
    <t>平坦原</t>
  </si>
  <si>
    <t>宝华寺</t>
  </si>
  <si>
    <t>江西观</t>
  </si>
  <si>
    <t>木旺溪</t>
  </si>
  <si>
    <t>天子山</t>
  </si>
  <si>
    <t>金紫仙</t>
  </si>
  <si>
    <t>风洞口</t>
  </si>
  <si>
    <t>通化</t>
  </si>
  <si>
    <t>通化市</t>
  </si>
  <si>
    <t>卧龙湖</t>
  </si>
  <si>
    <t>前河</t>
  </si>
  <si>
    <t>大沟河</t>
  </si>
  <si>
    <t>塔拉河</t>
  </si>
  <si>
    <t>大雅河</t>
  </si>
  <si>
    <t>兴城</t>
  </si>
  <si>
    <t>葫芦岛市</t>
  </si>
  <si>
    <t>阜新</t>
  </si>
  <si>
    <t>西露天</t>
  </si>
  <si>
    <t>朝阳</t>
  </si>
  <si>
    <t>牛首山</t>
  </si>
  <si>
    <t>吴忠市</t>
  </si>
  <si>
    <t>中宁</t>
  </si>
  <si>
    <t>中卫市</t>
  </si>
  <si>
    <t>牛首山二期</t>
  </si>
  <si>
    <t>南山口</t>
  </si>
  <si>
    <t>龙羊峡储能一期</t>
  </si>
  <si>
    <t>大柴旦</t>
  </si>
  <si>
    <t>德令哈</t>
  </si>
  <si>
    <t>富平</t>
  </si>
  <si>
    <t>车辐峪</t>
  </si>
  <si>
    <t>佛坪</t>
  </si>
  <si>
    <t>金水河</t>
  </si>
  <si>
    <t>红星</t>
  </si>
  <si>
    <t>新疆生产建设兵团</t>
  </si>
  <si>
    <t>新星东</t>
  </si>
  <si>
    <t>榆树沟</t>
  </si>
  <si>
    <t>高言</t>
  </si>
  <si>
    <t>和静</t>
  </si>
  <si>
    <t>额敏</t>
  </si>
  <si>
    <t>布尔津</t>
  </si>
  <si>
    <t>2022年7月抽水蓄能项目汇丨超27.8GW！23个抽水蓄能电站项目更新动态-北极星储能网 (bjx.com.cn)</t>
  </si>
  <si>
    <t>若羌</t>
  </si>
  <si>
    <t>岳西</t>
  </si>
  <si>
    <t>天光</t>
  </si>
  <si>
    <t>龙潭</t>
  </si>
  <si>
    <t>里庄</t>
  </si>
  <si>
    <t>防城港上思抽水蓄能电站</t>
  </si>
  <si>
    <t>防城港</t>
  </si>
  <si>
    <t>防城港市</t>
  </si>
  <si>
    <t>贵港抽水蓄能电站</t>
  </si>
  <si>
    <t>贵港</t>
  </si>
  <si>
    <t>贵港市</t>
  </si>
  <si>
    <t>1200MW！广西贵港抽水蓄能电站召开预可行性研究报告审查会议-北极星储能网 (bjx.com.cn)</t>
  </si>
  <si>
    <t>桂林龙胜抽水蓄能电站</t>
  </si>
  <si>
    <t>桂林</t>
  </si>
  <si>
    <t>120万千瓦！桂林龙胜抽水蓄能电站投资开发协议签约-北极星水力发电网 (bjx.com.cn)</t>
  </si>
  <si>
    <t>融水瑞东抽水蓄能电站</t>
  </si>
  <si>
    <t>融水</t>
  </si>
  <si>
    <t>融水瑞东抽水蓄能电站规划及申报入规询价公告-连云港机电设备采购网 (chinamae.com)</t>
  </si>
  <si>
    <t>贵阳-石厂坝</t>
  </si>
  <si>
    <t>黔南-黄丝</t>
  </si>
  <si>
    <t>构思</t>
  </si>
  <si>
    <t>乐坪</t>
  </si>
  <si>
    <t>母奈</t>
  </si>
  <si>
    <t>新仁</t>
  </si>
  <si>
    <t>光马</t>
  </si>
  <si>
    <t>岑广村</t>
  </si>
  <si>
    <t>新水</t>
  </si>
  <si>
    <t>思渠</t>
  </si>
  <si>
    <t>徐水</t>
  </si>
  <si>
    <t>龙潭沟</t>
  </si>
  <si>
    <t>安化</t>
  </si>
  <si>
    <t>益阳市</t>
  </si>
  <si>
    <t>湖南汨罗玉池抽蓄电站</t>
  </si>
  <si>
    <t>玉池</t>
  </si>
  <si>
    <t>广寒坪</t>
  </si>
  <si>
    <t>泅洲山</t>
  </si>
  <si>
    <t>石砀山铜矿</t>
  </si>
  <si>
    <t>赣县</t>
  </si>
  <si>
    <t>洪屏二期</t>
  </si>
  <si>
    <t>遂川</t>
  </si>
  <si>
    <t>永新</t>
  </si>
  <si>
    <t>乌海</t>
  </si>
  <si>
    <t>乌海市</t>
  </si>
  <si>
    <t>莱芜船厂抽水蓄能电站</t>
  </si>
  <si>
    <t>船厂</t>
  </si>
  <si>
    <t>济南市</t>
  </si>
  <si>
    <t>新建重点储能项目909MW，济南发布新能源“十四五”规划 (163.com)</t>
  </si>
  <si>
    <t>蒙阴华皮岭抽水蓄能电站</t>
  </si>
  <si>
    <t>华皮岭</t>
  </si>
  <si>
    <t>华北大区签约蒙阴华皮岭抽水蓄能电站项目 (crpower.com.hk)</t>
  </si>
  <si>
    <t>五连街头抽水蓄能项目</t>
  </si>
  <si>
    <t>街头</t>
  </si>
  <si>
    <t>日照市</t>
  </si>
  <si>
    <t>国网山东街头抽水蓄能电站预可行性研究勘察设计服务招标公告-中国能源招标网 (ai8.com.cn)</t>
  </si>
  <si>
    <t>青州朱崖抽水蓄能电站</t>
  </si>
  <si>
    <t>朱崖</t>
  </si>
  <si>
    <t>两个国家级大项目落地，山东青州将迎来重大发展机遇 (baidu.com)</t>
  </si>
  <si>
    <t>枣庄山亭庄里抽水蓄能电站</t>
  </si>
  <si>
    <t>庄里</t>
  </si>
  <si>
    <t>枣庄市</t>
  </si>
  <si>
    <t>4*295MW</t>
  </si>
  <si>
    <t>国网新源泰山抽水蓄能电站有限公司</t>
  </si>
  <si>
    <t>枣庄庄里抽水蓄能电站预可研报告获批复_办事指南_枣庄市发展和改革委员会 (zaozhuang.gov.cn)</t>
  </si>
  <si>
    <t>河津</t>
  </si>
  <si>
    <t>蒲县</t>
  </si>
  <si>
    <t>大邑</t>
  </si>
  <si>
    <t>直孔一期</t>
  </si>
  <si>
    <t>增期一期</t>
  </si>
  <si>
    <t>永木二级</t>
  </si>
  <si>
    <t>大古二级一期</t>
  </si>
  <si>
    <t>明期</t>
  </si>
  <si>
    <t>依隆</t>
  </si>
  <si>
    <t>阿克陶</t>
  </si>
  <si>
    <t>克孜勒苏柯尔克孜自治州</t>
  </si>
  <si>
    <t>天台九龙抽水蓄能电站</t>
  </si>
  <si>
    <t>天台</t>
  </si>
  <si>
    <t>永嘉</t>
  </si>
  <si>
    <t>文成</t>
  </si>
  <si>
    <t>山川</t>
  </si>
  <si>
    <t>浦江</t>
  </si>
  <si>
    <t>蛟垄</t>
  </si>
  <si>
    <t>三门</t>
  </si>
  <si>
    <t>龙泉</t>
  </si>
  <si>
    <t>遂昌</t>
  </si>
  <si>
    <t>栗子湾</t>
  </si>
  <si>
    <t>建全</t>
  </si>
  <si>
    <t>徐家坳</t>
  </si>
  <si>
    <t>洞溪</t>
  </si>
  <si>
    <t>梁子上</t>
  </si>
  <si>
    <t>织金下坝</t>
  </si>
  <si>
    <t>小平彦村</t>
  </si>
  <si>
    <t>长岭岗</t>
  </si>
  <si>
    <t>对门寨</t>
  </si>
  <si>
    <t>水晶背</t>
  </si>
  <si>
    <t>毛儿岭</t>
  </si>
  <si>
    <t>潘家湾</t>
  </si>
  <si>
    <t>土桥</t>
  </si>
  <si>
    <t>徐家湾</t>
  </si>
  <si>
    <t>桃李溪</t>
  </si>
  <si>
    <t>文家牌</t>
  </si>
  <si>
    <t xml:space="preserve"> </t>
  </si>
  <si>
    <t>麻子坪</t>
  </si>
  <si>
    <t>陈家冲</t>
  </si>
  <si>
    <t>宕昌</t>
  </si>
  <si>
    <t>大树子</t>
  </si>
  <si>
    <t>高家湾</t>
  </si>
  <si>
    <t>尖山村</t>
  </si>
  <si>
    <t>贾壳山</t>
  </si>
  <si>
    <t>岩头寨</t>
  </si>
  <si>
    <t>河池</t>
  </si>
  <si>
    <t>贺州</t>
  </si>
  <si>
    <t>八五二农场</t>
  </si>
  <si>
    <t>韦岗青山湖</t>
  </si>
  <si>
    <t>跃进</t>
  </si>
  <si>
    <t>茨哈峡储能</t>
  </si>
  <si>
    <t>共和</t>
  </si>
  <si>
    <t>大柴旦鱼卡</t>
  </si>
  <si>
    <t>贵德</t>
  </si>
  <si>
    <t>湟源</t>
  </si>
  <si>
    <t>羊曲储能</t>
  </si>
  <si>
    <t>团结</t>
  </si>
  <si>
    <t>崇州</t>
  </si>
  <si>
    <t>金川</t>
  </si>
  <si>
    <t>满拉</t>
  </si>
  <si>
    <t>湘河</t>
  </si>
  <si>
    <t>次雪</t>
  </si>
  <si>
    <t>江达</t>
  </si>
  <si>
    <t>忠玉~亚龙混抽</t>
  </si>
  <si>
    <t>华坛山</t>
  </si>
  <si>
    <t>龙羊峡储能二期</t>
  </si>
  <si>
    <t>档嘎</t>
  </si>
  <si>
    <t>拉哇~巴塘混抽</t>
  </si>
  <si>
    <t>叶巴滩~拉哇混抽</t>
  </si>
  <si>
    <t>乌恰</t>
  </si>
  <si>
    <t>大溪</t>
  </si>
  <si>
    <t>大麻窝</t>
  </si>
  <si>
    <t>门巴</t>
  </si>
  <si>
    <t>直孔二期</t>
  </si>
  <si>
    <t>期给</t>
  </si>
  <si>
    <t>沃卡</t>
  </si>
  <si>
    <t>增期二期</t>
  </si>
  <si>
    <t>大古二级二期</t>
  </si>
  <si>
    <t>加查</t>
  </si>
  <si>
    <t>新星</t>
  </si>
  <si>
    <t>哈密西</t>
  </si>
  <si>
    <t>鄯善</t>
  </si>
  <si>
    <t>塔什库尔干</t>
  </si>
  <si>
    <t>二道沟</t>
  </si>
  <si>
    <t>太阳沟</t>
  </si>
  <si>
    <t>太和</t>
  </si>
  <si>
    <t>冷达</t>
  </si>
  <si>
    <t>榆树沟东</t>
  </si>
  <si>
    <t>高昌西</t>
  </si>
  <si>
    <t>五道沟</t>
  </si>
  <si>
    <t>藏木</t>
  </si>
  <si>
    <t>象山</t>
  </si>
  <si>
    <t>乐清</t>
  </si>
  <si>
    <t>云和</t>
  </si>
  <si>
    <t>长滩</t>
  </si>
  <si>
    <t>梧州</t>
  </si>
  <si>
    <t>银盘</t>
  </si>
  <si>
    <t>白马航电</t>
  </si>
  <si>
    <t>乌兰</t>
  </si>
  <si>
    <t>朱巴龙</t>
  </si>
  <si>
    <t>纳雄</t>
  </si>
  <si>
    <t>美曲</t>
  </si>
  <si>
    <t>格尔木那棱格勒</t>
  </si>
  <si>
    <t>格尔木拉陵灶火</t>
  </si>
  <si>
    <t>大柴旦八里沟</t>
  </si>
  <si>
    <t>尔多储能</t>
  </si>
  <si>
    <t>公伯峡储能</t>
  </si>
  <si>
    <t>化隆</t>
  </si>
  <si>
    <t>海晏</t>
  </si>
  <si>
    <t>尖扎</t>
  </si>
  <si>
    <t>礼泉</t>
  </si>
  <si>
    <t>眉县</t>
  </si>
  <si>
    <t>佳县</t>
  </si>
  <si>
    <t>乔家山</t>
  </si>
  <si>
    <t>清涧</t>
  </si>
  <si>
    <t>山阳</t>
  </si>
  <si>
    <t>波罗</t>
  </si>
  <si>
    <t>冷巴隆</t>
  </si>
  <si>
    <t>协拉</t>
  </si>
  <si>
    <t>聂当拉</t>
  </si>
  <si>
    <t>阿青</t>
  </si>
  <si>
    <t>狮泉河</t>
  </si>
  <si>
    <t>棠溪</t>
  </si>
  <si>
    <t>唐湾</t>
  </si>
  <si>
    <t>泾县</t>
  </si>
  <si>
    <t>广德</t>
  </si>
  <si>
    <t>金寨果子园</t>
  </si>
  <si>
    <t>龙华</t>
  </si>
  <si>
    <t>信丰</t>
  </si>
  <si>
    <t>全南</t>
  </si>
  <si>
    <t>永丰</t>
  </si>
  <si>
    <t>小呼兰河一期</t>
  </si>
  <si>
    <t>老平秃</t>
  </si>
  <si>
    <t>健堂</t>
  </si>
  <si>
    <t>东方红</t>
  </si>
  <si>
    <t>小呼兰河二期</t>
  </si>
  <si>
    <t>柳树河</t>
  </si>
  <si>
    <t>二道海浪河</t>
  </si>
  <si>
    <t>牤牛河</t>
  </si>
  <si>
    <t>爱辉</t>
  </si>
  <si>
    <t>绥芬河</t>
  </si>
  <si>
    <t>大开河</t>
  </si>
  <si>
    <t>榆树河</t>
  </si>
  <si>
    <t>天岗</t>
  </si>
  <si>
    <t>观音寺</t>
  </si>
  <si>
    <t>环翠峪</t>
  </si>
  <si>
    <t>响水潭</t>
  </si>
  <si>
    <t>老爷岭</t>
  </si>
  <si>
    <t>丹青河</t>
  </si>
  <si>
    <t>三道冲</t>
  </si>
  <si>
    <t>西南岔林场</t>
  </si>
  <si>
    <t>蛇塘沟</t>
  </si>
  <si>
    <t>大跃丰</t>
  </si>
  <si>
    <t>翠林</t>
  </si>
  <si>
    <t>奋斗林场</t>
  </si>
  <si>
    <t>平山</t>
  </si>
  <si>
    <t>老黑顶</t>
  </si>
  <si>
    <t>双桥子</t>
  </si>
  <si>
    <t>前进</t>
  </si>
  <si>
    <t>连云港</t>
  </si>
  <si>
    <t>连云港市</t>
  </si>
  <si>
    <t>盱眙</t>
  </si>
  <si>
    <t>新干</t>
  </si>
  <si>
    <t>贵溪</t>
  </si>
  <si>
    <t>段莘</t>
  </si>
  <si>
    <t>莱芜大王庄抽水蓄能电站</t>
  </si>
  <si>
    <t>大王庄</t>
  </si>
  <si>
    <t>青州仁河抽水蓄能电站</t>
  </si>
  <si>
    <t>仁河</t>
  </si>
  <si>
    <t>单塔</t>
  </si>
  <si>
    <t>长峰峪</t>
  </si>
  <si>
    <t>户部岭</t>
  </si>
  <si>
    <t>独山湖</t>
  </si>
  <si>
    <t>黄夼沟</t>
  </si>
  <si>
    <t>红山</t>
  </si>
  <si>
    <t>舒城</t>
  </si>
  <si>
    <t>米粮</t>
  </si>
  <si>
    <t>安康混合式抽蓄</t>
  </si>
  <si>
    <t>石泉</t>
  </si>
  <si>
    <t>华州</t>
  </si>
  <si>
    <t>泾阳</t>
  </si>
  <si>
    <t>渭滨</t>
  </si>
  <si>
    <t>王家山</t>
  </si>
  <si>
    <t>金龙山</t>
  </si>
  <si>
    <t>浙江千岛湖抽水蓄能电站</t>
  </si>
  <si>
    <t>千岛湖</t>
  </si>
  <si>
    <t>奉顺</t>
  </si>
  <si>
    <t>轲城</t>
  </si>
  <si>
    <t>梅山港</t>
  </si>
  <si>
    <t>大石村</t>
  </si>
  <si>
    <t>开化</t>
  </si>
  <si>
    <t>石梁</t>
  </si>
  <si>
    <t>广度</t>
  </si>
  <si>
    <t>嵊州</t>
  </si>
  <si>
    <t>苍南</t>
  </si>
  <si>
    <t>大洋</t>
  </si>
  <si>
    <t>马头山</t>
  </si>
  <si>
    <t>走马坪</t>
  </si>
  <si>
    <t>野猪山</t>
  </si>
  <si>
    <t>大单</t>
  </si>
  <si>
    <t>青溪</t>
  </si>
  <si>
    <t>资源</t>
  </si>
  <si>
    <t>防城</t>
  </si>
  <si>
    <t>崇左</t>
  </si>
  <si>
    <t>桂平</t>
  </si>
  <si>
    <t>羊林</t>
  </si>
  <si>
    <t>三亚市</t>
  </si>
  <si>
    <t>石碌</t>
  </si>
  <si>
    <t>黄竹坪</t>
  </si>
  <si>
    <t>同安岭</t>
  </si>
  <si>
    <t>耳吉岭</t>
  </si>
  <si>
    <t>板桥</t>
  </si>
  <si>
    <t>红石</t>
  </si>
  <si>
    <t>燕平</t>
  </si>
  <si>
    <t>大兴川</t>
  </si>
  <si>
    <t>木箕河</t>
  </si>
  <si>
    <t>长山岭</t>
  </si>
  <si>
    <t>石门岭</t>
  </si>
  <si>
    <t>东塔子</t>
  </si>
  <si>
    <t>头道沟</t>
  </si>
  <si>
    <t>二龙湾-平岗</t>
  </si>
  <si>
    <t>庙沟</t>
  </si>
  <si>
    <t>城山</t>
  </si>
  <si>
    <t>绥中</t>
  </si>
  <si>
    <t>宽甸</t>
  </si>
  <si>
    <t>苍龙山</t>
  </si>
  <si>
    <t>牙克石</t>
  </si>
  <si>
    <t>呼伦贝尔市</t>
  </si>
  <si>
    <t>索伦</t>
  </si>
  <si>
    <t>兴安盟</t>
  </si>
  <si>
    <t>丰镇</t>
  </si>
  <si>
    <t>呼蓄二期</t>
  </si>
  <si>
    <t>甘德尔</t>
  </si>
  <si>
    <t>四分</t>
  </si>
  <si>
    <t>扎鲁特</t>
  </si>
  <si>
    <t>屏山</t>
  </si>
  <si>
    <t>关岭下坝</t>
  </si>
  <si>
    <t>南极顶</t>
  </si>
  <si>
    <t>楠木山</t>
  </si>
  <si>
    <t>莲花</t>
  </si>
  <si>
    <t>达灯</t>
  </si>
  <si>
    <t>三台坡</t>
  </si>
  <si>
    <t>老屋基</t>
  </si>
  <si>
    <t>大梁岗</t>
  </si>
  <si>
    <t>三治</t>
  </si>
  <si>
    <t>岩上</t>
  </si>
  <si>
    <t>白玉</t>
  </si>
  <si>
    <t>羊湖电站改造</t>
  </si>
  <si>
    <t>狮泉河混抽</t>
  </si>
  <si>
    <t>狮泉河中型</t>
  </si>
  <si>
    <t>拜木邓</t>
  </si>
  <si>
    <t>极伟</t>
  </si>
  <si>
    <t>旁多</t>
  </si>
  <si>
    <t>八曲</t>
  </si>
  <si>
    <t>直居雪</t>
  </si>
  <si>
    <t>芒康</t>
  </si>
  <si>
    <t>东水</t>
  </si>
  <si>
    <t>鹤城</t>
  </si>
  <si>
    <t>青麻园</t>
  </si>
  <si>
    <t>赤石牙</t>
  </si>
  <si>
    <t>栾平</t>
  </si>
  <si>
    <t>抚宁二期</t>
  </si>
  <si>
    <t>九宫山</t>
  </si>
  <si>
    <t>怀来</t>
  </si>
  <si>
    <t>存瑞</t>
  </si>
  <si>
    <t>水峪</t>
  </si>
  <si>
    <t>赤城</t>
  </si>
  <si>
    <t>连泉</t>
  </si>
  <si>
    <t>东石岭</t>
  </si>
  <si>
    <t>西达</t>
  </si>
  <si>
    <t>官山</t>
  </si>
  <si>
    <t>富水</t>
  </si>
  <si>
    <t>许家冲</t>
  </si>
  <si>
    <t>山来冲</t>
  </si>
  <si>
    <t>东江扩机</t>
  </si>
  <si>
    <t>筱溪</t>
  </si>
  <si>
    <t>凤形山</t>
  </si>
  <si>
    <t>凤滩</t>
  </si>
  <si>
    <t>单江村</t>
  </si>
  <si>
    <t>三合村</t>
  </si>
  <si>
    <t>星子冲</t>
  </si>
  <si>
    <t>凤凰寺</t>
  </si>
  <si>
    <t>布子坑</t>
  </si>
  <si>
    <t>美岱</t>
  </si>
  <si>
    <t>包头市</t>
  </si>
  <si>
    <t>雁门关</t>
  </si>
  <si>
    <t>盂县</t>
  </si>
  <si>
    <t>绛县</t>
  </si>
  <si>
    <t>定襄-菜咀山</t>
  </si>
  <si>
    <t>太原</t>
  </si>
  <si>
    <t>交城</t>
  </si>
  <si>
    <t>左权</t>
  </si>
  <si>
    <t>龙潭湾-青山岭</t>
  </si>
  <si>
    <t>杨庄-西大峪</t>
  </si>
  <si>
    <t>兵团红星</t>
  </si>
  <si>
    <t>胡杨河</t>
  </si>
  <si>
    <t>石河子</t>
  </si>
  <si>
    <t>精河</t>
  </si>
  <si>
    <t>巴里坤</t>
  </si>
  <si>
    <t>玉龙喀什</t>
  </si>
  <si>
    <t>麦积黄龙</t>
  </si>
  <si>
    <t>肃北东</t>
  </si>
  <si>
    <t>党河</t>
  </si>
  <si>
    <t>平草湖</t>
  </si>
  <si>
    <t>东大河</t>
  </si>
  <si>
    <t>洛川</t>
  </si>
  <si>
    <t>核桃坪</t>
  </si>
  <si>
    <t>西乡</t>
  </si>
  <si>
    <t>杨地</t>
  </si>
  <si>
    <t>光东山</t>
  </si>
  <si>
    <t>汉滨</t>
  </si>
  <si>
    <t>紫阳</t>
  </si>
  <si>
    <t>狮子沟</t>
  </si>
  <si>
    <t>刘家峁</t>
  </si>
  <si>
    <t>留坝</t>
  </si>
  <si>
    <t>白树湾</t>
  </si>
  <si>
    <t>甘肃漳县抽水蓄能电站</t>
  </si>
  <si>
    <t>漳县</t>
  </si>
  <si>
    <t>西营</t>
  </si>
  <si>
    <t>榆中</t>
  </si>
  <si>
    <t>永靖</t>
  </si>
  <si>
    <t>刘盐混合式</t>
  </si>
  <si>
    <t>崇信</t>
  </si>
  <si>
    <t>扎古纳</t>
  </si>
  <si>
    <t>玛曲</t>
  </si>
  <si>
    <t>成县</t>
  </si>
  <si>
    <t>武都</t>
  </si>
  <si>
    <t>李家峡混合式抽蓄</t>
  </si>
  <si>
    <t>三道埫</t>
  </si>
  <si>
    <t>固原</t>
  </si>
  <si>
    <t>跃迸</t>
  </si>
  <si>
    <t>黄草埫</t>
  </si>
  <si>
    <t>天峻快尔玛</t>
  </si>
  <si>
    <t>玉树</t>
  </si>
  <si>
    <t>高昌</t>
  </si>
  <si>
    <t>喀拉哈什</t>
  </si>
  <si>
    <t>木垒</t>
  </si>
  <si>
    <t>拜城</t>
  </si>
  <si>
    <t>天池二期</t>
  </si>
  <si>
    <t>大坪</t>
  </si>
  <si>
    <t>鱼泉</t>
  </si>
  <si>
    <t>九龙涧</t>
  </si>
  <si>
    <t>磨盘沟</t>
  </si>
  <si>
    <t>金岗山</t>
  </si>
  <si>
    <t>上进山</t>
  </si>
  <si>
    <t>武汉市</t>
  </si>
  <si>
    <t>罗家</t>
  </si>
  <si>
    <t>大龙潭</t>
  </si>
  <si>
    <t>北山</t>
  </si>
  <si>
    <t>花山</t>
  </si>
  <si>
    <t>桃花山</t>
  </si>
  <si>
    <t>黑沟</t>
  </si>
  <si>
    <t>黑石咀</t>
  </si>
  <si>
    <t>天湖</t>
  </si>
  <si>
    <t>石家湾</t>
  </si>
  <si>
    <t>归萍河</t>
  </si>
  <si>
    <t>洪港</t>
  </si>
  <si>
    <t>白龙潭</t>
  </si>
  <si>
    <t>陡岭子</t>
  </si>
  <si>
    <t>仰天湖</t>
  </si>
  <si>
    <t>广兴源</t>
  </si>
  <si>
    <t>大古一级</t>
  </si>
  <si>
    <t>永木一级</t>
  </si>
  <si>
    <t>八由</t>
  </si>
  <si>
    <t>省级行政区</t>
  </si>
  <si>
    <t>省简称</t>
  </si>
  <si>
    <t>省代码</t>
  </si>
  <si>
    <t>台湾省</t>
  </si>
  <si>
    <t>台湾</t>
  </si>
  <si>
    <t>香港特别行政区</t>
  </si>
  <si>
    <t>香港</t>
  </si>
  <si>
    <t>澳门特别行政区</t>
  </si>
  <si>
    <t>澳门</t>
  </si>
  <si>
    <t>已建&amp;在建</t>
  </si>
  <si>
    <t>规划</t>
  </si>
  <si>
    <t>开工</t>
  </si>
  <si>
    <t>预计投产</t>
  </si>
  <si>
    <t>十四五(筹备中)</t>
  </si>
  <si>
    <t>十四五(规划)</t>
  </si>
  <si>
    <t>储备实现</t>
  </si>
  <si>
    <t>储备未实现</t>
  </si>
  <si>
    <t>BPHC</t>
  </si>
  <si>
    <t>储备实现率</t>
  </si>
  <si>
    <t>假定建成日期（+7）</t>
  </si>
  <si>
    <t>辽宁清原抽水蓄能有限公司</t>
  </si>
  <si>
    <t>辽宁大连抽水蓄能有限公司</t>
  </si>
  <si>
    <t>2021年11月25日获批</t>
  </si>
  <si>
    <t>2021年3月4日获批</t>
  </si>
  <si>
    <t>2021年3月5日签约</t>
  </si>
  <si>
    <t>部分非电网企业投资抽蓄项目情况 - 行业研究数据 - 小牛行研 (hangyan.co)</t>
  </si>
  <si>
    <t>103个投运、在建、推进中抽水蓄能项目全名单 - 储能中国网 (cnnes.cc)</t>
  </si>
  <si>
    <t>最全！全国183个抽水蓄能项目：已开工91.38GW！待建设136.47GW!（内附完整名单）-国际能源网能源资讯中心 (in-en.com)</t>
  </si>
  <si>
    <t>佛子岭/磨子潭</t>
  </si>
  <si>
    <t>停工</t>
  </si>
  <si>
    <t>大古山</t>
  </si>
  <si>
    <t>可研</t>
  </si>
  <si>
    <t>新会</t>
  </si>
  <si>
    <t>双沟（取消）</t>
  </si>
  <si>
    <t>泰山</t>
  </si>
  <si>
    <t>两网五大三峡等加码布局 超190座抽蓄电站拟建在建→-北极星水力发电网 (bjx.com.cn)</t>
  </si>
  <si>
    <t>简称</t>
  </si>
  <si>
    <t>序号</t>
  </si>
  <si>
    <t>工程投资
（亿元）</t>
  </si>
  <si>
    <t>装机容量
（MW）</t>
  </si>
  <si>
    <t>建设成本
（元/W）</t>
  </si>
  <si>
    <t>机组数量
及容量</t>
  </si>
  <si>
    <t>开工时间（年）</t>
  </si>
  <si>
    <t>投产时间（年）</t>
  </si>
  <si>
    <t>国网新源
投资比例</t>
  </si>
  <si>
    <t>安庆岳西</t>
  </si>
  <si>
    <t>Planned</t>
  </si>
  <si>
    <t>Constructing</t>
  </si>
  <si>
    <t>福建仙游抽水蓄能电站</t>
  </si>
  <si>
    <t>投产</t>
  </si>
  <si>
    <t>推进</t>
  </si>
  <si>
    <t>Recommended</t>
  </si>
  <si>
    <t>茂名电白</t>
  </si>
  <si>
    <t>汕尾三江口</t>
  </si>
  <si>
    <t>河源岑田</t>
  </si>
  <si>
    <t>云浮水源山</t>
  </si>
  <si>
    <t>灌阳抽水蓄能电站</t>
  </si>
  <si>
    <t>争取用五年时间建成</t>
  </si>
  <si>
    <t>防城港抽水蓄能电站</t>
  </si>
  <si>
    <t>钦州抽水蓄能电站</t>
  </si>
  <si>
    <t>玉林抽水蓄能电站</t>
  </si>
  <si>
    <t>百色抽水蓄能电站</t>
  </si>
  <si>
    <t>来宾抽水蓄能电站</t>
  </si>
  <si>
    <t>12*300MW</t>
  </si>
  <si>
    <t>Existing</t>
  </si>
  <si>
    <t>五常</t>
  </si>
  <si>
    <t>依兰</t>
  </si>
  <si>
    <t>Back Up Approved Sites</t>
  </si>
  <si>
    <t>Small &amp; Cancelled</t>
  </si>
  <si>
    <t>新宁</t>
  </si>
  <si>
    <t>邵阳市</t>
  </si>
  <si>
    <t>琵河</t>
  </si>
  <si>
    <t>宜兴抽水蓄能电站</t>
  </si>
  <si>
    <t>竹海</t>
  </si>
  <si>
    <t>Recommended Sites</t>
  </si>
  <si>
    <t>锡林浩特</t>
  </si>
  <si>
    <t>锡林郭勒盟</t>
  </si>
  <si>
    <t>山东泰山抽水蓄能电站</t>
  </si>
  <si>
    <t>海阳</t>
  </si>
  <si>
    <t>烟台市</t>
  </si>
  <si>
    <t>威海乳山</t>
  </si>
  <si>
    <t>威海乳山抽水蓄能电站</t>
  </si>
  <si>
    <t>力争2023年底前完成</t>
  </si>
  <si>
    <t>遂宁市</t>
  </si>
  <si>
    <t>羊卓雍错</t>
  </si>
  <si>
    <t>山南市</t>
  </si>
  <si>
    <t>昌吉</t>
  </si>
  <si>
    <t>乌鲁木齐市</t>
  </si>
  <si>
    <t>克尔</t>
  </si>
  <si>
    <t>天山</t>
  </si>
  <si>
    <t>竹山</t>
  </si>
  <si>
    <t>红河哈尼族彝族自治州</t>
  </si>
  <si>
    <t>乌龙山</t>
  </si>
  <si>
    <t>天荒坪抽水蓄能电站（二期）</t>
  </si>
  <si>
    <t>Year</t>
  </si>
  <si>
    <t>Pumped Storage Capacity (MW)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</si>
</sst>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0_);[Red]\(0.00\)"/>
    <numFmt numFmtId="178" formatCode="0.00_ "/>
    <numFmt numFmtId="179" formatCode="[$-409]mmm\-yy;@"/>
  </numFmts>
  <fonts count="42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indexed="9"/>
      <name val="微软雅黑"/>
      <charset val="134"/>
    </font>
    <font>
      <sz val="10"/>
      <name val="微软雅黑"/>
      <charset val="134"/>
    </font>
    <font>
      <sz val="10"/>
      <color rgb="FFC00000"/>
      <name val="微软雅黑"/>
      <charset val="134"/>
    </font>
    <font>
      <sz val="10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rgb="FF000000"/>
      <name val="微软雅黑"/>
      <charset val="134"/>
    </font>
    <font>
      <b/>
      <sz val="10"/>
      <color rgb="FFFF0000"/>
      <name val="微软雅黑"/>
      <charset val="134"/>
    </font>
    <font>
      <sz val="11"/>
      <color indexed="8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Segoe UI Symbol"/>
      <charset val="134"/>
    </font>
    <font>
      <sz val="11"/>
      <color rgb="FF000000"/>
      <name val="Segoe UI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716A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22" fillId="0" borderId="0" applyFont="0" applyFill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10" borderId="3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1" borderId="6" applyNumberFormat="0" applyAlignment="0" applyProtection="0">
      <alignment vertical="center"/>
    </xf>
    <xf numFmtId="0" fontId="31" fillId="12" borderId="7" applyNumberFormat="0" applyAlignment="0" applyProtection="0">
      <alignment vertical="center"/>
    </xf>
    <xf numFmtId="0" fontId="32" fillId="12" borderId="6" applyNumberFormat="0" applyAlignment="0" applyProtection="0">
      <alignment vertical="center"/>
    </xf>
    <xf numFmtId="0" fontId="33" fillId="13" borderId="8" applyNumberForma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41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72">
    <xf numFmtId="0" fontId="0" fillId="0" borderId="0" xfId="0"/>
    <xf numFmtId="0" fontId="1" fillId="0" borderId="0" xfId="49" applyFont="1">
      <alignment vertical="center"/>
    </xf>
    <xf numFmtId="0" fontId="1" fillId="0" borderId="0" xfId="49" applyFont="1" applyAlignment="1">
      <alignment horizontal="left" vertical="center"/>
    </xf>
    <xf numFmtId="0" fontId="1" fillId="0" borderId="0" xfId="49" applyFont="1" applyAlignment="1">
      <alignment horizontal="center" vertical="center"/>
    </xf>
    <xf numFmtId="176" fontId="1" fillId="0" borderId="0" xfId="49" applyNumberFormat="1" applyFont="1">
      <alignment vertical="center"/>
    </xf>
    <xf numFmtId="0" fontId="2" fillId="2" borderId="1" xfId="49" applyFont="1" applyFill="1" applyBorder="1" applyAlignment="1">
      <alignment horizontal="center" vertical="center" wrapText="1"/>
    </xf>
    <xf numFmtId="0" fontId="1" fillId="0" borderId="1" xfId="49" applyFont="1" applyBorder="1" applyAlignment="1">
      <alignment horizontal="left" vertical="center"/>
    </xf>
    <xf numFmtId="0" fontId="3" fillId="0" borderId="1" xfId="49" applyFont="1" applyBorder="1" applyAlignment="1">
      <alignment horizontal="center" vertical="center"/>
    </xf>
    <xf numFmtId="10" fontId="3" fillId="0" borderId="1" xfId="49" applyNumberFormat="1" applyFont="1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/>
    </xf>
    <xf numFmtId="10" fontId="1" fillId="0" borderId="1" xfId="49" applyNumberFormat="1" applyFont="1" applyBorder="1" applyAlignment="1">
      <alignment horizontal="center" vertical="center" wrapText="1"/>
    </xf>
    <xf numFmtId="0" fontId="3" fillId="3" borderId="1" xfId="49" applyFont="1" applyFill="1" applyBorder="1" applyAlignment="1">
      <alignment horizontal="left" vertical="center"/>
    </xf>
    <xf numFmtId="0" fontId="1" fillId="3" borderId="1" xfId="49" applyFont="1" applyFill="1" applyBorder="1" applyAlignment="1">
      <alignment horizontal="left" vertical="center"/>
    </xf>
    <xf numFmtId="1" fontId="3" fillId="3" borderId="1" xfId="49" applyNumberFormat="1" applyFont="1" applyFill="1" applyBorder="1" applyAlignment="1">
      <alignment horizontal="left" vertical="center"/>
    </xf>
    <xf numFmtId="0" fontId="1" fillId="4" borderId="1" xfId="49" applyFont="1" applyFill="1" applyBorder="1" applyAlignment="1">
      <alignment horizontal="left" vertical="center"/>
    </xf>
    <xf numFmtId="0" fontId="1" fillId="4" borderId="1" xfId="49" applyFont="1" applyFill="1" applyBorder="1" applyAlignment="1">
      <alignment horizontal="center" vertical="center" wrapText="1"/>
    </xf>
    <xf numFmtId="0" fontId="1" fillId="4" borderId="1" xfId="49" applyFont="1" applyFill="1" applyBorder="1" applyAlignment="1">
      <alignment horizontal="center" vertical="center"/>
    </xf>
    <xf numFmtId="10" fontId="3" fillId="5" borderId="1" xfId="49" applyNumberFormat="1" applyFont="1" applyFill="1" applyBorder="1" applyAlignment="1">
      <alignment horizontal="left" vertical="center"/>
    </xf>
    <xf numFmtId="0" fontId="1" fillId="5" borderId="1" xfId="49" applyFont="1" applyFill="1" applyBorder="1">
      <alignment vertical="center"/>
    </xf>
    <xf numFmtId="0" fontId="1" fillId="5" borderId="1" xfId="49" applyFont="1" applyFill="1" applyBorder="1" applyAlignment="1">
      <alignment horizontal="center" vertical="center"/>
    </xf>
    <xf numFmtId="0" fontId="1" fillId="5" borderId="1" xfId="49" applyFont="1" applyFill="1" applyBorder="1" applyAlignment="1">
      <alignment horizontal="left" vertical="center"/>
    </xf>
    <xf numFmtId="0" fontId="5" fillId="4" borderId="1" xfId="49" applyFont="1" applyFill="1" applyBorder="1" applyAlignment="1">
      <alignment horizontal="center" vertical="center"/>
    </xf>
    <xf numFmtId="0" fontId="6" fillId="4" borderId="1" xfId="49" applyFont="1" applyFill="1" applyBorder="1" applyAlignment="1">
      <alignment horizontal="center" vertical="center" wrapText="1"/>
    </xf>
    <xf numFmtId="0" fontId="5" fillId="4" borderId="1" xfId="49" applyFont="1" applyFill="1" applyBorder="1" applyAlignment="1">
      <alignment horizontal="center" vertical="center" wrapText="1"/>
    </xf>
    <xf numFmtId="177" fontId="3" fillId="0" borderId="1" xfId="49" applyNumberFormat="1" applyFont="1" applyBorder="1" applyAlignment="1">
      <alignment horizontal="center" vertical="center"/>
    </xf>
    <xf numFmtId="176" fontId="3" fillId="0" borderId="1" xfId="49" applyNumberFormat="1" applyFont="1" applyBorder="1" applyAlignment="1">
      <alignment horizontal="center" vertical="center"/>
    </xf>
    <xf numFmtId="177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/>
    </xf>
    <xf numFmtId="0" fontId="3" fillId="0" borderId="1" xfId="49" applyFont="1" applyBorder="1" applyAlignment="1">
      <alignment horizontal="center" vertical="center" wrapText="1"/>
    </xf>
    <xf numFmtId="0" fontId="1" fillId="0" borderId="1" xfId="49" applyFont="1" applyBorder="1" applyAlignment="1">
      <alignment horizontal="center" vertical="center"/>
    </xf>
    <xf numFmtId="176" fontId="1" fillId="0" borderId="1" xfId="49" applyNumberFormat="1" applyFont="1" applyBorder="1" applyAlignment="1">
      <alignment horizontal="center" vertical="center"/>
    </xf>
    <xf numFmtId="177" fontId="1" fillId="0" borderId="1" xfId="49" applyNumberFormat="1" applyFont="1" applyBorder="1" applyAlignment="1">
      <alignment horizontal="center" vertical="center"/>
    </xf>
    <xf numFmtId="0" fontId="1" fillId="0" borderId="1" xfId="49" applyFont="1" applyBorder="1" applyAlignment="1">
      <alignment horizontal="center" vertical="center" wrapText="1"/>
    </xf>
    <xf numFmtId="176" fontId="1" fillId="3" borderId="1" xfId="49" applyNumberFormat="1" applyFont="1" applyFill="1" applyBorder="1" applyAlignment="1">
      <alignment horizontal="left" vertical="center"/>
    </xf>
    <xf numFmtId="0" fontId="1" fillId="3" borderId="1" xfId="49" applyFont="1" applyFill="1" applyBorder="1" applyAlignment="1">
      <alignment horizontal="center" vertical="center"/>
    </xf>
    <xf numFmtId="177" fontId="1" fillId="4" borderId="1" xfId="49" applyNumberFormat="1" applyFont="1" applyFill="1" applyBorder="1" applyAlignment="1">
      <alignment horizontal="center" vertical="center" wrapText="1"/>
    </xf>
    <xf numFmtId="176" fontId="1" fillId="4" borderId="1" xfId="49" applyNumberFormat="1" applyFont="1" applyFill="1" applyBorder="1" applyAlignment="1">
      <alignment horizontal="center" vertical="center" wrapText="1"/>
    </xf>
    <xf numFmtId="2" fontId="1" fillId="4" borderId="1" xfId="49" applyNumberFormat="1" applyFont="1" applyFill="1" applyBorder="1" applyAlignment="1">
      <alignment horizontal="center" vertical="center" wrapText="1"/>
    </xf>
    <xf numFmtId="176" fontId="1" fillId="4" borderId="1" xfId="49" applyNumberFormat="1" applyFont="1" applyFill="1" applyBorder="1" applyAlignment="1">
      <alignment horizontal="center" vertical="center"/>
    </xf>
    <xf numFmtId="2" fontId="1" fillId="4" borderId="1" xfId="49" applyNumberFormat="1" applyFont="1" applyFill="1" applyBorder="1" applyAlignment="1">
      <alignment horizontal="center" vertical="center"/>
    </xf>
    <xf numFmtId="0" fontId="7" fillId="4" borderId="1" xfId="49" applyFont="1" applyFill="1" applyBorder="1" applyAlignment="1">
      <alignment horizontal="center" vertical="center"/>
    </xf>
    <xf numFmtId="49" fontId="1" fillId="4" borderId="1" xfId="49" applyNumberFormat="1" applyFont="1" applyFill="1" applyBorder="1" applyAlignment="1">
      <alignment horizontal="center" vertical="center"/>
    </xf>
    <xf numFmtId="176" fontId="1" fillId="5" borderId="1" xfId="49" applyNumberFormat="1" applyFont="1" applyFill="1" applyBorder="1">
      <alignment vertical="center"/>
    </xf>
    <xf numFmtId="176" fontId="5" fillId="4" borderId="1" xfId="49" applyNumberFormat="1" applyFont="1" applyFill="1" applyBorder="1" applyAlignment="1">
      <alignment horizontal="center" vertical="center"/>
    </xf>
    <xf numFmtId="2" fontId="5" fillId="4" borderId="1" xfId="49" applyNumberFormat="1" applyFont="1" applyFill="1" applyBorder="1" applyAlignment="1">
      <alignment horizontal="center" vertical="center"/>
    </xf>
    <xf numFmtId="57" fontId="1" fillId="4" borderId="1" xfId="49" applyNumberFormat="1" applyFont="1" applyFill="1" applyBorder="1" applyAlignment="1">
      <alignment horizontal="center" vertical="center"/>
    </xf>
    <xf numFmtId="177" fontId="6" fillId="4" borderId="1" xfId="49" applyNumberFormat="1" applyFont="1" applyFill="1" applyBorder="1" applyAlignment="1">
      <alignment horizontal="center" vertical="center"/>
    </xf>
    <xf numFmtId="49" fontId="5" fillId="4" borderId="1" xfId="49" applyNumberFormat="1" applyFont="1" applyFill="1" applyBorder="1" applyAlignment="1">
      <alignment horizontal="center" vertical="center"/>
    </xf>
    <xf numFmtId="177" fontId="8" fillId="4" borderId="1" xfId="49" applyNumberFormat="1" applyFont="1" applyFill="1" applyBorder="1" applyAlignment="1">
      <alignment horizontal="center" vertical="center"/>
    </xf>
    <xf numFmtId="57" fontId="5" fillId="4" borderId="1" xfId="49" applyNumberFormat="1" applyFont="1" applyFill="1" applyBorder="1" applyAlignment="1">
      <alignment horizontal="center" vertical="center"/>
    </xf>
    <xf numFmtId="9" fontId="3" fillId="0" borderId="1" xfId="49" applyNumberFormat="1" applyFont="1" applyBorder="1" applyAlignment="1">
      <alignment horizontal="center" vertical="center"/>
    </xf>
    <xf numFmtId="9" fontId="1" fillId="0" borderId="1" xfId="49" applyNumberFormat="1" applyFont="1" applyBorder="1" applyAlignment="1">
      <alignment horizontal="center" vertical="center"/>
    </xf>
    <xf numFmtId="0" fontId="1" fillId="4" borderId="1" xfId="49" applyFont="1" applyFill="1" applyBorder="1">
      <alignment vertical="center"/>
    </xf>
    <xf numFmtId="0" fontId="3" fillId="4" borderId="1" xfId="49" applyFont="1" applyFill="1" applyBorder="1" applyAlignment="1">
      <alignment horizontal="center" vertical="center"/>
    </xf>
    <xf numFmtId="10" fontId="3" fillId="4" borderId="1" xfId="49" applyNumberFormat="1" applyFont="1" applyFill="1" applyBorder="1" applyAlignment="1">
      <alignment horizontal="center" vertical="center" wrapText="1"/>
    </xf>
    <xf numFmtId="0" fontId="3" fillId="5" borderId="1" xfId="49" applyFont="1" applyFill="1" applyBorder="1" applyAlignment="1">
      <alignment horizontal="center" vertical="center"/>
    </xf>
    <xf numFmtId="10" fontId="5" fillId="5" borderId="1" xfId="49" applyNumberFormat="1" applyFont="1" applyFill="1" applyBorder="1" applyAlignment="1">
      <alignment horizontal="center" vertical="center" wrapText="1"/>
    </xf>
    <xf numFmtId="10" fontId="5" fillId="4" borderId="1" xfId="49" applyNumberFormat="1" applyFont="1" applyFill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7" fontId="3" fillId="4" borderId="1" xfId="49" applyNumberFormat="1" applyFont="1" applyFill="1" applyBorder="1" applyAlignment="1">
      <alignment horizontal="center" vertical="center"/>
    </xf>
    <xf numFmtId="176" fontId="3" fillId="4" borderId="1" xfId="49" applyNumberFormat="1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 wrapText="1"/>
    </xf>
    <xf numFmtId="49" fontId="3" fillId="4" borderId="1" xfId="49" applyNumberFormat="1" applyFont="1" applyFill="1" applyBorder="1" applyAlignment="1">
      <alignment horizontal="center" vertical="center"/>
    </xf>
    <xf numFmtId="177" fontId="5" fillId="5" borderId="1" xfId="49" applyNumberFormat="1" applyFont="1" applyFill="1" applyBorder="1" applyAlignment="1">
      <alignment horizontal="center" vertical="center"/>
    </xf>
    <xf numFmtId="176" fontId="5" fillId="5" borderId="1" xfId="49" applyNumberFormat="1" applyFont="1" applyFill="1" applyBorder="1" applyAlignment="1">
      <alignment horizontal="center" vertical="center"/>
    </xf>
    <xf numFmtId="177" fontId="3" fillId="5" borderId="1" xfId="49" applyNumberFormat="1" applyFont="1" applyFill="1" applyBorder="1" applyAlignment="1">
      <alignment horizontal="center" vertical="center"/>
    </xf>
    <xf numFmtId="0" fontId="5" fillId="5" borderId="1" xfId="49" applyFont="1" applyFill="1" applyBorder="1" applyAlignment="1">
      <alignment horizontal="center" vertical="center" wrapText="1"/>
    </xf>
    <xf numFmtId="177" fontId="5" fillId="4" borderId="1" xfId="49" applyNumberFormat="1" applyFont="1" applyFill="1" applyBorder="1" applyAlignment="1">
      <alignment horizontal="center" vertical="center"/>
    </xf>
    <xf numFmtId="9" fontId="3" fillId="4" borderId="1" xfId="49" applyNumberFormat="1" applyFont="1" applyFill="1" applyBorder="1" applyAlignment="1">
      <alignment horizontal="center" vertical="center"/>
    </xf>
    <xf numFmtId="0" fontId="3" fillId="5" borderId="1" xfId="49" applyFont="1" applyFill="1" applyBorder="1" applyAlignment="1">
      <alignment horizontal="center" vertical="center" wrapText="1"/>
    </xf>
    <xf numFmtId="9" fontId="3" fillId="5" borderId="1" xfId="49" applyNumberFormat="1" applyFont="1" applyFill="1" applyBorder="1" applyAlignment="1">
      <alignment horizontal="center" vertical="center"/>
    </xf>
    <xf numFmtId="0" fontId="9" fillId="0" borderId="0" xfId="53">
      <alignment vertical="center"/>
    </xf>
    <xf numFmtId="0" fontId="10" fillId="0" borderId="0" xfId="54">
      <alignment vertical="center"/>
    </xf>
    <xf numFmtId="10" fontId="3" fillId="0" borderId="0" xfId="53" applyNumberFormat="1" applyFont="1" applyAlignment="1">
      <alignment horizontal="center" vertical="center" wrapText="1"/>
    </xf>
    <xf numFmtId="0" fontId="1" fillId="0" borderId="0" xfId="53" applyFont="1" applyAlignment="1">
      <alignment horizontal="left" vertical="center"/>
    </xf>
    <xf numFmtId="0" fontId="3" fillId="0" borderId="0" xfId="53" applyFont="1" applyAlignment="1">
      <alignment horizontal="center" vertical="center"/>
    </xf>
    <xf numFmtId="176" fontId="3" fillId="0" borderId="0" xfId="53" applyNumberFormat="1" applyFont="1" applyAlignment="1">
      <alignment horizontal="center" vertical="center"/>
    </xf>
    <xf numFmtId="177" fontId="3" fillId="0" borderId="0" xfId="53" applyNumberFormat="1" applyFont="1" applyAlignment="1">
      <alignment horizontal="center" vertical="center"/>
    </xf>
    <xf numFmtId="49" fontId="3" fillId="0" borderId="0" xfId="53" applyNumberFormat="1" applyFont="1" applyAlignment="1">
      <alignment horizontal="center" vertical="center"/>
    </xf>
    <xf numFmtId="0" fontId="3" fillId="0" borderId="0" xfId="53" applyFont="1" applyAlignment="1">
      <alignment horizontal="center" vertical="center" wrapText="1"/>
    </xf>
    <xf numFmtId="0" fontId="11" fillId="0" borderId="0" xfId="53" applyFont="1">
      <alignment vertical="center"/>
    </xf>
    <xf numFmtId="10" fontId="3" fillId="5" borderId="1" xfId="53" applyNumberFormat="1" applyFont="1" applyFill="1" applyBorder="1" applyAlignment="1">
      <alignment horizontal="left" vertical="center"/>
    </xf>
    <xf numFmtId="0" fontId="1" fillId="5" borderId="1" xfId="53" applyFont="1" applyFill="1" applyBorder="1" applyAlignment="1">
      <alignment horizontal="left" vertical="center"/>
    </xf>
    <xf numFmtId="0" fontId="3" fillId="3" borderId="1" xfId="53" applyFont="1" applyFill="1" applyBorder="1" applyAlignment="1">
      <alignment horizontal="left" vertical="center"/>
    </xf>
    <xf numFmtId="1" fontId="3" fillId="3" borderId="1" xfId="53" applyNumberFormat="1" applyFont="1" applyFill="1" applyBorder="1" applyAlignment="1">
      <alignment horizontal="left" vertical="center"/>
    </xf>
    <xf numFmtId="0" fontId="1" fillId="4" borderId="1" xfId="53" applyFont="1" applyFill="1" applyBorder="1" applyAlignment="1">
      <alignment horizontal="left" vertical="center"/>
    </xf>
    <xf numFmtId="0" fontId="12" fillId="0" borderId="1" xfId="53" applyFont="1" applyBorder="1" applyAlignment="1">
      <alignment horizontal="center" vertical="center" wrapText="1"/>
    </xf>
    <xf numFmtId="0" fontId="11" fillId="0" borderId="1" xfId="53" applyFont="1" applyBorder="1" applyAlignment="1">
      <alignment horizontal="center" vertical="center" wrapText="1"/>
    </xf>
    <xf numFmtId="0" fontId="12" fillId="0" borderId="1" xfId="54" applyFont="1" applyBorder="1" applyAlignment="1">
      <alignment horizontal="center" vertical="center"/>
    </xf>
    <xf numFmtId="0" fontId="12" fillId="0" borderId="1" xfId="53" applyFont="1" applyBorder="1" applyAlignment="1">
      <alignment horizontal="center" vertical="center"/>
    </xf>
    <xf numFmtId="0" fontId="11" fillId="0" borderId="1" xfId="53" applyFont="1" applyBorder="1" applyAlignment="1">
      <alignment horizontal="center" vertical="center"/>
    </xf>
    <xf numFmtId="178" fontId="11" fillId="0" borderId="1" xfId="53" applyNumberFormat="1" applyFont="1" applyBorder="1" applyAlignment="1">
      <alignment horizontal="center" vertical="center" wrapText="1"/>
    </xf>
    <xf numFmtId="179" fontId="11" fillId="0" borderId="1" xfId="53" applyNumberFormat="1" applyFont="1" applyBorder="1" applyAlignment="1">
      <alignment horizontal="center" vertical="center" wrapText="1"/>
    </xf>
    <xf numFmtId="178" fontId="12" fillId="0" borderId="1" xfId="53" applyNumberFormat="1" applyFont="1" applyBorder="1" applyAlignment="1">
      <alignment horizontal="center" vertical="center"/>
    </xf>
    <xf numFmtId="179" fontId="11" fillId="0" borderId="1" xfId="53" applyNumberFormat="1" applyFont="1" applyBorder="1" applyAlignment="1">
      <alignment horizontal="center" vertical="center"/>
    </xf>
    <xf numFmtId="9" fontId="11" fillId="0" borderId="1" xfId="53" applyNumberFormat="1" applyFont="1" applyBorder="1" applyAlignment="1">
      <alignment horizontal="center" vertical="center" wrapText="1"/>
    </xf>
    <xf numFmtId="0" fontId="11" fillId="0" borderId="1" xfId="53" applyFont="1" applyBorder="1" applyAlignment="1">
      <alignment vertical="center" wrapText="1"/>
    </xf>
    <xf numFmtId="0" fontId="13" fillId="6" borderId="2" xfId="53" applyFont="1" applyFill="1" applyBorder="1" applyAlignment="1">
      <alignment horizontal="center" vertical="center" wrapText="1"/>
    </xf>
    <xf numFmtId="9" fontId="12" fillId="0" borderId="1" xfId="53" applyNumberFormat="1" applyFont="1" applyBorder="1" applyAlignment="1">
      <alignment horizontal="center" vertical="center"/>
    </xf>
    <xf numFmtId="0" fontId="11" fillId="0" borderId="1" xfId="53" applyFont="1" applyBorder="1">
      <alignment vertical="center"/>
    </xf>
    <xf numFmtId="0" fontId="9" fillId="6" borderId="0" xfId="53" applyFill="1">
      <alignment vertical="center"/>
    </xf>
    <xf numFmtId="0" fontId="12" fillId="6" borderId="1" xfId="54" applyFont="1" applyFill="1" applyBorder="1" applyAlignment="1">
      <alignment horizontal="center" vertical="center"/>
    </xf>
    <xf numFmtId="0" fontId="12" fillId="6" borderId="1" xfId="53" applyFont="1" applyFill="1" applyBorder="1" applyAlignment="1">
      <alignment horizontal="center" vertical="center"/>
    </xf>
    <xf numFmtId="0" fontId="11" fillId="6" borderId="1" xfId="53" applyFont="1" applyFill="1" applyBorder="1" applyAlignment="1">
      <alignment horizontal="center" vertical="center"/>
    </xf>
    <xf numFmtId="178" fontId="12" fillId="6" borderId="1" xfId="53" applyNumberFormat="1" applyFont="1" applyFill="1" applyBorder="1" applyAlignment="1">
      <alignment horizontal="center" vertical="center"/>
    </xf>
    <xf numFmtId="179" fontId="11" fillId="6" borderId="1" xfId="53" applyNumberFormat="1" applyFont="1" applyFill="1" applyBorder="1" applyAlignment="1">
      <alignment horizontal="center" vertical="center"/>
    </xf>
    <xf numFmtId="9" fontId="12" fillId="6" borderId="1" xfId="53" applyNumberFormat="1" applyFont="1" applyFill="1" applyBorder="1" applyAlignment="1">
      <alignment horizontal="center" vertical="center"/>
    </xf>
    <xf numFmtId="0" fontId="11" fillId="6" borderId="1" xfId="53" applyFont="1" applyFill="1" applyBorder="1">
      <alignment vertical="center"/>
    </xf>
    <xf numFmtId="14" fontId="11" fillId="0" borderId="1" xfId="53" applyNumberFormat="1" applyFont="1" applyBorder="1" applyAlignment="1">
      <alignment horizontal="center" vertical="center"/>
    </xf>
    <xf numFmtId="0" fontId="14" fillId="0" borderId="1" xfId="54" applyFont="1" applyBorder="1">
      <alignment vertical="center"/>
    </xf>
    <xf numFmtId="0" fontId="10" fillId="0" borderId="1" xfId="54" applyBorder="1">
      <alignment vertical="center"/>
    </xf>
    <xf numFmtId="0" fontId="15" fillId="0" borderId="0" xfId="53" applyFont="1">
      <alignment vertical="center"/>
    </xf>
    <xf numFmtId="1" fontId="0" fillId="0" borderId="0" xfId="0" applyNumberFormat="1"/>
    <xf numFmtId="9" fontId="0" fillId="0" borderId="0" xfId="0" applyNumberFormat="1"/>
    <xf numFmtId="0" fontId="9" fillId="0" borderId="0" xfId="53" applyAlignment="1">
      <alignment horizontal="left"/>
    </xf>
    <xf numFmtId="0" fontId="16" fillId="0" borderId="0" xfId="53" applyFont="1" applyAlignment="1">
      <alignment horizontal="left"/>
    </xf>
    <xf numFmtId="0" fontId="9" fillId="0" borderId="0" xfId="53" applyAlignment="1">
      <alignment vertical="center" wrapText="1"/>
    </xf>
    <xf numFmtId="0" fontId="1" fillId="0" borderId="0" xfId="50" applyFont="1" applyAlignment="1">
      <alignment horizontal="left" vertical="center"/>
    </xf>
    <xf numFmtId="0" fontId="17" fillId="0" borderId="0" xfId="53" applyFont="1" applyAlignment="1">
      <alignment horizontal="center" vertical="center"/>
    </xf>
    <xf numFmtId="0" fontId="9" fillId="0" borderId="0" xfId="53" applyAlignment="1">
      <alignment horizontal="center" vertical="center"/>
    </xf>
    <xf numFmtId="178" fontId="9" fillId="0" borderId="0" xfId="53" applyNumberFormat="1" applyAlignment="1">
      <alignment horizontal="center" vertical="center"/>
    </xf>
    <xf numFmtId="179" fontId="9" fillId="0" borderId="0" xfId="53" applyNumberFormat="1" applyAlignment="1">
      <alignment horizontal="center" vertical="center"/>
    </xf>
    <xf numFmtId="9" fontId="9" fillId="0" borderId="0" xfId="53" applyNumberFormat="1" applyAlignment="1">
      <alignment horizontal="center" vertical="center"/>
    </xf>
    <xf numFmtId="0" fontId="17" fillId="0" borderId="1" xfId="53" applyFont="1" applyBorder="1" applyAlignment="1">
      <alignment horizontal="center" vertical="center" wrapText="1"/>
    </xf>
    <xf numFmtId="0" fontId="9" fillId="0" borderId="1" xfId="53" applyBorder="1" applyAlignment="1">
      <alignment horizontal="center" vertical="center" wrapText="1"/>
    </xf>
    <xf numFmtId="0" fontId="17" fillId="0" borderId="1" xfId="54" applyFont="1" applyBorder="1" applyAlignment="1">
      <alignment horizontal="center" vertical="center"/>
    </xf>
    <xf numFmtId="0" fontId="17" fillId="0" borderId="1" xfId="53" applyFont="1" applyBorder="1" applyAlignment="1">
      <alignment horizontal="center" vertical="center"/>
    </xf>
    <xf numFmtId="0" fontId="9" fillId="0" borderId="1" xfId="53" applyBorder="1" applyAlignment="1">
      <alignment horizontal="center" vertical="center"/>
    </xf>
    <xf numFmtId="178" fontId="9" fillId="0" borderId="1" xfId="53" applyNumberFormat="1" applyBorder="1" applyAlignment="1">
      <alignment horizontal="center" vertical="center" wrapText="1"/>
    </xf>
    <xf numFmtId="179" fontId="9" fillId="0" borderId="1" xfId="53" applyNumberFormat="1" applyBorder="1" applyAlignment="1">
      <alignment horizontal="center" vertical="center" wrapText="1"/>
    </xf>
    <xf numFmtId="178" fontId="17" fillId="0" borderId="1" xfId="53" applyNumberFormat="1" applyFont="1" applyBorder="1" applyAlignment="1">
      <alignment horizontal="center" vertical="center"/>
    </xf>
    <xf numFmtId="179" fontId="9" fillId="0" borderId="1" xfId="53" applyNumberFormat="1" applyBorder="1" applyAlignment="1">
      <alignment horizontal="center" vertical="center"/>
    </xf>
    <xf numFmtId="179" fontId="18" fillId="0" borderId="1" xfId="53" applyNumberFormat="1" applyFont="1" applyBorder="1" applyAlignment="1">
      <alignment horizontal="center" vertical="center"/>
    </xf>
    <xf numFmtId="179" fontId="9" fillId="7" borderId="1" xfId="53" applyNumberFormat="1" applyFill="1" applyBorder="1" applyAlignment="1">
      <alignment horizontal="center" vertical="center"/>
    </xf>
    <xf numFmtId="179" fontId="17" fillId="0" borderId="1" xfId="53" applyNumberFormat="1" applyFont="1" applyBorder="1" applyAlignment="1">
      <alignment horizontal="center" vertical="center"/>
    </xf>
    <xf numFmtId="14" fontId="17" fillId="0" borderId="1" xfId="53" applyNumberFormat="1" applyFont="1" applyBorder="1" applyAlignment="1">
      <alignment horizontal="center" vertical="center"/>
    </xf>
    <xf numFmtId="0" fontId="18" fillId="0" borderId="1" xfId="53" applyFont="1" applyBorder="1" applyAlignment="1">
      <alignment horizontal="center" vertical="center"/>
    </xf>
    <xf numFmtId="14" fontId="9" fillId="0" borderId="1" xfId="53" applyNumberFormat="1" applyBorder="1" applyAlignment="1">
      <alignment horizontal="center" vertical="center"/>
    </xf>
    <xf numFmtId="9" fontId="9" fillId="0" borderId="1" xfId="53" applyNumberFormat="1" applyBorder="1" applyAlignment="1">
      <alignment horizontal="center" vertical="center" wrapText="1"/>
    </xf>
    <xf numFmtId="0" fontId="9" fillId="0" borderId="1" xfId="53" applyBorder="1" applyAlignment="1">
      <alignment vertical="center" wrapText="1"/>
    </xf>
    <xf numFmtId="0" fontId="13" fillId="6" borderId="1" xfId="53" applyFont="1" applyFill="1" applyBorder="1" applyAlignment="1">
      <alignment horizontal="center" vertical="center" wrapText="1"/>
    </xf>
    <xf numFmtId="9" fontId="17" fillId="0" borderId="1" xfId="53" applyNumberFormat="1" applyFont="1" applyBorder="1" applyAlignment="1">
      <alignment horizontal="center" vertical="center"/>
    </xf>
    <xf numFmtId="0" fontId="9" fillId="0" borderId="1" xfId="53" applyBorder="1">
      <alignment vertical="center"/>
    </xf>
    <xf numFmtId="0" fontId="10" fillId="0" borderId="1" xfId="6" applyBorder="1"/>
    <xf numFmtId="0" fontId="9" fillId="7" borderId="1" xfId="53" applyFill="1" applyBorder="1" applyAlignment="1">
      <alignment horizontal="center" vertical="center"/>
    </xf>
    <xf numFmtId="0" fontId="19" fillId="0" borderId="1" xfId="0" applyFont="1" applyBorder="1"/>
    <xf numFmtId="49" fontId="9" fillId="0" borderId="1" xfId="53" applyNumberFormat="1" applyBorder="1" applyAlignment="1">
      <alignment horizontal="center" vertical="center"/>
    </xf>
    <xf numFmtId="178" fontId="9" fillId="0" borderId="1" xfId="53" applyNumberForma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7" borderId="1" xfId="53" applyFont="1" applyFill="1" applyBorder="1" applyAlignment="1">
      <alignment horizontal="center" vertical="center"/>
    </xf>
    <xf numFmtId="9" fontId="9" fillId="0" borderId="1" xfId="53" applyNumberFormat="1" applyBorder="1" applyAlignment="1">
      <alignment horizontal="center" vertical="center"/>
    </xf>
    <xf numFmtId="0" fontId="9" fillId="0" borderId="1" xfId="53" applyFont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19" fillId="0" borderId="1" xfId="0" applyFont="1" applyBorder="1" applyAlignment="1">
      <alignment horizontal="center"/>
    </xf>
    <xf numFmtId="0" fontId="0" fillId="0" borderId="1" xfId="50" applyBorder="1" applyAlignment="1">
      <alignment horizontal="center" vertical="center"/>
    </xf>
    <xf numFmtId="0" fontId="0" fillId="0" borderId="1" xfId="53" applyFont="1" applyBorder="1" applyAlignment="1">
      <alignment horizontal="center" vertical="center"/>
    </xf>
    <xf numFmtId="178" fontId="0" fillId="0" borderId="1" xfId="50" applyNumberFormat="1" applyBorder="1" applyAlignment="1">
      <alignment horizontal="center" vertical="center"/>
    </xf>
    <xf numFmtId="17" fontId="9" fillId="0" borderId="1" xfId="53" applyNumberFormat="1" applyBorder="1">
      <alignment vertical="center"/>
    </xf>
    <xf numFmtId="9" fontId="0" fillId="0" borderId="1" xfId="50" applyNumberFormat="1" applyBorder="1" applyAlignment="1">
      <alignment horizontal="center" vertical="center"/>
    </xf>
    <xf numFmtId="0" fontId="21" fillId="0" borderId="0" xfId="52" applyFont="1">
      <alignment vertical="center"/>
    </xf>
    <xf numFmtId="0" fontId="0" fillId="0" borderId="0" xfId="52">
      <alignment vertical="center"/>
    </xf>
    <xf numFmtId="0" fontId="21" fillId="0" borderId="0" xfId="51" applyFont="1" applyAlignment="1">
      <alignment horizontal="center"/>
    </xf>
    <xf numFmtId="0" fontId="0" fillId="0" borderId="0" xfId="51" applyAlignment="1">
      <alignment horizontal="center"/>
    </xf>
    <xf numFmtId="0" fontId="0" fillId="0" borderId="0" xfId="51"/>
    <xf numFmtId="0" fontId="16" fillId="0" borderId="0" xfId="0" applyFont="1"/>
    <xf numFmtId="0" fontId="21" fillId="9" borderId="0" xfId="0" applyFont="1" applyFill="1"/>
    <xf numFmtId="0" fontId="0" fillId="0" borderId="0" xfId="0" applyAlignment="1">
      <alignment horizontal="left"/>
    </xf>
    <xf numFmtId="0" fontId="10" fillId="0" borderId="0" xfId="6"/>
    <xf numFmtId="0" fontId="21" fillId="0" borderId="0" xfId="51" applyFont="1"/>
    <xf numFmtId="0" fontId="21" fillId="0" borderId="1" xfId="51" applyFont="1" applyBorder="1" applyAlignment="1">
      <alignment horizontal="center"/>
    </xf>
    <xf numFmtId="0" fontId="0" fillId="6" borderId="1" xfId="51" applyFill="1" applyBorder="1" applyAlignment="1">
      <alignment horizontal="center"/>
    </xf>
    <xf numFmtId="0" fontId="0" fillId="0" borderId="0" xfId="51" applyAlignment="1" quotePrefix="1">
      <alignment horizont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2 2" xfId="51"/>
    <cellStyle name="常规 3" xfId="52"/>
    <cellStyle name="常规 5" xfId="53"/>
    <cellStyle name="超链接 3" xfId="54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3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China Pumped Hydro </a:t>
            </a:r>
            <a:r>
              <a:rPr lang="en-US" altLang="zh-CN" baseline="0"/>
              <a:t>(Existing &amp; Construction)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53587051618548"/>
          <c:y val="0.171712962962963"/>
          <c:w val="0.892641294838145"/>
          <c:h val="0.720887649460484"/>
        </c:manualLayout>
      </c:layout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Calculation!$B$1:$V$1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xVal>
          <c:yVal>
            <c:numRef>
              <c:f>Calculation!$B$2:$V$2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19039"/>
        <c:axId val="1952497103"/>
      </c:scatterChart>
      <c:valAx>
        <c:axId val="1790419039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2497103"/>
        <c:crosses val="autoZero"/>
        <c:crossBetween val="midCat"/>
      </c:valAx>
      <c:valAx>
        <c:axId val="19524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0419039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0179862204724409"/>
                <c:y val="0.0744907407407407"/>
              </c:manualLayout>
            </c:layout>
            <c:tx>
              <c:rich>
                <a:bodyPr rot="0" spcFirstLastPara="1" vertOverflow="ellipsis" vert="horz" wrap="square" anchor="ctr" anchorCtr="1">
                  <a:spAutoFit/>
                </a:bodyPr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CN"/>
                    <a:t>GW</a:t>
                  </a:r>
                  <a:endParaRPr lang="en-US" altLang="zh-CN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88bf3a2-13da-4b5d-85e6-65ea871c985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China Pumped Hydro</a:t>
            </a:r>
            <a:r>
              <a:rPr lang="en-US" altLang="zh-CN" baseline="0"/>
              <a:t> Projection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11364829396326"/>
          <c:y val="0.143356663750365"/>
          <c:w val="0.862974628171479"/>
          <c:h val="0.689636920384952"/>
        </c:manualLayout>
      </c:layout>
      <c:areaChart>
        <c:grouping val="stacked"/>
        <c:varyColors val="0"/>
        <c:ser>
          <c:idx val="0"/>
          <c:order val="0"/>
          <c:tx>
            <c:strRef>
              <c:f>Calculation!$A$29</c:f>
              <c:strCache>
                <c:ptCount val="1"/>
                <c:pt idx="0">
                  <c:v>投运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numRef>
              <c:f>Calculation!$B$28:$AZ$28</c:f>
              <c:numCache>
                <c:formatCode>General</c:formatCod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</c:numCache>
            </c:numRef>
          </c:cat>
          <c:val>
            <c:numRef>
              <c:f>Calculation!$B$29:$AZ$29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strRef>
              <c:f>Calculation!$A$30</c:f>
              <c:strCache>
                <c:ptCount val="1"/>
                <c:pt idx="0">
                  <c:v>在建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cat>
            <c:numRef>
              <c:f>Calculation!$B$28:$AZ$28</c:f>
              <c:numCache>
                <c:formatCode>General</c:formatCod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</c:numCache>
            </c:numRef>
          </c:cat>
          <c:val>
            <c:numRef>
              <c:f>Calculation!$B$30:$AZ$30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Calculation!$A$31</c:f>
              <c:strCache>
                <c:ptCount val="1"/>
                <c:pt idx="0">
                  <c:v>十四五(筹备中)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elete val="1"/>
          </c:dLbls>
          <c:cat>
            <c:numRef>
              <c:f>Calculation!$B$28:$AZ$28</c:f>
              <c:numCache>
                <c:formatCode>General</c:formatCod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</c:numCache>
            </c:numRef>
          </c:cat>
          <c:val>
            <c:numRef>
              <c:f>Calculation!$B$31:$AZ$31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6"/>
          <c:order val="3"/>
          <c:tx>
            <c:strRef>
              <c:f>Calculation!$A$32</c:f>
              <c:strCache>
                <c:ptCount val="1"/>
                <c:pt idx="0">
                  <c:v>十四五(规划)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dLbls>
            <c:delete val="1"/>
          </c:dLbls>
          <c:val>
            <c:numRef>
              <c:f>Calculation!$B$32:$AZ$32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3"/>
          <c:order val="4"/>
          <c:tx>
            <c:strRef>
              <c:f>Calculation!$A$33</c:f>
              <c:strCache>
                <c:ptCount val="1"/>
                <c:pt idx="0">
                  <c:v>十五五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delete val="1"/>
          </c:dLbls>
          <c:cat>
            <c:numRef>
              <c:f>Calculation!$B$28:$AZ$28</c:f>
              <c:numCache>
                <c:formatCode>General</c:formatCod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</c:numCache>
            </c:numRef>
          </c:cat>
          <c:val>
            <c:numRef>
              <c:f>Calculation!$B$33:$AZ$33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4"/>
          <c:order val="5"/>
          <c:tx>
            <c:strRef>
              <c:f>Calculation!$A$34</c:f>
              <c:strCache>
                <c:ptCount val="1"/>
                <c:pt idx="0">
                  <c:v>十六五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delete val="1"/>
          </c:dLbls>
          <c:cat>
            <c:numRef>
              <c:f>Calculation!$B$28:$AZ$28</c:f>
              <c:numCache>
                <c:formatCode>General</c:formatCod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</c:numCache>
            </c:numRef>
          </c:cat>
          <c:val>
            <c:numRef>
              <c:f>Calculation!$B$34:$AZ$34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5"/>
          <c:order val="6"/>
          <c:tx>
            <c:strRef>
              <c:f>Calculation!$A$35</c:f>
              <c:strCache>
                <c:ptCount val="1"/>
                <c:pt idx="0">
                  <c:v>储备实现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delete val="1"/>
          </c:dLbls>
          <c:cat>
            <c:numRef>
              <c:f>Calculation!$B$28:$AZ$28</c:f>
              <c:numCache>
                <c:formatCode>General</c:formatCod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</c:numCache>
            </c:numRef>
          </c:cat>
          <c:val>
            <c:numRef>
              <c:f>Calculation!$B$35:$AZ$35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7"/>
          <c:order val="7"/>
          <c:tx>
            <c:strRef>
              <c:f>Calculation!$A$36</c:f>
              <c:strCache>
                <c:ptCount val="1"/>
                <c:pt idx="0">
                  <c:v>储备未实现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dLbls>
            <c:delete val="1"/>
          </c:dLbls>
          <c:val>
            <c:numRef>
              <c:f>Calculation!$B$36:$AZ$36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399727"/>
        <c:axId val="1718568463"/>
      </c:areaChart>
      <c:catAx>
        <c:axId val="1365399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8568463"/>
        <c:crosses val="autoZero"/>
        <c:auto val="1"/>
        <c:lblAlgn val="ctr"/>
        <c:lblOffset val="100"/>
        <c:tickLblSkip val="10"/>
        <c:noMultiLvlLbl val="0"/>
      </c:catAx>
      <c:valAx>
        <c:axId val="171856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5399727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0358751093613298"/>
                <c:y val="0.0322455526392534"/>
              </c:manualLayout>
            </c:layout>
            <c:tx>
              <c:rich>
                <a:bodyPr rot="0" spcFirstLastPara="1" vertOverflow="ellipsis" vert="horz" wrap="square" anchor="ctr" anchorCtr="1">
                  <a:spAutoFit/>
                </a:bodyPr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CN"/>
                    <a:t>GW</a:t>
                  </a:r>
                  <a:endParaRPr lang="zh-CN" alt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94096675415573"/>
          <c:w val="1"/>
          <c:h val="0.105903324584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2849b6a9-2292-4fe9-ac89-d8235c382a1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14287</xdr:colOff>
      <xdr:row>11</xdr:row>
      <xdr:rowOff>9525</xdr:rowOff>
    </xdr:from>
    <xdr:to>
      <xdr:col>8</xdr:col>
      <xdr:colOff>528637</xdr:colOff>
      <xdr:row>26</xdr:row>
      <xdr:rowOff>38100</xdr:rowOff>
    </xdr:to>
    <xdr:graphicFrame>
      <xdr:nvGraphicFramePr>
        <xdr:cNvPr id="2" name="图表 1"/>
        <xdr:cNvGraphicFramePr/>
      </xdr:nvGraphicFramePr>
      <xdr:xfrm>
        <a:off x="1480820" y="1965325"/>
        <a:ext cx="457200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15</xdr:col>
      <xdr:colOff>514350</xdr:colOff>
      <xdr:row>26</xdr:row>
      <xdr:rowOff>28575</xdr:rowOff>
    </xdr:to>
    <xdr:graphicFrame>
      <xdr:nvGraphicFramePr>
        <xdr:cNvPr id="5" name="图表 4"/>
        <xdr:cNvGraphicFramePr/>
      </xdr:nvGraphicFramePr>
      <xdr:xfrm>
        <a:off x="6200775" y="1955800"/>
        <a:ext cx="457200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1</xdr:row>
      <xdr:rowOff>0</xdr:rowOff>
    </xdr:from>
    <xdr:ext cx="6227799" cy="3806899"/>
    <xdr:pic>
      <xdr:nvPicPr>
        <xdr:cNvPr id="2" name="图片 1" descr="部分非电网企业投资抽蓄项目情况-小牛行研(hangyan.co)-AI驱动的行业研究数据服务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84150"/>
          <a:ext cx="6227445" cy="380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6694525" cy="8005948"/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62750" y="184150"/>
          <a:ext cx="6694170" cy="8005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</xdr:row>
      <xdr:rowOff>0</xdr:rowOff>
    </xdr:from>
    <xdr:ext cx="6694524" cy="8084953"/>
    <xdr:pic>
      <xdr:nvPicPr>
        <xdr:cNvPr id="4" name="图片 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70400"/>
          <a:ext cx="6694170" cy="808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0</xdr:colOff>
      <xdr:row>1</xdr:row>
      <xdr:rowOff>0</xdr:rowOff>
    </xdr:from>
    <xdr:ext cx="6093563" cy="7252660"/>
    <xdr:pic>
      <xdr:nvPicPr>
        <xdr:cNvPr id="5" name="图片 4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525500" y="184150"/>
          <a:ext cx="6093460" cy="7252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1</xdr:colOff>
      <xdr:row>43</xdr:row>
      <xdr:rowOff>0</xdr:rowOff>
    </xdr:from>
    <xdr:ext cx="6091182" cy="6692678"/>
    <xdr:pic>
      <xdr:nvPicPr>
        <xdr:cNvPr id="6" name="图片 5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525500" y="7670800"/>
          <a:ext cx="6090920" cy="6692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0</xdr:colOff>
      <xdr:row>82</xdr:row>
      <xdr:rowOff>0</xdr:rowOff>
    </xdr:from>
    <xdr:ext cx="5722088" cy="7331666"/>
    <xdr:pic>
      <xdr:nvPicPr>
        <xdr:cNvPr id="7" name="图片 6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525500" y="14605000"/>
          <a:ext cx="5721985" cy="733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0</xdr:colOff>
      <xdr:row>124</xdr:row>
      <xdr:rowOff>0</xdr:rowOff>
    </xdr:from>
    <xdr:ext cx="5783540" cy="5170820"/>
    <xdr:pic>
      <xdr:nvPicPr>
        <xdr:cNvPr id="8" name="图片 7"/>
        <xdr:cNvPicPr>
          <a:picLocks noChangeAspect="1" noChangeArrowheads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525500" y="22072600"/>
          <a:ext cx="5782945" cy="5170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0</xdr:colOff>
      <xdr:row>154</xdr:row>
      <xdr:rowOff>0</xdr:rowOff>
    </xdr:from>
    <xdr:ext cx="5817338" cy="7331666"/>
    <xdr:pic>
      <xdr:nvPicPr>
        <xdr:cNvPr id="9" name="图片 8"/>
        <xdr:cNvPicPr>
          <a:picLocks noChangeAspect="1" noChangeArrowheads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525500" y="27406600"/>
          <a:ext cx="5817235" cy="733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685799</xdr:colOff>
      <xdr:row>196</xdr:row>
      <xdr:rowOff>0</xdr:rowOff>
    </xdr:from>
    <xdr:ext cx="5837274" cy="4091975"/>
    <xdr:pic>
      <xdr:nvPicPr>
        <xdr:cNvPr id="10" name="图片 9"/>
        <xdr:cNvPicPr>
          <a:picLocks noChangeAspect="1" noChangeArrowheads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525500" y="34874200"/>
          <a:ext cx="5836920" cy="409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29</xdr:col>
      <xdr:colOff>0</xdr:colOff>
      <xdr:row>1</xdr:row>
      <xdr:rowOff>0</xdr:rowOff>
    </xdr:from>
    <xdr:ext cx="7305011" cy="32525734"/>
    <xdr:pic>
      <xdr:nvPicPr>
        <xdr:cNvPr id="11" name="图片 10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611975" y="184150"/>
          <a:ext cx="7304405" cy="32525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29</xdr:col>
      <xdr:colOff>0</xdr:colOff>
      <xdr:row>189</xdr:row>
      <xdr:rowOff>0</xdr:rowOff>
    </xdr:from>
    <xdr:ext cx="7257386" cy="6266322"/>
    <xdr:pic>
      <xdr:nvPicPr>
        <xdr:cNvPr id="12" name="图片 11"/>
        <xdr:cNvPicPr>
          <a:picLocks noChangeAspect="1" noChangeArrowheads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611975" y="33629600"/>
          <a:ext cx="7256780" cy="6266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29</xdr:col>
      <xdr:colOff>0</xdr:colOff>
      <xdr:row>226</xdr:row>
      <xdr:rowOff>0</xdr:rowOff>
    </xdr:from>
    <xdr:ext cx="6904961" cy="57858763"/>
    <xdr:pic>
      <xdr:nvPicPr>
        <xdr:cNvPr id="13" name="图片 12"/>
        <xdr:cNvPicPr>
          <a:picLocks noChangeAspect="1" noChangeArrowheads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611975" y="40208200"/>
          <a:ext cx="6904355" cy="57858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PS\&#25490;&#25918;&#28165;&#21333;\&#20840;&#22269;&#36947;&#36335;&#20132;&#36890;&#30899;&#25490;&#25918;&#39044;&#27979;_202302_after%20-%20after%20-%20VECC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livia\Documents\EPS_Models%20by%20Region\United%20States\Calibration\Calibr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PS\&#25490;&#25918;&#28165;&#21333;\PEI_n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各车型2017销售总表"/>
      <sheetName val="客车电动趋势潜力"/>
      <sheetName val="总量"/>
      <sheetName val="人口"/>
      <sheetName val="油耗情景设置"/>
      <sheetName val="电动化率情景设置"/>
      <sheetName val="里程情景设置"/>
      <sheetName val="里程计算 "/>
      <sheetName val="模型说明"/>
      <sheetName val="VECC油耗"/>
      <sheetName val="重型专用货车"/>
      <sheetName val="Sheet5"/>
      <sheetName val="京津冀"/>
      <sheetName val="长三角城市群"/>
      <sheetName val="珠三角"/>
      <sheetName val="成渝"/>
      <sheetName val="汾渭"/>
      <sheetName val="分国标油耗数据"/>
      <sheetName val="参数输入VECC"/>
      <sheetName val="参数输入"/>
      <sheetName val="参数数据库"/>
      <sheetName val="碳排放计算"/>
      <sheetName val="污染物排放计算"/>
      <sheetName val="乘用车"/>
      <sheetName val="出租车"/>
      <sheetName val="公交车"/>
      <sheetName val="中型公交车"/>
      <sheetName val="大型公交车"/>
      <sheetName val="道路客车"/>
      <sheetName val="轻型货车"/>
      <sheetName val="中重型货车"/>
      <sheetName val="FE+EV+VKT-H"/>
      <sheetName val="碳排放"/>
      <sheetName val="碳排放 (2)"/>
      <sheetName val="中型货车"/>
      <sheetName val="重型货车"/>
      <sheetName val="各年销量 "/>
      <sheetName val="总保有量"/>
      <sheetName val="公交车天然气占比"/>
      <sheetName val="国家统计局数据"/>
      <sheetName val="2017年大中型公交车保有量及对应生产年"/>
      <sheetName val="碳排放对比"/>
      <sheetName val="油耗因子更新"/>
      <sheetName val="修改前后的保有量比较"/>
      <sheetName val="乘用车残存率可视化"/>
      <sheetName val="Sheet4"/>
      <sheetName val="行驶里程区间"/>
      <sheetName val="Sheet3"/>
      <sheetName val="Sheet6"/>
      <sheetName val="各年碳排放"/>
      <sheetName val="油耗 -BAU"/>
      <sheetName val="油耗 -情景一"/>
      <sheetName val="油耗 -情景二"/>
      <sheetName val="油耗 -情景三"/>
      <sheetName val="参考情景"/>
      <sheetName val="轿车保有量+销量"/>
      <sheetName val="(弃用)FE(L)"/>
      <sheetName val="(弃用)FE(M)"/>
      <sheetName val="(弃用)FE(H)"/>
      <sheetName val="(弃用)FE+EV(L)"/>
      <sheetName val="(弃用)FE+EV(M)"/>
      <sheetName val="(弃用)FE+EV(H)"/>
      <sheetName val="(弃用)fe+ev+pvkt(L)"/>
      <sheetName val="(弃用)fe+ev+pvkt(M)"/>
      <sheetName val="(弃用)fe+ev+pvkt(H)"/>
      <sheetName val="(弃用)fe+ev+vkt(L)"/>
      <sheetName val="(弃用)fe+ev+vkt(M)"/>
      <sheetName val="(弃用)fe+ev+vkt(H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1. Transportation"/>
      <sheetName val="2. Electricity"/>
      <sheetName val="3. Industry Energy"/>
      <sheetName val="4. Buildings"/>
      <sheetName val="5. Industry Process"/>
      <sheetName val="6. Total"/>
      <sheetName val="7. Particulates"/>
      <sheetName val="7.1 NOX"/>
      <sheetName val="7.2 SOX"/>
      <sheetName val="7.3 PM25"/>
      <sheetName val="EPS"/>
      <sheetName val="NoSettings"/>
      <sheetName val="Vensim Variables"/>
      <sheetName val="EPA_GHG"/>
      <sheetName val="Table 3-1"/>
      <sheetName val="Table 3-7"/>
      <sheetName val="Table 3-9"/>
      <sheetName val="Table 3-10"/>
      <sheetName val="Table 3-11"/>
      <sheetName val="Table 3-12"/>
      <sheetName val="Table 3-13"/>
      <sheetName val="Table 3-14"/>
      <sheetName val="Table 3-15"/>
      <sheetName val="Table 4-1"/>
      <sheetName val="Table 5-1"/>
      <sheetName val="Table 6-1"/>
      <sheetName val="Table 7-1"/>
      <sheetName val="EIA"/>
      <sheetName val="Table 18"/>
      <sheetName val="Table 54"/>
      <sheetName val="Table 11.1"/>
      <sheetName val="Table 11.2"/>
      <sheetName val="Table 11.3"/>
      <sheetName val="Table 11.4"/>
      <sheetName val="Table 11.5"/>
      <sheetName val="Table 11.6"/>
      <sheetName val="Table 11.7"/>
      <sheetName val="National Emissions Inv"/>
      <sheetName val="EPA Data"/>
      <sheetName val="EPS_part"/>
      <sheetName val="Crosswalk Particulates"/>
      <sheetName val="EPA Data_by prim po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F Hub"/>
      <sheetName val="Fuel Heat Contents"/>
      <sheetName val="eGrid Plant"/>
      <sheetName val="Hard Coal and Lignite"/>
      <sheetName val="EPA_data"/>
      <sheetName val="Crosswalk sectors"/>
      <sheetName val="Crosswalk parts"/>
      <sheetName val="aeo 58"/>
      <sheetName val="aeo 11"/>
      <sheetName val="aeo 17"/>
      <sheetName val="aeo 35"/>
      <sheetName val="aeo 34"/>
      <sheetName val="aeo 33"/>
      <sheetName val="aeo 32"/>
      <sheetName val="aeo 31"/>
      <sheetName val="aeo 30"/>
      <sheetName val="aeo 29"/>
      <sheetName val="AEO 28"/>
      <sheetName val="aeo 27"/>
      <sheetName val="AEO 26"/>
      <sheetName val="aeo 25"/>
      <sheetName val="AEO 72"/>
      <sheetName val="AEO 37"/>
      <sheetName val="AEO 4"/>
      <sheetName val="AEO 5"/>
      <sheetName val="AEO 2"/>
      <sheetName val="EPA Data_by prim poll"/>
      <sheetName val="AEO 6"/>
      <sheetName val="Mining Breakdown"/>
      <sheetName val="2017 AEO BIFUBC"/>
      <sheetName val="CHECK"/>
      <sheetName val="particulates"/>
      <sheetName val="energy"/>
      <sheetName val="calcs"/>
      <sheetName val="EPS output_emissions"/>
      <sheetName val="EPS output_transp"/>
      <sheetName val="EPS output_build"/>
      <sheetName val="EPS output_ind"/>
      <sheetName val="Passenger-Micro&amp;light gasoline"/>
      <sheetName val="Passenger-Micro&amp;light diesel"/>
      <sheetName val="Passenger-TAXI gasoline"/>
      <sheetName val="Passenger-TAXI diesel"/>
      <sheetName val="Passenger-中型客车（gasoline）"/>
      <sheetName val="Passenger-中型客车（diesel）"/>
      <sheetName val="Passenger-大型客车（gasoline）"/>
      <sheetName val="Passenger-大型客车（diesel）"/>
      <sheetName val="Passenger-bus（gasoline）"/>
      <sheetName val="Passenger-bus（diesel)"/>
      <sheetName val="Freight-Mini&amp;light（gasoline）"/>
      <sheetName val="Freight-Mini&amp;light（diesel)"/>
      <sheetName val="Freight-MID(gasoline)"/>
      <sheetName val="Freight-MID(diesel)"/>
      <sheetName val="Freight-heavy(gasoline）"/>
      <sheetName val="Freight-heavy(diesel)"/>
      <sheetName val="passenger-LDV"/>
      <sheetName val="passenger-HDV"/>
      <sheetName val="freight-LDV"/>
      <sheetName val="freight-HDV"/>
      <sheetName val="交通部分"/>
      <sheetName val="建筑-民用源"/>
      <sheetName val="建筑-生物质燃料"/>
      <sheetName val="热值"/>
      <sheetName val="EPS分类对照表"/>
      <sheetName val="电力-CO2"/>
      <sheetName val="电力-VOC&amp;CO"/>
      <sheetName val="电力-NOx"/>
      <sheetName val="电力-SO2"/>
      <sheetName val="电力-PM"/>
      <sheetName val="电力-BCOC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xueqiu.com/9331049986/194426455" TargetMode="External"/><Relationship Id="rId6" Type="http://schemas.openxmlformats.org/officeDocument/2006/relationships/hyperlink" Target="https://news.bjx.com.cn/topics/choushuixuneng/" TargetMode="External"/><Relationship Id="rId5" Type="http://schemas.openxmlformats.org/officeDocument/2006/relationships/hyperlink" Target="https://news.bjx.com.cn/html/20221012/1260418.shtml" TargetMode="External"/><Relationship Id="rId4" Type="http://schemas.openxmlformats.org/officeDocument/2006/relationships/hyperlink" Target="https://news.bjx.com.cn/search/?kw=%E6%8A%BD%E6%B0%B4%E8%93%84%E8%83%BD%E9%A1%B9%E7%9B%AE%E5%8A%A8%E6%80%81%E6%A2%B3%E7%90%86&amp;type=5" TargetMode="External"/><Relationship Id="rId3" Type="http://schemas.openxmlformats.org/officeDocument/2006/relationships/hyperlink" Target="https://news.bjx.com.cn/html/20220906/1253290.shtml" TargetMode="External"/><Relationship Id="rId2" Type="http://schemas.openxmlformats.org/officeDocument/2006/relationships/hyperlink" Target="https://news.bjx.com.cn/html/20230109/1281641.shtml" TargetMode="External"/><Relationship Id="rId1" Type="http://schemas.openxmlformats.org/officeDocument/2006/relationships/hyperlink" Target="https://news.bjx.com.cn/html/20220905/1252975.shtml" TargetMode="External"/></Relationships>
</file>

<file path=xl/worksheets/_rels/sheet10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in-en.com/article/html/energy-2317194.shtml" TargetMode="External"/><Relationship Id="rId5" Type="http://schemas.openxmlformats.org/officeDocument/2006/relationships/hyperlink" Target="http://cnnes.cc/hangye/20220619/1612.html" TargetMode="External"/><Relationship Id="rId4" Type="http://schemas.openxmlformats.org/officeDocument/2006/relationships/hyperlink" Target="https://www.hangyan.co/charts/2902306671558657462" TargetMode="External"/><Relationship Id="rId3" Type="http://schemas.openxmlformats.org/officeDocument/2006/relationships/hyperlink" Target="https://news.bjx.com.cn/html/20220801/1245248.shtml" TargetMode="External"/><Relationship Id="rId2" Type="http://schemas.openxmlformats.org/officeDocument/2006/relationships/hyperlink" Target="https://news.bjx.com.cn/html/20220812/1248010.shtml" TargetMode="Externa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news.sohu.com/70/62/news201746270.shtml" TargetMode="External"/><Relationship Id="rId8" Type="http://schemas.openxmlformats.org/officeDocument/2006/relationships/hyperlink" Target="https://news.sina.com.cn/c/2006-09-25/101510102947s.shtml" TargetMode="External"/><Relationship Id="rId7" Type="http://schemas.openxmlformats.org/officeDocument/2006/relationships/hyperlink" Target="https://news.bjx.com.cn/html/20150629/635661.shtml" TargetMode="External"/><Relationship Id="rId66" Type="http://schemas.openxmlformats.org/officeDocument/2006/relationships/hyperlink" Target="http://www.chinapower.com.cn/chuneng/dongtai1/2022-11-07/173678.html" TargetMode="External"/><Relationship Id="rId65" Type="http://schemas.openxmlformats.org/officeDocument/2006/relationships/hyperlink" Target="https://www.sohu.com/a/636259985_123181" TargetMode="External"/><Relationship Id="rId64" Type="http://schemas.openxmlformats.org/officeDocument/2006/relationships/hyperlink" Target="https://slt.fujian.gov.cn/wzsy/mtjj/202212/t20221222_6083121.htm" TargetMode="External"/><Relationship Id="rId63" Type="http://schemas.openxmlformats.org/officeDocument/2006/relationships/hyperlink" Target="http://www.gov.cn/xinwen/2022-10/27/content_5722210.htm" TargetMode="External"/><Relationship Id="rId62" Type="http://schemas.openxmlformats.org/officeDocument/2006/relationships/hyperlink" Target="http://www.21spv.com/news/show.php?itemid=137416" TargetMode="External"/><Relationship Id="rId61" Type="http://schemas.openxmlformats.org/officeDocument/2006/relationships/hyperlink" Target="https://news.bjx.com.cn/html/20220713/1240783.shtml" TargetMode="External"/><Relationship Id="rId60" Type="http://schemas.openxmlformats.org/officeDocument/2006/relationships/hyperlink" Target="https://news.bjx.com.cn/html/20220801/1245248.shtml" TargetMode="External"/><Relationship Id="rId6" Type="http://schemas.openxmlformats.org/officeDocument/2006/relationships/hyperlink" Target="https://max.book118.com/html/2016/0203/34599954.shtm" TargetMode="External"/><Relationship Id="rId59" Type="http://schemas.openxmlformats.org/officeDocument/2006/relationships/hyperlink" Target="https://www.sohu.com/a/134905385_124732" TargetMode="External"/><Relationship Id="rId58" Type="http://schemas.openxmlformats.org/officeDocument/2006/relationships/hyperlink" Target="http://www.chinasmartgrid.com.cn/news/20160830/618394.shtml" TargetMode="External"/><Relationship Id="rId57" Type="http://schemas.openxmlformats.org/officeDocument/2006/relationships/hyperlink" Target="http://www.jlcity.gov.cn/yw/jcyw/201706/t20170621_172807.html" TargetMode="External"/><Relationship Id="rId56" Type="http://schemas.openxmlformats.org/officeDocument/2006/relationships/hyperlink" Target="https://www.zupu.cn/dashiji/3_12/6119.html" TargetMode="External"/><Relationship Id="rId55" Type="http://schemas.openxmlformats.org/officeDocument/2006/relationships/hyperlink" Target="http://123.57.212.98/html/tm/29/38/69/content/980.html" TargetMode="External"/><Relationship Id="rId54" Type="http://schemas.openxmlformats.org/officeDocument/2006/relationships/hyperlink" Target="http://www.gov.cn/jrzg/2006-12/22/content_476186.htm" TargetMode="External"/><Relationship Id="rId53" Type="http://schemas.openxmlformats.org/officeDocument/2006/relationships/hyperlink" Target="https://news.bjx.com.cn/html/20110615/287955.shtml" TargetMode="External"/><Relationship Id="rId52" Type="http://schemas.openxmlformats.org/officeDocument/2006/relationships/hyperlink" Target="https://new.qq.com/rain/a/20220329A0CSSZ00" TargetMode="External"/><Relationship Id="rId51" Type="http://schemas.openxmlformats.org/officeDocument/2006/relationships/hyperlink" Target="http://env.people.com.cn/n1/2018/0926/c1010-30313057.html" TargetMode="External"/><Relationship Id="rId50" Type="http://schemas.openxmlformats.org/officeDocument/2006/relationships/hyperlink" Target="https://news.bjx.com.cn/html/20180731/917014.shtml" TargetMode="External"/><Relationship Id="rId5" Type="http://schemas.openxmlformats.org/officeDocument/2006/relationships/hyperlink" Target="https://news.bjx.com.cn/html/20140910/544907.shtml" TargetMode="External"/><Relationship Id="rId49" Type="http://schemas.openxmlformats.org/officeDocument/2006/relationships/hyperlink" Target="https://news.bjx.com.cn/html/20220531/1229470.shtml" TargetMode="External"/><Relationship Id="rId48" Type="http://schemas.openxmlformats.org/officeDocument/2006/relationships/hyperlink" Target="https://www.sohu.com/a/534239967_121123752" TargetMode="External"/><Relationship Id="rId47" Type="http://schemas.openxmlformats.org/officeDocument/2006/relationships/hyperlink" Target="http://fgw.taian.gov.cn/art/2020/12/24/art_47536_10208836.html" TargetMode="External"/><Relationship Id="rId46" Type="http://schemas.openxmlformats.org/officeDocument/2006/relationships/hyperlink" Target="https://news.bjx.com.cn/html/20190109/955143.shtml" TargetMode="External"/><Relationship Id="rId45" Type="http://schemas.openxmlformats.org/officeDocument/2006/relationships/hyperlink" Target="http://www.gddongyuan.gov.cn/dyzw/dyzx/dyyw/content/post_506759.html" TargetMode="External"/><Relationship Id="rId44" Type="http://schemas.openxmlformats.org/officeDocument/2006/relationships/hyperlink" Target="https://news.bjx.com.cn/html/20220701/1237824.shtml" TargetMode="External"/><Relationship Id="rId43" Type="http://schemas.openxmlformats.org/officeDocument/2006/relationships/hyperlink" Target="https://news.bjx.com.cn/html/20220803/1245990.shtml" TargetMode="External"/><Relationship Id="rId42" Type="http://schemas.openxmlformats.org/officeDocument/2006/relationships/hyperlink" Target="https://www.meizhou.gov.cn/zwgk/zdlyxxgkzl/hjbh/jsxmhjyxpj/spqgs/content/post_2282368.html" TargetMode="External"/><Relationship Id="rId41" Type="http://schemas.openxmlformats.org/officeDocument/2006/relationships/hyperlink" Target="http://gzw.gd.gov.cn/gkmlpt/content/3/3975/post_3975974.html" TargetMode="External"/><Relationship Id="rId40" Type="http://schemas.openxmlformats.org/officeDocument/2006/relationships/hyperlink" Target="https://news.bjx.com.cn/html/20220704/1238304.shtml" TargetMode="External"/><Relationship Id="rId4" Type="http://schemas.openxmlformats.org/officeDocument/2006/relationships/hyperlink" Target="https://baike.baidu.com/item/%E6%BA%AA%E5%8F%A3%E6%8A%BD%E6%B0%B4%E8%93%84%E8%83%BD%E7%94%B5%E7%AB%99/1880161" TargetMode="External"/><Relationship Id="rId39" Type="http://schemas.openxmlformats.org/officeDocument/2006/relationships/hyperlink" Target="https://news.bjx.com.cn/html/20220706/1239082.shtml" TargetMode="External"/><Relationship Id="rId38" Type="http://schemas.openxmlformats.org/officeDocument/2006/relationships/hyperlink" Target="https://news.bjx.com.cn/html/20220810/1247275.shtml" TargetMode="External"/><Relationship Id="rId37" Type="http://schemas.openxmlformats.org/officeDocument/2006/relationships/hyperlink" Target="https://news.bjx.com.cn/html/20220701/1237828.shtml" TargetMode="External"/><Relationship Id="rId36" Type="http://schemas.openxmlformats.org/officeDocument/2006/relationships/hyperlink" Target="https://news.bjx.com.cn/html/20220718/1241771.shtml" TargetMode="External"/><Relationship Id="rId35" Type="http://schemas.openxmlformats.org/officeDocument/2006/relationships/hyperlink" Target="https://www.crpower.com.hk/mxsqydt/202206/t20220601_609415.html" TargetMode="External"/><Relationship Id="rId34" Type="http://schemas.openxmlformats.org/officeDocument/2006/relationships/hyperlink" Target="http://www.ai8.com.cn/n-zb-20464742.html" TargetMode="External"/><Relationship Id="rId33" Type="http://schemas.openxmlformats.org/officeDocument/2006/relationships/hyperlink" Target="http://sfzggw.zaozhuang.gov.cn/dtyw/202207/t20220714_1469738.html" TargetMode="External"/><Relationship Id="rId32" Type="http://schemas.openxmlformats.org/officeDocument/2006/relationships/hyperlink" Target="https://c.m.163.com/news/a/GRM9VISG0519BMQA.html" TargetMode="External"/><Relationship Id="rId31" Type="http://schemas.openxmlformats.org/officeDocument/2006/relationships/hyperlink" Target="https://baijiahao.baidu.com/s?id=1733859790074709388" TargetMode="External"/><Relationship Id="rId30" Type="http://schemas.openxmlformats.org/officeDocument/2006/relationships/hyperlink" Target="https://news.bjx.com.cn/html/20220429/1222029.shtml" TargetMode="External"/><Relationship Id="rId3" Type="http://schemas.openxmlformats.org/officeDocument/2006/relationships/hyperlink" Target="https://news.bjx.com.cn/html/20220601/1229915.shtml" TargetMode="External"/><Relationship Id="rId29" Type="http://schemas.openxmlformats.org/officeDocument/2006/relationships/hyperlink" Target="https://lyg.chinamae.com/news-116442647.html" TargetMode="External"/><Relationship Id="rId28" Type="http://schemas.openxmlformats.org/officeDocument/2006/relationships/hyperlink" Target="https://news.bjx.com.cn/html/20220729/1244900.shtml" TargetMode="External"/><Relationship Id="rId27" Type="http://schemas.openxmlformats.org/officeDocument/2006/relationships/hyperlink" Target="https://news.bjx.com.cn/html/20220801/1245279.shtml" TargetMode="External"/><Relationship Id="rId26" Type="http://schemas.openxmlformats.org/officeDocument/2006/relationships/hyperlink" Target="https://news.bjx.com.cn/html/20220701/1237917.shtml" TargetMode="External"/><Relationship Id="rId25" Type="http://schemas.openxmlformats.org/officeDocument/2006/relationships/hyperlink" Target="https://baijiahao.baidu.com/s?id=1723166454223372966" TargetMode="External"/><Relationship Id="rId24" Type="http://schemas.openxmlformats.org/officeDocument/2006/relationships/hyperlink" Target="http://www.ylfm.gov.cn/xxgk/fdzdgknr/ghjh/ndjh/t12022407.shtml" TargetMode="External"/><Relationship Id="rId23" Type="http://schemas.openxmlformats.org/officeDocument/2006/relationships/hyperlink" Target="http://www.luzhai.gov.cn/jjlz/lzdt/202106/t20210622_2819020.shtml" TargetMode="External"/><Relationship Id="rId22" Type="http://schemas.openxmlformats.org/officeDocument/2006/relationships/hyperlink" Target="https://news.bjx.com.cn/html/20220525/1228042.shtml" TargetMode="External"/><Relationship Id="rId21" Type="http://schemas.openxmlformats.org/officeDocument/2006/relationships/hyperlink" Target="https://power.in-en.com/html/power-2410706.shtml" TargetMode="External"/><Relationship Id="rId20" Type="http://schemas.openxmlformats.org/officeDocument/2006/relationships/hyperlink" Target="https://news.bjx.com.cn/html/20220801/1245383.shtml" TargetMode="External"/><Relationship Id="rId2" Type="http://schemas.openxmlformats.org/officeDocument/2006/relationships/hyperlink" Target="https://www.shuizhishi.cn/c/2020-04-09/520225.shtml" TargetMode="External"/><Relationship Id="rId19" Type="http://schemas.openxmlformats.org/officeDocument/2006/relationships/hyperlink" Target="https://new.qq.com/rain/a/20220629A04AYP00" TargetMode="External"/><Relationship Id="rId18" Type="http://schemas.openxmlformats.org/officeDocument/2006/relationships/hyperlink" Target="http://www.sasac.gov.cn/n2588025/n2588129/c25773441/content.html" TargetMode="External"/><Relationship Id="rId17" Type="http://schemas.openxmlformats.org/officeDocument/2006/relationships/hyperlink" Target="http://zj.cnr.cn/gstjzj/20220701/t20220701_525891083.shtml" TargetMode="External"/><Relationship Id="rId16" Type="http://schemas.openxmlformats.org/officeDocument/2006/relationships/hyperlink" Target="https://baike.baidu.com/item/%E5%8D%81%E4%B8%89%E9%99%B5%E6%8A%BD%E6%B0%B4%E8%93%84%E8%83%BD%E7%94%B5%E7%AB%99/10975352" TargetMode="External"/><Relationship Id="rId15" Type="http://schemas.openxmlformats.org/officeDocument/2006/relationships/hyperlink" Target="https://news.bjx.com.cn/html/20181121/943343.shtml" TargetMode="External"/><Relationship Id="rId14" Type="http://schemas.openxmlformats.org/officeDocument/2006/relationships/hyperlink" Target="https://news.bjx.com.cn/html/20121118/402339.shtml" TargetMode="External"/><Relationship Id="rId13" Type="http://schemas.openxmlformats.org/officeDocument/2006/relationships/hyperlink" Target="https://www.sohu.com/a/439696259_261083" TargetMode="External"/><Relationship Id="rId12" Type="http://schemas.openxmlformats.org/officeDocument/2006/relationships/hyperlink" Target="https://baike.baidu.com/item/%E5%93%8D%E6%B4%AA%E7%94%B8%E6%B0%B4%E5%BA%93/3027159" TargetMode="External"/><Relationship Id="rId11" Type="http://schemas.openxmlformats.org/officeDocument/2006/relationships/hyperlink" Target="http://www.gov.cn/jrzg/2006-09/27/content_400817.htm" TargetMode="External"/><Relationship Id="rId10" Type="http://schemas.openxmlformats.org/officeDocument/2006/relationships/hyperlink" Target="https://xueqiu.com/3127815635/216414573" TargetMode="External"/><Relationship Id="rId1" Type="http://schemas.openxmlformats.org/officeDocument/2006/relationships/hyperlink" Target="https://www.shuizhishi.cn/c/2020-04-09/521677.s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crpower.com.hk/mxsqydt/202206/t20220601_609415.html" TargetMode="External"/><Relationship Id="rId8" Type="http://schemas.openxmlformats.org/officeDocument/2006/relationships/hyperlink" Target="http://www.ai8.com.cn/n-zb-20464742.html" TargetMode="External"/><Relationship Id="rId7" Type="http://schemas.openxmlformats.org/officeDocument/2006/relationships/hyperlink" Target="http://sfzggw.zaozhuang.gov.cn/dtyw/202207/t20220714_1469738.html" TargetMode="External"/><Relationship Id="rId6" Type="http://schemas.openxmlformats.org/officeDocument/2006/relationships/hyperlink" Target="https://c.m.163.com/news/a/GRM9VISG0519BMQA.html" TargetMode="External"/><Relationship Id="rId5" Type="http://schemas.openxmlformats.org/officeDocument/2006/relationships/hyperlink" Target="https://baijiahao.baidu.com/s?id=1733859790074709388" TargetMode="External"/><Relationship Id="rId4" Type="http://schemas.openxmlformats.org/officeDocument/2006/relationships/hyperlink" Target="https://xueqiu.com/3127815635/216414573" TargetMode="External"/><Relationship Id="rId31" Type="http://schemas.openxmlformats.org/officeDocument/2006/relationships/hyperlink" Target="https://news.bjx.com.cn/html/20220601/1229915.shtml" TargetMode="External"/><Relationship Id="rId30" Type="http://schemas.openxmlformats.org/officeDocument/2006/relationships/hyperlink" Target="https://news.bjx.com.cn/html/20220701/1237828.shtml" TargetMode="External"/><Relationship Id="rId3" Type="http://schemas.openxmlformats.org/officeDocument/2006/relationships/hyperlink" Target="http://www.21spv.com/news/show.php?itemid=137416" TargetMode="External"/><Relationship Id="rId29" Type="http://schemas.openxmlformats.org/officeDocument/2006/relationships/hyperlink" Target="https://news.bjx.com.cn/html/20220718/1241771.shtml" TargetMode="External"/><Relationship Id="rId28" Type="http://schemas.openxmlformats.org/officeDocument/2006/relationships/hyperlink" Target="https://news.bjx.com.cn/html/20220429/1222029.shtml" TargetMode="External"/><Relationship Id="rId27" Type="http://schemas.openxmlformats.org/officeDocument/2006/relationships/hyperlink" Target="https://lyg.chinamae.com/news-116442647.html" TargetMode="External"/><Relationship Id="rId26" Type="http://schemas.openxmlformats.org/officeDocument/2006/relationships/hyperlink" Target="https://news.bjx.com.cn/html/20220729/1244900.shtml" TargetMode="External"/><Relationship Id="rId25" Type="http://schemas.openxmlformats.org/officeDocument/2006/relationships/hyperlink" Target="https://news.bjx.com.cn/html/20220801/1245279.shtml" TargetMode="External"/><Relationship Id="rId24" Type="http://schemas.openxmlformats.org/officeDocument/2006/relationships/hyperlink" Target="https://news.bjx.com.cn/html/20220701/1237917.shtml" TargetMode="External"/><Relationship Id="rId23" Type="http://schemas.openxmlformats.org/officeDocument/2006/relationships/hyperlink" Target="https://baijiahao.baidu.com/s?id=1723166454223372966" TargetMode="External"/><Relationship Id="rId22" Type="http://schemas.openxmlformats.org/officeDocument/2006/relationships/hyperlink" Target="http://www.ylfm.gov.cn/xxgk/fdzdgknr/ghjh/ndjh/t12022407.shtml" TargetMode="External"/><Relationship Id="rId21" Type="http://schemas.openxmlformats.org/officeDocument/2006/relationships/hyperlink" Target="http://www.luzhai.gov.cn/jjlz/lzdt/202106/t20210622_2819020.shtml" TargetMode="External"/><Relationship Id="rId20" Type="http://schemas.openxmlformats.org/officeDocument/2006/relationships/hyperlink" Target="http://www.gddongyuan.gov.cn/dyzw/dyzx/dyyw/content/post_506759.html" TargetMode="External"/><Relationship Id="rId2" Type="http://schemas.openxmlformats.org/officeDocument/2006/relationships/hyperlink" Target="https://news.bjx.com.cn/html/20220801/1245248.shtml" TargetMode="External"/><Relationship Id="rId19" Type="http://schemas.openxmlformats.org/officeDocument/2006/relationships/hyperlink" Target="https://news.bjx.com.cn/html/20220701/1237824.shtml" TargetMode="External"/><Relationship Id="rId18" Type="http://schemas.openxmlformats.org/officeDocument/2006/relationships/hyperlink" Target="https://news.bjx.com.cn/html/20220803/1245990.shtml" TargetMode="External"/><Relationship Id="rId17" Type="http://schemas.openxmlformats.org/officeDocument/2006/relationships/hyperlink" Target="https://www.meizhou.gov.cn/zwgk/zdlyxxgkzl/hjbh/jsxmhjyxpj/spqgs/content/post_2282368.html" TargetMode="External"/><Relationship Id="rId16" Type="http://schemas.openxmlformats.org/officeDocument/2006/relationships/hyperlink" Target="http://gzw.gd.gov.cn/gkmlpt/content/3/3975/post_3975974.html" TargetMode="External"/><Relationship Id="rId15" Type="http://schemas.openxmlformats.org/officeDocument/2006/relationships/hyperlink" Target="https://news.bjx.com.cn/html/20220704/1238304.shtml" TargetMode="External"/><Relationship Id="rId14" Type="http://schemas.openxmlformats.org/officeDocument/2006/relationships/hyperlink" Target="https://news.bjx.com.cn/html/20220706/1239082.shtml" TargetMode="External"/><Relationship Id="rId13" Type="http://schemas.openxmlformats.org/officeDocument/2006/relationships/hyperlink" Target="https://news.bjx.com.cn/html/20220810/1247275.shtml" TargetMode="External"/><Relationship Id="rId12" Type="http://schemas.openxmlformats.org/officeDocument/2006/relationships/hyperlink" Target="https://www.sohu.com/a/534239967_121123752" TargetMode="External"/><Relationship Id="rId11" Type="http://schemas.openxmlformats.org/officeDocument/2006/relationships/hyperlink" Target="http://fgw.taian.gov.cn/art/2020/12/24/art_47536_10208836.html" TargetMode="External"/><Relationship Id="rId10" Type="http://schemas.openxmlformats.org/officeDocument/2006/relationships/hyperlink" Target="https://news.bjx.com.cn/html/20190109/955143.shtml" TargetMode="External"/><Relationship Id="rId1" Type="http://schemas.openxmlformats.org/officeDocument/2006/relationships/hyperlink" Target="https://news.bjx.com.cn/html/20220713/1240783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B29" sqref="B29"/>
    </sheetView>
  </sheetViews>
  <sheetFormatPr defaultColWidth="8.875" defaultRowHeight="14"/>
  <cols>
    <col min="2" max="2" width="54.625" customWidth="1"/>
  </cols>
  <sheetData>
    <row r="1" spans="1:1">
      <c r="A1" s="165" t="s">
        <v>0</v>
      </c>
    </row>
    <row r="2" spans="1:1">
      <c r="A2" s="165" t="s">
        <v>1</v>
      </c>
    </row>
    <row r="4" spans="1:2">
      <c r="A4" s="165" t="s">
        <v>2</v>
      </c>
      <c r="B4" s="166" t="s">
        <v>3</v>
      </c>
    </row>
    <row r="5" spans="2:2">
      <c r="B5" s="167" t="s">
        <v>4</v>
      </c>
    </row>
    <row r="6" spans="2:2">
      <c r="B6" s="167">
        <v>2021</v>
      </c>
    </row>
    <row r="7" spans="2:2">
      <c r="B7" s="167" t="s">
        <v>5</v>
      </c>
    </row>
    <row r="8" spans="2:2">
      <c r="B8" s="167" t="s">
        <v>6</v>
      </c>
    </row>
    <row r="9" spans="2:2">
      <c r="B9" s="168" t="s">
        <v>7</v>
      </c>
    </row>
    <row r="11" spans="2:2">
      <c r="B11" s="166" t="s">
        <v>8</v>
      </c>
    </row>
    <row r="12" spans="2:2">
      <c r="B12" s="168" t="s">
        <v>9</v>
      </c>
    </row>
    <row r="13" spans="2:2">
      <c r="B13" s="168" t="s">
        <v>10</v>
      </c>
    </row>
    <row r="14" spans="2:2">
      <c r="B14" s="168" t="s">
        <v>11</v>
      </c>
    </row>
    <row r="15" spans="2:2">
      <c r="B15" s="168" t="s">
        <v>12</v>
      </c>
    </row>
    <row r="16" spans="2:2">
      <c r="B16" s="168" t="s">
        <v>13</v>
      </c>
    </row>
    <row r="17" spans="2:2">
      <c r="B17" s="168" t="s">
        <v>14</v>
      </c>
    </row>
    <row r="19" spans="1:2">
      <c r="A19" s="165" t="s">
        <v>15</v>
      </c>
      <c r="B19" t="s">
        <v>16</v>
      </c>
    </row>
    <row r="20" spans="2:2">
      <c r="B20" t="s">
        <v>17</v>
      </c>
    </row>
    <row r="21" spans="2:2">
      <c r="B21" t="s">
        <v>18</v>
      </c>
    </row>
    <row r="22" spans="2:2">
      <c r="B22" t="s">
        <v>19</v>
      </c>
    </row>
    <row r="24" s="164" customFormat="1" spans="1:10">
      <c r="A24" s="169" t="s">
        <v>20</v>
      </c>
      <c r="J24" s="163"/>
    </row>
    <row r="25" s="164" customFormat="1" spans="1:10">
      <c r="A25" s="164" t="s">
        <v>21</v>
      </c>
      <c r="J25" s="163"/>
    </row>
    <row r="26" s="164" customFormat="1" spans="1:10">
      <c r="A26" s="164" t="s">
        <v>22</v>
      </c>
      <c r="J26" s="163"/>
    </row>
    <row r="27" s="164" customFormat="1" spans="1:10">
      <c r="A27" s="164" t="s">
        <v>23</v>
      </c>
      <c r="J27" s="163"/>
    </row>
    <row r="28" s="164" customFormat="1" spans="2:10">
      <c r="B28" s="170" t="s">
        <v>24</v>
      </c>
      <c r="J28" s="163"/>
    </row>
    <row r="29" s="164" customFormat="1" spans="2:10">
      <c r="B29" s="171" t="s">
        <v>25</v>
      </c>
      <c r="J29" s="163"/>
    </row>
  </sheetData>
  <dataValidations count="1">
    <dataValidation type="list" allowBlank="1" showInputMessage="1" showErrorMessage="1" sqref="B29">
      <formula1>'Province Selector'!$C$2:$C$33</formula1>
    </dataValidation>
  </dataValidations>
  <hyperlinks>
    <hyperlink ref="B12" r:id="rId1" display="抽水蓄能建设加快！“十四五”期间核准项目名单（全）"/>
    <hyperlink ref="B16" r:id="rId2" display="12月抽水蓄能一览"/>
    <hyperlink ref="B13" r:id="rId3" display="2022年8月抽水蓄能项目汇"/>
    <hyperlink ref="B15" r:id="rId4" display="抽水蓄能项目动态梳理相关新闻政策报道信息"/>
    <hyperlink ref="B14" r:id="rId5" display="超58GW！2022年9月47个抽水蓄能电站项目更新动态"/>
    <hyperlink ref="B17" r:id="rId6" display="抽水蓄能"/>
    <hyperlink ref="B9" r:id="rId7" display="《抽水蓄能中长期发展规划（2021-2035年）》（征求意见稿）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5"/>
  <sheetViews>
    <sheetView zoomScale="43" zoomScaleNormal="43" workbookViewId="0">
      <selection activeCell="AW53" sqref="AW53"/>
    </sheetView>
  </sheetViews>
  <sheetFormatPr defaultColWidth="8.875" defaultRowHeight="14"/>
  <cols>
    <col min="1" max="16384" width="8.875" style="71"/>
  </cols>
  <sheetData>
    <row r="1" ht="14.5" spans="1:44">
      <c r="A1" s="72" t="s">
        <v>1600</v>
      </c>
      <c r="B1" s="73"/>
      <c r="C1" s="74"/>
      <c r="D1" s="74"/>
      <c r="E1" s="74"/>
      <c r="F1" s="74"/>
      <c r="G1" s="75"/>
      <c r="H1" s="76"/>
      <c r="I1" s="77"/>
      <c r="J1" s="77"/>
      <c r="K1" s="72" t="s">
        <v>1146</v>
      </c>
      <c r="L1" s="78"/>
      <c r="M1" s="75"/>
      <c r="N1" s="79"/>
      <c r="U1" s="72" t="s">
        <v>1601</v>
      </c>
      <c r="AD1" s="72" t="s">
        <v>1602</v>
      </c>
      <c r="AO1" s="71" t="s">
        <v>93</v>
      </c>
      <c r="AP1" s="71" t="s">
        <v>1603</v>
      </c>
      <c r="AQ1" s="71" t="s">
        <v>1604</v>
      </c>
      <c r="AR1" s="80"/>
    </row>
    <row r="2" spans="41:43">
      <c r="AO2" s="71" t="s">
        <v>173</v>
      </c>
      <c r="AP2" s="71" t="s">
        <v>1605</v>
      </c>
      <c r="AQ2" s="71" t="s">
        <v>1606</v>
      </c>
    </row>
    <row r="4" ht="14.5" spans="41:44">
      <c r="AO4" s="81" t="s">
        <v>1607</v>
      </c>
      <c r="AP4" s="82">
        <v>440700</v>
      </c>
      <c r="AQ4" s="81" t="s">
        <v>127</v>
      </c>
      <c r="AR4" s="81" t="s">
        <v>932</v>
      </c>
    </row>
    <row r="5" ht="14.5" spans="41:44">
      <c r="AO5" s="83" t="s">
        <v>1608</v>
      </c>
      <c r="AP5" s="84">
        <v>220600</v>
      </c>
      <c r="AQ5" s="83" t="s">
        <v>68</v>
      </c>
      <c r="AR5" s="83" t="s">
        <v>834</v>
      </c>
    </row>
    <row r="6" ht="14.5" spans="41:44">
      <c r="AO6" s="85" t="s">
        <v>1609</v>
      </c>
      <c r="AP6" s="85">
        <v>370900</v>
      </c>
      <c r="AQ6" s="85" t="s">
        <v>107</v>
      </c>
      <c r="AR6" s="85" t="s">
        <v>239</v>
      </c>
    </row>
    <row r="25" spans="1:1">
      <c r="A25" s="72" t="s">
        <v>1610</v>
      </c>
    </row>
  </sheetData>
  <hyperlinks>
    <hyperlink ref="A25" r:id="rId2" display="两网五大三峡等加码布局 超190座抽蓄电站拟建在建→-北极星水力发电网 (bjx.com.cn)"/>
    <hyperlink ref="K1" r:id="rId3" display="2022年7月抽水蓄能项目汇丨超27.8GW！23个抽水蓄能电站项目更新动态-北极星储能网 (bjx.com.cn)"/>
    <hyperlink ref="A1" r:id="rId4" display="部分非电网企业投资抽蓄项目情况 - 行业研究数据 - 小牛行研 (hangyan.co)"/>
    <hyperlink ref="U1" r:id="rId5" display="103个投运、在建、推进中抽水蓄能项目全名单 - 储能中国网 (cnnes.cc)"/>
    <hyperlink ref="AD1" r:id="rId6" display="最全！全国183个抽水蓄能项目：已开工91.38GW！待建设136.47GW!（内附完整名单）-国际能源网能源资讯中心 (in-en.com)"/>
  </hyperlink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146"/>
  <sheetViews>
    <sheetView tabSelected="1" zoomScale="75" zoomScaleNormal="75" workbookViewId="0">
      <pane xSplit="4" ySplit="1" topLeftCell="E26" activePane="bottomRight" state="frozen"/>
      <selection/>
      <selection pane="topRight"/>
      <selection pane="bottomLeft"/>
      <selection pane="bottomRight" activeCell="S86" sqref="S86"/>
    </sheetView>
  </sheetViews>
  <sheetFormatPr defaultColWidth="9" defaultRowHeight="14.5"/>
  <cols>
    <col min="1" max="1" width="9" style="1" hidden="1" customWidth="1"/>
    <col min="2" max="2" width="16.625" style="2" customWidth="1"/>
    <col min="3" max="3" width="9" style="1" hidden="1" customWidth="1"/>
    <col min="4" max="4" width="16.625" style="3" customWidth="1"/>
    <col min="5" max="5" width="16.625" style="2" customWidth="1"/>
    <col min="6" max="6" width="10.125" style="2" customWidth="1"/>
    <col min="7" max="7" width="9" style="2"/>
    <col min="8" max="8" width="9" style="2" customWidth="1"/>
    <col min="9" max="9" width="9" style="1" customWidth="1"/>
    <col min="10" max="10" width="9" style="4" customWidth="1"/>
    <col min="11" max="11" width="9" style="1" hidden="1" customWidth="1"/>
    <col min="12" max="12" width="17.125" style="1" hidden="1" customWidth="1"/>
    <col min="13" max="13" width="16.375" style="1" hidden="1" customWidth="1"/>
    <col min="14" max="15" width="13.5" style="1" customWidth="1"/>
    <col min="16" max="16" width="13.5" style="3" customWidth="1"/>
    <col min="17" max="17" width="31.125" style="3" hidden="1" customWidth="1"/>
    <col min="18" max="18" width="9" style="1" customWidth="1"/>
    <col min="19" max="16384" width="9" style="1"/>
  </cols>
  <sheetData>
    <row r="1" ht="29" spans="1:18">
      <c r="A1" s="1" t="s">
        <v>206</v>
      </c>
      <c r="B1" s="5" t="s">
        <v>1611</v>
      </c>
      <c r="C1" s="5" t="s">
        <v>1612</v>
      </c>
      <c r="D1" s="5" t="s">
        <v>192</v>
      </c>
      <c r="E1" s="5" t="s">
        <v>1611</v>
      </c>
      <c r="F1" s="5" t="s">
        <v>194</v>
      </c>
      <c r="G1" s="5" t="s">
        <v>195</v>
      </c>
      <c r="H1" s="5" t="s">
        <v>196</v>
      </c>
      <c r="I1" s="5" t="s">
        <v>1613</v>
      </c>
      <c r="J1" s="5" t="s">
        <v>1614</v>
      </c>
      <c r="K1" s="5" t="s">
        <v>1615</v>
      </c>
      <c r="L1" s="5" t="s">
        <v>1616</v>
      </c>
      <c r="M1" s="5" t="s">
        <v>201</v>
      </c>
      <c r="N1" s="5" t="s">
        <v>1617</v>
      </c>
      <c r="O1" s="5" t="s">
        <v>1618</v>
      </c>
      <c r="P1" s="5" t="s">
        <v>205</v>
      </c>
      <c r="Q1" s="5" t="s">
        <v>207</v>
      </c>
      <c r="R1" s="5" t="s">
        <v>1619</v>
      </c>
    </row>
    <row r="2" hidden="1" spans="1:18">
      <c r="A2" s="1">
        <v>6</v>
      </c>
      <c r="B2" s="6" t="s">
        <v>213</v>
      </c>
      <c r="C2" s="7">
        <v>1</v>
      </c>
      <c r="D2" s="8" t="s">
        <v>212</v>
      </c>
      <c r="E2" s="6" t="str">
        <f t="shared" ref="E2:E33" si="0">B2</f>
        <v>响洪甸</v>
      </c>
      <c r="F2" s="6">
        <v>341500</v>
      </c>
      <c r="G2" s="6" t="s">
        <v>92</v>
      </c>
      <c r="H2" s="6" t="s">
        <v>214</v>
      </c>
      <c r="I2" s="24">
        <v>4.56</v>
      </c>
      <c r="J2" s="25">
        <v>120</v>
      </c>
      <c r="K2" s="24">
        <f t="shared" ref="K2:K7" si="1">(I2*100000000)/(J2*1000000)</f>
        <v>3.8</v>
      </c>
      <c r="L2" s="26" t="s">
        <v>215</v>
      </c>
      <c r="M2" s="24">
        <v>2.44</v>
      </c>
      <c r="N2" s="27">
        <v>1958</v>
      </c>
      <c r="O2" s="7">
        <v>2000</v>
      </c>
      <c r="P2" s="28" t="s">
        <v>216</v>
      </c>
      <c r="Q2" s="28" t="s">
        <v>217</v>
      </c>
      <c r="R2" s="50">
        <v>0.55</v>
      </c>
    </row>
    <row r="3" hidden="1" spans="1:18">
      <c r="A3" s="1">
        <v>4</v>
      </c>
      <c r="B3" s="6" t="s">
        <v>244</v>
      </c>
      <c r="C3" s="9">
        <v>2</v>
      </c>
      <c r="D3" s="10" t="s">
        <v>243</v>
      </c>
      <c r="E3" s="6" t="str">
        <f t="shared" si="0"/>
        <v>琅琊山</v>
      </c>
      <c r="F3" s="6">
        <v>341100</v>
      </c>
      <c r="G3" s="6" t="s">
        <v>92</v>
      </c>
      <c r="H3" s="6" t="s">
        <v>245</v>
      </c>
      <c r="I3" s="29">
        <v>23.33</v>
      </c>
      <c r="J3" s="30">
        <v>600</v>
      </c>
      <c r="K3" s="24">
        <f t="shared" si="1"/>
        <v>3.88833333333333</v>
      </c>
      <c r="L3" s="31" t="s">
        <v>246</v>
      </c>
      <c r="M3" s="31">
        <v>8.6</v>
      </c>
      <c r="N3" s="29">
        <v>2000</v>
      </c>
      <c r="O3" s="29">
        <v>2007</v>
      </c>
      <c r="P3" s="32" t="s">
        <v>216</v>
      </c>
      <c r="Q3" s="32" t="s">
        <v>247</v>
      </c>
      <c r="R3" s="51">
        <v>0.35</v>
      </c>
    </row>
    <row r="4" ht="29" hidden="1" spans="1:18">
      <c r="A4" s="1">
        <v>1</v>
      </c>
      <c r="B4" s="6" t="s">
        <v>284</v>
      </c>
      <c r="C4" s="7">
        <v>3</v>
      </c>
      <c r="D4" s="8" t="s">
        <v>283</v>
      </c>
      <c r="E4" s="6" t="str">
        <f t="shared" si="0"/>
        <v>响水涧</v>
      </c>
      <c r="F4" s="6">
        <v>340200</v>
      </c>
      <c r="G4" s="6" t="s">
        <v>92</v>
      </c>
      <c r="H4" s="6" t="s">
        <v>285</v>
      </c>
      <c r="I4" s="24">
        <v>38</v>
      </c>
      <c r="J4" s="25">
        <v>1000</v>
      </c>
      <c r="K4" s="24">
        <f t="shared" si="1"/>
        <v>3.8</v>
      </c>
      <c r="L4" s="24" t="s">
        <v>240</v>
      </c>
      <c r="M4" s="24">
        <v>17.62</v>
      </c>
      <c r="N4" s="27">
        <v>2006</v>
      </c>
      <c r="O4" s="7">
        <v>2012</v>
      </c>
      <c r="P4" s="28" t="s">
        <v>216</v>
      </c>
      <c r="Q4" s="28" t="s">
        <v>286</v>
      </c>
      <c r="R4" s="50">
        <v>0.45565</v>
      </c>
    </row>
    <row r="5" ht="29" hidden="1" spans="1:18">
      <c r="A5" s="1">
        <v>9</v>
      </c>
      <c r="B5" s="6" t="s">
        <v>311</v>
      </c>
      <c r="C5" s="7">
        <v>4</v>
      </c>
      <c r="D5" s="8" t="s">
        <v>310</v>
      </c>
      <c r="E5" s="6" t="str">
        <f t="shared" si="0"/>
        <v>绩溪</v>
      </c>
      <c r="F5" s="6">
        <v>341800</v>
      </c>
      <c r="G5" s="6" t="s">
        <v>92</v>
      </c>
      <c r="H5" s="6" t="s">
        <v>312</v>
      </c>
      <c r="I5" s="24">
        <v>98.88</v>
      </c>
      <c r="J5" s="25">
        <v>1800</v>
      </c>
      <c r="K5" s="24">
        <f t="shared" si="1"/>
        <v>5.49333333333333</v>
      </c>
      <c r="L5" s="24" t="s">
        <v>228</v>
      </c>
      <c r="M5" s="24">
        <v>40.2</v>
      </c>
      <c r="N5" s="27">
        <v>2012</v>
      </c>
      <c r="O5" s="7">
        <v>2020</v>
      </c>
      <c r="P5" s="28" t="s">
        <v>216</v>
      </c>
      <c r="Q5" s="28" t="s">
        <v>313</v>
      </c>
      <c r="R5" s="50">
        <v>0.449995</v>
      </c>
    </row>
    <row r="6" ht="29" hidden="1" spans="1:18">
      <c r="A6" s="1">
        <v>5</v>
      </c>
      <c r="B6" s="6" t="s">
        <v>341</v>
      </c>
      <c r="C6" s="7">
        <v>5</v>
      </c>
      <c r="D6" s="8" t="s">
        <v>340</v>
      </c>
      <c r="E6" s="6" t="str">
        <f t="shared" si="0"/>
        <v>金寨</v>
      </c>
      <c r="F6" s="6">
        <v>341500</v>
      </c>
      <c r="G6" s="6" t="s">
        <v>92</v>
      </c>
      <c r="H6" s="6" t="s">
        <v>214</v>
      </c>
      <c r="I6" s="24">
        <v>75.8</v>
      </c>
      <c r="J6" s="25">
        <v>1200</v>
      </c>
      <c r="K6" s="24">
        <f t="shared" si="1"/>
        <v>6.31666666666667</v>
      </c>
      <c r="L6" s="24" t="s">
        <v>222</v>
      </c>
      <c r="M6" s="24">
        <v>26.8</v>
      </c>
      <c r="N6" s="27">
        <v>2015</v>
      </c>
      <c r="O6" s="7">
        <v>2023</v>
      </c>
      <c r="P6" s="28" t="s">
        <v>347</v>
      </c>
      <c r="Q6" s="28" t="s">
        <v>342</v>
      </c>
      <c r="R6" s="50">
        <v>0.55</v>
      </c>
    </row>
    <row r="7" ht="29" hidden="1" spans="1:18">
      <c r="A7" s="1">
        <v>2</v>
      </c>
      <c r="B7" s="6" t="s">
        <v>687</v>
      </c>
      <c r="C7" s="7">
        <v>6</v>
      </c>
      <c r="D7" s="8" t="s">
        <v>686</v>
      </c>
      <c r="E7" s="6" t="str">
        <f t="shared" si="0"/>
        <v>桐城</v>
      </c>
      <c r="F7" s="6">
        <v>340800</v>
      </c>
      <c r="G7" s="6" t="s">
        <v>92</v>
      </c>
      <c r="H7" s="6" t="s">
        <v>688</v>
      </c>
      <c r="I7" s="7">
        <v>72.6</v>
      </c>
      <c r="J7" s="25">
        <v>1280</v>
      </c>
      <c r="K7" s="24">
        <f t="shared" si="1"/>
        <v>5.671875</v>
      </c>
      <c r="L7" s="24" t="s">
        <v>300</v>
      </c>
      <c r="M7" s="24">
        <v>21</v>
      </c>
      <c r="N7" s="27">
        <v>2019</v>
      </c>
      <c r="O7" s="7">
        <v>2027</v>
      </c>
      <c r="P7" s="28" t="s">
        <v>347</v>
      </c>
      <c r="Q7" s="28" t="s">
        <v>690</v>
      </c>
      <c r="R7" s="50">
        <v>0.35</v>
      </c>
    </row>
    <row r="8" spans="1:18">
      <c r="A8" s="1">
        <v>3</v>
      </c>
      <c r="B8" s="11" t="s">
        <v>1620</v>
      </c>
      <c r="C8" s="12"/>
      <c r="D8" s="12"/>
      <c r="E8" s="6" t="str">
        <f t="shared" si="0"/>
        <v>安庆岳西</v>
      </c>
      <c r="F8" s="13">
        <v>340800</v>
      </c>
      <c r="G8" s="11" t="s">
        <v>92</v>
      </c>
      <c r="H8" s="11" t="s">
        <v>688</v>
      </c>
      <c r="I8" s="12"/>
      <c r="J8" s="33"/>
      <c r="K8" s="12"/>
      <c r="L8" s="12"/>
      <c r="M8" s="12"/>
      <c r="N8" s="12"/>
      <c r="O8" s="12"/>
      <c r="P8" s="34" t="s">
        <v>1621</v>
      </c>
      <c r="Q8" s="12"/>
      <c r="R8" s="12"/>
    </row>
    <row r="9" spans="1:18">
      <c r="A9" s="1">
        <v>7</v>
      </c>
      <c r="B9" s="11" t="s">
        <v>1603</v>
      </c>
      <c r="C9" s="12"/>
      <c r="D9" s="12"/>
      <c r="E9" s="6" t="str">
        <f t="shared" si="0"/>
        <v>佛子岭/磨子潭</v>
      </c>
      <c r="F9" s="13">
        <v>341500</v>
      </c>
      <c r="G9" s="11" t="s">
        <v>92</v>
      </c>
      <c r="H9" s="11" t="s">
        <v>214</v>
      </c>
      <c r="I9" s="12"/>
      <c r="J9" s="33"/>
      <c r="K9" s="12"/>
      <c r="L9" s="12"/>
      <c r="M9" s="12"/>
      <c r="N9" s="12"/>
      <c r="O9" s="12"/>
      <c r="P9" s="34" t="s">
        <v>1622</v>
      </c>
      <c r="Q9" s="12"/>
      <c r="R9" s="12"/>
    </row>
    <row r="10" spans="1:18">
      <c r="A10" s="1">
        <v>8</v>
      </c>
      <c r="B10" s="11" t="s">
        <v>622</v>
      </c>
      <c r="C10" s="12"/>
      <c r="D10" s="12"/>
      <c r="E10" s="6" t="str">
        <f t="shared" si="0"/>
        <v>石台</v>
      </c>
      <c r="F10" s="13">
        <v>341700</v>
      </c>
      <c r="G10" s="11" t="s">
        <v>92</v>
      </c>
      <c r="H10" s="11" t="s">
        <v>623</v>
      </c>
      <c r="I10" s="12"/>
      <c r="J10" s="33"/>
      <c r="K10" s="12"/>
      <c r="L10" s="12"/>
      <c r="M10" s="12"/>
      <c r="N10" s="12"/>
      <c r="O10" s="12"/>
      <c r="P10" s="34" t="s">
        <v>1621</v>
      </c>
      <c r="Q10" s="12"/>
      <c r="R10" s="12"/>
    </row>
    <row r="11" spans="1:18">
      <c r="A11" s="1">
        <v>10</v>
      </c>
      <c r="B11" s="11" t="s">
        <v>640</v>
      </c>
      <c r="C11" s="12"/>
      <c r="D11" s="12"/>
      <c r="E11" s="6" t="str">
        <f t="shared" si="0"/>
        <v>宁国</v>
      </c>
      <c r="F11" s="13">
        <v>341800</v>
      </c>
      <c r="G11" s="11" t="s">
        <v>92</v>
      </c>
      <c r="H11" s="11" t="s">
        <v>312</v>
      </c>
      <c r="I11" s="12"/>
      <c r="J11" s="33"/>
      <c r="K11" s="12"/>
      <c r="L11" s="12"/>
      <c r="M11" s="12"/>
      <c r="N11" s="12"/>
      <c r="O11" s="12"/>
      <c r="P11" s="34" t="s">
        <v>1621</v>
      </c>
      <c r="Q11" s="12"/>
      <c r="R11" s="12"/>
    </row>
    <row r="12" ht="29" hidden="1" spans="1:18">
      <c r="A12" s="1">
        <v>13</v>
      </c>
      <c r="B12" s="6" t="s">
        <v>289</v>
      </c>
      <c r="C12" s="7">
        <v>7</v>
      </c>
      <c r="D12" s="8" t="s">
        <v>1623</v>
      </c>
      <c r="E12" s="6" t="str">
        <f t="shared" si="0"/>
        <v>仙游</v>
      </c>
      <c r="F12" s="6">
        <v>350300</v>
      </c>
      <c r="G12" s="6" t="s">
        <v>97</v>
      </c>
      <c r="H12" s="6" t="s">
        <v>290</v>
      </c>
      <c r="I12" s="24">
        <v>40.45</v>
      </c>
      <c r="J12" s="25">
        <v>1200</v>
      </c>
      <c r="K12" s="24">
        <f>(I12*100000000)/(J12*1000000)</f>
        <v>3.37083333333333</v>
      </c>
      <c r="L12" s="24" t="s">
        <v>222</v>
      </c>
      <c r="M12" s="24">
        <v>18.96</v>
      </c>
      <c r="N12" s="7">
        <v>2006</v>
      </c>
      <c r="O12" s="7">
        <v>2009</v>
      </c>
      <c r="P12" s="28" t="s">
        <v>216</v>
      </c>
      <c r="Q12" s="28" t="s">
        <v>291</v>
      </c>
      <c r="R12" s="50">
        <v>0.510008</v>
      </c>
    </row>
    <row r="13" ht="29" hidden="1" spans="1:18">
      <c r="A13" s="1">
        <v>12</v>
      </c>
      <c r="B13" s="6" t="s">
        <v>375</v>
      </c>
      <c r="C13" s="7">
        <v>8</v>
      </c>
      <c r="D13" s="8" t="s">
        <v>374</v>
      </c>
      <c r="E13" s="6" t="str">
        <f t="shared" si="0"/>
        <v>厦门</v>
      </c>
      <c r="F13" s="6">
        <v>350200</v>
      </c>
      <c r="G13" s="6" t="s">
        <v>97</v>
      </c>
      <c r="H13" s="6" t="s">
        <v>376</v>
      </c>
      <c r="I13" s="24">
        <v>86.64</v>
      </c>
      <c r="J13" s="25">
        <v>1400</v>
      </c>
      <c r="K13" s="24">
        <f>(I13*100000000)/(J13*1000000)</f>
        <v>6.18857142857143</v>
      </c>
      <c r="L13" s="24" t="s">
        <v>328</v>
      </c>
      <c r="M13" s="24">
        <v>23.45</v>
      </c>
      <c r="N13" s="7">
        <v>2016</v>
      </c>
      <c r="O13" s="7">
        <v>2024</v>
      </c>
      <c r="P13" s="28" t="s">
        <v>347</v>
      </c>
      <c r="Q13" s="28" t="s">
        <v>377</v>
      </c>
      <c r="R13" s="50">
        <v>0.7</v>
      </c>
    </row>
    <row r="14" spans="1:18">
      <c r="A14" s="1">
        <v>11</v>
      </c>
      <c r="B14" s="11" t="s">
        <v>487</v>
      </c>
      <c r="C14" s="12"/>
      <c r="D14" s="12"/>
      <c r="E14" s="6" t="str">
        <f t="shared" si="0"/>
        <v>永泰</v>
      </c>
      <c r="F14" s="13">
        <v>350100</v>
      </c>
      <c r="G14" s="11" t="s">
        <v>97</v>
      </c>
      <c r="H14" s="11" t="s">
        <v>488</v>
      </c>
      <c r="I14" s="12"/>
      <c r="J14" s="33"/>
      <c r="K14" s="12"/>
      <c r="L14" s="12"/>
      <c r="M14" s="12"/>
      <c r="N14" s="12"/>
      <c r="O14" s="12"/>
      <c r="P14" s="34" t="s">
        <v>1622</v>
      </c>
      <c r="Q14" s="12"/>
      <c r="R14" s="12"/>
    </row>
    <row r="15" spans="1:18">
      <c r="A15" s="1">
        <v>14</v>
      </c>
      <c r="B15" s="11" t="s">
        <v>491</v>
      </c>
      <c r="C15" s="12"/>
      <c r="D15" s="12"/>
      <c r="E15" s="6" t="str">
        <f t="shared" si="0"/>
        <v>周宁</v>
      </c>
      <c r="F15" s="13">
        <v>350900</v>
      </c>
      <c r="G15" s="11" t="s">
        <v>97</v>
      </c>
      <c r="H15" s="11" t="s">
        <v>492</v>
      </c>
      <c r="I15" s="12"/>
      <c r="J15" s="33"/>
      <c r="K15" s="12"/>
      <c r="L15" s="12"/>
      <c r="M15" s="12"/>
      <c r="N15" s="12"/>
      <c r="O15" s="12"/>
      <c r="P15" s="34" t="s">
        <v>1622</v>
      </c>
      <c r="Q15" s="12"/>
      <c r="R15" s="12"/>
    </row>
    <row r="16" spans="1:18">
      <c r="A16" s="1">
        <v>15</v>
      </c>
      <c r="B16" s="11" t="s">
        <v>1605</v>
      </c>
      <c r="C16" s="12"/>
      <c r="D16" s="12"/>
      <c r="E16" s="6" t="str">
        <f t="shared" si="0"/>
        <v>大古山</v>
      </c>
      <c r="F16" s="13">
        <v>620700</v>
      </c>
      <c r="G16" s="11" t="s">
        <v>172</v>
      </c>
      <c r="H16" s="11" t="s">
        <v>596</v>
      </c>
      <c r="I16" s="12"/>
      <c r="J16" s="33"/>
      <c r="K16" s="12"/>
      <c r="L16" s="12"/>
      <c r="M16" s="12"/>
      <c r="N16" s="12"/>
      <c r="O16" s="12"/>
      <c r="P16" s="34" t="s">
        <v>1621</v>
      </c>
      <c r="Q16" s="12"/>
      <c r="R16" s="12"/>
    </row>
    <row r="17" spans="1:18">
      <c r="A17" s="1">
        <v>16</v>
      </c>
      <c r="B17" s="11" t="s">
        <v>498</v>
      </c>
      <c r="C17" s="12"/>
      <c r="D17" s="12"/>
      <c r="E17" s="6" t="str">
        <f t="shared" si="0"/>
        <v>昌马</v>
      </c>
      <c r="F17" s="13">
        <v>620900</v>
      </c>
      <c r="G17" s="11" t="s">
        <v>172</v>
      </c>
      <c r="H17" s="11" t="s">
        <v>499</v>
      </c>
      <c r="I17" s="12"/>
      <c r="J17" s="33"/>
      <c r="K17" s="12"/>
      <c r="L17" s="12"/>
      <c r="M17" s="12"/>
      <c r="N17" s="12"/>
      <c r="O17" s="12"/>
      <c r="P17" s="34" t="s">
        <v>1621</v>
      </c>
      <c r="Q17" s="12"/>
      <c r="R17" s="12"/>
    </row>
    <row r="18" hidden="1" spans="1:18">
      <c r="A18" s="1">
        <v>20</v>
      </c>
      <c r="B18" s="14" t="s">
        <v>220</v>
      </c>
      <c r="C18" s="15">
        <v>1</v>
      </c>
      <c r="D18" s="16" t="s">
        <v>219</v>
      </c>
      <c r="E18" s="6" t="str">
        <f t="shared" si="0"/>
        <v>广州一期</v>
      </c>
      <c r="F18" s="14">
        <v>440100</v>
      </c>
      <c r="G18" s="14" t="s">
        <v>127</v>
      </c>
      <c r="H18" s="14" t="s">
        <v>221</v>
      </c>
      <c r="I18" s="35">
        <v>65</v>
      </c>
      <c r="J18" s="36">
        <v>1200</v>
      </c>
      <c r="K18" s="37">
        <v>5.41666666666667</v>
      </c>
      <c r="L18" s="15" t="s">
        <v>222</v>
      </c>
      <c r="M18" s="35">
        <v>23.8</v>
      </c>
      <c r="N18" s="16">
        <v>1989</v>
      </c>
      <c r="O18" s="16">
        <v>1993</v>
      </c>
      <c r="P18" s="16" t="s">
        <v>1624</v>
      </c>
      <c r="Q18" s="15" t="s">
        <v>223</v>
      </c>
      <c r="R18" s="52"/>
    </row>
    <row r="19" hidden="1" spans="1:18">
      <c r="A19" s="1">
        <v>24</v>
      </c>
      <c r="B19" s="14" t="s">
        <v>266</v>
      </c>
      <c r="C19" s="15">
        <v>2</v>
      </c>
      <c r="D19" s="16" t="s">
        <v>265</v>
      </c>
      <c r="E19" s="6" t="str">
        <f t="shared" si="0"/>
        <v>惠州</v>
      </c>
      <c r="F19" s="14">
        <v>441300</v>
      </c>
      <c r="G19" s="14" t="s">
        <v>127</v>
      </c>
      <c r="H19" s="14" t="s">
        <v>267</v>
      </c>
      <c r="I19" s="35">
        <v>81.34</v>
      </c>
      <c r="J19" s="38">
        <v>2400</v>
      </c>
      <c r="K19" s="39">
        <f t="shared" ref="K19:K25" si="2">(I19*100000000)/(J19*1000000)</f>
        <v>3.38916666666667</v>
      </c>
      <c r="L19" s="16" t="s">
        <v>268</v>
      </c>
      <c r="M19" s="40">
        <v>45.63</v>
      </c>
      <c r="N19" s="16">
        <v>2004</v>
      </c>
      <c r="O19" s="16">
        <v>2009</v>
      </c>
      <c r="P19" s="16" t="s">
        <v>1624</v>
      </c>
      <c r="Q19" s="15" t="s">
        <v>223</v>
      </c>
      <c r="R19" s="52"/>
    </row>
    <row r="20" hidden="1" spans="1:18">
      <c r="A20" s="1">
        <v>32</v>
      </c>
      <c r="B20" s="14" t="s">
        <v>298</v>
      </c>
      <c r="C20" s="15">
        <v>3</v>
      </c>
      <c r="D20" s="16" t="s">
        <v>297</v>
      </c>
      <c r="E20" s="6" t="str">
        <f t="shared" si="0"/>
        <v>清远</v>
      </c>
      <c r="F20" s="14">
        <v>441800</v>
      </c>
      <c r="G20" s="14" t="s">
        <v>127</v>
      </c>
      <c r="H20" s="14" t="s">
        <v>299</v>
      </c>
      <c r="I20" s="35">
        <v>49.98</v>
      </c>
      <c r="J20" s="38">
        <f>4*320</f>
        <v>1280</v>
      </c>
      <c r="K20" s="39">
        <f t="shared" si="2"/>
        <v>3.9046875</v>
      </c>
      <c r="L20" s="16" t="s">
        <v>300</v>
      </c>
      <c r="M20" s="35">
        <v>23.32</v>
      </c>
      <c r="N20" s="16">
        <v>2010</v>
      </c>
      <c r="O20" s="16">
        <v>2015</v>
      </c>
      <c r="P20" s="16" t="s">
        <v>1624</v>
      </c>
      <c r="Q20" s="15" t="s">
        <v>223</v>
      </c>
      <c r="R20" s="52"/>
    </row>
    <row r="21" hidden="1" spans="1:18">
      <c r="A21" s="1">
        <v>26</v>
      </c>
      <c r="B21" s="14" t="s">
        <v>358</v>
      </c>
      <c r="C21" s="15">
        <v>4</v>
      </c>
      <c r="D21" s="16" t="s">
        <v>357</v>
      </c>
      <c r="E21" s="6" t="str">
        <f t="shared" si="0"/>
        <v>梅州一期</v>
      </c>
      <c r="F21" s="14">
        <v>441400</v>
      </c>
      <c r="G21" s="14" t="s">
        <v>127</v>
      </c>
      <c r="H21" s="14" t="s">
        <v>359</v>
      </c>
      <c r="I21" s="35">
        <v>70.52</v>
      </c>
      <c r="J21" s="38">
        <v>1200</v>
      </c>
      <c r="K21" s="39">
        <f t="shared" si="2"/>
        <v>5.87666666666667</v>
      </c>
      <c r="L21" s="15" t="s">
        <v>222</v>
      </c>
      <c r="M21" s="35">
        <v>15.7</v>
      </c>
      <c r="N21" s="41">
        <v>2015</v>
      </c>
      <c r="O21" s="16">
        <v>2021</v>
      </c>
      <c r="P21" s="16" t="s">
        <v>347</v>
      </c>
      <c r="Q21" s="15" t="s">
        <v>223</v>
      </c>
      <c r="R21" s="52"/>
    </row>
    <row r="22" hidden="1" spans="1:18">
      <c r="A22" s="1">
        <v>30</v>
      </c>
      <c r="B22" s="14" t="s">
        <v>362</v>
      </c>
      <c r="C22" s="15">
        <v>5</v>
      </c>
      <c r="D22" s="16" t="s">
        <v>361</v>
      </c>
      <c r="E22" s="6" t="str">
        <f t="shared" si="0"/>
        <v>阳江一期</v>
      </c>
      <c r="F22" s="14">
        <v>441700</v>
      </c>
      <c r="G22" s="14" t="s">
        <v>127</v>
      </c>
      <c r="H22" s="14" t="s">
        <v>363</v>
      </c>
      <c r="I22" s="35">
        <v>80</v>
      </c>
      <c r="J22" s="38">
        <v>1200</v>
      </c>
      <c r="K22" s="39">
        <f t="shared" si="2"/>
        <v>6.66666666666667</v>
      </c>
      <c r="L22" s="16" t="s">
        <v>364</v>
      </c>
      <c r="M22" s="35">
        <v>36</v>
      </c>
      <c r="N22" s="41">
        <v>2009</v>
      </c>
      <c r="O22" s="16">
        <v>2022</v>
      </c>
      <c r="P22" s="16" t="s">
        <v>347</v>
      </c>
      <c r="Q22" s="15" t="s">
        <v>223</v>
      </c>
      <c r="R22" s="52"/>
    </row>
    <row r="23" hidden="1" spans="1:18">
      <c r="A23" s="1">
        <v>23</v>
      </c>
      <c r="B23" s="14" t="s">
        <v>483</v>
      </c>
      <c r="C23" s="15">
        <v>6</v>
      </c>
      <c r="D23" s="16" t="s">
        <v>482</v>
      </c>
      <c r="E23" s="6" t="str">
        <f t="shared" si="0"/>
        <v>浪江</v>
      </c>
      <c r="F23" s="14">
        <v>441200</v>
      </c>
      <c r="G23" s="14" t="s">
        <v>127</v>
      </c>
      <c r="H23" s="14" t="s">
        <v>484</v>
      </c>
      <c r="I23" s="35">
        <v>70</v>
      </c>
      <c r="J23" s="38">
        <v>1200</v>
      </c>
      <c r="K23" s="39">
        <f t="shared" si="2"/>
        <v>5.83333333333333</v>
      </c>
      <c r="L23" s="15" t="s">
        <v>222</v>
      </c>
      <c r="M23" s="35">
        <v>16</v>
      </c>
      <c r="N23" s="41">
        <v>2020</v>
      </c>
      <c r="O23" s="16" t="s">
        <v>457</v>
      </c>
      <c r="P23" s="16" t="s">
        <v>1625</v>
      </c>
      <c r="Q23" s="15" t="s">
        <v>223</v>
      </c>
      <c r="R23" s="52"/>
    </row>
    <row r="24" hidden="1" spans="1:18">
      <c r="A24" s="1">
        <v>25</v>
      </c>
      <c r="B24" s="14" t="s">
        <v>935</v>
      </c>
      <c r="C24" s="15">
        <v>7</v>
      </c>
      <c r="D24" s="16" t="s">
        <v>934</v>
      </c>
      <c r="E24" s="6" t="str">
        <f t="shared" si="0"/>
        <v>中洞</v>
      </c>
      <c r="F24" s="14">
        <v>441300</v>
      </c>
      <c r="G24" s="14" t="s">
        <v>127</v>
      </c>
      <c r="H24" s="14" t="s">
        <v>267</v>
      </c>
      <c r="I24" s="35">
        <v>60</v>
      </c>
      <c r="J24" s="38">
        <v>1200</v>
      </c>
      <c r="K24" s="39">
        <f t="shared" si="2"/>
        <v>5</v>
      </c>
      <c r="L24" s="15" t="s">
        <v>364</v>
      </c>
      <c r="M24" s="35" t="s">
        <v>457</v>
      </c>
      <c r="N24" s="41">
        <v>2022</v>
      </c>
      <c r="O24" s="16" t="s">
        <v>457</v>
      </c>
      <c r="P24" s="16" t="s">
        <v>1625</v>
      </c>
      <c r="Q24" s="15" t="s">
        <v>223</v>
      </c>
      <c r="R24" s="52"/>
    </row>
    <row r="25" hidden="1" spans="1:18">
      <c r="A25" s="1">
        <v>21</v>
      </c>
      <c r="B25" s="14" t="s">
        <v>307</v>
      </c>
      <c r="C25" s="15">
        <v>8</v>
      </c>
      <c r="D25" s="16" t="s">
        <v>306</v>
      </c>
      <c r="E25" s="6" t="str">
        <f t="shared" si="0"/>
        <v>深圳</v>
      </c>
      <c r="F25" s="14">
        <v>440300</v>
      </c>
      <c r="G25" s="14" t="s">
        <v>127</v>
      </c>
      <c r="H25" s="14" t="s">
        <v>308</v>
      </c>
      <c r="I25" s="35">
        <v>59.79</v>
      </c>
      <c r="J25" s="36">
        <f>4*300</f>
        <v>1200</v>
      </c>
      <c r="K25" s="39">
        <f t="shared" si="2"/>
        <v>4.9825</v>
      </c>
      <c r="L25" s="15" t="s">
        <v>222</v>
      </c>
      <c r="M25" s="35">
        <v>15.11</v>
      </c>
      <c r="N25" s="16">
        <v>2012</v>
      </c>
      <c r="O25" s="16">
        <v>2017</v>
      </c>
      <c r="P25" s="16" t="s">
        <v>1624</v>
      </c>
      <c r="Q25" s="15" t="s">
        <v>223</v>
      </c>
      <c r="R25" s="52"/>
    </row>
    <row r="26" spans="1:18">
      <c r="A26" s="1">
        <v>17</v>
      </c>
      <c r="B26" s="17" t="s">
        <v>1607</v>
      </c>
      <c r="C26" s="18"/>
      <c r="D26" s="19"/>
      <c r="E26" s="6" t="str">
        <f t="shared" si="0"/>
        <v>新会</v>
      </c>
      <c r="F26" s="20">
        <v>440700</v>
      </c>
      <c r="G26" s="17" t="s">
        <v>127</v>
      </c>
      <c r="H26" s="17" t="s">
        <v>932</v>
      </c>
      <c r="I26" s="18"/>
      <c r="J26" s="42"/>
      <c r="K26" s="18"/>
      <c r="L26" s="18"/>
      <c r="M26" s="18"/>
      <c r="N26" s="18"/>
      <c r="O26" s="18"/>
      <c r="P26" s="19" t="s">
        <v>1626</v>
      </c>
      <c r="Q26" s="19"/>
      <c r="R26" s="18"/>
    </row>
    <row r="27" spans="1:18">
      <c r="A27" s="1">
        <v>18</v>
      </c>
      <c r="B27" s="17" t="s">
        <v>947</v>
      </c>
      <c r="C27" s="18"/>
      <c r="D27" s="19"/>
      <c r="E27" s="6" t="str">
        <f t="shared" si="0"/>
        <v>石曹</v>
      </c>
      <c r="F27" s="20">
        <v>441200</v>
      </c>
      <c r="G27" s="17" t="s">
        <v>127</v>
      </c>
      <c r="H27" s="17" t="s">
        <v>484</v>
      </c>
      <c r="I27" s="18"/>
      <c r="J27" s="42"/>
      <c r="K27" s="18"/>
      <c r="L27" s="18"/>
      <c r="M27" s="18"/>
      <c r="N27" s="18"/>
      <c r="O27" s="18"/>
      <c r="P27" s="19" t="s">
        <v>1621</v>
      </c>
      <c r="Q27" s="19"/>
      <c r="R27" s="18"/>
    </row>
    <row r="28" hidden="1" spans="1:18">
      <c r="A28" s="1">
        <v>19</v>
      </c>
      <c r="B28" s="14" t="s">
        <v>231</v>
      </c>
      <c r="C28" s="15"/>
      <c r="D28" s="16" t="s">
        <v>230</v>
      </c>
      <c r="E28" s="6" t="str">
        <f t="shared" si="0"/>
        <v>广州二期</v>
      </c>
      <c r="F28" s="14">
        <v>440100</v>
      </c>
      <c r="G28" s="14" t="s">
        <v>127</v>
      </c>
      <c r="H28" s="14" t="s">
        <v>221</v>
      </c>
      <c r="I28" s="35"/>
      <c r="J28" s="36">
        <v>1200</v>
      </c>
      <c r="K28" s="37" t="s">
        <v>457</v>
      </c>
      <c r="L28" s="15" t="s">
        <v>222</v>
      </c>
      <c r="M28" s="35">
        <v>25.089</v>
      </c>
      <c r="N28" s="16">
        <v>1994</v>
      </c>
      <c r="O28" s="16">
        <v>1998</v>
      </c>
      <c r="P28" s="16" t="s">
        <v>1624</v>
      </c>
      <c r="Q28" s="15" t="s">
        <v>223</v>
      </c>
      <c r="R28" s="52"/>
    </row>
    <row r="29" spans="1:18">
      <c r="A29" s="1">
        <v>22</v>
      </c>
      <c r="B29" s="14" t="s">
        <v>976</v>
      </c>
      <c r="C29" s="15"/>
      <c r="D29" s="21" t="s">
        <v>1627</v>
      </c>
      <c r="E29" s="6" t="str">
        <f t="shared" si="0"/>
        <v>电白</v>
      </c>
      <c r="F29" s="14">
        <v>440900</v>
      </c>
      <c r="G29" s="14" t="s">
        <v>127</v>
      </c>
      <c r="H29" s="14" t="s">
        <v>977</v>
      </c>
      <c r="I29" s="16"/>
      <c r="J29" s="43">
        <v>1200</v>
      </c>
      <c r="K29" s="44"/>
      <c r="L29" s="16"/>
      <c r="M29" s="16"/>
      <c r="N29" s="21" t="s">
        <v>1035</v>
      </c>
      <c r="O29" s="16"/>
      <c r="P29" s="21" t="s">
        <v>347</v>
      </c>
      <c r="Q29" s="15" t="s">
        <v>223</v>
      </c>
      <c r="R29" s="52"/>
    </row>
    <row r="30" hidden="1" spans="1:18">
      <c r="A30" s="1">
        <v>27</v>
      </c>
      <c r="B30" s="14" t="s">
        <v>1001</v>
      </c>
      <c r="C30" s="15"/>
      <c r="D30" s="21" t="s">
        <v>1001</v>
      </c>
      <c r="E30" s="6" t="str">
        <f t="shared" si="0"/>
        <v>梅州二期</v>
      </c>
      <c r="F30" s="14">
        <v>441400</v>
      </c>
      <c r="G30" s="14" t="s">
        <v>127</v>
      </c>
      <c r="H30" s="14" t="s">
        <v>359</v>
      </c>
      <c r="I30" s="21" t="s">
        <v>457</v>
      </c>
      <c r="J30" s="43">
        <v>1200</v>
      </c>
      <c r="K30" s="44" t="s">
        <v>457</v>
      </c>
      <c r="L30" s="21"/>
      <c r="M30" s="21"/>
      <c r="N30" s="21">
        <v>2021</v>
      </c>
      <c r="O30" s="16"/>
      <c r="P30" s="21" t="s">
        <v>1625</v>
      </c>
      <c r="Q30" s="15" t="s">
        <v>223</v>
      </c>
      <c r="R30" s="52"/>
    </row>
    <row r="31" hidden="1" spans="1:18">
      <c r="A31" s="1">
        <v>28</v>
      </c>
      <c r="B31" s="14" t="s">
        <v>962</v>
      </c>
      <c r="C31" s="15"/>
      <c r="D31" s="21" t="s">
        <v>1628</v>
      </c>
      <c r="E31" s="6" t="str">
        <f t="shared" si="0"/>
        <v>三江口</v>
      </c>
      <c r="F31" s="14">
        <v>441500</v>
      </c>
      <c r="G31" s="14" t="s">
        <v>127</v>
      </c>
      <c r="H31" s="14" t="s">
        <v>963</v>
      </c>
      <c r="I31" s="21">
        <v>90</v>
      </c>
      <c r="J31" s="43">
        <v>1400</v>
      </c>
      <c r="K31" s="44" t="s">
        <v>457</v>
      </c>
      <c r="L31" s="21" t="s">
        <v>328</v>
      </c>
      <c r="M31" s="21" t="s">
        <v>457</v>
      </c>
      <c r="N31" s="21">
        <v>2022</v>
      </c>
      <c r="O31" s="16" t="s">
        <v>457</v>
      </c>
      <c r="P31" s="21" t="s">
        <v>347</v>
      </c>
      <c r="Q31" s="15" t="s">
        <v>223</v>
      </c>
      <c r="R31" s="52"/>
    </row>
    <row r="32" hidden="1" spans="1:18">
      <c r="A32" s="1">
        <v>29</v>
      </c>
      <c r="B32" s="14" t="s">
        <v>451</v>
      </c>
      <c r="C32" s="15"/>
      <c r="D32" s="21" t="s">
        <v>1629</v>
      </c>
      <c r="E32" s="6" t="str">
        <f t="shared" si="0"/>
        <v>岑田</v>
      </c>
      <c r="F32" s="14">
        <v>441600</v>
      </c>
      <c r="G32" s="14" t="s">
        <v>127</v>
      </c>
      <c r="H32" s="14" t="s">
        <v>452</v>
      </c>
      <c r="I32" s="21"/>
      <c r="J32" s="43">
        <v>1200</v>
      </c>
      <c r="K32" s="44"/>
      <c r="L32" s="21" t="s">
        <v>222</v>
      </c>
      <c r="M32" s="21"/>
      <c r="N32" s="21">
        <v>2022</v>
      </c>
      <c r="O32" s="16"/>
      <c r="P32" s="21" t="s">
        <v>347</v>
      </c>
      <c r="Q32" s="15" t="s">
        <v>223</v>
      </c>
      <c r="R32" s="52"/>
    </row>
    <row r="33" hidden="1" spans="1:18">
      <c r="A33" s="1">
        <v>31</v>
      </c>
      <c r="B33" s="14" t="s">
        <v>456</v>
      </c>
      <c r="C33" s="15"/>
      <c r="D33" s="21" t="s">
        <v>456</v>
      </c>
      <c r="E33" s="6" t="str">
        <f t="shared" si="0"/>
        <v>阳江二期</v>
      </c>
      <c r="F33" s="14">
        <v>441700</v>
      </c>
      <c r="G33" s="14" t="s">
        <v>127</v>
      </c>
      <c r="H33" s="14" t="s">
        <v>363</v>
      </c>
      <c r="I33" s="21" t="s">
        <v>457</v>
      </c>
      <c r="J33" s="43">
        <v>1200</v>
      </c>
      <c r="K33" s="44" t="s">
        <v>457</v>
      </c>
      <c r="L33" s="21" t="s">
        <v>364</v>
      </c>
      <c r="M33" s="21"/>
      <c r="N33" s="21">
        <v>2022</v>
      </c>
      <c r="O33" s="16"/>
      <c r="P33" s="21" t="s">
        <v>347</v>
      </c>
      <c r="Q33" s="15" t="s">
        <v>223</v>
      </c>
      <c r="R33" s="52"/>
    </row>
    <row r="34" hidden="1" spans="1:18">
      <c r="A34" s="1">
        <v>33</v>
      </c>
      <c r="B34" s="14" t="s">
        <v>476</v>
      </c>
      <c r="C34" s="15"/>
      <c r="D34" s="21" t="s">
        <v>1630</v>
      </c>
      <c r="E34" s="6" t="str">
        <f t="shared" ref="E34:E65" si="3">B34</f>
        <v>水源山</v>
      </c>
      <c r="F34" s="14" t="s">
        <v>1247</v>
      </c>
      <c r="G34" s="14" t="s">
        <v>127</v>
      </c>
      <c r="H34" s="14" t="s">
        <v>477</v>
      </c>
      <c r="I34" s="21" t="s">
        <v>457</v>
      </c>
      <c r="J34" s="43">
        <v>1200</v>
      </c>
      <c r="K34" s="44" t="s">
        <v>457</v>
      </c>
      <c r="L34" s="21" t="s">
        <v>222</v>
      </c>
      <c r="M34" s="21" t="s">
        <v>457</v>
      </c>
      <c r="N34" s="21">
        <v>2022</v>
      </c>
      <c r="O34" s="16" t="s">
        <v>457</v>
      </c>
      <c r="P34" s="21" t="s">
        <v>347</v>
      </c>
      <c r="Q34" s="15" t="s">
        <v>223</v>
      </c>
      <c r="R34" s="52"/>
    </row>
    <row r="35" hidden="1" spans="1:18">
      <c r="A35" s="1">
        <v>34</v>
      </c>
      <c r="B35" s="14" t="s">
        <v>470</v>
      </c>
      <c r="C35" s="15">
        <v>10</v>
      </c>
      <c r="D35" s="16" t="s">
        <v>469</v>
      </c>
      <c r="E35" s="6" t="str">
        <f t="shared" si="3"/>
        <v>南宁</v>
      </c>
      <c r="F35" s="14">
        <v>450100</v>
      </c>
      <c r="G35" s="14" t="s">
        <v>132</v>
      </c>
      <c r="H35" s="14" t="s">
        <v>448</v>
      </c>
      <c r="I35" s="16">
        <v>80</v>
      </c>
      <c r="J35" s="38">
        <v>1200</v>
      </c>
      <c r="K35" s="39">
        <f>(I35*100000000)/(J35*1000000)</f>
        <v>6.66666666666667</v>
      </c>
      <c r="L35" s="15" t="s">
        <v>222</v>
      </c>
      <c r="M35" s="16">
        <v>16</v>
      </c>
      <c r="N35" s="45" t="s">
        <v>457</v>
      </c>
      <c r="O35" s="41">
        <v>2025</v>
      </c>
      <c r="P35" s="41" t="s">
        <v>1625</v>
      </c>
      <c r="Q35" s="15" t="s">
        <v>223</v>
      </c>
      <c r="R35" s="52"/>
    </row>
    <row r="36" hidden="1" spans="1:18">
      <c r="A36" s="1">
        <v>35</v>
      </c>
      <c r="B36" s="14" t="s">
        <v>460</v>
      </c>
      <c r="C36" s="22"/>
      <c r="D36" s="23" t="s">
        <v>1631</v>
      </c>
      <c r="E36" s="6" t="str">
        <f t="shared" si="3"/>
        <v>灌阳</v>
      </c>
      <c r="F36" s="14">
        <v>450300</v>
      </c>
      <c r="G36" s="14" t="s">
        <v>132</v>
      </c>
      <c r="H36" s="14" t="s">
        <v>461</v>
      </c>
      <c r="I36" s="43">
        <v>80</v>
      </c>
      <c r="J36" s="43">
        <v>1200</v>
      </c>
      <c r="K36" s="46"/>
      <c r="L36" s="23" t="s">
        <v>222</v>
      </c>
      <c r="M36" s="16"/>
      <c r="N36" s="21">
        <v>2022</v>
      </c>
      <c r="O36" s="47" t="s">
        <v>1632</v>
      </c>
      <c r="P36" s="47" t="s">
        <v>347</v>
      </c>
      <c r="Q36" s="15" t="s">
        <v>223</v>
      </c>
      <c r="R36" s="52"/>
    </row>
    <row r="37" hidden="1" spans="1:18">
      <c r="A37" s="1">
        <v>36</v>
      </c>
      <c r="B37" s="14" t="s">
        <v>1153</v>
      </c>
      <c r="C37" s="22"/>
      <c r="D37" s="23" t="s">
        <v>1633</v>
      </c>
      <c r="E37" s="6" t="str">
        <f t="shared" si="3"/>
        <v>防城港</v>
      </c>
      <c r="F37" s="14">
        <v>450600</v>
      </c>
      <c r="G37" s="14" t="s">
        <v>132</v>
      </c>
      <c r="H37" s="14" t="s">
        <v>1154</v>
      </c>
      <c r="I37" s="46"/>
      <c r="J37" s="43">
        <v>1200</v>
      </c>
      <c r="K37" s="46"/>
      <c r="L37" s="23" t="s">
        <v>222</v>
      </c>
      <c r="M37" s="16"/>
      <c r="N37" s="45" t="s">
        <v>457</v>
      </c>
      <c r="O37" s="41"/>
      <c r="P37" s="47" t="s">
        <v>347</v>
      </c>
      <c r="Q37" s="15" t="s">
        <v>223</v>
      </c>
      <c r="R37" s="52"/>
    </row>
    <row r="38" spans="1:18">
      <c r="A38" s="1">
        <v>37</v>
      </c>
      <c r="B38" s="14" t="s">
        <v>1029</v>
      </c>
      <c r="C38" s="22"/>
      <c r="D38" s="23" t="s">
        <v>1634</v>
      </c>
      <c r="E38" s="6" t="str">
        <f t="shared" si="3"/>
        <v>钦州</v>
      </c>
      <c r="F38" s="14">
        <v>450700</v>
      </c>
      <c r="G38" s="14" t="s">
        <v>132</v>
      </c>
      <c r="H38" s="14" t="s">
        <v>1030</v>
      </c>
      <c r="I38" s="46"/>
      <c r="J38" s="43">
        <v>1200</v>
      </c>
      <c r="K38" s="46"/>
      <c r="L38" s="15"/>
      <c r="M38" s="16"/>
      <c r="N38" s="21" t="s">
        <v>1026</v>
      </c>
      <c r="O38" s="41"/>
      <c r="P38" s="47" t="s">
        <v>347</v>
      </c>
      <c r="Q38" s="15" t="s">
        <v>223</v>
      </c>
      <c r="R38" s="52"/>
    </row>
    <row r="39" hidden="1" spans="1:18">
      <c r="A39" s="1">
        <v>38</v>
      </c>
      <c r="B39" s="14" t="s">
        <v>1156</v>
      </c>
      <c r="C39" s="22"/>
      <c r="D39" s="23" t="s">
        <v>1155</v>
      </c>
      <c r="E39" s="6" t="str">
        <f t="shared" si="3"/>
        <v>贵港</v>
      </c>
      <c r="F39" s="14">
        <v>450800</v>
      </c>
      <c r="G39" s="14" t="s">
        <v>132</v>
      </c>
      <c r="H39" s="14" t="s">
        <v>1157</v>
      </c>
      <c r="I39" s="46"/>
      <c r="J39" s="43">
        <v>1200</v>
      </c>
      <c r="K39" s="48"/>
      <c r="L39" s="23" t="s">
        <v>222</v>
      </c>
      <c r="M39" s="21">
        <v>11.2</v>
      </c>
      <c r="N39" s="45" t="s">
        <v>457</v>
      </c>
      <c r="O39" s="41"/>
      <c r="P39" s="47" t="s">
        <v>347</v>
      </c>
      <c r="Q39" s="15" t="s">
        <v>223</v>
      </c>
      <c r="R39" s="52"/>
    </row>
    <row r="40" hidden="1" spans="1:18">
      <c r="A40" s="1">
        <v>39</v>
      </c>
      <c r="B40" s="14" t="s">
        <v>902</v>
      </c>
      <c r="C40" s="22"/>
      <c r="D40" s="23" t="s">
        <v>1635</v>
      </c>
      <c r="E40" s="6" t="str">
        <f t="shared" si="3"/>
        <v>玉林</v>
      </c>
      <c r="F40" s="14">
        <v>450900</v>
      </c>
      <c r="G40" s="14" t="s">
        <v>132</v>
      </c>
      <c r="H40" s="14" t="s">
        <v>903</v>
      </c>
      <c r="I40" s="46"/>
      <c r="J40" s="43">
        <v>1200</v>
      </c>
      <c r="K40" s="46"/>
      <c r="L40" s="23" t="s">
        <v>222</v>
      </c>
      <c r="M40" s="16"/>
      <c r="N40" s="45" t="s">
        <v>457</v>
      </c>
      <c r="O40" s="41"/>
      <c r="P40" s="47" t="s">
        <v>347</v>
      </c>
      <c r="Q40" s="15" t="s">
        <v>223</v>
      </c>
      <c r="R40" s="52"/>
    </row>
    <row r="41" spans="1:18">
      <c r="A41" s="1">
        <v>40</v>
      </c>
      <c r="B41" s="14" t="s">
        <v>1025</v>
      </c>
      <c r="C41" s="22"/>
      <c r="D41" s="23" t="s">
        <v>1636</v>
      </c>
      <c r="E41" s="6" t="str">
        <f t="shared" si="3"/>
        <v>百色</v>
      </c>
      <c r="F41" s="14">
        <v>451000</v>
      </c>
      <c r="G41" s="14" t="s">
        <v>132</v>
      </c>
      <c r="H41" s="14" t="s">
        <v>550</v>
      </c>
      <c r="I41" s="46"/>
      <c r="J41" s="43">
        <v>1200</v>
      </c>
      <c r="K41" s="46"/>
      <c r="L41" s="15"/>
      <c r="M41" s="16"/>
      <c r="N41" s="21" t="s">
        <v>1026</v>
      </c>
      <c r="O41" s="41"/>
      <c r="P41" s="47" t="s">
        <v>347</v>
      </c>
      <c r="Q41" s="15" t="s">
        <v>223</v>
      </c>
      <c r="R41" s="52"/>
    </row>
    <row r="42" spans="1:18">
      <c r="A42" s="1">
        <v>41</v>
      </c>
      <c r="B42" s="14" t="s">
        <v>1033</v>
      </c>
      <c r="C42" s="22"/>
      <c r="D42" s="23" t="s">
        <v>1637</v>
      </c>
      <c r="E42" s="6" t="str">
        <f t="shared" si="3"/>
        <v>来宾</v>
      </c>
      <c r="F42" s="14">
        <v>451300</v>
      </c>
      <c r="G42" s="14" t="s">
        <v>132</v>
      </c>
      <c r="H42" s="14" t="s">
        <v>1034</v>
      </c>
      <c r="I42" s="46"/>
      <c r="J42" s="43">
        <v>1200</v>
      </c>
      <c r="K42" s="46"/>
      <c r="L42" s="15"/>
      <c r="M42" s="16"/>
      <c r="N42" s="49" t="s">
        <v>1035</v>
      </c>
      <c r="O42" s="41"/>
      <c r="P42" s="47" t="s">
        <v>347</v>
      </c>
      <c r="Q42" s="15" t="s">
        <v>223</v>
      </c>
      <c r="R42" s="52"/>
    </row>
    <row r="43" hidden="1" spans="1:18">
      <c r="A43" s="1">
        <v>43</v>
      </c>
      <c r="B43" s="14" t="s">
        <v>331</v>
      </c>
      <c r="C43" s="15">
        <v>9</v>
      </c>
      <c r="D43" s="16" t="s">
        <v>330</v>
      </c>
      <c r="E43" s="6" t="str">
        <f t="shared" si="3"/>
        <v>琼中</v>
      </c>
      <c r="F43" s="14">
        <v>469030</v>
      </c>
      <c r="G43" s="14" t="s">
        <v>137</v>
      </c>
      <c r="H43" s="14" t="s">
        <v>332</v>
      </c>
      <c r="I43" s="16">
        <v>41.1</v>
      </c>
      <c r="J43" s="38">
        <f>600</f>
        <v>600</v>
      </c>
      <c r="K43" s="39">
        <f>(I43*100000000)/(J43*1000000)</f>
        <v>6.85</v>
      </c>
      <c r="L43" s="16" t="s">
        <v>333</v>
      </c>
      <c r="M43" s="16">
        <v>10.02</v>
      </c>
      <c r="N43" s="16">
        <v>2014</v>
      </c>
      <c r="O43" s="16">
        <v>2017</v>
      </c>
      <c r="P43" s="16" t="s">
        <v>1624</v>
      </c>
      <c r="Q43" s="15" t="s">
        <v>223</v>
      </c>
      <c r="R43" s="52"/>
    </row>
    <row r="44" spans="1:18">
      <c r="A44" s="1">
        <v>42</v>
      </c>
      <c r="B44" s="17" t="s">
        <v>1416</v>
      </c>
      <c r="C44" s="18"/>
      <c r="D44" s="19"/>
      <c r="E44" s="6" t="str">
        <f t="shared" si="3"/>
        <v>羊林</v>
      </c>
      <c r="F44" s="20">
        <v>460200</v>
      </c>
      <c r="G44" s="17" t="s">
        <v>137</v>
      </c>
      <c r="H44" s="17" t="s">
        <v>1417</v>
      </c>
      <c r="I44" s="18"/>
      <c r="J44" s="42"/>
      <c r="K44" s="18"/>
      <c r="L44" s="18"/>
      <c r="M44" s="18"/>
      <c r="N44" s="18"/>
      <c r="O44" s="18"/>
      <c r="P44" s="19" t="s">
        <v>1626</v>
      </c>
      <c r="Q44" s="19"/>
      <c r="R44" s="18"/>
    </row>
    <row r="45" ht="29" hidden="1" spans="1:18">
      <c r="A45" s="1">
        <v>44</v>
      </c>
      <c r="B45" s="6" t="s">
        <v>254</v>
      </c>
      <c r="C45" s="7">
        <v>9</v>
      </c>
      <c r="D45" s="8" t="s">
        <v>253</v>
      </c>
      <c r="E45" s="6" t="str">
        <f t="shared" si="3"/>
        <v>张河湾</v>
      </c>
      <c r="F45" s="6">
        <v>130100</v>
      </c>
      <c r="G45" s="6" t="s">
        <v>48</v>
      </c>
      <c r="H45" s="6" t="s">
        <v>255</v>
      </c>
      <c r="I45" s="24">
        <v>41.2</v>
      </c>
      <c r="J45" s="25">
        <v>1000</v>
      </c>
      <c r="K45" s="24">
        <f t="shared" ref="K45:K52" si="4">(I45*100000000)/(J45*1000000)</f>
        <v>4.12</v>
      </c>
      <c r="L45" s="24" t="s">
        <v>240</v>
      </c>
      <c r="M45" s="24">
        <v>16.75</v>
      </c>
      <c r="N45" s="7">
        <v>2003</v>
      </c>
      <c r="O45" s="7">
        <v>2007</v>
      </c>
      <c r="P45" s="28" t="s">
        <v>216</v>
      </c>
      <c r="Q45" s="28" t="s">
        <v>256</v>
      </c>
      <c r="R45" s="50">
        <v>0.51</v>
      </c>
    </row>
    <row r="46" ht="29" hidden="1" spans="1:18">
      <c r="A46" s="1">
        <v>47</v>
      </c>
      <c r="B46" s="6" t="s">
        <v>321</v>
      </c>
      <c r="C46" s="7">
        <v>10</v>
      </c>
      <c r="D46" s="8" t="s">
        <v>320</v>
      </c>
      <c r="E46" s="6" t="str">
        <f t="shared" si="3"/>
        <v>丰宁一期</v>
      </c>
      <c r="F46" s="6">
        <v>130800</v>
      </c>
      <c r="G46" s="6" t="s">
        <v>48</v>
      </c>
      <c r="H46" s="6" t="s">
        <v>322</v>
      </c>
      <c r="I46" s="24">
        <v>192</v>
      </c>
      <c r="J46" s="25">
        <v>3600</v>
      </c>
      <c r="K46" s="24">
        <f t="shared" si="4"/>
        <v>5.33333333333333</v>
      </c>
      <c r="L46" s="24" t="s">
        <v>1638</v>
      </c>
      <c r="M46" s="24">
        <v>66.12</v>
      </c>
      <c r="N46" s="7">
        <v>2013</v>
      </c>
      <c r="O46" s="7">
        <v>2021</v>
      </c>
      <c r="P46" s="28" t="s">
        <v>216</v>
      </c>
      <c r="Q46" s="28" t="s">
        <v>323</v>
      </c>
      <c r="R46" s="50">
        <v>0.45</v>
      </c>
    </row>
    <row r="47" ht="29" hidden="1" spans="1:18">
      <c r="A47" s="1">
        <v>47</v>
      </c>
      <c r="B47" s="6" t="s">
        <v>369</v>
      </c>
      <c r="C47" s="7">
        <v>10</v>
      </c>
      <c r="D47" s="8" t="s">
        <v>320</v>
      </c>
      <c r="E47" s="6" t="str">
        <f t="shared" si="3"/>
        <v>丰宁二期</v>
      </c>
      <c r="F47" s="6">
        <v>130800</v>
      </c>
      <c r="G47" s="6" t="s">
        <v>48</v>
      </c>
      <c r="H47" s="6" t="s">
        <v>322</v>
      </c>
      <c r="I47" s="24">
        <v>192</v>
      </c>
      <c r="J47" s="25">
        <v>3600</v>
      </c>
      <c r="K47" s="24">
        <f t="shared" si="4"/>
        <v>5.33333333333333</v>
      </c>
      <c r="L47" s="24" t="s">
        <v>1638</v>
      </c>
      <c r="M47" s="24">
        <v>66.12</v>
      </c>
      <c r="N47" s="7">
        <v>2013</v>
      </c>
      <c r="O47" s="7">
        <v>2021</v>
      </c>
      <c r="P47" s="28" t="s">
        <v>216</v>
      </c>
      <c r="Q47" s="28" t="s">
        <v>323</v>
      </c>
      <c r="R47" s="50">
        <v>0.45</v>
      </c>
    </row>
    <row r="48" hidden="1" spans="1:18">
      <c r="A48" s="1">
        <v>46</v>
      </c>
      <c r="B48" s="6" t="s">
        <v>389</v>
      </c>
      <c r="C48" s="7">
        <v>11</v>
      </c>
      <c r="D48" s="8" t="s">
        <v>388</v>
      </c>
      <c r="E48" s="6" t="str">
        <f t="shared" si="3"/>
        <v>易县</v>
      </c>
      <c r="F48" s="6">
        <v>130600</v>
      </c>
      <c r="G48" s="6" t="s">
        <v>48</v>
      </c>
      <c r="H48" s="6" t="s">
        <v>390</v>
      </c>
      <c r="I48" s="24">
        <v>80.22</v>
      </c>
      <c r="J48" s="25">
        <v>1200</v>
      </c>
      <c r="K48" s="24">
        <f t="shared" si="4"/>
        <v>6.685</v>
      </c>
      <c r="L48" s="24" t="s">
        <v>222</v>
      </c>
      <c r="M48" s="24">
        <v>18.07</v>
      </c>
      <c r="N48" s="7">
        <v>2019</v>
      </c>
      <c r="O48" s="7">
        <v>2026</v>
      </c>
      <c r="P48" s="28" t="s">
        <v>347</v>
      </c>
      <c r="Q48" s="28" t="s">
        <v>391</v>
      </c>
      <c r="R48" s="50">
        <v>0.7</v>
      </c>
    </row>
    <row r="49" ht="29" hidden="1" spans="1:18">
      <c r="A49" s="1">
        <v>45</v>
      </c>
      <c r="B49" s="6" t="s">
        <v>413</v>
      </c>
      <c r="C49" s="7">
        <v>12</v>
      </c>
      <c r="D49" s="8" t="s">
        <v>412</v>
      </c>
      <c r="E49" s="6" t="str">
        <f t="shared" si="3"/>
        <v>抚宁</v>
      </c>
      <c r="F49" s="6">
        <v>130300</v>
      </c>
      <c r="G49" s="6" t="s">
        <v>48</v>
      </c>
      <c r="H49" s="6" t="s">
        <v>414</v>
      </c>
      <c r="I49" s="24">
        <v>80.59</v>
      </c>
      <c r="J49" s="25">
        <v>1200</v>
      </c>
      <c r="K49" s="24">
        <f t="shared" si="4"/>
        <v>6.71583333333333</v>
      </c>
      <c r="L49" s="24" t="s">
        <v>222</v>
      </c>
      <c r="M49" s="24">
        <v>16.06</v>
      </c>
      <c r="N49" s="7">
        <v>2019</v>
      </c>
      <c r="O49" s="7">
        <v>2027</v>
      </c>
      <c r="P49" s="28" t="s">
        <v>347</v>
      </c>
      <c r="Q49" s="28" t="s">
        <v>415</v>
      </c>
      <c r="R49" s="50">
        <v>0.7</v>
      </c>
    </row>
    <row r="50" ht="29" hidden="1" spans="1:18">
      <c r="A50" s="1">
        <v>51</v>
      </c>
      <c r="B50" s="6" t="s">
        <v>262</v>
      </c>
      <c r="C50" s="7">
        <v>13</v>
      </c>
      <c r="D50" s="8" t="s">
        <v>261</v>
      </c>
      <c r="E50" s="6" t="str">
        <f t="shared" si="3"/>
        <v>宝泉</v>
      </c>
      <c r="F50" s="6">
        <v>410700</v>
      </c>
      <c r="G50" s="6" t="s">
        <v>112</v>
      </c>
      <c r="H50" s="6" t="s">
        <v>263</v>
      </c>
      <c r="I50" s="24">
        <v>43.27</v>
      </c>
      <c r="J50" s="25">
        <v>1200</v>
      </c>
      <c r="K50" s="24">
        <f t="shared" si="4"/>
        <v>3.60583333333333</v>
      </c>
      <c r="L50" s="24" t="s">
        <v>222</v>
      </c>
      <c r="M50" s="7">
        <v>20.1</v>
      </c>
      <c r="N50" s="7">
        <v>2003</v>
      </c>
      <c r="O50" s="7">
        <v>2011</v>
      </c>
      <c r="P50" s="28" t="s">
        <v>216</v>
      </c>
      <c r="Q50" s="28" t="s">
        <v>264</v>
      </c>
      <c r="R50" s="50">
        <v>0.55</v>
      </c>
    </row>
    <row r="51" ht="29" hidden="1" spans="1:18">
      <c r="A51" s="1">
        <v>52</v>
      </c>
      <c r="B51" s="6" t="s">
        <v>345</v>
      </c>
      <c r="C51" s="7">
        <v>14</v>
      </c>
      <c r="D51" s="8" t="s">
        <v>344</v>
      </c>
      <c r="E51" s="6" t="str">
        <f t="shared" si="3"/>
        <v>天池</v>
      </c>
      <c r="F51" s="6">
        <v>411300</v>
      </c>
      <c r="G51" s="6" t="s">
        <v>112</v>
      </c>
      <c r="H51" s="6" t="s">
        <v>346</v>
      </c>
      <c r="I51" s="24">
        <v>67.51</v>
      </c>
      <c r="J51" s="25">
        <v>1200</v>
      </c>
      <c r="K51" s="24">
        <f t="shared" si="4"/>
        <v>5.62583333333333</v>
      </c>
      <c r="L51" s="24" t="s">
        <v>222</v>
      </c>
      <c r="M51" s="24">
        <v>9.62</v>
      </c>
      <c r="N51" s="7">
        <v>2017</v>
      </c>
      <c r="O51" s="7">
        <v>2023</v>
      </c>
      <c r="P51" s="28" t="s">
        <v>347</v>
      </c>
      <c r="Q51" s="28" t="s">
        <v>348</v>
      </c>
      <c r="R51" s="50">
        <v>0.55</v>
      </c>
    </row>
    <row r="52" ht="29" hidden="1" spans="1:18">
      <c r="A52" s="1">
        <v>48</v>
      </c>
      <c r="B52" s="6" t="s">
        <v>393</v>
      </c>
      <c r="C52" s="7">
        <v>15</v>
      </c>
      <c r="D52" s="8" t="s">
        <v>392</v>
      </c>
      <c r="E52" s="6" t="str">
        <f t="shared" si="3"/>
        <v>洛宁</v>
      </c>
      <c r="F52" s="6">
        <v>410300</v>
      </c>
      <c r="G52" s="6" t="s">
        <v>112</v>
      </c>
      <c r="H52" s="6" t="s">
        <v>394</v>
      </c>
      <c r="I52" s="24">
        <v>88.8</v>
      </c>
      <c r="J52" s="25">
        <v>1400</v>
      </c>
      <c r="K52" s="24">
        <f t="shared" si="4"/>
        <v>6.34285714285714</v>
      </c>
      <c r="L52" s="24" t="s">
        <v>328</v>
      </c>
      <c r="M52" s="24">
        <v>14.91</v>
      </c>
      <c r="N52" s="7">
        <v>2017</v>
      </c>
      <c r="O52" s="7">
        <v>2026</v>
      </c>
      <c r="P52" s="28" t="s">
        <v>347</v>
      </c>
      <c r="Q52" s="28" t="s">
        <v>395</v>
      </c>
      <c r="R52" s="50">
        <v>0.7</v>
      </c>
    </row>
    <row r="53" spans="1:18">
      <c r="A53" s="1">
        <v>50</v>
      </c>
      <c r="B53" s="11" t="s">
        <v>467</v>
      </c>
      <c r="C53" s="12"/>
      <c r="D53" s="12" t="s">
        <v>466</v>
      </c>
      <c r="E53" s="6" t="str">
        <f t="shared" si="3"/>
        <v>鲁山</v>
      </c>
      <c r="F53" s="13">
        <v>410400</v>
      </c>
      <c r="G53" s="11" t="s">
        <v>112</v>
      </c>
      <c r="H53" s="11" t="s">
        <v>468</v>
      </c>
      <c r="I53" s="12"/>
      <c r="J53" s="33"/>
      <c r="K53" s="12"/>
      <c r="L53" s="12"/>
      <c r="M53" s="12"/>
      <c r="N53" s="12"/>
      <c r="O53" s="12"/>
      <c r="P53" s="34" t="s">
        <v>1621</v>
      </c>
      <c r="Q53" s="12"/>
      <c r="R53" s="12"/>
    </row>
    <row r="54" spans="1:18">
      <c r="A54" s="1">
        <v>53</v>
      </c>
      <c r="B54" s="11" t="s">
        <v>1079</v>
      </c>
      <c r="C54" s="12"/>
      <c r="D54" s="12"/>
      <c r="E54" s="6" t="str">
        <f t="shared" si="3"/>
        <v>回龙</v>
      </c>
      <c r="F54" s="13">
        <v>411300</v>
      </c>
      <c r="G54" s="11" t="s">
        <v>112</v>
      </c>
      <c r="H54" s="11" t="s">
        <v>346</v>
      </c>
      <c r="I54" s="12"/>
      <c r="J54" s="33"/>
      <c r="K54" s="12"/>
      <c r="L54" s="12"/>
      <c r="M54" s="12"/>
      <c r="N54" s="12"/>
      <c r="O54" s="12"/>
      <c r="P54" s="34" t="s">
        <v>1639</v>
      </c>
      <c r="Q54" s="12"/>
      <c r="R54" s="12"/>
    </row>
    <row r="55" spans="1:18">
      <c r="A55" s="1">
        <v>54</v>
      </c>
      <c r="B55" s="11" t="s">
        <v>985</v>
      </c>
      <c r="C55" s="12"/>
      <c r="D55" s="12"/>
      <c r="E55" s="6" t="str">
        <f t="shared" si="3"/>
        <v>五岳</v>
      </c>
      <c r="F55" s="13">
        <v>411500</v>
      </c>
      <c r="G55" s="11" t="s">
        <v>112</v>
      </c>
      <c r="H55" s="11" t="s">
        <v>986</v>
      </c>
      <c r="I55" s="12"/>
      <c r="J55" s="33"/>
      <c r="K55" s="12"/>
      <c r="L55" s="12"/>
      <c r="M55" s="12"/>
      <c r="N55" s="12"/>
      <c r="O55" s="12"/>
      <c r="P55" s="34" t="s">
        <v>1621</v>
      </c>
      <c r="Q55" s="12"/>
      <c r="R55" s="12"/>
    </row>
    <row r="56" ht="29" hidden="1" spans="1:18">
      <c r="A56" s="1">
        <v>58</v>
      </c>
      <c r="B56" s="6" t="s">
        <v>316</v>
      </c>
      <c r="C56" s="7">
        <v>16</v>
      </c>
      <c r="D56" s="8" t="s">
        <v>315</v>
      </c>
      <c r="E56" s="6" t="str">
        <f t="shared" si="3"/>
        <v>荒沟</v>
      </c>
      <c r="F56" s="6">
        <v>231000</v>
      </c>
      <c r="G56" s="6" t="s">
        <v>73</v>
      </c>
      <c r="H56" s="6" t="s">
        <v>317</v>
      </c>
      <c r="I56" s="24">
        <v>58.03</v>
      </c>
      <c r="J56" s="25">
        <v>1200</v>
      </c>
      <c r="K56" s="24">
        <f>(I56*100000000)/(J56*1000000)</f>
        <v>4.83583333333333</v>
      </c>
      <c r="L56" s="24" t="s">
        <v>222</v>
      </c>
      <c r="M56" s="24">
        <v>18.36</v>
      </c>
      <c r="N56" s="7">
        <v>2014</v>
      </c>
      <c r="O56" s="7">
        <v>2022</v>
      </c>
      <c r="P56" s="28" t="s">
        <v>347</v>
      </c>
      <c r="Q56" s="28" t="s">
        <v>318</v>
      </c>
      <c r="R56" s="50">
        <v>0.5</v>
      </c>
    </row>
    <row r="57" spans="1:18">
      <c r="A57" s="1">
        <v>55</v>
      </c>
      <c r="B57" s="11" t="s">
        <v>1100</v>
      </c>
      <c r="C57" s="12"/>
      <c r="D57" s="12"/>
      <c r="E57" s="6" t="str">
        <f t="shared" si="3"/>
        <v>尚志</v>
      </c>
      <c r="F57" s="13">
        <v>230100</v>
      </c>
      <c r="G57" s="11" t="s">
        <v>73</v>
      </c>
      <c r="H57" s="11" t="s">
        <v>859</v>
      </c>
      <c r="I57" s="12"/>
      <c r="J57" s="33"/>
      <c r="K57" s="12"/>
      <c r="L57" s="12"/>
      <c r="M57" s="12"/>
      <c r="N57" s="12"/>
      <c r="O57" s="12"/>
      <c r="P57" s="34" t="s">
        <v>1621</v>
      </c>
      <c r="Q57" s="12"/>
      <c r="R57" s="12"/>
    </row>
    <row r="58" spans="1:18">
      <c r="A58" s="1">
        <v>56</v>
      </c>
      <c r="B58" s="11" t="s">
        <v>1640</v>
      </c>
      <c r="C58" s="12"/>
      <c r="D58" s="12"/>
      <c r="E58" s="6" t="str">
        <f t="shared" si="3"/>
        <v>五常</v>
      </c>
      <c r="F58" s="13">
        <v>230100</v>
      </c>
      <c r="G58" s="11" t="s">
        <v>73</v>
      </c>
      <c r="H58" s="11" t="s">
        <v>859</v>
      </c>
      <c r="I58" s="12"/>
      <c r="J58" s="33"/>
      <c r="K58" s="12"/>
      <c r="L58" s="12"/>
      <c r="M58" s="12"/>
      <c r="N58" s="12"/>
      <c r="O58" s="12"/>
      <c r="P58" s="34" t="s">
        <v>1621</v>
      </c>
      <c r="Q58" s="12"/>
      <c r="R58" s="12"/>
    </row>
    <row r="59" spans="1:18">
      <c r="A59" s="1">
        <v>57</v>
      </c>
      <c r="B59" s="11" t="s">
        <v>1641</v>
      </c>
      <c r="C59" s="12"/>
      <c r="D59" s="12"/>
      <c r="E59" s="6" t="str">
        <f t="shared" si="3"/>
        <v>依兰</v>
      </c>
      <c r="F59" s="13">
        <v>230100</v>
      </c>
      <c r="G59" s="11" t="s">
        <v>73</v>
      </c>
      <c r="H59" s="11" t="s">
        <v>859</v>
      </c>
      <c r="I59" s="12"/>
      <c r="J59" s="33"/>
      <c r="K59" s="12"/>
      <c r="L59" s="12"/>
      <c r="M59" s="12"/>
      <c r="N59" s="12"/>
      <c r="O59" s="12"/>
      <c r="P59" s="34" t="s">
        <v>1642</v>
      </c>
      <c r="Q59" s="12"/>
      <c r="R59" s="12"/>
    </row>
    <row r="60" ht="29" hidden="1" spans="1:18">
      <c r="A60" s="1">
        <v>60</v>
      </c>
      <c r="B60" s="6" t="s">
        <v>276</v>
      </c>
      <c r="C60" s="7">
        <v>17</v>
      </c>
      <c r="D60" s="8" t="s">
        <v>275</v>
      </c>
      <c r="E60" s="6" t="str">
        <f t="shared" si="3"/>
        <v>白莲河</v>
      </c>
      <c r="F60" s="6">
        <v>421100</v>
      </c>
      <c r="G60" s="6" t="s">
        <v>117</v>
      </c>
      <c r="H60" s="6" t="s">
        <v>277</v>
      </c>
      <c r="I60" s="24">
        <v>35.33</v>
      </c>
      <c r="J60" s="25">
        <v>1200</v>
      </c>
      <c r="K60" s="24">
        <f>(I60*100000000)/(J60*1000000)</f>
        <v>2.94416666666667</v>
      </c>
      <c r="L60" s="24" t="s">
        <v>222</v>
      </c>
      <c r="M60" s="24">
        <v>9.67</v>
      </c>
      <c r="N60" s="7">
        <v>2005</v>
      </c>
      <c r="O60" s="7">
        <v>2009</v>
      </c>
      <c r="P60" s="28" t="s">
        <v>216</v>
      </c>
      <c r="Q60" s="28" t="s">
        <v>278</v>
      </c>
      <c r="R60" s="50">
        <v>0.509988</v>
      </c>
    </row>
    <row r="61" spans="1:18">
      <c r="A61" s="1">
        <v>59</v>
      </c>
      <c r="B61" s="11" t="s">
        <v>1555</v>
      </c>
      <c r="C61" s="12"/>
      <c r="D61" s="12"/>
      <c r="E61" s="6" t="str">
        <f t="shared" si="3"/>
        <v>上进山</v>
      </c>
      <c r="F61" s="13">
        <v>420100</v>
      </c>
      <c r="G61" s="11" t="s">
        <v>117</v>
      </c>
      <c r="H61" s="11" t="s">
        <v>1556</v>
      </c>
      <c r="I61" s="12"/>
      <c r="J61" s="33"/>
      <c r="K61" s="12"/>
      <c r="L61" s="12"/>
      <c r="M61" s="12"/>
      <c r="N61" s="12"/>
      <c r="O61" s="12"/>
      <c r="P61" s="34" t="s">
        <v>1621</v>
      </c>
      <c r="Q61" s="12"/>
      <c r="R61" s="12"/>
    </row>
    <row r="62" spans="1:18">
      <c r="A62" s="1">
        <v>61</v>
      </c>
      <c r="B62" s="11" t="s">
        <v>1073</v>
      </c>
      <c r="C62" s="12"/>
      <c r="D62" s="12"/>
      <c r="E62" s="6" t="str">
        <f t="shared" si="3"/>
        <v>天堂</v>
      </c>
      <c r="F62" s="13">
        <v>421100</v>
      </c>
      <c r="G62" s="11" t="s">
        <v>117</v>
      </c>
      <c r="H62" s="11" t="s">
        <v>277</v>
      </c>
      <c r="I62" s="12"/>
      <c r="J62" s="33"/>
      <c r="K62" s="12"/>
      <c r="L62" s="12"/>
      <c r="M62" s="12"/>
      <c r="N62" s="12"/>
      <c r="O62" s="12"/>
      <c r="P62" s="34" t="s">
        <v>1643</v>
      </c>
      <c r="Q62" s="12"/>
      <c r="R62" s="12"/>
    </row>
    <row r="63" spans="1:18">
      <c r="A63" s="1">
        <v>62</v>
      </c>
      <c r="B63" s="11" t="s">
        <v>926</v>
      </c>
      <c r="C63" s="12"/>
      <c r="D63" s="12"/>
      <c r="E63" s="6" t="str">
        <f t="shared" si="3"/>
        <v>紫云山</v>
      </c>
      <c r="F63" s="13">
        <v>421100</v>
      </c>
      <c r="G63" s="11" t="s">
        <v>117</v>
      </c>
      <c r="H63" s="11" t="s">
        <v>277</v>
      </c>
      <c r="I63" s="12"/>
      <c r="J63" s="33"/>
      <c r="K63" s="12"/>
      <c r="L63" s="12"/>
      <c r="M63" s="12"/>
      <c r="N63" s="12"/>
      <c r="O63" s="12"/>
      <c r="P63" s="34" t="s">
        <v>1621</v>
      </c>
      <c r="Q63" s="12"/>
      <c r="R63" s="12"/>
    </row>
    <row r="64" spans="1:18">
      <c r="A64" s="1">
        <v>63</v>
      </c>
      <c r="B64" s="11" t="s">
        <v>881</v>
      </c>
      <c r="C64" s="12"/>
      <c r="D64" s="12"/>
      <c r="E64" s="6" t="str">
        <f t="shared" si="3"/>
        <v>大幕山</v>
      </c>
      <c r="F64" s="13">
        <v>421200</v>
      </c>
      <c r="G64" s="11" t="s">
        <v>117</v>
      </c>
      <c r="H64" s="11" t="s">
        <v>882</v>
      </c>
      <c r="I64" s="12"/>
      <c r="J64" s="33"/>
      <c r="K64" s="12"/>
      <c r="L64" s="12"/>
      <c r="M64" s="12"/>
      <c r="N64" s="12"/>
      <c r="O64" s="12"/>
      <c r="P64" s="34" t="s">
        <v>1621</v>
      </c>
      <c r="Q64" s="12"/>
      <c r="R64" s="12"/>
    </row>
    <row r="65" ht="29" hidden="1" spans="1:18">
      <c r="A65" s="1">
        <v>64</v>
      </c>
      <c r="B65" s="6" t="s">
        <v>271</v>
      </c>
      <c r="C65" s="7">
        <v>18</v>
      </c>
      <c r="D65" s="8" t="s">
        <v>270</v>
      </c>
      <c r="E65" s="6" t="str">
        <f t="shared" si="3"/>
        <v>黑麋峰</v>
      </c>
      <c r="F65" s="6">
        <v>430100</v>
      </c>
      <c r="G65" s="6" t="s">
        <v>122</v>
      </c>
      <c r="H65" s="6" t="s">
        <v>272</v>
      </c>
      <c r="I65" s="24">
        <v>30</v>
      </c>
      <c r="J65" s="25">
        <v>1200</v>
      </c>
      <c r="K65" s="24">
        <f>(I65*100000000)/(J65*1000000)</f>
        <v>2.5</v>
      </c>
      <c r="L65" s="24" t="s">
        <v>222</v>
      </c>
      <c r="M65" s="24">
        <v>16.06</v>
      </c>
      <c r="N65" s="7">
        <v>2005</v>
      </c>
      <c r="O65" s="7">
        <v>2010</v>
      </c>
      <c r="P65" s="28" t="s">
        <v>216</v>
      </c>
      <c r="Q65" s="28" t="s">
        <v>273</v>
      </c>
      <c r="R65" s="50">
        <v>0.6</v>
      </c>
    </row>
    <row r="66" ht="29" hidden="1" spans="1:18">
      <c r="A66" s="1">
        <v>66</v>
      </c>
      <c r="B66" s="6" t="s">
        <v>397</v>
      </c>
      <c r="C66" s="7">
        <v>19</v>
      </c>
      <c r="D66" s="28" t="s">
        <v>396</v>
      </c>
      <c r="E66" s="6" t="str">
        <f t="shared" ref="E66:E97" si="5">B66</f>
        <v>平江</v>
      </c>
      <c r="F66" s="6">
        <v>430600</v>
      </c>
      <c r="G66" s="6" t="s">
        <v>122</v>
      </c>
      <c r="H66" s="6" t="s">
        <v>398</v>
      </c>
      <c r="I66" s="24">
        <v>88</v>
      </c>
      <c r="J66" s="25">
        <v>1400</v>
      </c>
      <c r="K66" s="24">
        <f>(I66*100000000)/(J66*1000000)</f>
        <v>6.28571428571429</v>
      </c>
      <c r="L66" s="24" t="s">
        <v>328</v>
      </c>
      <c r="M66" s="24">
        <v>7.37</v>
      </c>
      <c r="N66" s="7">
        <v>2019</v>
      </c>
      <c r="O66" s="7">
        <v>2025</v>
      </c>
      <c r="P66" s="28" t="s">
        <v>347</v>
      </c>
      <c r="Q66" s="28" t="s">
        <v>399</v>
      </c>
      <c r="R66" s="50">
        <v>0.699998</v>
      </c>
    </row>
    <row r="67" spans="1:18">
      <c r="A67" s="1">
        <v>65</v>
      </c>
      <c r="B67" s="11" t="s">
        <v>1644</v>
      </c>
      <c r="C67" s="12"/>
      <c r="D67" s="12"/>
      <c r="E67" s="6" t="str">
        <f t="shared" si="5"/>
        <v>新宁</v>
      </c>
      <c r="F67" s="13">
        <v>430500</v>
      </c>
      <c r="G67" s="11" t="s">
        <v>122</v>
      </c>
      <c r="H67" s="11" t="s">
        <v>1645</v>
      </c>
      <c r="I67" s="12"/>
      <c r="J67" s="33"/>
      <c r="K67" s="12"/>
      <c r="L67" s="12"/>
      <c r="M67" s="12"/>
      <c r="N67" s="12"/>
      <c r="O67" s="12"/>
      <c r="P67" s="34" t="s">
        <v>1621</v>
      </c>
      <c r="Q67" s="12"/>
      <c r="R67" s="12"/>
    </row>
    <row r="68" spans="1:18">
      <c r="A68" s="1">
        <v>67</v>
      </c>
      <c r="B68" s="11" t="s">
        <v>1177</v>
      </c>
      <c r="C68" s="12"/>
      <c r="D68" s="12"/>
      <c r="E68" s="6" t="str">
        <f t="shared" si="5"/>
        <v>安化</v>
      </c>
      <c r="F68" s="13">
        <v>430900</v>
      </c>
      <c r="G68" s="11" t="s">
        <v>122</v>
      </c>
      <c r="H68" s="11" t="s">
        <v>1178</v>
      </c>
      <c r="I68" s="12"/>
      <c r="J68" s="33"/>
      <c r="K68" s="12"/>
      <c r="L68" s="12"/>
      <c r="M68" s="12"/>
      <c r="N68" s="12"/>
      <c r="O68" s="12"/>
      <c r="P68" s="34" t="s">
        <v>1621</v>
      </c>
      <c r="Q68" s="12"/>
      <c r="R68" s="12"/>
    </row>
    <row r="69" spans="1:18">
      <c r="A69" s="1">
        <v>68</v>
      </c>
      <c r="B69" s="11" t="s">
        <v>509</v>
      </c>
      <c r="C69" s="12"/>
      <c r="D69" s="12" t="s">
        <v>508</v>
      </c>
      <c r="E69" s="6" t="str">
        <f t="shared" si="5"/>
        <v>湾水源</v>
      </c>
      <c r="F69" s="13">
        <v>431100</v>
      </c>
      <c r="G69" s="11" t="s">
        <v>122</v>
      </c>
      <c r="H69" s="11" t="s">
        <v>510</v>
      </c>
      <c r="I69" s="12"/>
      <c r="J69" s="33"/>
      <c r="K69" s="12"/>
      <c r="L69" s="12"/>
      <c r="M69" s="12"/>
      <c r="N69" s="12"/>
      <c r="O69" s="12"/>
      <c r="P69" s="34" t="s">
        <v>1621</v>
      </c>
      <c r="Q69" s="12"/>
      <c r="R69" s="12"/>
    </row>
    <row r="70" hidden="1" spans="1:18">
      <c r="A70" s="1">
        <v>75</v>
      </c>
      <c r="B70" s="6" t="s">
        <v>326</v>
      </c>
      <c r="C70" s="7">
        <v>20</v>
      </c>
      <c r="D70" s="8" t="s">
        <v>325</v>
      </c>
      <c r="E70" s="6" t="str">
        <f t="shared" si="5"/>
        <v>敦化</v>
      </c>
      <c r="F70" s="6">
        <v>222400</v>
      </c>
      <c r="G70" s="6" t="s">
        <v>68</v>
      </c>
      <c r="H70" s="6" t="s">
        <v>327</v>
      </c>
      <c r="I70" s="24">
        <v>78</v>
      </c>
      <c r="J70" s="25">
        <v>1400</v>
      </c>
      <c r="K70" s="24">
        <f>(I70*100000000)/(J70*1000000)</f>
        <v>5.57142857142857</v>
      </c>
      <c r="L70" s="24" t="s">
        <v>328</v>
      </c>
      <c r="M70" s="7">
        <v>23.42</v>
      </c>
      <c r="N70" s="7">
        <v>2013</v>
      </c>
      <c r="O70" s="7">
        <v>2020</v>
      </c>
      <c r="P70" s="28" t="s">
        <v>216</v>
      </c>
      <c r="Q70" s="28" t="s">
        <v>329</v>
      </c>
      <c r="R70" s="50">
        <v>0.340005</v>
      </c>
    </row>
    <row r="71" ht="29" hidden="1" spans="1:18">
      <c r="A71" s="1">
        <v>69</v>
      </c>
      <c r="B71" s="6" t="s">
        <v>417</v>
      </c>
      <c r="C71" s="7">
        <v>21</v>
      </c>
      <c r="D71" s="8" t="s">
        <v>416</v>
      </c>
      <c r="E71" s="6" t="str">
        <f t="shared" si="5"/>
        <v>蛟河</v>
      </c>
      <c r="F71" s="6">
        <v>220200</v>
      </c>
      <c r="G71" s="6" t="s">
        <v>68</v>
      </c>
      <c r="H71" s="6" t="s">
        <v>418</v>
      </c>
      <c r="I71" s="24">
        <v>69.72</v>
      </c>
      <c r="J71" s="25">
        <v>1200</v>
      </c>
      <c r="K71" s="24">
        <f>(I71*100000000)/(J71*1000000)</f>
        <v>5.81</v>
      </c>
      <c r="L71" s="24" t="s">
        <v>222</v>
      </c>
      <c r="M71" s="24">
        <v>12.13</v>
      </c>
      <c r="N71" s="7">
        <v>2019</v>
      </c>
      <c r="O71" s="7">
        <v>2026</v>
      </c>
      <c r="P71" s="28" t="s">
        <v>347</v>
      </c>
      <c r="Q71" s="28" t="s">
        <v>419</v>
      </c>
      <c r="R71" s="50">
        <v>0.699996</v>
      </c>
    </row>
    <row r="72" spans="1:18">
      <c r="A72" s="1">
        <v>70</v>
      </c>
      <c r="B72" s="11" t="s">
        <v>1423</v>
      </c>
      <c r="C72" s="12"/>
      <c r="D72" s="12"/>
      <c r="E72" s="6" t="str">
        <f t="shared" si="5"/>
        <v>红石</v>
      </c>
      <c r="F72" s="13">
        <v>220200</v>
      </c>
      <c r="G72" s="11" t="s">
        <v>68</v>
      </c>
      <c r="H72" s="11" t="s">
        <v>418</v>
      </c>
      <c r="I72" s="12"/>
      <c r="J72" s="33"/>
      <c r="K72" s="12"/>
      <c r="L72" s="12"/>
      <c r="M72" s="12"/>
      <c r="N72" s="12"/>
      <c r="O72" s="12"/>
      <c r="P72" s="34" t="s">
        <v>1621</v>
      </c>
      <c r="Q72" s="12"/>
      <c r="R72" s="12"/>
    </row>
    <row r="73" spans="1:18">
      <c r="A73" s="1">
        <v>71</v>
      </c>
      <c r="B73" s="11" t="s">
        <v>1646</v>
      </c>
      <c r="C73" s="12"/>
      <c r="D73" s="12"/>
      <c r="E73" s="6" t="str">
        <f t="shared" si="5"/>
        <v>琵河</v>
      </c>
      <c r="F73" s="13">
        <v>220200</v>
      </c>
      <c r="G73" s="11" t="s">
        <v>68</v>
      </c>
      <c r="H73" s="11" t="s">
        <v>418</v>
      </c>
      <c r="I73" s="12"/>
      <c r="J73" s="33"/>
      <c r="K73" s="12"/>
      <c r="L73" s="12"/>
      <c r="M73" s="12"/>
      <c r="N73" s="12"/>
      <c r="O73" s="12"/>
      <c r="P73" s="34" t="s">
        <v>1621</v>
      </c>
      <c r="Q73" s="12"/>
      <c r="R73" s="12"/>
    </row>
    <row r="74" spans="1:18">
      <c r="A74" s="1">
        <v>72</v>
      </c>
      <c r="B74" s="11" t="s">
        <v>1113</v>
      </c>
      <c r="C74" s="12"/>
      <c r="D74" s="12"/>
      <c r="E74" s="6" t="str">
        <f t="shared" si="5"/>
        <v>通化</v>
      </c>
      <c r="F74" s="13">
        <v>220500</v>
      </c>
      <c r="G74" s="11" t="s">
        <v>68</v>
      </c>
      <c r="H74" s="11" t="s">
        <v>1114</v>
      </c>
      <c r="I74" s="12"/>
      <c r="J74" s="33"/>
      <c r="K74" s="12"/>
      <c r="L74" s="12"/>
      <c r="M74" s="12"/>
      <c r="N74" s="12"/>
      <c r="O74" s="12"/>
      <c r="P74" s="34" t="s">
        <v>1642</v>
      </c>
      <c r="Q74" s="12"/>
      <c r="R74" s="12"/>
    </row>
    <row r="75" spans="1:18">
      <c r="A75" s="1">
        <v>73</v>
      </c>
      <c r="B75" s="11" t="s">
        <v>1081</v>
      </c>
      <c r="C75" s="12"/>
      <c r="D75" s="12"/>
      <c r="E75" s="6" t="str">
        <f t="shared" si="5"/>
        <v>白山</v>
      </c>
      <c r="F75" s="13">
        <v>220600</v>
      </c>
      <c r="G75" s="11" t="s">
        <v>68</v>
      </c>
      <c r="H75" s="11" t="s">
        <v>834</v>
      </c>
      <c r="I75" s="12"/>
      <c r="J75" s="33"/>
      <c r="K75" s="12"/>
      <c r="L75" s="12"/>
      <c r="M75" s="12"/>
      <c r="N75" s="12"/>
      <c r="O75" s="12"/>
      <c r="P75" s="34" t="s">
        <v>1639</v>
      </c>
      <c r="Q75" s="12"/>
      <c r="R75" s="12"/>
    </row>
    <row r="76" spans="1:18">
      <c r="A76" s="1">
        <v>74</v>
      </c>
      <c r="B76" s="11" t="s">
        <v>1608</v>
      </c>
      <c r="C76" s="12"/>
      <c r="D76" s="12"/>
      <c r="E76" s="6" t="str">
        <f t="shared" si="5"/>
        <v>双沟（取消）</v>
      </c>
      <c r="F76" s="13">
        <v>220600</v>
      </c>
      <c r="G76" s="11" t="s">
        <v>68</v>
      </c>
      <c r="H76" s="11" t="s">
        <v>834</v>
      </c>
      <c r="I76" s="12"/>
      <c r="J76" s="33"/>
      <c r="K76" s="12"/>
      <c r="L76" s="12"/>
      <c r="M76" s="12"/>
      <c r="N76" s="12"/>
      <c r="O76" s="12"/>
      <c r="P76" s="34" t="s">
        <v>1643</v>
      </c>
      <c r="Q76" s="12"/>
      <c r="R76" s="12"/>
    </row>
    <row r="77" hidden="1" spans="1:18">
      <c r="A77" s="1">
        <v>76</v>
      </c>
      <c r="B77" s="6" t="s">
        <v>258</v>
      </c>
      <c r="C77" s="7">
        <v>22</v>
      </c>
      <c r="D77" s="8" t="s">
        <v>1647</v>
      </c>
      <c r="E77" s="6" t="str">
        <f t="shared" si="5"/>
        <v>宜兴</v>
      </c>
      <c r="F77" s="6">
        <v>320200</v>
      </c>
      <c r="G77" s="6" t="s">
        <v>82</v>
      </c>
      <c r="H77" s="6" t="s">
        <v>259</v>
      </c>
      <c r="I77" s="7">
        <v>47.63</v>
      </c>
      <c r="J77" s="25">
        <v>1000</v>
      </c>
      <c r="K77" s="24">
        <f>(I77*100000000)/(J77*1000000)</f>
        <v>4.763</v>
      </c>
      <c r="L77" s="24" t="s">
        <v>240</v>
      </c>
      <c r="M77" s="24">
        <v>14.9</v>
      </c>
      <c r="N77" s="7">
        <v>2003</v>
      </c>
      <c r="O77" s="7">
        <v>2008</v>
      </c>
      <c r="P77" s="28" t="s">
        <v>216</v>
      </c>
      <c r="Q77" s="28" t="s">
        <v>260</v>
      </c>
      <c r="R77" s="50">
        <v>0.4</v>
      </c>
    </row>
    <row r="78" ht="29" hidden="1" spans="1:18">
      <c r="A78" s="1">
        <v>82</v>
      </c>
      <c r="B78" s="6" t="s">
        <v>380</v>
      </c>
      <c r="C78" s="7">
        <v>23</v>
      </c>
      <c r="D78" s="8" t="s">
        <v>379</v>
      </c>
      <c r="E78" s="6" t="str">
        <f t="shared" si="5"/>
        <v>句容</v>
      </c>
      <c r="F78" s="6">
        <v>321100</v>
      </c>
      <c r="G78" s="6" t="s">
        <v>82</v>
      </c>
      <c r="H78" s="6" t="s">
        <v>381</v>
      </c>
      <c r="I78" s="24">
        <v>96.06</v>
      </c>
      <c r="J78" s="25">
        <v>1350</v>
      </c>
      <c r="K78" s="24">
        <f>(I78*100000000)/(J78*1000000)</f>
        <v>7.11555555555556</v>
      </c>
      <c r="L78" s="24" t="s">
        <v>382</v>
      </c>
      <c r="M78" s="24">
        <v>13.5</v>
      </c>
      <c r="N78" s="7">
        <v>2016</v>
      </c>
      <c r="O78" s="7">
        <v>2026</v>
      </c>
      <c r="P78" s="28" t="s">
        <v>347</v>
      </c>
      <c r="Q78" s="28" t="s">
        <v>383</v>
      </c>
      <c r="R78" s="50">
        <v>0.7</v>
      </c>
    </row>
    <row r="79" spans="1:18">
      <c r="A79" s="1">
        <v>77</v>
      </c>
      <c r="B79" s="11" t="s">
        <v>1084</v>
      </c>
      <c r="C79" s="12"/>
      <c r="D79" s="12"/>
      <c r="E79" s="6" t="str">
        <f t="shared" si="5"/>
        <v>马山</v>
      </c>
      <c r="F79" s="13">
        <v>320200</v>
      </c>
      <c r="G79" s="11" t="s">
        <v>82</v>
      </c>
      <c r="H79" s="11" t="s">
        <v>259</v>
      </c>
      <c r="I79" s="12"/>
      <c r="J79" s="33"/>
      <c r="K79" s="12"/>
      <c r="L79" s="12"/>
      <c r="M79" s="12"/>
      <c r="N79" s="12"/>
      <c r="O79" s="12"/>
      <c r="P79" s="34" t="s">
        <v>1643</v>
      </c>
      <c r="Q79" s="12"/>
      <c r="R79" s="12"/>
    </row>
    <row r="80" spans="1:18">
      <c r="A80" s="1">
        <v>78</v>
      </c>
      <c r="B80" s="11" t="s">
        <v>1090</v>
      </c>
      <c r="C80" s="12"/>
      <c r="D80" s="12"/>
      <c r="E80" s="6" t="str">
        <f t="shared" si="5"/>
        <v>溧阳</v>
      </c>
      <c r="F80" s="13">
        <v>320400</v>
      </c>
      <c r="G80" s="11" t="s">
        <v>82</v>
      </c>
      <c r="H80" s="11" t="s">
        <v>1076</v>
      </c>
      <c r="I80" s="12"/>
      <c r="J80" s="33"/>
      <c r="K80" s="12"/>
      <c r="L80" s="12"/>
      <c r="M80" s="12"/>
      <c r="N80" s="12"/>
      <c r="O80" s="12"/>
      <c r="P80" s="34" t="s">
        <v>1622</v>
      </c>
      <c r="Q80" s="12"/>
      <c r="R80" s="12"/>
    </row>
    <row r="81" spans="1:18">
      <c r="A81" s="1">
        <v>79</v>
      </c>
      <c r="B81" s="11" t="s">
        <v>1075</v>
      </c>
      <c r="C81" s="12"/>
      <c r="D81" s="12"/>
      <c r="E81" s="6" t="str">
        <f t="shared" si="5"/>
        <v>沙河</v>
      </c>
      <c r="F81" s="13">
        <v>320400</v>
      </c>
      <c r="G81" s="11" t="s">
        <v>82</v>
      </c>
      <c r="H81" s="11" t="s">
        <v>1076</v>
      </c>
      <c r="I81" s="12"/>
      <c r="J81" s="33"/>
      <c r="K81" s="12"/>
      <c r="L81" s="12"/>
      <c r="M81" s="12"/>
      <c r="N81" s="12"/>
      <c r="O81" s="12"/>
      <c r="P81" s="34" t="s">
        <v>1639</v>
      </c>
      <c r="Q81" s="12"/>
      <c r="R81" s="12"/>
    </row>
    <row r="82" spans="1:18">
      <c r="A82" s="1">
        <v>80</v>
      </c>
      <c r="B82" s="11" t="s">
        <v>1648</v>
      </c>
      <c r="C82" s="12"/>
      <c r="D82" s="12"/>
      <c r="E82" s="6" t="str">
        <f t="shared" si="5"/>
        <v>竹海</v>
      </c>
      <c r="F82" s="13">
        <v>320400</v>
      </c>
      <c r="G82" s="11" t="s">
        <v>82</v>
      </c>
      <c r="H82" s="11" t="s">
        <v>1076</v>
      </c>
      <c r="I82" s="12"/>
      <c r="J82" s="33"/>
      <c r="K82" s="12"/>
      <c r="L82" s="12"/>
      <c r="M82" s="12"/>
      <c r="N82" s="12"/>
      <c r="O82" s="12"/>
      <c r="P82" s="34" t="s">
        <v>1649</v>
      </c>
      <c r="Q82" s="12"/>
      <c r="R82" s="12"/>
    </row>
    <row r="83" spans="1:18">
      <c r="A83" s="1">
        <v>81</v>
      </c>
      <c r="B83" s="11" t="s">
        <v>1370</v>
      </c>
      <c r="C83" s="12"/>
      <c r="D83" s="12"/>
      <c r="E83" s="6" t="str">
        <f t="shared" si="5"/>
        <v>连云港</v>
      </c>
      <c r="F83" s="13">
        <v>320700</v>
      </c>
      <c r="G83" s="11" t="s">
        <v>82</v>
      </c>
      <c r="H83" s="11" t="s">
        <v>1371</v>
      </c>
      <c r="I83" s="12"/>
      <c r="J83" s="33"/>
      <c r="K83" s="12"/>
      <c r="L83" s="12"/>
      <c r="M83" s="12"/>
      <c r="N83" s="12"/>
      <c r="O83" s="12"/>
      <c r="P83" s="34" t="s">
        <v>1621</v>
      </c>
      <c r="Q83" s="12"/>
      <c r="R83" s="12"/>
    </row>
    <row r="84" ht="29" hidden="1" spans="1:18">
      <c r="A84" s="1">
        <v>85</v>
      </c>
      <c r="B84" s="6" t="s">
        <v>303</v>
      </c>
      <c r="C84" s="7">
        <v>24</v>
      </c>
      <c r="D84" s="8" t="s">
        <v>302</v>
      </c>
      <c r="E84" s="6" t="str">
        <f t="shared" si="5"/>
        <v>洪屏</v>
      </c>
      <c r="F84" s="6">
        <v>360900</v>
      </c>
      <c r="G84" s="6" t="s">
        <v>102</v>
      </c>
      <c r="H84" s="6" t="s">
        <v>304</v>
      </c>
      <c r="I84" s="24">
        <v>51.88</v>
      </c>
      <c r="J84" s="25">
        <v>1200</v>
      </c>
      <c r="K84" s="24">
        <f>(I84*100000000)/(J84*1000000)</f>
        <v>4.32333333333333</v>
      </c>
      <c r="L84" s="24" t="s">
        <v>222</v>
      </c>
      <c r="M84" s="24">
        <v>22.93</v>
      </c>
      <c r="N84" s="7">
        <v>2012</v>
      </c>
      <c r="O84" s="7">
        <v>2016</v>
      </c>
      <c r="P84" s="28" t="s">
        <v>216</v>
      </c>
      <c r="Q84" s="28" t="s">
        <v>305</v>
      </c>
      <c r="R84" s="50">
        <v>0.55</v>
      </c>
    </row>
    <row r="85" ht="29" hidden="1" spans="1:18">
      <c r="A85" s="1">
        <v>84</v>
      </c>
      <c r="B85" s="6" t="s">
        <v>480</v>
      </c>
      <c r="C85" s="7">
        <v>25</v>
      </c>
      <c r="D85" s="8" t="s">
        <v>479</v>
      </c>
      <c r="E85" s="6" t="str">
        <f t="shared" si="5"/>
        <v>奉新</v>
      </c>
      <c r="F85" s="6">
        <v>360900</v>
      </c>
      <c r="G85" s="6" t="s">
        <v>102</v>
      </c>
      <c r="H85" s="6" t="s">
        <v>304</v>
      </c>
      <c r="I85" s="24">
        <v>76.4</v>
      </c>
      <c r="J85" s="25">
        <v>1200</v>
      </c>
      <c r="K85" s="24">
        <f>(I85*100000000)/(J85*1000000)</f>
        <v>6.36666666666667</v>
      </c>
      <c r="L85" s="24" t="s">
        <v>222</v>
      </c>
      <c r="M85" s="24">
        <v>12</v>
      </c>
      <c r="N85" s="58" t="s">
        <v>1598</v>
      </c>
      <c r="O85" s="27" t="s">
        <v>457</v>
      </c>
      <c r="P85" s="28" t="s">
        <v>1625</v>
      </c>
      <c r="Q85" s="28" t="s">
        <v>481</v>
      </c>
      <c r="R85" s="50">
        <v>0.7</v>
      </c>
    </row>
    <row r="86" spans="1:18">
      <c r="A86" s="1">
        <v>83</v>
      </c>
      <c r="B86" s="11" t="s">
        <v>1184</v>
      </c>
      <c r="C86" s="12"/>
      <c r="D86" s="12"/>
      <c r="E86" s="6" t="str">
        <f t="shared" si="5"/>
        <v>赣县</v>
      </c>
      <c r="F86" s="13">
        <v>360700</v>
      </c>
      <c r="G86" s="11" t="s">
        <v>102</v>
      </c>
      <c r="H86" s="11" t="s">
        <v>846</v>
      </c>
      <c r="I86" s="12"/>
      <c r="J86" s="33"/>
      <c r="K86" s="12"/>
      <c r="L86" s="12"/>
      <c r="M86" s="12"/>
      <c r="N86" s="12"/>
      <c r="O86" s="12"/>
      <c r="P86" s="34" t="s">
        <v>1621</v>
      </c>
      <c r="Q86" s="12"/>
      <c r="R86" s="12"/>
    </row>
    <row r="87" ht="29" hidden="1" spans="1:18">
      <c r="A87" s="1">
        <v>90</v>
      </c>
      <c r="B87" s="6" t="s">
        <v>280</v>
      </c>
      <c r="C87" s="7">
        <v>26</v>
      </c>
      <c r="D87" s="8" t="s">
        <v>279</v>
      </c>
      <c r="E87" s="6" t="str">
        <f t="shared" si="5"/>
        <v>蒲石河</v>
      </c>
      <c r="F87" s="6">
        <v>210600</v>
      </c>
      <c r="G87" s="6" t="s">
        <v>63</v>
      </c>
      <c r="H87" s="6" t="s">
        <v>281</v>
      </c>
      <c r="I87" s="24">
        <v>45.16</v>
      </c>
      <c r="J87" s="25">
        <v>1200</v>
      </c>
      <c r="K87" s="24">
        <f>(I87*100000000)/(J87*1000000)</f>
        <v>3.76333333333333</v>
      </c>
      <c r="L87" s="24" t="s">
        <v>222</v>
      </c>
      <c r="M87" s="24">
        <v>18.6</v>
      </c>
      <c r="N87" s="7">
        <v>2006</v>
      </c>
      <c r="O87" s="7">
        <v>2012</v>
      </c>
      <c r="P87" s="28" t="s">
        <v>216</v>
      </c>
      <c r="Q87" s="28" t="s">
        <v>282</v>
      </c>
      <c r="R87" s="50">
        <v>0.37</v>
      </c>
    </row>
    <row r="88" hidden="1" spans="1:18">
      <c r="A88" s="1">
        <v>87</v>
      </c>
      <c r="B88" s="6" t="s">
        <v>899</v>
      </c>
      <c r="C88" s="7">
        <v>27</v>
      </c>
      <c r="D88" s="8" t="s">
        <v>898</v>
      </c>
      <c r="E88" s="6" t="str">
        <f t="shared" si="5"/>
        <v>清原</v>
      </c>
      <c r="F88" s="6">
        <v>210400</v>
      </c>
      <c r="G88" s="6" t="s">
        <v>63</v>
      </c>
      <c r="H88" s="6" t="s">
        <v>804</v>
      </c>
      <c r="I88" s="24">
        <v>108.25</v>
      </c>
      <c r="J88" s="25">
        <v>1800</v>
      </c>
      <c r="K88" s="24">
        <f>(I88*100000000)/(J88*1000000)</f>
        <v>6.01388888888889</v>
      </c>
      <c r="L88" s="24" t="s">
        <v>228</v>
      </c>
      <c r="M88" s="24">
        <v>30.11</v>
      </c>
      <c r="N88" s="7">
        <v>2017</v>
      </c>
      <c r="O88" s="7">
        <v>2023</v>
      </c>
      <c r="P88" s="28" t="s">
        <v>347</v>
      </c>
      <c r="Q88" s="28" t="s">
        <v>1595</v>
      </c>
      <c r="R88" s="50">
        <v>0.7</v>
      </c>
    </row>
    <row r="89" ht="29" hidden="1" spans="1:18">
      <c r="A89" s="1">
        <v>86</v>
      </c>
      <c r="B89" s="6" t="s">
        <v>895</v>
      </c>
      <c r="C89" s="7">
        <v>28</v>
      </c>
      <c r="D89" s="8" t="s">
        <v>894</v>
      </c>
      <c r="E89" s="6" t="str">
        <f t="shared" si="5"/>
        <v>庄河</v>
      </c>
      <c r="F89" s="6">
        <v>210200</v>
      </c>
      <c r="G89" s="6" t="s">
        <v>63</v>
      </c>
      <c r="H89" s="6" t="s">
        <v>896</v>
      </c>
      <c r="I89" s="24">
        <v>67.98</v>
      </c>
      <c r="J89" s="25">
        <v>1000</v>
      </c>
      <c r="K89" s="24">
        <f>(I89*100000000)/(J89*1000000)</f>
        <v>6.798</v>
      </c>
      <c r="L89" s="24" t="s">
        <v>240</v>
      </c>
      <c r="M89" s="7">
        <v>16.73</v>
      </c>
      <c r="N89" s="7">
        <v>2021</v>
      </c>
      <c r="O89" s="7">
        <v>2027</v>
      </c>
      <c r="P89" s="28" t="s">
        <v>347</v>
      </c>
      <c r="Q89" s="28" t="s">
        <v>1596</v>
      </c>
      <c r="R89" s="50">
        <v>0.51</v>
      </c>
    </row>
    <row r="90" spans="1:18">
      <c r="A90" s="1">
        <v>88</v>
      </c>
      <c r="B90" s="11" t="s">
        <v>1119</v>
      </c>
      <c r="C90" s="12"/>
      <c r="D90" s="12"/>
      <c r="E90" s="6" t="str">
        <f t="shared" si="5"/>
        <v>大雅河</v>
      </c>
      <c r="F90" s="13">
        <v>210500</v>
      </c>
      <c r="G90" s="11" t="s">
        <v>63</v>
      </c>
      <c r="H90" s="11" t="s">
        <v>681</v>
      </c>
      <c r="I90" s="12"/>
      <c r="J90" s="33"/>
      <c r="K90" s="12"/>
      <c r="L90" s="12"/>
      <c r="M90" s="12"/>
      <c r="N90" s="12"/>
      <c r="O90" s="12"/>
      <c r="P90" s="34" t="s">
        <v>1621</v>
      </c>
      <c r="Q90" s="12"/>
      <c r="R90" s="12"/>
    </row>
    <row r="91" spans="1:18">
      <c r="A91" s="1">
        <v>89</v>
      </c>
      <c r="B91" s="11" t="s">
        <v>680</v>
      </c>
      <c r="C91" s="12"/>
      <c r="D91" s="12"/>
      <c r="E91" s="6" t="str">
        <f t="shared" si="5"/>
        <v>太子河</v>
      </c>
      <c r="F91" s="13">
        <v>210500</v>
      </c>
      <c r="G91" s="11" t="s">
        <v>63</v>
      </c>
      <c r="H91" s="11" t="s">
        <v>681</v>
      </c>
      <c r="I91" s="12"/>
      <c r="J91" s="33"/>
      <c r="K91" s="12"/>
      <c r="L91" s="12"/>
      <c r="M91" s="12"/>
      <c r="N91" s="12"/>
      <c r="O91" s="12"/>
      <c r="P91" s="34" t="s">
        <v>1621</v>
      </c>
      <c r="Q91" s="12"/>
      <c r="R91" s="12"/>
    </row>
    <row r="92" spans="1:18">
      <c r="A92" s="1">
        <v>91</v>
      </c>
      <c r="B92" s="11" t="s">
        <v>1120</v>
      </c>
      <c r="C92" s="12"/>
      <c r="D92" s="12"/>
      <c r="E92" s="6" t="str">
        <f t="shared" si="5"/>
        <v>兴城</v>
      </c>
      <c r="F92" s="13">
        <v>211400</v>
      </c>
      <c r="G92" s="11" t="s">
        <v>63</v>
      </c>
      <c r="H92" s="11" t="s">
        <v>1121</v>
      </c>
      <c r="I92" s="12"/>
      <c r="J92" s="33"/>
      <c r="K92" s="12"/>
      <c r="L92" s="12"/>
      <c r="M92" s="12"/>
      <c r="N92" s="12"/>
      <c r="O92" s="12"/>
      <c r="P92" s="34" t="s">
        <v>1621</v>
      </c>
      <c r="Q92" s="12"/>
      <c r="R92" s="12"/>
    </row>
    <row r="93" ht="29" hidden="1" spans="1:18">
      <c r="A93" s="1">
        <v>95</v>
      </c>
      <c r="B93" s="6" t="s">
        <v>401</v>
      </c>
      <c r="C93" s="7">
        <v>29</v>
      </c>
      <c r="D93" s="8" t="s">
        <v>400</v>
      </c>
      <c r="E93" s="6" t="str">
        <f t="shared" si="5"/>
        <v>芝瑞</v>
      </c>
      <c r="F93" s="6">
        <v>150400</v>
      </c>
      <c r="G93" s="6" t="s">
        <v>58</v>
      </c>
      <c r="H93" s="6" t="s">
        <v>402</v>
      </c>
      <c r="I93" s="24">
        <v>83.08</v>
      </c>
      <c r="J93" s="25">
        <v>1200</v>
      </c>
      <c r="K93" s="24">
        <f>(I93*100000000)/(J93*1000000)</f>
        <v>6.92333333333333</v>
      </c>
      <c r="L93" s="24" t="s">
        <v>222</v>
      </c>
      <c r="M93" s="24">
        <v>20.08</v>
      </c>
      <c r="N93" s="7">
        <v>2017</v>
      </c>
      <c r="O93" s="7">
        <v>2025</v>
      </c>
      <c r="P93" s="28" t="s">
        <v>347</v>
      </c>
      <c r="Q93" s="28" t="s">
        <v>403</v>
      </c>
      <c r="R93" s="50">
        <v>0.699998</v>
      </c>
    </row>
    <row r="94" spans="1:18">
      <c r="A94" s="1">
        <v>92</v>
      </c>
      <c r="B94" s="11" t="s">
        <v>1087</v>
      </c>
      <c r="C94" s="12"/>
      <c r="D94" s="12"/>
      <c r="E94" s="6" t="str">
        <f t="shared" si="5"/>
        <v>呼和浩特</v>
      </c>
      <c r="F94" s="13">
        <v>150100</v>
      </c>
      <c r="G94" s="11" t="s">
        <v>58</v>
      </c>
      <c r="H94" s="11" t="s">
        <v>1088</v>
      </c>
      <c r="I94" s="12"/>
      <c r="J94" s="33"/>
      <c r="K94" s="12"/>
      <c r="L94" s="12"/>
      <c r="M94" s="12"/>
      <c r="N94" s="12"/>
      <c r="O94" s="12"/>
      <c r="P94" s="34" t="s">
        <v>1639</v>
      </c>
      <c r="Q94" s="12"/>
      <c r="R94" s="12"/>
    </row>
    <row r="95" spans="1:18">
      <c r="A95" s="1">
        <v>93</v>
      </c>
      <c r="B95" s="11" t="s">
        <v>1494</v>
      </c>
      <c r="C95" s="12"/>
      <c r="D95" s="12"/>
      <c r="E95" s="6" t="str">
        <f t="shared" si="5"/>
        <v>美岱</v>
      </c>
      <c r="F95" s="13">
        <v>150200</v>
      </c>
      <c r="G95" s="11" t="s">
        <v>58</v>
      </c>
      <c r="H95" s="11" t="s">
        <v>1495</v>
      </c>
      <c r="I95" s="12"/>
      <c r="J95" s="33"/>
      <c r="K95" s="12"/>
      <c r="L95" s="12"/>
      <c r="M95" s="12"/>
      <c r="N95" s="12"/>
      <c r="O95" s="12"/>
      <c r="P95" s="34" t="s">
        <v>1649</v>
      </c>
      <c r="Q95" s="12"/>
      <c r="R95" s="12"/>
    </row>
    <row r="96" spans="1:18">
      <c r="A96" s="1">
        <v>94</v>
      </c>
      <c r="B96" s="11" t="s">
        <v>1188</v>
      </c>
      <c r="C96" s="12"/>
      <c r="D96" s="12"/>
      <c r="E96" s="6" t="str">
        <f t="shared" si="5"/>
        <v>乌海</v>
      </c>
      <c r="F96" s="13">
        <v>150300</v>
      </c>
      <c r="G96" s="11" t="s">
        <v>58</v>
      </c>
      <c r="H96" s="11" t="s">
        <v>1189</v>
      </c>
      <c r="I96" s="12">
        <v>83.39</v>
      </c>
      <c r="J96" s="33">
        <v>1200</v>
      </c>
      <c r="K96" s="12"/>
      <c r="L96" s="12"/>
      <c r="M96" s="12"/>
      <c r="N96" s="12"/>
      <c r="O96" s="12"/>
      <c r="P96" s="34" t="s">
        <v>347</v>
      </c>
      <c r="Q96" s="12"/>
      <c r="R96" s="12"/>
    </row>
    <row r="97" spans="1:18">
      <c r="A97" s="1">
        <v>96</v>
      </c>
      <c r="B97" s="11" t="s">
        <v>1437</v>
      </c>
      <c r="C97" s="12"/>
      <c r="D97" s="12"/>
      <c r="E97" s="6" t="str">
        <f t="shared" si="5"/>
        <v>牙克石</v>
      </c>
      <c r="F97" s="13">
        <v>150700</v>
      </c>
      <c r="G97" s="11" t="s">
        <v>58</v>
      </c>
      <c r="H97" s="11" t="s">
        <v>1438</v>
      </c>
      <c r="I97" s="12"/>
      <c r="J97" s="33"/>
      <c r="K97" s="12"/>
      <c r="L97" s="12"/>
      <c r="M97" s="12"/>
      <c r="N97" s="12"/>
      <c r="O97" s="12"/>
      <c r="P97" s="34" t="s">
        <v>1642</v>
      </c>
      <c r="Q97" s="12"/>
      <c r="R97" s="12"/>
    </row>
    <row r="98" spans="1:18">
      <c r="A98" s="1">
        <v>97</v>
      </c>
      <c r="B98" s="11" t="s">
        <v>1439</v>
      </c>
      <c r="C98" s="12"/>
      <c r="D98" s="12"/>
      <c r="E98" s="6" t="str">
        <f t="shared" ref="E98:E129" si="6">B98</f>
        <v>索伦</v>
      </c>
      <c r="F98" s="13">
        <v>152200</v>
      </c>
      <c r="G98" s="11" t="s">
        <v>58</v>
      </c>
      <c r="H98" s="11" t="s">
        <v>1440</v>
      </c>
      <c r="I98" s="12"/>
      <c r="J98" s="33"/>
      <c r="K98" s="12"/>
      <c r="L98" s="12"/>
      <c r="M98" s="12"/>
      <c r="N98" s="12"/>
      <c r="O98" s="12"/>
      <c r="P98" s="34" t="s">
        <v>1642</v>
      </c>
      <c r="Q98" s="12"/>
      <c r="R98" s="12"/>
    </row>
    <row r="99" spans="1:18">
      <c r="A99" s="1">
        <v>98</v>
      </c>
      <c r="B99" s="11" t="s">
        <v>1650</v>
      </c>
      <c r="C99" s="12"/>
      <c r="D99" s="12"/>
      <c r="E99" s="6" t="str">
        <f t="shared" si="6"/>
        <v>锡林浩特</v>
      </c>
      <c r="F99" s="13">
        <v>152500</v>
      </c>
      <c r="G99" s="11" t="s">
        <v>58</v>
      </c>
      <c r="H99" s="11" t="s">
        <v>1651</v>
      </c>
      <c r="I99" s="12"/>
      <c r="J99" s="33"/>
      <c r="K99" s="12"/>
      <c r="L99" s="12"/>
      <c r="M99" s="12"/>
      <c r="N99" s="12"/>
      <c r="O99" s="12"/>
      <c r="P99" s="34" t="s">
        <v>1642</v>
      </c>
      <c r="Q99" s="12"/>
      <c r="R99" s="12"/>
    </row>
    <row r="100" spans="1:18">
      <c r="A100" s="1">
        <v>99</v>
      </c>
      <c r="B100" s="11" t="s">
        <v>1125</v>
      </c>
      <c r="C100" s="12"/>
      <c r="D100" s="12"/>
      <c r="E100" s="6" t="str">
        <f t="shared" si="6"/>
        <v>牛首山</v>
      </c>
      <c r="F100" s="13">
        <v>640300</v>
      </c>
      <c r="G100" s="11" t="s">
        <v>182</v>
      </c>
      <c r="H100" s="11" t="s">
        <v>1126</v>
      </c>
      <c r="I100" s="12"/>
      <c r="J100" s="33"/>
      <c r="K100" s="12"/>
      <c r="L100" s="12"/>
      <c r="M100" s="12"/>
      <c r="N100" s="12"/>
      <c r="O100" s="12"/>
      <c r="P100" s="34" t="s">
        <v>1621</v>
      </c>
      <c r="Q100" s="12"/>
      <c r="R100" s="12"/>
    </row>
    <row r="101" spans="1:18">
      <c r="A101" s="1">
        <v>100</v>
      </c>
      <c r="B101" s="11" t="s">
        <v>1127</v>
      </c>
      <c r="C101" s="12"/>
      <c r="D101" s="12"/>
      <c r="E101" s="6" t="str">
        <f t="shared" si="6"/>
        <v>中宁</v>
      </c>
      <c r="F101" s="13">
        <v>640500</v>
      </c>
      <c r="G101" s="11" t="s">
        <v>182</v>
      </c>
      <c r="H101" s="11" t="s">
        <v>1128</v>
      </c>
      <c r="I101" s="12"/>
      <c r="J101" s="33"/>
      <c r="K101" s="12"/>
      <c r="L101" s="12"/>
      <c r="M101" s="12"/>
      <c r="N101" s="12"/>
      <c r="O101" s="12"/>
      <c r="P101" s="34" t="s">
        <v>1643</v>
      </c>
      <c r="Q101" s="12"/>
      <c r="R101" s="12"/>
    </row>
    <row r="102" ht="29" hidden="1" spans="1:18">
      <c r="A102" s="1">
        <v>108</v>
      </c>
      <c r="B102" s="14" t="s">
        <v>238</v>
      </c>
      <c r="C102" s="53">
        <v>30</v>
      </c>
      <c r="D102" s="54" t="s">
        <v>237</v>
      </c>
      <c r="E102" s="6" t="str">
        <f t="shared" si="6"/>
        <v>泰安一期</v>
      </c>
      <c r="F102" s="14">
        <v>370900</v>
      </c>
      <c r="G102" s="14" t="s">
        <v>107</v>
      </c>
      <c r="H102" s="14" t="s">
        <v>239</v>
      </c>
      <c r="I102" s="59">
        <v>43.26</v>
      </c>
      <c r="J102" s="60">
        <v>1000</v>
      </c>
      <c r="K102" s="59">
        <f>(I102*100000000)/(J102*1000000)</f>
        <v>4.326</v>
      </c>
      <c r="L102" s="59" t="s">
        <v>240</v>
      </c>
      <c r="M102" s="59">
        <v>13.382</v>
      </c>
      <c r="N102" s="53">
        <v>2000</v>
      </c>
      <c r="O102" s="53">
        <v>2005</v>
      </c>
      <c r="P102" s="61" t="s">
        <v>216</v>
      </c>
      <c r="Q102" s="61" t="s">
        <v>241</v>
      </c>
      <c r="R102" s="68">
        <v>0.502913</v>
      </c>
    </row>
    <row r="103" ht="29" hidden="1" spans="1:18">
      <c r="A103" s="1">
        <v>109</v>
      </c>
      <c r="B103" s="14" t="s">
        <v>1609</v>
      </c>
      <c r="C103" s="53">
        <v>31</v>
      </c>
      <c r="D103" s="54" t="s">
        <v>1652</v>
      </c>
      <c r="E103" s="6" t="str">
        <f t="shared" si="6"/>
        <v>泰山</v>
      </c>
      <c r="F103" s="14">
        <v>370900</v>
      </c>
      <c r="G103" s="14" t="s">
        <v>107</v>
      </c>
      <c r="H103" s="14" t="s">
        <v>239</v>
      </c>
      <c r="I103" s="59" t="s">
        <v>457</v>
      </c>
      <c r="J103" s="60">
        <v>1000</v>
      </c>
      <c r="K103" s="59" t="s">
        <v>457</v>
      </c>
      <c r="L103" s="59" t="s">
        <v>240</v>
      </c>
      <c r="M103" s="59">
        <v>17.843</v>
      </c>
      <c r="N103" s="62" t="s">
        <v>457</v>
      </c>
      <c r="O103" s="53">
        <v>2007</v>
      </c>
      <c r="P103" s="61" t="s">
        <v>216</v>
      </c>
      <c r="Q103" s="61"/>
      <c r="R103" s="68">
        <v>0.502913</v>
      </c>
    </row>
    <row r="104" hidden="1" spans="1:18">
      <c r="A104" s="1">
        <v>112</v>
      </c>
      <c r="B104" s="14" t="s">
        <v>336</v>
      </c>
      <c r="C104" s="53">
        <v>32</v>
      </c>
      <c r="D104" s="54" t="s">
        <v>335</v>
      </c>
      <c r="E104" s="6" t="str">
        <f t="shared" si="6"/>
        <v>沂蒙</v>
      </c>
      <c r="F104" s="14">
        <v>371300</v>
      </c>
      <c r="G104" s="14" t="s">
        <v>107</v>
      </c>
      <c r="H104" s="14" t="s">
        <v>337</v>
      </c>
      <c r="I104" s="59">
        <v>73.7</v>
      </c>
      <c r="J104" s="60">
        <v>1200</v>
      </c>
      <c r="K104" s="59">
        <f>(I104*100000000)/(J104*1000000)</f>
        <v>6.14166666666667</v>
      </c>
      <c r="L104" s="59" t="s">
        <v>222</v>
      </c>
      <c r="M104" s="59">
        <v>20.08</v>
      </c>
      <c r="N104" s="53">
        <v>2015</v>
      </c>
      <c r="O104" s="53">
        <v>2021</v>
      </c>
      <c r="P104" s="61" t="s">
        <v>216</v>
      </c>
      <c r="Q104" s="61" t="s">
        <v>338</v>
      </c>
      <c r="R104" s="68">
        <v>0.549997</v>
      </c>
    </row>
    <row r="105" ht="29" hidden="1" spans="1:18">
      <c r="A105" s="1">
        <v>111</v>
      </c>
      <c r="B105" s="14" t="s">
        <v>350</v>
      </c>
      <c r="C105" s="53">
        <v>33</v>
      </c>
      <c r="D105" s="54" t="s">
        <v>349</v>
      </c>
      <c r="E105" s="6" t="str">
        <f t="shared" si="6"/>
        <v>文登</v>
      </c>
      <c r="F105" s="14">
        <v>371000</v>
      </c>
      <c r="G105" s="14" t="s">
        <v>107</v>
      </c>
      <c r="H105" s="14" t="s">
        <v>351</v>
      </c>
      <c r="I105" s="59">
        <v>82.7</v>
      </c>
      <c r="J105" s="60">
        <v>1800</v>
      </c>
      <c r="K105" s="59">
        <f>(I105*100000000)/(J105*1000000)</f>
        <v>4.59444444444444</v>
      </c>
      <c r="L105" s="59" t="s">
        <v>228</v>
      </c>
      <c r="M105" s="59">
        <v>26.28</v>
      </c>
      <c r="N105" s="53">
        <v>2015</v>
      </c>
      <c r="O105" s="53">
        <v>2022</v>
      </c>
      <c r="P105" s="61" t="s">
        <v>347</v>
      </c>
      <c r="Q105" s="61" t="s">
        <v>352</v>
      </c>
      <c r="R105" s="68">
        <v>0.55</v>
      </c>
    </row>
    <row r="106" hidden="1" spans="1:18">
      <c r="A106" s="1">
        <v>106</v>
      </c>
      <c r="B106" s="14" t="s">
        <v>421</v>
      </c>
      <c r="C106" s="53">
        <v>34</v>
      </c>
      <c r="D106" s="54" t="s">
        <v>420</v>
      </c>
      <c r="E106" s="6" t="str">
        <f t="shared" si="6"/>
        <v>潍坊</v>
      </c>
      <c r="F106" s="14">
        <v>370700</v>
      </c>
      <c r="G106" s="14" t="s">
        <v>107</v>
      </c>
      <c r="H106" s="14" t="s">
        <v>422</v>
      </c>
      <c r="I106" s="59">
        <v>81.2</v>
      </c>
      <c r="J106" s="60">
        <v>1200</v>
      </c>
      <c r="K106" s="59">
        <f>(I106*100000000)/(J106*1000000)</f>
        <v>6.76666666666667</v>
      </c>
      <c r="L106" s="59" t="s">
        <v>222</v>
      </c>
      <c r="M106" s="59">
        <v>13.14</v>
      </c>
      <c r="N106" s="53">
        <v>2020</v>
      </c>
      <c r="O106" s="53">
        <v>2026</v>
      </c>
      <c r="P106" s="61" t="s">
        <v>347</v>
      </c>
      <c r="Q106" s="61" t="s">
        <v>423</v>
      </c>
      <c r="R106" s="68">
        <v>0.7</v>
      </c>
    </row>
    <row r="107" spans="1:18">
      <c r="A107" s="1">
        <v>101</v>
      </c>
      <c r="B107" s="17" t="s">
        <v>1653</v>
      </c>
      <c r="C107" s="18"/>
      <c r="D107" s="19"/>
      <c r="E107" s="6" t="str">
        <f t="shared" si="6"/>
        <v>海阳</v>
      </c>
      <c r="F107" s="20">
        <v>370600</v>
      </c>
      <c r="G107" s="17" t="s">
        <v>107</v>
      </c>
      <c r="H107" s="17" t="s">
        <v>1654</v>
      </c>
      <c r="I107" s="18"/>
      <c r="J107" s="42"/>
      <c r="K107" s="18"/>
      <c r="L107" s="18"/>
      <c r="M107" s="18"/>
      <c r="N107" s="18"/>
      <c r="O107" s="18"/>
      <c r="P107" s="19" t="s">
        <v>1626</v>
      </c>
      <c r="Q107" s="19"/>
      <c r="R107" s="18"/>
    </row>
    <row r="108" ht="29" spans="1:18">
      <c r="A108" s="1">
        <v>102</v>
      </c>
      <c r="B108" s="20" t="s">
        <v>1379</v>
      </c>
      <c r="C108" s="55"/>
      <c r="D108" s="56" t="s">
        <v>1378</v>
      </c>
      <c r="E108" s="6" t="str">
        <f t="shared" si="6"/>
        <v>仁河</v>
      </c>
      <c r="F108" s="20">
        <v>370700</v>
      </c>
      <c r="G108" s="20" t="s">
        <v>107</v>
      </c>
      <c r="H108" s="20" t="s">
        <v>422</v>
      </c>
      <c r="I108" s="63"/>
      <c r="J108" s="64"/>
      <c r="K108" s="65"/>
      <c r="L108" s="65"/>
      <c r="M108" s="65"/>
      <c r="N108" s="55"/>
      <c r="O108" s="55"/>
      <c r="P108" s="66" t="s">
        <v>1621</v>
      </c>
      <c r="Q108" s="69"/>
      <c r="R108" s="70"/>
    </row>
    <row r="109" ht="29" hidden="1" spans="1:18">
      <c r="A109" s="1">
        <v>103</v>
      </c>
      <c r="B109" s="14" t="s">
        <v>1191</v>
      </c>
      <c r="C109" s="53"/>
      <c r="D109" s="57" t="s">
        <v>1190</v>
      </c>
      <c r="E109" s="6" t="str">
        <f t="shared" si="6"/>
        <v>船厂</v>
      </c>
      <c r="F109" s="14">
        <v>370100</v>
      </c>
      <c r="G109" s="14" t="s">
        <v>107</v>
      </c>
      <c r="H109" s="14" t="s">
        <v>1192</v>
      </c>
      <c r="I109" s="67" t="s">
        <v>457</v>
      </c>
      <c r="J109" s="43">
        <v>1000</v>
      </c>
      <c r="K109" s="67" t="s">
        <v>457</v>
      </c>
      <c r="L109" s="67" t="s">
        <v>240</v>
      </c>
      <c r="M109" s="67" t="s">
        <v>457</v>
      </c>
      <c r="N109" s="21" t="s">
        <v>457</v>
      </c>
      <c r="O109" s="21" t="s">
        <v>457</v>
      </c>
      <c r="P109" s="23" t="s">
        <v>1625</v>
      </c>
      <c r="Q109" s="23"/>
      <c r="R109" s="68"/>
    </row>
    <row r="110" ht="29" hidden="1" spans="1:18">
      <c r="A110" s="1">
        <v>104</v>
      </c>
      <c r="B110" s="14" t="s">
        <v>1205</v>
      </c>
      <c r="C110" s="53"/>
      <c r="D110" s="57" t="s">
        <v>1204</v>
      </c>
      <c r="E110" s="6" t="str">
        <f t="shared" si="6"/>
        <v>庄里</v>
      </c>
      <c r="F110" s="14">
        <v>370400</v>
      </c>
      <c r="G110" s="14" t="s">
        <v>107</v>
      </c>
      <c r="H110" s="14" t="s">
        <v>1206</v>
      </c>
      <c r="I110" s="67">
        <v>84.3</v>
      </c>
      <c r="J110" s="43">
        <v>1180</v>
      </c>
      <c r="K110" s="67" t="s">
        <v>457</v>
      </c>
      <c r="L110" s="67" t="s">
        <v>457</v>
      </c>
      <c r="M110" s="67" t="s">
        <v>457</v>
      </c>
      <c r="N110" s="21" t="s">
        <v>457</v>
      </c>
      <c r="O110" s="21" t="s">
        <v>457</v>
      </c>
      <c r="P110" s="23" t="s">
        <v>1625</v>
      </c>
      <c r="Q110" s="23" t="s">
        <v>1208</v>
      </c>
      <c r="R110" s="68"/>
    </row>
    <row r="111" ht="29" spans="1:18">
      <c r="A111" s="1">
        <v>105</v>
      </c>
      <c r="B111" s="14" t="s">
        <v>1202</v>
      </c>
      <c r="C111" s="53"/>
      <c r="D111" s="57" t="s">
        <v>1201</v>
      </c>
      <c r="E111" s="6" t="str">
        <f t="shared" si="6"/>
        <v>朱崖</v>
      </c>
      <c r="F111" s="14">
        <v>370700</v>
      </c>
      <c r="G111" s="14" t="s">
        <v>107</v>
      </c>
      <c r="H111" s="14" t="s">
        <v>422</v>
      </c>
      <c r="I111" s="67" t="s">
        <v>457</v>
      </c>
      <c r="J111" s="43">
        <v>1200</v>
      </c>
      <c r="K111" s="59"/>
      <c r="L111" s="59"/>
      <c r="M111" s="59"/>
      <c r="N111" s="53"/>
      <c r="O111" s="53"/>
      <c r="P111" s="23" t="s">
        <v>1625</v>
      </c>
      <c r="Q111" s="61"/>
      <c r="R111" s="68"/>
    </row>
    <row r="112" ht="29" hidden="1" spans="1:18">
      <c r="A112" s="1">
        <v>107</v>
      </c>
      <c r="B112" s="14" t="s">
        <v>891</v>
      </c>
      <c r="C112" s="53"/>
      <c r="D112" s="54" t="s">
        <v>890</v>
      </c>
      <c r="E112" s="6" t="str">
        <f t="shared" si="6"/>
        <v>泰安二期</v>
      </c>
      <c r="F112" s="14">
        <v>370900</v>
      </c>
      <c r="G112" s="14" t="s">
        <v>107</v>
      </c>
      <c r="H112" s="14" t="s">
        <v>239</v>
      </c>
      <c r="I112" s="59">
        <v>101.86</v>
      </c>
      <c r="J112" s="60">
        <v>1800</v>
      </c>
      <c r="K112" s="59">
        <f>(I112*100000000)/(J112*1000000)</f>
        <v>5.65888888888889</v>
      </c>
      <c r="L112" s="59" t="s">
        <v>228</v>
      </c>
      <c r="M112" s="53">
        <v>18</v>
      </c>
      <c r="N112" s="53">
        <v>2020</v>
      </c>
      <c r="O112" s="62" t="s">
        <v>457</v>
      </c>
      <c r="P112" s="61" t="s">
        <v>347</v>
      </c>
      <c r="Q112" s="61"/>
      <c r="R112" s="68"/>
    </row>
    <row r="113" ht="29" hidden="1" spans="1:18">
      <c r="A113" s="1">
        <v>110</v>
      </c>
      <c r="B113" s="14" t="s">
        <v>1655</v>
      </c>
      <c r="C113" s="53"/>
      <c r="D113" s="57" t="s">
        <v>1656</v>
      </c>
      <c r="E113" s="6" t="str">
        <f t="shared" si="6"/>
        <v>威海乳山</v>
      </c>
      <c r="F113" s="14">
        <v>371000</v>
      </c>
      <c r="G113" s="14" t="s">
        <v>107</v>
      </c>
      <c r="H113" s="14" t="s">
        <v>351</v>
      </c>
      <c r="I113" s="67">
        <v>64</v>
      </c>
      <c r="J113" s="43">
        <v>1000</v>
      </c>
      <c r="K113" s="67" t="s">
        <v>457</v>
      </c>
      <c r="L113" s="67" t="s">
        <v>457</v>
      </c>
      <c r="M113" s="67" t="s">
        <v>457</v>
      </c>
      <c r="N113" s="21" t="s">
        <v>457</v>
      </c>
      <c r="O113" s="21" t="s">
        <v>1657</v>
      </c>
      <c r="P113" s="23" t="s">
        <v>1625</v>
      </c>
      <c r="Q113" s="61"/>
      <c r="R113" s="68"/>
    </row>
    <row r="114" hidden="1" spans="1:18">
      <c r="A114" s="1">
        <v>115</v>
      </c>
      <c r="B114" s="6" t="s">
        <v>250</v>
      </c>
      <c r="C114" s="7">
        <v>35</v>
      </c>
      <c r="D114" s="8" t="s">
        <v>249</v>
      </c>
      <c r="E114" s="6" t="str">
        <f t="shared" si="6"/>
        <v>西龙池</v>
      </c>
      <c r="F114" s="6">
        <v>140900</v>
      </c>
      <c r="G114" s="6" t="s">
        <v>53</v>
      </c>
      <c r="H114" s="6" t="s">
        <v>251</v>
      </c>
      <c r="I114" s="24">
        <v>50</v>
      </c>
      <c r="J114" s="25">
        <v>1200</v>
      </c>
      <c r="K114" s="24">
        <f>(I114*100000000)/(J114*1000000)</f>
        <v>4.16666666666667</v>
      </c>
      <c r="L114" s="24" t="s">
        <v>222</v>
      </c>
      <c r="M114" s="24">
        <v>18</v>
      </c>
      <c r="N114" s="7">
        <v>2002</v>
      </c>
      <c r="O114" s="7">
        <v>2008</v>
      </c>
      <c r="P114" s="28" t="s">
        <v>216</v>
      </c>
      <c r="Q114" s="28" t="s">
        <v>252</v>
      </c>
      <c r="R114" s="50">
        <v>0.43</v>
      </c>
    </row>
    <row r="115" ht="29" hidden="1" spans="1:18">
      <c r="A115" s="1">
        <v>114</v>
      </c>
      <c r="B115" s="6" t="s">
        <v>434</v>
      </c>
      <c r="C115" s="7">
        <v>36</v>
      </c>
      <c r="D115" s="8" t="s">
        <v>433</v>
      </c>
      <c r="E115" s="6" t="str">
        <f t="shared" si="6"/>
        <v>垣曲</v>
      </c>
      <c r="F115" s="6">
        <v>140800</v>
      </c>
      <c r="G115" s="6" t="s">
        <v>53</v>
      </c>
      <c r="H115" s="6" t="s">
        <v>435</v>
      </c>
      <c r="I115" s="24">
        <v>79.6</v>
      </c>
      <c r="J115" s="25">
        <v>1200</v>
      </c>
      <c r="K115" s="24">
        <f>(I115*100000000)/(J115*1000000)</f>
        <v>6.63333333333333</v>
      </c>
      <c r="L115" s="24" t="s">
        <v>222</v>
      </c>
      <c r="M115" s="24">
        <v>12</v>
      </c>
      <c r="N115" s="7">
        <v>2020</v>
      </c>
      <c r="O115" s="7">
        <v>2028</v>
      </c>
      <c r="P115" s="28" t="s">
        <v>347</v>
      </c>
      <c r="Q115" s="28" t="s">
        <v>436</v>
      </c>
      <c r="R115" s="50">
        <v>0.7</v>
      </c>
    </row>
    <row r="116" ht="29" hidden="1" spans="1:18">
      <c r="A116" s="1">
        <v>113</v>
      </c>
      <c r="B116" s="6" t="s">
        <v>443</v>
      </c>
      <c r="C116" s="7">
        <v>37</v>
      </c>
      <c r="D116" s="8" t="s">
        <v>442</v>
      </c>
      <c r="E116" s="6" t="str">
        <f t="shared" si="6"/>
        <v>浑源</v>
      </c>
      <c r="F116" s="6">
        <v>140200</v>
      </c>
      <c r="G116" s="6" t="s">
        <v>53</v>
      </c>
      <c r="H116" s="6" t="s">
        <v>444</v>
      </c>
      <c r="I116" s="7">
        <v>89.23</v>
      </c>
      <c r="J116" s="25">
        <v>1500</v>
      </c>
      <c r="K116" s="24">
        <f>(I116*100000000)/(J116*1000000)</f>
        <v>5.94866666666667</v>
      </c>
      <c r="L116" s="24" t="s">
        <v>295</v>
      </c>
      <c r="M116" s="24">
        <v>19.22</v>
      </c>
      <c r="N116" s="7">
        <v>2020</v>
      </c>
      <c r="O116" s="7">
        <v>2028</v>
      </c>
      <c r="P116" s="28" t="s">
        <v>347</v>
      </c>
      <c r="Q116" s="28" t="s">
        <v>445</v>
      </c>
      <c r="R116" s="50">
        <v>0.55</v>
      </c>
    </row>
    <row r="117" ht="29" hidden="1" spans="1:18">
      <c r="A117" s="1">
        <v>116</v>
      </c>
      <c r="B117" s="6" t="s">
        <v>371</v>
      </c>
      <c r="C117" s="7">
        <v>38</v>
      </c>
      <c r="D117" s="28" t="s">
        <v>370</v>
      </c>
      <c r="E117" s="6" t="str">
        <f t="shared" si="6"/>
        <v>镇安</v>
      </c>
      <c r="F117" s="6">
        <v>611000</v>
      </c>
      <c r="G117" s="6" t="s">
        <v>167</v>
      </c>
      <c r="H117" s="6" t="s">
        <v>372</v>
      </c>
      <c r="I117" s="24">
        <v>88.5</v>
      </c>
      <c r="J117" s="25">
        <v>1400</v>
      </c>
      <c r="K117" s="24">
        <f>(I117*100000000)/(J117*1000000)</f>
        <v>6.32142857142857</v>
      </c>
      <c r="L117" s="24" t="s">
        <v>328</v>
      </c>
      <c r="M117" s="24">
        <v>12</v>
      </c>
      <c r="N117" s="7">
        <v>2016</v>
      </c>
      <c r="O117" s="7">
        <v>2023</v>
      </c>
      <c r="P117" s="28" t="s">
        <v>347</v>
      </c>
      <c r="Q117" s="28" t="s">
        <v>373</v>
      </c>
      <c r="R117" s="50">
        <v>0.7</v>
      </c>
    </row>
    <row r="118" spans="1:18">
      <c r="A118" s="1">
        <v>117</v>
      </c>
      <c r="B118" s="11" t="s">
        <v>1059</v>
      </c>
      <c r="C118" s="12"/>
      <c r="D118" s="12"/>
      <c r="E118" s="6" t="str">
        <f t="shared" si="6"/>
        <v>寸塘口</v>
      </c>
      <c r="F118" s="13">
        <v>510900</v>
      </c>
      <c r="G118" s="11" t="s">
        <v>147</v>
      </c>
      <c r="H118" s="11" t="s">
        <v>1658</v>
      </c>
      <c r="I118" s="12"/>
      <c r="J118" s="33"/>
      <c r="K118" s="12"/>
      <c r="L118" s="12"/>
      <c r="M118" s="12"/>
      <c r="N118" s="12"/>
      <c r="O118" s="12"/>
      <c r="P118" s="34" t="s">
        <v>1643</v>
      </c>
      <c r="Q118" s="12"/>
      <c r="R118" s="12"/>
    </row>
    <row r="119" spans="1:18">
      <c r="A119" s="1">
        <v>118</v>
      </c>
      <c r="B119" s="11" t="s">
        <v>1659</v>
      </c>
      <c r="C119" s="12"/>
      <c r="D119" s="12"/>
      <c r="E119" s="6" t="str">
        <f t="shared" si="6"/>
        <v>羊卓雍错</v>
      </c>
      <c r="F119" s="13">
        <v>540500</v>
      </c>
      <c r="G119" s="11" t="s">
        <v>162</v>
      </c>
      <c r="H119" s="11" t="s">
        <v>1660</v>
      </c>
      <c r="I119" s="12"/>
      <c r="J119" s="33"/>
      <c r="K119" s="12"/>
      <c r="L119" s="12"/>
      <c r="M119" s="12"/>
      <c r="N119" s="12"/>
      <c r="O119" s="12"/>
      <c r="P119" s="34" t="s">
        <v>1643</v>
      </c>
      <c r="Q119" s="12"/>
      <c r="R119" s="12"/>
    </row>
    <row r="120" ht="29" hidden="1" spans="1:18">
      <c r="A120" s="1">
        <v>125</v>
      </c>
      <c r="B120" s="6" t="s">
        <v>385</v>
      </c>
      <c r="C120" s="7">
        <v>39</v>
      </c>
      <c r="D120" s="28" t="s">
        <v>384</v>
      </c>
      <c r="E120" s="6" t="str">
        <f t="shared" si="6"/>
        <v>阜康</v>
      </c>
      <c r="F120" s="6">
        <v>652300</v>
      </c>
      <c r="G120" s="6" t="s">
        <v>187</v>
      </c>
      <c r="H120" s="6" t="s">
        <v>386</v>
      </c>
      <c r="I120" s="24">
        <v>83.68</v>
      </c>
      <c r="J120" s="25">
        <v>1200</v>
      </c>
      <c r="K120" s="24">
        <f>(I120*100000000)/(J120*1000000)</f>
        <v>6.97333333333333</v>
      </c>
      <c r="L120" s="24" t="s">
        <v>222</v>
      </c>
      <c r="M120" s="24">
        <v>24.1</v>
      </c>
      <c r="N120" s="7">
        <v>2017</v>
      </c>
      <c r="O120" s="7">
        <v>2024</v>
      </c>
      <c r="P120" s="28" t="s">
        <v>347</v>
      </c>
      <c r="Q120" s="28" t="s">
        <v>387</v>
      </c>
      <c r="R120" s="50">
        <v>0.7</v>
      </c>
    </row>
    <row r="121" ht="29" hidden="1" spans="1:18">
      <c r="A121" s="1">
        <v>120</v>
      </c>
      <c r="B121" s="6" t="s">
        <v>426</v>
      </c>
      <c r="C121" s="7">
        <v>40</v>
      </c>
      <c r="D121" s="8" t="s">
        <v>425</v>
      </c>
      <c r="E121" s="6" t="str">
        <f t="shared" si="6"/>
        <v>哈密</v>
      </c>
      <c r="F121" s="6">
        <v>650500</v>
      </c>
      <c r="G121" s="6" t="s">
        <v>187</v>
      </c>
      <c r="H121" s="6" t="s">
        <v>427</v>
      </c>
      <c r="I121" s="24">
        <v>82.3</v>
      </c>
      <c r="J121" s="25">
        <v>1200</v>
      </c>
      <c r="K121" s="24">
        <f>(I121*100000000)/(J121*1000000)</f>
        <v>6.85833333333333</v>
      </c>
      <c r="L121" s="24" t="s">
        <v>222</v>
      </c>
      <c r="M121" s="24">
        <v>13.68</v>
      </c>
      <c r="N121" s="7">
        <v>2019</v>
      </c>
      <c r="O121" s="7">
        <v>2026</v>
      </c>
      <c r="P121" s="28" t="s">
        <v>347</v>
      </c>
      <c r="Q121" s="28" t="s">
        <v>428</v>
      </c>
      <c r="R121" s="50">
        <v>0.699998</v>
      </c>
    </row>
    <row r="122" spans="1:18">
      <c r="A122" s="1">
        <v>119</v>
      </c>
      <c r="B122" s="11" t="s">
        <v>1661</v>
      </c>
      <c r="C122" s="12"/>
      <c r="D122" s="12"/>
      <c r="E122" s="6" t="str">
        <f t="shared" si="6"/>
        <v>昌吉</v>
      </c>
      <c r="F122" s="13">
        <v>650100</v>
      </c>
      <c r="G122" s="11" t="s">
        <v>187</v>
      </c>
      <c r="H122" s="11" t="s">
        <v>1662</v>
      </c>
      <c r="I122" s="12"/>
      <c r="J122" s="33"/>
      <c r="K122" s="12"/>
      <c r="L122" s="12"/>
      <c r="M122" s="12"/>
      <c r="N122" s="12"/>
      <c r="O122" s="12"/>
      <c r="P122" s="34" t="s">
        <v>1642</v>
      </c>
      <c r="Q122" s="12"/>
      <c r="R122" s="12"/>
    </row>
    <row r="123" spans="1:18">
      <c r="A123" s="1">
        <v>121</v>
      </c>
      <c r="B123" s="11" t="s">
        <v>839</v>
      </c>
      <c r="C123" s="12"/>
      <c r="D123" s="12"/>
      <c r="E123" s="6" t="str">
        <f t="shared" si="6"/>
        <v>达坂城</v>
      </c>
      <c r="F123" s="13">
        <v>650500</v>
      </c>
      <c r="G123" s="11" t="s">
        <v>187</v>
      </c>
      <c r="H123" s="11" t="s">
        <v>427</v>
      </c>
      <c r="I123" s="12"/>
      <c r="J123" s="33"/>
      <c r="K123" s="12"/>
      <c r="L123" s="12"/>
      <c r="M123" s="12"/>
      <c r="N123" s="12"/>
      <c r="O123" s="12"/>
      <c r="P123" s="34" t="s">
        <v>1642</v>
      </c>
      <c r="Q123" s="12"/>
      <c r="R123" s="12"/>
    </row>
    <row r="124" spans="1:18">
      <c r="A124" s="1">
        <v>122</v>
      </c>
      <c r="B124" s="11" t="s">
        <v>1663</v>
      </c>
      <c r="C124" s="12"/>
      <c r="D124" s="12"/>
      <c r="E124" s="6" t="str">
        <f t="shared" si="6"/>
        <v>克尔</v>
      </c>
      <c r="F124" s="13">
        <v>650500</v>
      </c>
      <c r="G124" s="11" t="s">
        <v>187</v>
      </c>
      <c r="H124" s="11" t="s">
        <v>427</v>
      </c>
      <c r="I124" s="12"/>
      <c r="J124" s="33"/>
      <c r="K124" s="12"/>
      <c r="L124" s="12"/>
      <c r="M124" s="12"/>
      <c r="N124" s="12"/>
      <c r="O124" s="12"/>
      <c r="P124" s="34" t="s">
        <v>1642</v>
      </c>
      <c r="Q124" s="12"/>
      <c r="R124" s="12"/>
    </row>
    <row r="125" spans="1:18">
      <c r="A125" s="1">
        <v>123</v>
      </c>
      <c r="B125" s="11" t="s">
        <v>1664</v>
      </c>
      <c r="C125" s="12"/>
      <c r="D125" s="12"/>
      <c r="E125" s="6" t="str">
        <f t="shared" si="6"/>
        <v>天山</v>
      </c>
      <c r="F125" s="13">
        <v>650500</v>
      </c>
      <c r="G125" s="11" t="s">
        <v>187</v>
      </c>
      <c r="H125" s="11" t="s">
        <v>427</v>
      </c>
      <c r="I125" s="12"/>
      <c r="J125" s="33"/>
      <c r="K125" s="12"/>
      <c r="L125" s="12"/>
      <c r="M125" s="12"/>
      <c r="N125" s="12"/>
      <c r="O125" s="12"/>
      <c r="P125" s="34" t="s">
        <v>1621</v>
      </c>
      <c r="Q125" s="12"/>
      <c r="R125" s="12"/>
    </row>
    <row r="126" spans="1:18">
      <c r="A126" s="1">
        <v>124</v>
      </c>
      <c r="B126" s="11" t="s">
        <v>1141</v>
      </c>
      <c r="C126" s="12"/>
      <c r="D126" s="12"/>
      <c r="E126" s="6" t="str">
        <f t="shared" si="6"/>
        <v>榆树沟</v>
      </c>
      <c r="F126" s="13">
        <v>650500</v>
      </c>
      <c r="G126" s="11" t="s">
        <v>187</v>
      </c>
      <c r="H126" s="11" t="s">
        <v>427</v>
      </c>
      <c r="I126" s="12"/>
      <c r="J126" s="33"/>
      <c r="K126" s="12"/>
      <c r="L126" s="12"/>
      <c r="M126" s="12"/>
      <c r="N126" s="12"/>
      <c r="O126" s="12"/>
      <c r="P126" s="34" t="s">
        <v>1642</v>
      </c>
      <c r="Q126" s="12"/>
      <c r="R126" s="12"/>
    </row>
    <row r="127" spans="1:18">
      <c r="A127" s="1">
        <v>126</v>
      </c>
      <c r="B127" s="11" t="s">
        <v>1219</v>
      </c>
      <c r="C127" s="12"/>
      <c r="D127" s="12"/>
      <c r="E127" s="6" t="str">
        <f t="shared" si="6"/>
        <v>阿克陶</v>
      </c>
      <c r="F127" s="13">
        <v>653000</v>
      </c>
      <c r="G127" s="11" t="s">
        <v>187</v>
      </c>
      <c r="H127" s="11" t="s">
        <v>1220</v>
      </c>
      <c r="I127" s="12"/>
      <c r="J127" s="33"/>
      <c r="K127" s="12"/>
      <c r="L127" s="12"/>
      <c r="M127" s="12"/>
      <c r="N127" s="12"/>
      <c r="O127" s="12"/>
      <c r="P127" s="34" t="s">
        <v>1621</v>
      </c>
      <c r="Q127" s="12"/>
      <c r="R127" s="12"/>
    </row>
    <row r="128" spans="1:18">
      <c r="A128" s="1">
        <v>127</v>
      </c>
      <c r="B128" s="11" t="s">
        <v>1280</v>
      </c>
      <c r="C128" s="12"/>
      <c r="D128" s="12"/>
      <c r="E128" s="6" t="str">
        <f t="shared" si="6"/>
        <v>乌恰</v>
      </c>
      <c r="F128" s="13">
        <v>653000</v>
      </c>
      <c r="G128" s="11" t="s">
        <v>187</v>
      </c>
      <c r="H128" s="11" t="s">
        <v>1220</v>
      </c>
      <c r="I128" s="12"/>
      <c r="J128" s="33"/>
      <c r="K128" s="12"/>
      <c r="L128" s="12"/>
      <c r="M128" s="12"/>
      <c r="N128" s="12"/>
      <c r="O128" s="12"/>
      <c r="P128" s="34" t="s">
        <v>1642</v>
      </c>
      <c r="Q128" s="12"/>
      <c r="R128" s="12"/>
    </row>
    <row r="129" spans="1:18">
      <c r="A129" s="1">
        <v>128</v>
      </c>
      <c r="B129" s="17" t="s">
        <v>1665</v>
      </c>
      <c r="C129" s="18"/>
      <c r="D129" s="19"/>
      <c r="E129" s="6" t="str">
        <f t="shared" si="6"/>
        <v>竹山</v>
      </c>
      <c r="F129" s="20">
        <v>532500</v>
      </c>
      <c r="G129" s="17" t="s">
        <v>157</v>
      </c>
      <c r="H129" s="17" t="s">
        <v>1666</v>
      </c>
      <c r="I129" s="18"/>
      <c r="J129" s="42"/>
      <c r="K129" s="18"/>
      <c r="L129" s="18"/>
      <c r="M129" s="18"/>
      <c r="N129" s="18"/>
      <c r="O129" s="18"/>
      <c r="P129" s="19" t="s">
        <v>1621</v>
      </c>
      <c r="Q129" s="19"/>
      <c r="R129" s="18"/>
    </row>
    <row r="130" ht="29" hidden="1" spans="1:18">
      <c r="A130" s="1">
        <v>136</v>
      </c>
      <c r="B130" s="6" t="s">
        <v>226</v>
      </c>
      <c r="C130" s="7">
        <v>41</v>
      </c>
      <c r="D130" s="8" t="s">
        <v>225</v>
      </c>
      <c r="E130" s="6" t="str">
        <f t="shared" ref="E130:E146" si="7">B130</f>
        <v>天荒坪一期</v>
      </c>
      <c r="F130" s="6">
        <v>330500</v>
      </c>
      <c r="G130" s="6" t="s">
        <v>87</v>
      </c>
      <c r="H130" s="6" t="s">
        <v>227</v>
      </c>
      <c r="I130" s="24">
        <v>73.77</v>
      </c>
      <c r="J130" s="25">
        <v>1800</v>
      </c>
      <c r="K130" s="24">
        <f t="shared" ref="K130:K137" si="8">(I130*100000000)/(J130*1000000)</f>
        <v>4.09833333333333</v>
      </c>
      <c r="L130" s="24" t="s">
        <v>228</v>
      </c>
      <c r="M130" s="24">
        <v>31.6</v>
      </c>
      <c r="N130" s="7">
        <v>1994</v>
      </c>
      <c r="O130" s="7">
        <v>1998</v>
      </c>
      <c r="P130" s="28" t="s">
        <v>216</v>
      </c>
      <c r="Q130" s="28" t="s">
        <v>229</v>
      </c>
      <c r="R130" s="50">
        <v>0.416667</v>
      </c>
    </row>
    <row r="131" hidden="1" spans="1:18">
      <c r="A131" s="1">
        <v>139</v>
      </c>
      <c r="B131" s="6" t="s">
        <v>234</v>
      </c>
      <c r="C131" s="7">
        <v>42</v>
      </c>
      <c r="D131" s="8" t="s">
        <v>233</v>
      </c>
      <c r="E131" s="6" t="str">
        <f t="shared" si="7"/>
        <v>桐柏</v>
      </c>
      <c r="F131" s="6">
        <v>331000</v>
      </c>
      <c r="G131" s="6" t="s">
        <v>87</v>
      </c>
      <c r="H131" s="6" t="s">
        <v>235</v>
      </c>
      <c r="I131" s="24">
        <v>42</v>
      </c>
      <c r="J131" s="25">
        <v>1200</v>
      </c>
      <c r="K131" s="24">
        <f t="shared" si="8"/>
        <v>3.5</v>
      </c>
      <c r="L131" s="24" t="s">
        <v>222</v>
      </c>
      <c r="M131" s="24">
        <v>21.18</v>
      </c>
      <c r="N131" s="7">
        <v>2001</v>
      </c>
      <c r="O131" s="7">
        <v>2005</v>
      </c>
      <c r="P131" s="28" t="s">
        <v>216</v>
      </c>
      <c r="Q131" s="28" t="s">
        <v>236</v>
      </c>
      <c r="R131" s="50">
        <v>0.52</v>
      </c>
    </row>
    <row r="132" hidden="1" spans="1:18">
      <c r="A132" s="1">
        <v>140</v>
      </c>
      <c r="B132" s="6" t="s">
        <v>294</v>
      </c>
      <c r="C132" s="7">
        <v>43</v>
      </c>
      <c r="D132" s="8" t="s">
        <v>293</v>
      </c>
      <c r="E132" s="6" t="str">
        <f t="shared" si="7"/>
        <v>仙居</v>
      </c>
      <c r="F132" s="6">
        <v>331000</v>
      </c>
      <c r="G132" s="6" t="s">
        <v>87</v>
      </c>
      <c r="H132" s="6" t="s">
        <v>235</v>
      </c>
      <c r="I132" s="24">
        <v>53.3</v>
      </c>
      <c r="J132" s="25">
        <v>1500</v>
      </c>
      <c r="K132" s="24">
        <f t="shared" si="8"/>
        <v>3.55333333333333</v>
      </c>
      <c r="L132" s="24" t="s">
        <v>295</v>
      </c>
      <c r="M132" s="24">
        <v>25.125</v>
      </c>
      <c r="N132" s="7">
        <v>2010</v>
      </c>
      <c r="O132" s="7">
        <v>2016</v>
      </c>
      <c r="P132" s="28" t="s">
        <v>216</v>
      </c>
      <c r="Q132" s="28" t="s">
        <v>296</v>
      </c>
      <c r="R132" s="50">
        <v>0.5</v>
      </c>
    </row>
    <row r="133" ht="29" hidden="1" spans="1:18">
      <c r="A133" s="1">
        <v>132</v>
      </c>
      <c r="B133" s="6" t="s">
        <v>409</v>
      </c>
      <c r="C133" s="7">
        <v>44</v>
      </c>
      <c r="D133" s="8" t="s">
        <v>408</v>
      </c>
      <c r="E133" s="6" t="str">
        <f t="shared" si="7"/>
        <v>宁海</v>
      </c>
      <c r="F133" s="6">
        <v>330200</v>
      </c>
      <c r="G133" s="6" t="s">
        <v>87</v>
      </c>
      <c r="H133" s="6" t="s">
        <v>410</v>
      </c>
      <c r="I133" s="24">
        <v>79.5</v>
      </c>
      <c r="J133" s="25">
        <v>1400</v>
      </c>
      <c r="K133" s="24">
        <f t="shared" si="8"/>
        <v>5.67857142857143</v>
      </c>
      <c r="L133" s="24" t="s">
        <v>328</v>
      </c>
      <c r="M133" s="24">
        <v>23.45</v>
      </c>
      <c r="N133" s="7">
        <v>2017</v>
      </c>
      <c r="O133" s="7">
        <v>2024</v>
      </c>
      <c r="P133" s="28" t="s">
        <v>347</v>
      </c>
      <c r="Q133" s="28" t="s">
        <v>411</v>
      </c>
      <c r="R133" s="50">
        <v>0.7</v>
      </c>
    </row>
    <row r="134" ht="29" hidden="1" spans="1:18">
      <c r="A134" s="1">
        <v>142</v>
      </c>
      <c r="B134" s="6" t="s">
        <v>405</v>
      </c>
      <c r="C134" s="7">
        <v>45</v>
      </c>
      <c r="D134" s="28" t="s">
        <v>404</v>
      </c>
      <c r="E134" s="6" t="str">
        <f t="shared" si="7"/>
        <v>缙云</v>
      </c>
      <c r="F134" s="6">
        <v>331100</v>
      </c>
      <c r="G134" s="6" t="s">
        <v>87</v>
      </c>
      <c r="H134" s="6" t="s">
        <v>406</v>
      </c>
      <c r="I134" s="24">
        <v>103.89</v>
      </c>
      <c r="J134" s="25">
        <v>1800</v>
      </c>
      <c r="K134" s="24">
        <f t="shared" si="8"/>
        <v>5.77166666666667</v>
      </c>
      <c r="L134" s="24" t="s">
        <v>228</v>
      </c>
      <c r="M134" s="24">
        <v>24</v>
      </c>
      <c r="N134" s="7">
        <v>2017</v>
      </c>
      <c r="O134" s="7">
        <v>2025</v>
      </c>
      <c r="P134" s="28" t="s">
        <v>347</v>
      </c>
      <c r="Q134" s="28" t="s">
        <v>407</v>
      </c>
      <c r="R134" s="50">
        <v>0.7</v>
      </c>
    </row>
    <row r="135" hidden="1" spans="1:18">
      <c r="A135" s="1">
        <v>138</v>
      </c>
      <c r="B135" s="6" t="s">
        <v>430</v>
      </c>
      <c r="C135" s="7">
        <v>46</v>
      </c>
      <c r="D135" s="8" t="s">
        <v>429</v>
      </c>
      <c r="E135" s="6" t="str">
        <f t="shared" si="7"/>
        <v>衢江</v>
      </c>
      <c r="F135" s="6">
        <v>330800</v>
      </c>
      <c r="G135" s="6" t="s">
        <v>87</v>
      </c>
      <c r="H135" s="6" t="s">
        <v>431</v>
      </c>
      <c r="I135" s="24">
        <v>73</v>
      </c>
      <c r="J135" s="25">
        <v>1200</v>
      </c>
      <c r="K135" s="24">
        <f t="shared" si="8"/>
        <v>6.08333333333333</v>
      </c>
      <c r="L135" s="24" t="s">
        <v>222</v>
      </c>
      <c r="M135" s="24">
        <v>16</v>
      </c>
      <c r="N135" s="7">
        <v>2018</v>
      </c>
      <c r="O135" s="7">
        <v>2026</v>
      </c>
      <c r="P135" s="28" t="s">
        <v>347</v>
      </c>
      <c r="Q135" s="28" t="s">
        <v>432</v>
      </c>
      <c r="R135" s="50">
        <v>0.4</v>
      </c>
    </row>
    <row r="136" ht="29" hidden="1" spans="1:18">
      <c r="A136" s="1">
        <v>137</v>
      </c>
      <c r="B136" s="6" t="s">
        <v>525</v>
      </c>
      <c r="C136" s="7">
        <v>47</v>
      </c>
      <c r="D136" s="8" t="s">
        <v>524</v>
      </c>
      <c r="E136" s="6" t="str">
        <f t="shared" si="7"/>
        <v>磐安</v>
      </c>
      <c r="F136" s="6">
        <v>330700</v>
      </c>
      <c r="G136" s="6" t="s">
        <v>87</v>
      </c>
      <c r="H136" s="6" t="s">
        <v>526</v>
      </c>
      <c r="I136" s="7">
        <v>76.08</v>
      </c>
      <c r="J136" s="25">
        <v>1200</v>
      </c>
      <c r="K136" s="24">
        <f t="shared" si="8"/>
        <v>6.34</v>
      </c>
      <c r="L136" s="24" t="s">
        <v>222</v>
      </c>
      <c r="M136" s="24">
        <v>16</v>
      </c>
      <c r="N136" s="7">
        <v>2021</v>
      </c>
      <c r="O136" s="7">
        <v>2028</v>
      </c>
      <c r="P136" s="28" t="s">
        <v>347</v>
      </c>
      <c r="Q136" s="28" t="s">
        <v>528</v>
      </c>
      <c r="R136" s="50">
        <v>0.7</v>
      </c>
    </row>
    <row r="137" ht="29" hidden="1" spans="1:18">
      <c r="A137" s="1">
        <v>134</v>
      </c>
      <c r="B137" s="6" t="s">
        <v>472</v>
      </c>
      <c r="C137" s="7">
        <v>48</v>
      </c>
      <c r="D137" s="8" t="s">
        <v>471</v>
      </c>
      <c r="E137" s="6" t="str">
        <f t="shared" si="7"/>
        <v>泰顺</v>
      </c>
      <c r="F137" s="6">
        <v>330300</v>
      </c>
      <c r="G137" s="6" t="s">
        <v>87</v>
      </c>
      <c r="H137" s="6" t="s">
        <v>473</v>
      </c>
      <c r="I137" s="7">
        <v>71.33</v>
      </c>
      <c r="J137" s="25">
        <v>1200</v>
      </c>
      <c r="K137" s="24">
        <f t="shared" si="8"/>
        <v>5.94416666666667</v>
      </c>
      <c r="L137" s="24" t="s">
        <v>222</v>
      </c>
      <c r="M137" s="24">
        <v>12</v>
      </c>
      <c r="N137" s="58" t="s">
        <v>1597</v>
      </c>
      <c r="O137" s="27" t="s">
        <v>457</v>
      </c>
      <c r="P137" s="28" t="s">
        <v>1625</v>
      </c>
      <c r="Q137" s="28" t="s">
        <v>474</v>
      </c>
      <c r="R137" s="50">
        <v>0.4</v>
      </c>
    </row>
    <row r="138" spans="1:18">
      <c r="A138" s="1">
        <v>129</v>
      </c>
      <c r="B138" s="11" t="s">
        <v>825</v>
      </c>
      <c r="C138" s="12"/>
      <c r="D138" s="12"/>
      <c r="E138" s="6" t="str">
        <f t="shared" si="7"/>
        <v>建德</v>
      </c>
      <c r="F138" s="13">
        <v>330100</v>
      </c>
      <c r="G138" s="11" t="s">
        <v>87</v>
      </c>
      <c r="H138" s="11" t="s">
        <v>546</v>
      </c>
      <c r="I138" s="12"/>
      <c r="J138" s="33"/>
      <c r="K138" s="12"/>
      <c r="L138" s="12"/>
      <c r="M138" s="12"/>
      <c r="N138" s="12"/>
      <c r="O138" s="12"/>
      <c r="P138" s="34" t="s">
        <v>1642</v>
      </c>
      <c r="Q138" s="12"/>
      <c r="R138" s="12"/>
    </row>
    <row r="139" spans="1:18">
      <c r="A139" s="1">
        <v>130</v>
      </c>
      <c r="B139" s="11" t="s">
        <v>545</v>
      </c>
      <c r="C139" s="12"/>
      <c r="D139" s="12"/>
      <c r="E139" s="6" t="str">
        <f t="shared" si="7"/>
        <v>桐庐</v>
      </c>
      <c r="F139" s="13">
        <v>330100</v>
      </c>
      <c r="G139" s="11" t="s">
        <v>87</v>
      </c>
      <c r="H139" s="11" t="s">
        <v>546</v>
      </c>
      <c r="I139" s="12"/>
      <c r="J139" s="33"/>
      <c r="K139" s="12"/>
      <c r="L139" s="12"/>
      <c r="M139" s="12"/>
      <c r="N139" s="12"/>
      <c r="O139" s="12"/>
      <c r="P139" s="34" t="s">
        <v>1642</v>
      </c>
      <c r="Q139" s="12"/>
      <c r="R139" s="12"/>
    </row>
    <row r="140" spans="1:18">
      <c r="A140" s="1">
        <v>131</v>
      </c>
      <c r="B140" s="11" t="s">
        <v>1667</v>
      </c>
      <c r="C140" s="12"/>
      <c r="D140" s="12"/>
      <c r="E140" s="6" t="str">
        <f t="shared" si="7"/>
        <v>乌龙山</v>
      </c>
      <c r="F140" s="13">
        <v>330100</v>
      </c>
      <c r="G140" s="11" t="s">
        <v>87</v>
      </c>
      <c r="H140" s="11" t="s">
        <v>546</v>
      </c>
      <c r="I140" s="12"/>
      <c r="J140" s="33"/>
      <c r="K140" s="12"/>
      <c r="L140" s="12"/>
      <c r="M140" s="12"/>
      <c r="N140" s="12"/>
      <c r="O140" s="12"/>
      <c r="P140" s="34" t="s">
        <v>1621</v>
      </c>
      <c r="Q140" s="12"/>
      <c r="R140" s="12"/>
    </row>
    <row r="141" spans="1:18">
      <c r="A141" s="1">
        <v>133</v>
      </c>
      <c r="B141" s="11" t="s">
        <v>1070</v>
      </c>
      <c r="C141" s="12"/>
      <c r="D141" s="12"/>
      <c r="E141" s="6" t="str">
        <f t="shared" si="7"/>
        <v>溪口</v>
      </c>
      <c r="F141" s="13">
        <v>330200</v>
      </c>
      <c r="G141" s="11" t="s">
        <v>87</v>
      </c>
      <c r="H141" s="11" t="s">
        <v>410</v>
      </c>
      <c r="I141" s="12"/>
      <c r="J141" s="33"/>
      <c r="K141" s="12"/>
      <c r="L141" s="12"/>
      <c r="M141" s="12"/>
      <c r="N141" s="12"/>
      <c r="O141" s="12"/>
      <c r="P141" s="34" t="s">
        <v>1643</v>
      </c>
      <c r="Q141" s="12"/>
      <c r="R141" s="12"/>
    </row>
    <row r="142" ht="29" hidden="1" spans="1:18">
      <c r="A142" s="1">
        <v>135</v>
      </c>
      <c r="B142" s="6" t="s">
        <v>366</v>
      </c>
      <c r="C142" s="7"/>
      <c r="D142" s="8" t="s">
        <v>1668</v>
      </c>
      <c r="E142" s="6" t="str">
        <f t="shared" si="7"/>
        <v>长龙山</v>
      </c>
      <c r="F142" s="6">
        <v>330500</v>
      </c>
      <c r="G142" s="6" t="s">
        <v>87</v>
      </c>
      <c r="H142" s="6" t="s">
        <v>227</v>
      </c>
      <c r="I142" s="24">
        <v>62.7</v>
      </c>
      <c r="J142" s="25">
        <v>2400</v>
      </c>
      <c r="K142" s="24">
        <f>(I142*100000000)/(J142*1000000)</f>
        <v>2.6125</v>
      </c>
      <c r="L142" s="24" t="s">
        <v>268</v>
      </c>
      <c r="M142" s="24">
        <v>35.18</v>
      </c>
      <c r="N142" s="27" t="s">
        <v>457</v>
      </c>
      <c r="O142" s="27" t="s">
        <v>457</v>
      </c>
      <c r="P142" s="28" t="s">
        <v>1625</v>
      </c>
      <c r="Q142" s="28" t="s">
        <v>229</v>
      </c>
      <c r="R142" s="50"/>
    </row>
    <row r="143" spans="1:18">
      <c r="A143" s="1">
        <v>141</v>
      </c>
      <c r="B143" s="11" t="s">
        <v>1222</v>
      </c>
      <c r="C143" s="12"/>
      <c r="D143" s="12"/>
      <c r="E143" s="6" t="str">
        <f t="shared" si="7"/>
        <v>天台</v>
      </c>
      <c r="F143" s="13">
        <v>331000</v>
      </c>
      <c r="G143" s="11" t="s">
        <v>87</v>
      </c>
      <c r="H143" s="11" t="s">
        <v>235</v>
      </c>
      <c r="I143" s="12"/>
      <c r="J143" s="33"/>
      <c r="K143" s="12"/>
      <c r="L143" s="12"/>
      <c r="M143" s="12"/>
      <c r="N143" s="12"/>
      <c r="O143" s="12"/>
      <c r="P143" s="34" t="s">
        <v>1621</v>
      </c>
      <c r="Q143" s="12"/>
      <c r="R143" s="12"/>
    </row>
    <row r="144" ht="29" hidden="1" spans="1:18">
      <c r="A144" s="1">
        <v>144</v>
      </c>
      <c r="B144" s="6" t="s">
        <v>355</v>
      </c>
      <c r="C144" s="7">
        <v>49</v>
      </c>
      <c r="D144" s="8" t="s">
        <v>354</v>
      </c>
      <c r="E144" s="6" t="str">
        <f t="shared" si="7"/>
        <v>蟠龙一期</v>
      </c>
      <c r="F144" s="6">
        <v>500000</v>
      </c>
      <c r="G144" s="6" t="s">
        <v>142</v>
      </c>
      <c r="H144" s="6" t="s">
        <v>142</v>
      </c>
      <c r="I144" s="24">
        <v>71.2</v>
      </c>
      <c r="J144" s="25">
        <v>1200</v>
      </c>
      <c r="K144" s="24">
        <f>(I144*100000000)/(J144*1000000)</f>
        <v>5.93333333333333</v>
      </c>
      <c r="L144" s="24" t="s">
        <v>222</v>
      </c>
      <c r="M144" s="24">
        <v>12</v>
      </c>
      <c r="N144" s="7">
        <v>2015</v>
      </c>
      <c r="O144" s="7">
        <v>2022</v>
      </c>
      <c r="P144" s="7" t="s">
        <v>347</v>
      </c>
      <c r="Q144" s="28" t="s">
        <v>356</v>
      </c>
      <c r="R144" s="50">
        <v>0.549999</v>
      </c>
    </row>
    <row r="145" ht="29" hidden="1" spans="1:18">
      <c r="A145" s="1">
        <v>143</v>
      </c>
      <c r="B145" s="6" t="s">
        <v>464</v>
      </c>
      <c r="C145" s="7"/>
      <c r="D145" s="8" t="s">
        <v>463</v>
      </c>
      <c r="E145" s="6" t="str">
        <f t="shared" si="7"/>
        <v>蟠龙二期</v>
      </c>
      <c r="F145" s="6">
        <v>500000</v>
      </c>
      <c r="G145" s="6" t="s">
        <v>142</v>
      </c>
      <c r="H145" s="6" t="s">
        <v>142</v>
      </c>
      <c r="I145" s="7">
        <v>80</v>
      </c>
      <c r="J145" s="25">
        <v>1200</v>
      </c>
      <c r="K145" s="24">
        <f>(I145*100000000)/(J145*1000000)</f>
        <v>6.66666666666667</v>
      </c>
      <c r="L145" s="24" t="s">
        <v>222</v>
      </c>
      <c r="M145" s="24"/>
      <c r="N145" s="58" t="s">
        <v>1599</v>
      </c>
      <c r="O145" s="27"/>
      <c r="P145" s="27" t="s">
        <v>1625</v>
      </c>
      <c r="Q145" s="28" t="s">
        <v>356</v>
      </c>
      <c r="R145" s="50"/>
    </row>
    <row r="146" spans="1:18">
      <c r="A146" s="1">
        <v>145</v>
      </c>
      <c r="B146" s="11" t="s">
        <v>1231</v>
      </c>
      <c r="C146" s="12"/>
      <c r="D146" s="12"/>
      <c r="E146" s="6" t="str">
        <f t="shared" si="7"/>
        <v>栗子湾</v>
      </c>
      <c r="F146" s="13">
        <v>500000</v>
      </c>
      <c r="G146" s="11" t="s">
        <v>142</v>
      </c>
      <c r="H146" s="11" t="s">
        <v>142</v>
      </c>
      <c r="I146" s="12"/>
      <c r="J146" s="33"/>
      <c r="K146" s="12"/>
      <c r="L146" s="12"/>
      <c r="M146" s="12"/>
      <c r="N146" s="12"/>
      <c r="O146" s="12"/>
      <c r="P146" s="34" t="s">
        <v>1621</v>
      </c>
      <c r="Q146" s="12"/>
      <c r="R146" s="12"/>
    </row>
  </sheetData>
  <autoFilter xmlns:etc="http://www.wps.cn/officeDocument/2017/etCustomData" ref="A1:R146" etc:filterBottomFollowUsedRange="0">
    <filterColumn colId="13">
      <filters blank="1">
        <filter val="2022签约"/>
        <filter val="2022预可"/>
      </filters>
    </filterColumn>
    <filterColumn colId="14">
      <filters blank="1">
        <filter val="力争2023年底前完成"/>
        <filter val="争取用五年时间建成"/>
        <filter val="2022"/>
        <filter val="2023"/>
        <filter val="2024"/>
        <filter val="2025"/>
        <filter val="2026"/>
        <filter val="2027"/>
        <filter val="2028"/>
        <filter val="/"/>
      </filters>
    </filterColumn>
    <sortState ref="A1:R146">
      <sortCondition ref="G1"/>
    </sortState>
    <extLst/>
  </autoFilter>
  <conditionalFormatting sqref="H82">
    <cfRule type="duplicateValues" dxfId="1" priority="1"/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A1:AP2"/>
  <sheetViews>
    <sheetView workbookViewId="0">
      <selection activeCell="J31" sqref="J31"/>
    </sheetView>
  </sheetViews>
  <sheetFormatPr defaultColWidth="8.875" defaultRowHeight="14" outlineLevelRow="1"/>
  <sheetData>
    <row r="1" spans="1:42">
      <c r="A1" t="s">
        <v>1669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>
      <c r="A2" t="s">
        <v>1670</v>
      </c>
      <c r="B2">
        <f>Calculation!L37</f>
        <v>0</v>
      </c>
      <c r="C2">
        <f>Calculation!M37</f>
        <v>0</v>
      </c>
      <c r="D2">
        <f>Calculation!N37</f>
        <v>0</v>
      </c>
      <c r="E2">
        <f>Calculation!O37</f>
        <v>0</v>
      </c>
      <c r="F2">
        <f>Calculation!P37</f>
        <v>0</v>
      </c>
      <c r="G2">
        <f>Calculation!Q37</f>
        <v>0</v>
      </c>
      <c r="H2">
        <f>Calculation!R37</f>
        <v>0</v>
      </c>
      <c r="I2">
        <f>Calculation!S37</f>
        <v>0</v>
      </c>
      <c r="J2">
        <f>Calculation!T37</f>
        <v>0</v>
      </c>
      <c r="K2">
        <f>Calculation!U37</f>
        <v>0</v>
      </c>
      <c r="L2">
        <f>Calculation!V37</f>
        <v>0</v>
      </c>
      <c r="M2">
        <f>Calculation!W37</f>
        <v>0</v>
      </c>
      <c r="N2">
        <f>Calculation!X37</f>
        <v>0</v>
      </c>
      <c r="O2">
        <f>Calculation!Y37</f>
        <v>0</v>
      </c>
      <c r="P2">
        <f>Calculation!Z37</f>
        <v>0</v>
      </c>
      <c r="Q2">
        <f>Calculation!AA37</f>
        <v>0</v>
      </c>
      <c r="R2">
        <f>Calculation!AB37</f>
        <v>0</v>
      </c>
      <c r="S2">
        <f>Calculation!AC37</f>
        <v>0</v>
      </c>
      <c r="T2">
        <f>Calculation!AD37</f>
        <v>0</v>
      </c>
      <c r="U2">
        <f>Calculation!AE37</f>
        <v>0</v>
      </c>
      <c r="V2">
        <f>Calculation!AF37</f>
        <v>0</v>
      </c>
      <c r="W2">
        <f>Calculation!AG37</f>
        <v>0</v>
      </c>
      <c r="X2">
        <f>Calculation!AH37</f>
        <v>0</v>
      </c>
      <c r="Y2">
        <f>Calculation!AI37</f>
        <v>0</v>
      </c>
      <c r="Z2">
        <f>Calculation!AJ37</f>
        <v>0</v>
      </c>
      <c r="AA2">
        <f>Calculation!AK37</f>
        <v>0</v>
      </c>
      <c r="AB2">
        <f>Calculation!AL37</f>
        <v>0</v>
      </c>
      <c r="AC2">
        <f>Calculation!AM37</f>
        <v>0</v>
      </c>
      <c r="AD2">
        <f>Calculation!AN37</f>
        <v>0</v>
      </c>
      <c r="AE2">
        <f>Calculation!AO37</f>
        <v>0</v>
      </c>
      <c r="AF2">
        <f>Calculation!AP37</f>
        <v>0</v>
      </c>
      <c r="AG2">
        <f>Calculation!AQ37</f>
        <v>0</v>
      </c>
      <c r="AH2">
        <f>Calculation!AR37</f>
        <v>0</v>
      </c>
      <c r="AI2">
        <f>Calculation!AS37</f>
        <v>0</v>
      </c>
      <c r="AJ2">
        <f>Calculation!AT37</f>
        <v>0</v>
      </c>
      <c r="AK2">
        <f>Calculation!AU37</f>
        <v>0</v>
      </c>
      <c r="AL2">
        <f>Calculation!AV37</f>
        <v>0</v>
      </c>
      <c r="AM2">
        <f>Calculation!AW37</f>
        <v>0</v>
      </c>
      <c r="AN2">
        <f>Calculation!AX37</f>
        <v>0</v>
      </c>
      <c r="AO2">
        <f>Calculation!AY37</f>
        <v>0</v>
      </c>
      <c r="AP2">
        <f>Calculation!AZ37</f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M23" sqref="M23"/>
    </sheetView>
  </sheetViews>
  <sheetFormatPr defaultColWidth="9" defaultRowHeight="14" outlineLevelCol="5"/>
  <cols>
    <col min="1" max="1" width="5.875" style="161" customWidth="1"/>
    <col min="2" max="2" width="27.375" style="161" customWidth="1"/>
    <col min="3" max="3" width="17.25" style="161" customWidth="1"/>
    <col min="4" max="4" width="9" style="161" customWidth="1"/>
    <col min="5" max="5" width="14.25" style="161" customWidth="1"/>
    <col min="6" max="6" width="5.25" style="161" customWidth="1"/>
    <col min="7" max="16384" width="9" style="161"/>
  </cols>
  <sheetData>
    <row r="1" s="160" customFormat="1" spans="1:6">
      <c r="A1" s="162" t="s">
        <v>26</v>
      </c>
      <c r="B1" s="160" t="s">
        <v>27</v>
      </c>
      <c r="C1" s="160" t="s">
        <v>28</v>
      </c>
      <c r="D1" s="160" t="s">
        <v>29</v>
      </c>
      <c r="E1" s="160" t="s">
        <v>30</v>
      </c>
      <c r="F1" s="160" t="s">
        <v>31</v>
      </c>
    </row>
    <row r="2" spans="1:6">
      <c r="A2" s="172" t="s">
        <v>32</v>
      </c>
      <c r="B2" s="164" t="s">
        <v>33</v>
      </c>
      <c r="C2" s="161" t="s">
        <v>34</v>
      </c>
      <c r="D2" s="161" t="s">
        <v>34</v>
      </c>
      <c r="E2" s="161" t="s">
        <v>35</v>
      </c>
      <c r="F2" s="161" t="s">
        <v>36</v>
      </c>
    </row>
    <row r="3" spans="1:6">
      <c r="A3" s="163">
        <v>11</v>
      </c>
      <c r="B3" s="164" t="s">
        <v>37</v>
      </c>
      <c r="C3" s="161" t="s">
        <v>38</v>
      </c>
      <c r="D3" s="161" t="s">
        <v>39</v>
      </c>
      <c r="E3" s="161" t="s">
        <v>40</v>
      </c>
      <c r="F3" s="161" t="s">
        <v>41</v>
      </c>
    </row>
    <row r="4" spans="1:6">
      <c r="A4" s="163">
        <v>12</v>
      </c>
      <c r="B4" s="164" t="s">
        <v>42</v>
      </c>
      <c r="C4" s="161" t="s">
        <v>43</v>
      </c>
      <c r="D4" s="161" t="s">
        <v>44</v>
      </c>
      <c r="E4" s="161" t="s">
        <v>45</v>
      </c>
      <c r="F4" s="161" t="s">
        <v>46</v>
      </c>
    </row>
    <row r="5" spans="1:6">
      <c r="A5" s="163">
        <v>13</v>
      </c>
      <c r="B5" s="164" t="s">
        <v>47</v>
      </c>
      <c r="C5" s="161" t="s">
        <v>48</v>
      </c>
      <c r="D5" s="161" t="s">
        <v>49</v>
      </c>
      <c r="E5" s="161" t="s">
        <v>50</v>
      </c>
      <c r="F5" s="161" t="s">
        <v>51</v>
      </c>
    </row>
    <row r="6" spans="1:6">
      <c r="A6" s="163">
        <v>14</v>
      </c>
      <c r="B6" s="164" t="s">
        <v>52</v>
      </c>
      <c r="C6" s="161" t="s">
        <v>53</v>
      </c>
      <c r="D6" s="161" t="s">
        <v>54</v>
      </c>
      <c r="E6" s="161" t="s">
        <v>55</v>
      </c>
      <c r="F6" s="161" t="s">
        <v>56</v>
      </c>
    </row>
    <row r="7" spans="1:6">
      <c r="A7" s="163">
        <v>15</v>
      </c>
      <c r="B7" s="164" t="s">
        <v>57</v>
      </c>
      <c r="C7" s="161" t="s">
        <v>58</v>
      </c>
      <c r="D7" s="161" t="s">
        <v>59</v>
      </c>
      <c r="E7" s="161" t="s">
        <v>60</v>
      </c>
      <c r="F7" s="161" t="s">
        <v>61</v>
      </c>
    </row>
    <row r="8" spans="1:6">
      <c r="A8" s="163">
        <v>21</v>
      </c>
      <c r="B8" s="164" t="s">
        <v>62</v>
      </c>
      <c r="C8" s="161" t="s">
        <v>63</v>
      </c>
      <c r="D8" s="161" t="s">
        <v>64</v>
      </c>
      <c r="E8" s="161" t="s">
        <v>65</v>
      </c>
      <c r="F8" s="161" t="s">
        <v>66</v>
      </c>
    </row>
    <row r="9" spans="1:6">
      <c r="A9" s="163">
        <v>22</v>
      </c>
      <c r="B9" s="164" t="s">
        <v>67</v>
      </c>
      <c r="C9" s="161" t="s">
        <v>68</v>
      </c>
      <c r="D9" s="161" t="s">
        <v>69</v>
      </c>
      <c r="E9" s="161" t="s">
        <v>70</v>
      </c>
      <c r="F9" s="161" t="s">
        <v>71</v>
      </c>
    </row>
    <row r="10" spans="1:6">
      <c r="A10" s="163">
        <v>23</v>
      </c>
      <c r="B10" s="164" t="s">
        <v>72</v>
      </c>
      <c r="C10" s="161" t="s">
        <v>73</v>
      </c>
      <c r="D10" s="161" t="s">
        <v>74</v>
      </c>
      <c r="E10" s="161" t="s">
        <v>75</v>
      </c>
      <c r="F10" s="161" t="s">
        <v>76</v>
      </c>
    </row>
    <row r="11" spans="1:6">
      <c r="A11" s="163">
        <v>31</v>
      </c>
      <c r="B11" s="164" t="s">
        <v>77</v>
      </c>
      <c r="C11" s="161" t="s">
        <v>25</v>
      </c>
      <c r="D11" s="161" t="s">
        <v>78</v>
      </c>
      <c r="E11" s="161" t="s">
        <v>79</v>
      </c>
      <c r="F11" s="161" t="s">
        <v>80</v>
      </c>
    </row>
    <row r="12" spans="1:6">
      <c r="A12" s="163">
        <v>32</v>
      </c>
      <c r="B12" s="164" t="s">
        <v>81</v>
      </c>
      <c r="C12" s="161" t="s">
        <v>82</v>
      </c>
      <c r="D12" s="161" t="s">
        <v>83</v>
      </c>
      <c r="E12" s="161" t="s">
        <v>84</v>
      </c>
      <c r="F12" s="161" t="s">
        <v>85</v>
      </c>
    </row>
    <row r="13" spans="1:6">
      <c r="A13" s="163">
        <v>33</v>
      </c>
      <c r="B13" s="164" t="s">
        <v>86</v>
      </c>
      <c r="C13" s="161" t="s">
        <v>87</v>
      </c>
      <c r="D13" s="161" t="s">
        <v>88</v>
      </c>
      <c r="E13" s="161" t="s">
        <v>89</v>
      </c>
      <c r="F13" s="161" t="s">
        <v>90</v>
      </c>
    </row>
    <row r="14" spans="1:6">
      <c r="A14" s="163">
        <v>34</v>
      </c>
      <c r="B14" s="164" t="s">
        <v>91</v>
      </c>
      <c r="C14" s="161" t="s">
        <v>92</v>
      </c>
      <c r="D14" s="161" t="s">
        <v>93</v>
      </c>
      <c r="E14" s="161" t="s">
        <v>94</v>
      </c>
      <c r="F14" s="161" t="s">
        <v>95</v>
      </c>
    </row>
    <row r="15" spans="1:6">
      <c r="A15" s="163">
        <v>35</v>
      </c>
      <c r="B15" s="164" t="s">
        <v>96</v>
      </c>
      <c r="C15" s="161" t="s">
        <v>97</v>
      </c>
      <c r="D15" s="161" t="s">
        <v>98</v>
      </c>
      <c r="E15" s="161" t="s">
        <v>99</v>
      </c>
      <c r="F15" s="161" t="s">
        <v>100</v>
      </c>
    </row>
    <row r="16" spans="1:6">
      <c r="A16" s="163">
        <v>36</v>
      </c>
      <c r="B16" s="164" t="s">
        <v>101</v>
      </c>
      <c r="C16" s="161" t="s">
        <v>102</v>
      </c>
      <c r="D16" s="161" t="s">
        <v>103</v>
      </c>
      <c r="E16" s="161" t="s">
        <v>104</v>
      </c>
      <c r="F16" s="161" t="s">
        <v>105</v>
      </c>
    </row>
    <row r="17" spans="1:6">
      <c r="A17" s="163">
        <v>37</v>
      </c>
      <c r="B17" s="164" t="s">
        <v>106</v>
      </c>
      <c r="C17" s="161" t="s">
        <v>107</v>
      </c>
      <c r="D17" s="161" t="s">
        <v>108</v>
      </c>
      <c r="E17" s="161" t="s">
        <v>109</v>
      </c>
      <c r="F17" s="161" t="s">
        <v>110</v>
      </c>
    </row>
    <row r="18" spans="1:6">
      <c r="A18" s="163">
        <v>41</v>
      </c>
      <c r="B18" s="164" t="s">
        <v>111</v>
      </c>
      <c r="C18" s="161" t="s">
        <v>112</v>
      </c>
      <c r="D18" s="161" t="s">
        <v>113</v>
      </c>
      <c r="E18" s="161" t="s">
        <v>114</v>
      </c>
      <c r="F18" s="161" t="s">
        <v>115</v>
      </c>
    </row>
    <row r="19" spans="1:6">
      <c r="A19" s="163">
        <v>42</v>
      </c>
      <c r="B19" s="164" t="s">
        <v>116</v>
      </c>
      <c r="C19" s="161" t="s">
        <v>117</v>
      </c>
      <c r="D19" s="161" t="s">
        <v>118</v>
      </c>
      <c r="E19" s="161" t="s">
        <v>119</v>
      </c>
      <c r="F19" s="161" t="s">
        <v>120</v>
      </c>
    </row>
    <row r="20" spans="1:6">
      <c r="A20" s="163">
        <v>43</v>
      </c>
      <c r="B20" s="164" t="s">
        <v>121</v>
      </c>
      <c r="C20" s="161" t="s">
        <v>122</v>
      </c>
      <c r="D20" s="161" t="s">
        <v>123</v>
      </c>
      <c r="E20" s="161" t="s">
        <v>124</v>
      </c>
      <c r="F20" s="161" t="s">
        <v>125</v>
      </c>
    </row>
    <row r="21" spans="1:6">
      <c r="A21" s="163">
        <v>44</v>
      </c>
      <c r="B21" s="164" t="s">
        <v>126</v>
      </c>
      <c r="C21" s="161" t="s">
        <v>127</v>
      </c>
      <c r="D21" s="161" t="s">
        <v>128</v>
      </c>
      <c r="E21" s="161" t="s">
        <v>129</v>
      </c>
      <c r="F21" s="161" t="s">
        <v>130</v>
      </c>
    </row>
    <row r="22" spans="1:6">
      <c r="A22" s="163">
        <v>45</v>
      </c>
      <c r="B22" s="164" t="s">
        <v>131</v>
      </c>
      <c r="C22" s="161" t="s">
        <v>132</v>
      </c>
      <c r="D22" s="161" t="s">
        <v>133</v>
      </c>
      <c r="E22" s="161" t="s">
        <v>134</v>
      </c>
      <c r="F22" s="161" t="s">
        <v>135</v>
      </c>
    </row>
    <row r="23" spans="1:6">
      <c r="A23" s="163">
        <v>46</v>
      </c>
      <c r="B23" s="164" t="s">
        <v>136</v>
      </c>
      <c r="C23" s="161" t="s">
        <v>137</v>
      </c>
      <c r="D23" s="161" t="s">
        <v>138</v>
      </c>
      <c r="E23" s="161" t="s">
        <v>139</v>
      </c>
      <c r="F23" s="161" t="s">
        <v>140</v>
      </c>
    </row>
    <row r="24" spans="1:6">
      <c r="A24" s="163">
        <v>50</v>
      </c>
      <c r="B24" s="164" t="s">
        <v>141</v>
      </c>
      <c r="C24" s="161" t="s">
        <v>142</v>
      </c>
      <c r="D24" s="161" t="s">
        <v>143</v>
      </c>
      <c r="E24" s="161" t="s">
        <v>144</v>
      </c>
      <c r="F24" s="161" t="s">
        <v>145</v>
      </c>
    </row>
    <row r="25" spans="1:6">
      <c r="A25" s="163">
        <v>51</v>
      </c>
      <c r="B25" s="164" t="s">
        <v>146</v>
      </c>
      <c r="C25" s="161" t="s">
        <v>147</v>
      </c>
      <c r="D25" s="161" t="s">
        <v>148</v>
      </c>
      <c r="E25" s="161" t="s">
        <v>149</v>
      </c>
      <c r="F25" s="161" t="s">
        <v>150</v>
      </c>
    </row>
    <row r="26" spans="1:6">
      <c r="A26" s="163">
        <v>52</v>
      </c>
      <c r="B26" s="164" t="s">
        <v>151</v>
      </c>
      <c r="C26" s="161" t="s">
        <v>152</v>
      </c>
      <c r="D26" s="161" t="s">
        <v>153</v>
      </c>
      <c r="E26" s="161" t="s">
        <v>154</v>
      </c>
      <c r="F26" s="161" t="s">
        <v>155</v>
      </c>
    </row>
    <row r="27" spans="1:6">
      <c r="A27" s="163">
        <v>53</v>
      </c>
      <c r="B27" s="164" t="s">
        <v>156</v>
      </c>
      <c r="C27" s="161" t="s">
        <v>157</v>
      </c>
      <c r="D27" s="161" t="s">
        <v>158</v>
      </c>
      <c r="E27" s="161" t="s">
        <v>159</v>
      </c>
      <c r="F27" s="161" t="s">
        <v>160</v>
      </c>
    </row>
    <row r="28" spans="1:6">
      <c r="A28" s="163">
        <v>54</v>
      </c>
      <c r="B28" s="164" t="s">
        <v>161</v>
      </c>
      <c r="C28" s="161" t="s">
        <v>162</v>
      </c>
      <c r="D28" s="161" t="s">
        <v>163</v>
      </c>
      <c r="E28" s="161" t="s">
        <v>164</v>
      </c>
      <c r="F28" s="161" t="s">
        <v>165</v>
      </c>
    </row>
    <row r="29" spans="1:6">
      <c r="A29" s="163">
        <v>61</v>
      </c>
      <c r="B29" s="164" t="s">
        <v>166</v>
      </c>
      <c r="C29" s="161" t="s">
        <v>167</v>
      </c>
      <c r="D29" s="161" t="s">
        <v>168</v>
      </c>
      <c r="E29" s="161" t="s">
        <v>169</v>
      </c>
      <c r="F29" s="161" t="s">
        <v>170</v>
      </c>
    </row>
    <row r="30" spans="1:6">
      <c r="A30" s="163">
        <v>62</v>
      </c>
      <c r="B30" s="164" t="s">
        <v>171</v>
      </c>
      <c r="C30" s="161" t="s">
        <v>172</v>
      </c>
      <c r="D30" s="161" t="s">
        <v>173</v>
      </c>
      <c r="E30" s="161" t="s">
        <v>174</v>
      </c>
      <c r="F30" s="161" t="s">
        <v>175</v>
      </c>
    </row>
    <row r="31" spans="1:6">
      <c r="A31" s="163">
        <v>63</v>
      </c>
      <c r="B31" s="164" t="s">
        <v>176</v>
      </c>
      <c r="C31" s="161" t="s">
        <v>177</v>
      </c>
      <c r="D31" s="161" t="s">
        <v>178</v>
      </c>
      <c r="E31" s="161" t="s">
        <v>179</v>
      </c>
      <c r="F31" s="161" t="s">
        <v>180</v>
      </c>
    </row>
    <row r="32" spans="1:6">
      <c r="A32" s="163">
        <v>64</v>
      </c>
      <c r="B32" s="164" t="s">
        <v>181</v>
      </c>
      <c r="C32" s="161" t="s">
        <v>182</v>
      </c>
      <c r="D32" s="161" t="s">
        <v>183</v>
      </c>
      <c r="E32" s="161" t="s">
        <v>184</v>
      </c>
      <c r="F32" s="161" t="s">
        <v>185</v>
      </c>
    </row>
    <row r="33" spans="1:6">
      <c r="A33" s="163">
        <v>65</v>
      </c>
      <c r="B33" s="164" t="s">
        <v>186</v>
      </c>
      <c r="C33" s="161" t="s">
        <v>187</v>
      </c>
      <c r="D33" s="161" t="s">
        <v>188</v>
      </c>
      <c r="E33" s="161" t="s">
        <v>189</v>
      </c>
      <c r="F33" s="161" t="s">
        <v>190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75"/>
  <sheetViews>
    <sheetView zoomScale="70" zoomScaleNormal="70" workbookViewId="0">
      <pane xSplit="2" ySplit="1" topLeftCell="C7" activePane="bottomRight" state="frozen"/>
      <selection/>
      <selection pane="topRight"/>
      <selection pane="bottomLeft"/>
      <selection pane="bottomRight" activeCell="G48" sqref="G48"/>
    </sheetView>
  </sheetViews>
  <sheetFormatPr defaultColWidth="9" defaultRowHeight="14"/>
  <cols>
    <col min="1" max="1" width="9.875" style="118" customWidth="1"/>
    <col min="2" max="2" width="33.875" style="119" customWidth="1"/>
    <col min="3" max="3" width="16" style="119" customWidth="1"/>
    <col min="4" max="4" width="9.875" style="119" customWidth="1"/>
    <col min="5" max="5" width="17.25" style="119" customWidth="1"/>
    <col min="6" max="6" width="23.5" style="119" customWidth="1"/>
    <col min="7" max="7" width="17" style="119" customWidth="1"/>
    <col min="8" max="9" width="9.875" style="119" customWidth="1"/>
    <col min="10" max="10" width="9.875" style="120" customWidth="1"/>
    <col min="11" max="11" width="9.875" style="119" customWidth="1"/>
    <col min="12" max="12" width="16.5" style="119" customWidth="1"/>
    <col min="13" max="14" width="9.875" style="121" customWidth="1"/>
    <col min="15" max="16" width="9.875" style="119" customWidth="1"/>
    <col min="17" max="17" width="23" style="119" customWidth="1"/>
    <col min="18" max="19" width="9.875" style="122" customWidth="1"/>
    <col min="20" max="20" width="24.875" style="71" customWidth="1"/>
    <col min="21" max="21" width="9" style="71" customWidth="1"/>
    <col min="22" max="16384" width="9" style="71"/>
  </cols>
  <sheetData>
    <row r="1" s="116" customFormat="1" ht="56" spans="1:21">
      <c r="A1" s="123" t="s">
        <v>191</v>
      </c>
      <c r="B1" s="124" t="s">
        <v>192</v>
      </c>
      <c r="C1" s="124" t="s">
        <v>193</v>
      </c>
      <c r="D1" s="124" t="s">
        <v>194</v>
      </c>
      <c r="E1" s="124" t="s">
        <v>195</v>
      </c>
      <c r="F1" s="124" t="s">
        <v>196</v>
      </c>
      <c r="G1" s="124" t="s">
        <v>197</v>
      </c>
      <c r="H1" s="124" t="s">
        <v>198</v>
      </c>
      <c r="I1" s="124" t="s">
        <v>199</v>
      </c>
      <c r="J1" s="128" t="s">
        <v>200</v>
      </c>
      <c r="K1" s="124" t="s">
        <v>201</v>
      </c>
      <c r="L1" s="124" t="s">
        <v>202</v>
      </c>
      <c r="M1" s="129" t="s">
        <v>203</v>
      </c>
      <c r="N1" s="129" t="s">
        <v>204</v>
      </c>
      <c r="O1" s="124" t="s">
        <v>205</v>
      </c>
      <c r="P1" s="124" t="s">
        <v>206</v>
      </c>
      <c r="Q1" s="124" t="s">
        <v>207</v>
      </c>
      <c r="R1" s="138" t="s">
        <v>208</v>
      </c>
      <c r="S1" s="138" t="s">
        <v>209</v>
      </c>
      <c r="T1" s="139" t="s">
        <v>210</v>
      </c>
      <c r="U1" s="140" t="s">
        <v>211</v>
      </c>
    </row>
    <row r="2" spans="1:21">
      <c r="A2" s="125">
        <v>340801</v>
      </c>
      <c r="B2" s="126" t="s">
        <v>212</v>
      </c>
      <c r="C2" s="126" t="s">
        <v>213</v>
      </c>
      <c r="D2" s="126">
        <v>341500</v>
      </c>
      <c r="E2" s="126" t="s">
        <v>92</v>
      </c>
      <c r="F2" s="126" t="s">
        <v>214</v>
      </c>
      <c r="G2" s="127">
        <v>80</v>
      </c>
      <c r="H2" s="126" t="s">
        <v>215</v>
      </c>
      <c r="I2" s="126">
        <v>4.56</v>
      </c>
      <c r="J2" s="130">
        <v>5.7</v>
      </c>
      <c r="K2" s="126">
        <v>2.44</v>
      </c>
      <c r="L2" s="127">
        <v>1959</v>
      </c>
      <c r="M2" s="131">
        <v>36892</v>
      </c>
      <c r="N2" s="127">
        <f t="shared" ref="N2:N33" si="0">IF(M2="","",YEAR(M2))</f>
        <v>2001</v>
      </c>
      <c r="O2" s="127" t="s">
        <v>216</v>
      </c>
      <c r="P2" s="127">
        <v>1</v>
      </c>
      <c r="Q2" s="126" t="s">
        <v>217</v>
      </c>
      <c r="R2" s="141">
        <v>0.55</v>
      </c>
      <c r="S2" s="135">
        <v>44792</v>
      </c>
      <c r="T2" s="110" t="s">
        <v>218</v>
      </c>
      <c r="U2" s="142">
        <f>IF(N2="",IFERROR(VLOOKUP(A2,'36-50'!A:S,19,FALSE),IFERROR(VLOOKUP(A2,'31-35'!A:S,19,FALSE),IFERROR(VLOOKUP(A2,'26-30'!A:S,19,FALSE),VLOOKUP(A2,'22-25'!A:S,19,FALSE)))),N2)</f>
        <v>2001</v>
      </c>
    </row>
    <row r="3" spans="1:21">
      <c r="A3" s="125">
        <v>440801</v>
      </c>
      <c r="B3" s="126" t="s">
        <v>219</v>
      </c>
      <c r="C3" s="126" t="s">
        <v>220</v>
      </c>
      <c r="D3" s="126">
        <v>440100</v>
      </c>
      <c r="E3" s="126" t="s">
        <v>127</v>
      </c>
      <c r="F3" s="126" t="s">
        <v>221</v>
      </c>
      <c r="G3" s="127">
        <v>1200</v>
      </c>
      <c r="H3" s="126" t="s">
        <v>222</v>
      </c>
      <c r="I3" s="126">
        <v>65</v>
      </c>
      <c r="J3" s="130">
        <v>5.41666666666667</v>
      </c>
      <c r="K3" s="126">
        <v>23.8</v>
      </c>
      <c r="L3" s="126">
        <v>1989</v>
      </c>
      <c r="M3" s="132">
        <v>34405</v>
      </c>
      <c r="N3" s="127">
        <f t="shared" si="0"/>
        <v>1994</v>
      </c>
      <c r="O3" s="127" t="s">
        <v>216</v>
      </c>
      <c r="P3" s="127">
        <v>1</v>
      </c>
      <c r="Q3" s="126" t="s">
        <v>223</v>
      </c>
      <c r="R3" s="141">
        <v>0</v>
      </c>
      <c r="S3" s="135">
        <v>44792</v>
      </c>
      <c r="T3" s="110" t="s">
        <v>224</v>
      </c>
      <c r="U3" s="142">
        <f>IF(N3="",IFERROR(VLOOKUP(A3,'36-50'!A:S,19,FALSE),IFERROR(VLOOKUP(A3,'31-35'!A:S,19,FALSE),IFERROR(VLOOKUP(A3,'26-30'!A:S,19,FALSE),VLOOKUP(A3,'22-25'!A:S,19,FALSE)))),N3)</f>
        <v>1994</v>
      </c>
    </row>
    <row r="4" spans="1:21">
      <c r="A4" s="125">
        <v>330801</v>
      </c>
      <c r="B4" s="126" t="s">
        <v>225</v>
      </c>
      <c r="C4" s="126" t="s">
        <v>226</v>
      </c>
      <c r="D4" s="126">
        <v>330500</v>
      </c>
      <c r="E4" s="126" t="s">
        <v>87</v>
      </c>
      <c r="F4" s="126" t="s">
        <v>227</v>
      </c>
      <c r="G4" s="127">
        <v>1800</v>
      </c>
      <c r="H4" s="126" t="s">
        <v>228</v>
      </c>
      <c r="I4" s="126">
        <v>73.77</v>
      </c>
      <c r="J4" s="130">
        <v>4.09833333333333</v>
      </c>
      <c r="K4" s="126">
        <v>31.6</v>
      </c>
      <c r="L4" s="127">
        <v>1994</v>
      </c>
      <c r="M4" s="131">
        <v>35796</v>
      </c>
      <c r="N4" s="127">
        <f t="shared" si="0"/>
        <v>1998</v>
      </c>
      <c r="O4" s="127" t="s">
        <v>216</v>
      </c>
      <c r="P4" s="127">
        <v>1</v>
      </c>
      <c r="Q4" s="126" t="s">
        <v>229</v>
      </c>
      <c r="R4" s="141">
        <v>0.416667</v>
      </c>
      <c r="S4" s="135">
        <v>44792</v>
      </c>
      <c r="T4" s="142"/>
      <c r="U4" s="142">
        <f>IF(N4="",IFERROR(VLOOKUP(A4,'36-50'!A:S,19,FALSE),IFERROR(VLOOKUP(A4,'31-35'!A:S,19,FALSE),IFERROR(VLOOKUP(A4,'26-30'!A:S,19,FALSE),VLOOKUP(A4,'22-25'!A:S,19,FALSE)))),N4)</f>
        <v>1998</v>
      </c>
    </row>
    <row r="5" spans="1:21">
      <c r="A5" s="125">
        <v>440802</v>
      </c>
      <c r="B5" s="126" t="s">
        <v>230</v>
      </c>
      <c r="C5" s="126" t="s">
        <v>231</v>
      </c>
      <c r="D5" s="126">
        <v>440100</v>
      </c>
      <c r="E5" s="126" t="s">
        <v>127</v>
      </c>
      <c r="F5" s="126" t="s">
        <v>221</v>
      </c>
      <c r="G5" s="127">
        <v>1200</v>
      </c>
      <c r="H5" s="126" t="s">
        <v>222</v>
      </c>
      <c r="I5" s="126"/>
      <c r="J5" s="130"/>
      <c r="K5" s="126">
        <v>25.089</v>
      </c>
      <c r="L5" s="126">
        <v>1994</v>
      </c>
      <c r="M5" s="132">
        <v>36678</v>
      </c>
      <c r="N5" s="127">
        <f t="shared" si="0"/>
        <v>2000</v>
      </c>
      <c r="O5" s="127" t="s">
        <v>216</v>
      </c>
      <c r="P5" s="127">
        <v>1</v>
      </c>
      <c r="Q5" s="126" t="s">
        <v>223</v>
      </c>
      <c r="R5" s="141">
        <v>0</v>
      </c>
      <c r="S5" s="135">
        <v>44792</v>
      </c>
      <c r="T5" s="110" t="s">
        <v>232</v>
      </c>
      <c r="U5" s="142">
        <f>IF(N5="",IFERROR(VLOOKUP(A5,'36-50'!A:S,19,FALSE),IFERROR(VLOOKUP(A5,'31-35'!A:S,19,FALSE),IFERROR(VLOOKUP(A5,'26-30'!A:S,19,FALSE),VLOOKUP(A5,'22-25'!A:S,19,FALSE)))),N5)</f>
        <v>2000</v>
      </c>
    </row>
    <row r="6" spans="1:21">
      <c r="A6" s="125">
        <v>330803</v>
      </c>
      <c r="B6" s="126" t="s">
        <v>233</v>
      </c>
      <c r="C6" s="126" t="s">
        <v>234</v>
      </c>
      <c r="D6" s="126">
        <v>331000</v>
      </c>
      <c r="E6" s="126" t="s">
        <v>87</v>
      </c>
      <c r="F6" s="126" t="s">
        <v>235</v>
      </c>
      <c r="G6" s="127">
        <v>1200</v>
      </c>
      <c r="H6" s="126" t="s">
        <v>222</v>
      </c>
      <c r="I6" s="126">
        <v>42</v>
      </c>
      <c r="J6" s="130">
        <v>3.5</v>
      </c>
      <c r="K6" s="126">
        <v>21.18</v>
      </c>
      <c r="L6" s="127">
        <v>2001</v>
      </c>
      <c r="M6" s="131">
        <v>38353</v>
      </c>
      <c r="N6" s="127">
        <f t="shared" si="0"/>
        <v>2005</v>
      </c>
      <c r="O6" s="127" t="s">
        <v>216</v>
      </c>
      <c r="P6" s="127">
        <v>1</v>
      </c>
      <c r="Q6" s="126" t="s">
        <v>236</v>
      </c>
      <c r="R6" s="141">
        <v>0.52</v>
      </c>
      <c r="S6" s="135">
        <v>44792</v>
      </c>
      <c r="T6" s="142"/>
      <c r="U6" s="142">
        <f>IF(N6="",IFERROR(VLOOKUP(A6,'36-50'!A:S,19,FALSE),IFERROR(VLOOKUP(A6,'31-35'!A:S,19,FALSE),IFERROR(VLOOKUP(A6,'26-30'!A:S,19,FALSE),VLOOKUP(A6,'22-25'!A:S,19,FALSE)))),N6)</f>
        <v>2005</v>
      </c>
    </row>
    <row r="7" spans="1:21">
      <c r="A7" s="125">
        <v>370801</v>
      </c>
      <c r="B7" s="126" t="s">
        <v>237</v>
      </c>
      <c r="C7" s="126" t="s">
        <v>238</v>
      </c>
      <c r="D7" s="126">
        <v>370900</v>
      </c>
      <c r="E7" s="126" t="s">
        <v>107</v>
      </c>
      <c r="F7" s="126" t="s">
        <v>239</v>
      </c>
      <c r="G7" s="127">
        <v>1000</v>
      </c>
      <c r="H7" s="126" t="s">
        <v>240</v>
      </c>
      <c r="I7" s="126">
        <v>43.26</v>
      </c>
      <c r="J7" s="130">
        <v>4.326</v>
      </c>
      <c r="K7" s="126">
        <v>13.382</v>
      </c>
      <c r="L7" s="127">
        <v>2001</v>
      </c>
      <c r="M7" s="132">
        <v>39071</v>
      </c>
      <c r="N7" s="127">
        <f t="shared" si="0"/>
        <v>2006</v>
      </c>
      <c r="O7" s="127" t="s">
        <v>216</v>
      </c>
      <c r="P7" s="127">
        <v>1</v>
      </c>
      <c r="Q7" s="126" t="s">
        <v>241</v>
      </c>
      <c r="R7" s="141">
        <v>0.502913</v>
      </c>
      <c r="S7" s="135">
        <v>44792</v>
      </c>
      <c r="T7" s="110" t="s">
        <v>242</v>
      </c>
      <c r="U7" s="142">
        <f>IF(N7="",IFERROR(VLOOKUP(A7,'36-50'!A:S,19,FALSE),IFERROR(VLOOKUP(A7,'31-35'!A:S,19,FALSE),IFERROR(VLOOKUP(A7,'26-30'!A:S,19,FALSE),VLOOKUP(A7,'22-25'!A:S,19,FALSE)))),N7)</f>
        <v>2006</v>
      </c>
    </row>
    <row r="8" spans="1:21">
      <c r="A8" s="125">
        <v>340802</v>
      </c>
      <c r="B8" s="126" t="s">
        <v>243</v>
      </c>
      <c r="C8" s="126" t="s">
        <v>244</v>
      </c>
      <c r="D8" s="126">
        <v>341100</v>
      </c>
      <c r="E8" s="126" t="s">
        <v>92</v>
      </c>
      <c r="F8" s="126" t="s">
        <v>245</v>
      </c>
      <c r="G8" s="127">
        <v>600</v>
      </c>
      <c r="H8" s="126" t="s">
        <v>246</v>
      </c>
      <c r="I8" s="126">
        <v>23.33</v>
      </c>
      <c r="J8" s="130">
        <v>3.88833333333333</v>
      </c>
      <c r="K8" s="126">
        <v>8.6</v>
      </c>
      <c r="L8" s="127">
        <v>2002</v>
      </c>
      <c r="M8" s="131">
        <v>38987</v>
      </c>
      <c r="N8" s="127">
        <f t="shared" si="0"/>
        <v>2006</v>
      </c>
      <c r="O8" s="127" t="s">
        <v>216</v>
      </c>
      <c r="P8" s="127">
        <v>1</v>
      </c>
      <c r="Q8" s="126" t="s">
        <v>247</v>
      </c>
      <c r="R8" s="141">
        <v>0.35</v>
      </c>
      <c r="S8" s="135">
        <v>44792</v>
      </c>
      <c r="T8" s="110" t="s">
        <v>248</v>
      </c>
      <c r="U8" s="142">
        <f>IF(N8="",IFERROR(VLOOKUP(A8,'36-50'!A:S,19,FALSE),IFERROR(VLOOKUP(A8,'31-35'!A:S,19,FALSE),IFERROR(VLOOKUP(A8,'26-30'!A:S,19,FALSE),VLOOKUP(A8,'22-25'!A:S,19,FALSE)))),N8)</f>
        <v>2006</v>
      </c>
    </row>
    <row r="9" spans="1:21">
      <c r="A9" s="125">
        <v>140801</v>
      </c>
      <c r="B9" s="126" t="s">
        <v>249</v>
      </c>
      <c r="C9" s="126" t="s">
        <v>250</v>
      </c>
      <c r="D9" s="126">
        <v>140900</v>
      </c>
      <c r="E9" s="126" t="s">
        <v>53</v>
      </c>
      <c r="F9" s="126" t="s">
        <v>251</v>
      </c>
      <c r="G9" s="127">
        <v>1200</v>
      </c>
      <c r="H9" s="126" t="s">
        <v>222</v>
      </c>
      <c r="I9" s="126">
        <v>50</v>
      </c>
      <c r="J9" s="130">
        <v>4.16666666666667</v>
      </c>
      <c r="K9" s="126">
        <v>18</v>
      </c>
      <c r="L9" s="127">
        <v>2002</v>
      </c>
      <c r="M9" s="131">
        <v>39448</v>
      </c>
      <c r="N9" s="127">
        <f t="shared" si="0"/>
        <v>2008</v>
      </c>
      <c r="O9" s="127" t="s">
        <v>216</v>
      </c>
      <c r="P9" s="127">
        <v>1</v>
      </c>
      <c r="Q9" s="126" t="s">
        <v>252</v>
      </c>
      <c r="R9" s="141">
        <v>0.43</v>
      </c>
      <c r="S9" s="135">
        <v>44792</v>
      </c>
      <c r="T9" s="142"/>
      <c r="U9" s="142">
        <f>IF(N9="",IFERROR(VLOOKUP(A9,'36-50'!A:S,19,FALSE),IFERROR(VLOOKUP(A9,'31-35'!A:S,19,FALSE),IFERROR(VLOOKUP(A9,'26-30'!A:S,19,FALSE),VLOOKUP(A9,'22-25'!A:S,19,FALSE)))),N9)</f>
        <v>2008</v>
      </c>
    </row>
    <row r="10" spans="1:21">
      <c r="A10" s="125">
        <v>130803</v>
      </c>
      <c r="B10" s="126" t="s">
        <v>253</v>
      </c>
      <c r="C10" s="126" t="s">
        <v>254</v>
      </c>
      <c r="D10" s="126">
        <v>130100</v>
      </c>
      <c r="E10" s="126" t="s">
        <v>48</v>
      </c>
      <c r="F10" s="126" t="s">
        <v>255</v>
      </c>
      <c r="G10" s="127">
        <v>1000</v>
      </c>
      <c r="H10" s="126" t="s">
        <v>240</v>
      </c>
      <c r="I10" s="126">
        <v>41.2</v>
      </c>
      <c r="J10" s="130">
        <v>4.12</v>
      </c>
      <c r="K10" s="126">
        <v>16.75</v>
      </c>
      <c r="L10" s="127">
        <v>2003</v>
      </c>
      <c r="M10" s="131">
        <v>39083</v>
      </c>
      <c r="N10" s="127">
        <f t="shared" si="0"/>
        <v>2007</v>
      </c>
      <c r="O10" s="127" t="s">
        <v>216</v>
      </c>
      <c r="P10" s="127">
        <v>1</v>
      </c>
      <c r="Q10" s="126" t="s">
        <v>256</v>
      </c>
      <c r="R10" s="141">
        <v>0.51</v>
      </c>
      <c r="S10" s="135">
        <v>44792</v>
      </c>
      <c r="T10" s="142"/>
      <c r="U10" s="142">
        <f>IF(N10="",IFERROR(VLOOKUP(A10,'36-50'!A:S,19,FALSE),IFERROR(VLOOKUP(A10,'31-35'!A:S,19,FALSE),IFERROR(VLOOKUP(A10,'26-30'!A:S,19,FALSE),VLOOKUP(A10,'22-25'!A:S,19,FALSE)))),N10)</f>
        <v>2007</v>
      </c>
    </row>
    <row r="11" spans="1:21">
      <c r="A11" s="125">
        <v>320802</v>
      </c>
      <c r="B11" s="126" t="s">
        <v>257</v>
      </c>
      <c r="C11" s="126" t="s">
        <v>258</v>
      </c>
      <c r="D11" s="126">
        <v>320200</v>
      </c>
      <c r="E11" s="126" t="s">
        <v>82</v>
      </c>
      <c r="F11" s="126" t="s">
        <v>259</v>
      </c>
      <c r="G11" s="127">
        <v>1000</v>
      </c>
      <c r="H11" s="126" t="s">
        <v>240</v>
      </c>
      <c r="I11" s="126">
        <v>47.63</v>
      </c>
      <c r="J11" s="130">
        <v>4.763</v>
      </c>
      <c r="K11" s="126">
        <v>14.9</v>
      </c>
      <c r="L11" s="127">
        <v>2003</v>
      </c>
      <c r="M11" s="131">
        <v>39448</v>
      </c>
      <c r="N11" s="127">
        <f t="shared" si="0"/>
        <v>2008</v>
      </c>
      <c r="O11" s="127" t="s">
        <v>216</v>
      </c>
      <c r="P11" s="127">
        <v>1</v>
      </c>
      <c r="Q11" s="126" t="s">
        <v>260</v>
      </c>
      <c r="R11" s="141">
        <v>0.4</v>
      </c>
      <c r="S11" s="135">
        <v>44792</v>
      </c>
      <c r="T11" s="142"/>
      <c r="U11" s="142">
        <f>IF(N11="",IFERROR(VLOOKUP(A11,'36-50'!A:S,19,FALSE),IFERROR(VLOOKUP(A11,'31-35'!A:S,19,FALSE),IFERROR(VLOOKUP(A11,'26-30'!A:S,19,FALSE),VLOOKUP(A11,'22-25'!A:S,19,FALSE)))),N11)</f>
        <v>2008</v>
      </c>
    </row>
    <row r="12" spans="1:21">
      <c r="A12" s="125">
        <v>410802</v>
      </c>
      <c r="B12" s="126" t="s">
        <v>261</v>
      </c>
      <c r="C12" s="126" t="s">
        <v>262</v>
      </c>
      <c r="D12" s="126">
        <v>410700</v>
      </c>
      <c r="E12" s="126" t="s">
        <v>112</v>
      </c>
      <c r="F12" s="126" t="s">
        <v>263</v>
      </c>
      <c r="G12" s="127">
        <v>1200</v>
      </c>
      <c r="H12" s="126" t="s">
        <v>222</v>
      </c>
      <c r="I12" s="126">
        <v>43.27</v>
      </c>
      <c r="J12" s="130">
        <v>3.60583333333333</v>
      </c>
      <c r="K12" s="126">
        <v>20.1</v>
      </c>
      <c r="L12" s="127">
        <v>2003</v>
      </c>
      <c r="M12" s="131">
        <v>40544</v>
      </c>
      <c r="N12" s="127">
        <f t="shared" si="0"/>
        <v>2011</v>
      </c>
      <c r="O12" s="127" t="s">
        <v>216</v>
      </c>
      <c r="P12" s="127">
        <v>1</v>
      </c>
      <c r="Q12" s="126" t="s">
        <v>264</v>
      </c>
      <c r="R12" s="141">
        <v>0.55</v>
      </c>
      <c r="S12" s="135">
        <v>44792</v>
      </c>
      <c r="T12" s="142"/>
      <c r="U12" s="142">
        <f>IF(N12="",IFERROR(VLOOKUP(A12,'36-50'!A:S,19,FALSE),IFERROR(VLOOKUP(A12,'31-35'!A:S,19,FALSE),IFERROR(VLOOKUP(A12,'26-30'!A:S,19,FALSE),VLOOKUP(A12,'22-25'!A:S,19,FALSE)))),N12)</f>
        <v>2011</v>
      </c>
    </row>
    <row r="13" spans="1:21">
      <c r="A13" s="125">
        <v>440803</v>
      </c>
      <c r="B13" s="126" t="s">
        <v>265</v>
      </c>
      <c r="C13" s="126" t="s">
        <v>266</v>
      </c>
      <c r="D13" s="126">
        <v>441300</v>
      </c>
      <c r="E13" s="126" t="s">
        <v>127</v>
      </c>
      <c r="F13" s="126" t="s">
        <v>267</v>
      </c>
      <c r="G13" s="127">
        <v>2400</v>
      </c>
      <c r="H13" s="126" t="s">
        <v>268</v>
      </c>
      <c r="I13" s="126">
        <v>81.34</v>
      </c>
      <c r="J13" s="130">
        <v>3.38916666666667</v>
      </c>
      <c r="K13" s="126">
        <v>45.63</v>
      </c>
      <c r="L13" s="126">
        <v>2004</v>
      </c>
      <c r="M13" s="132">
        <v>40708</v>
      </c>
      <c r="N13" s="127">
        <f t="shared" si="0"/>
        <v>2011</v>
      </c>
      <c r="O13" s="127" t="s">
        <v>216</v>
      </c>
      <c r="P13" s="127">
        <v>1</v>
      </c>
      <c r="Q13" s="126" t="s">
        <v>223</v>
      </c>
      <c r="R13" s="141">
        <v>0</v>
      </c>
      <c r="S13" s="135">
        <v>44792</v>
      </c>
      <c r="T13" s="110" t="s">
        <v>269</v>
      </c>
      <c r="U13" s="142">
        <f>IF(N13="",IFERROR(VLOOKUP(A13,'36-50'!A:S,19,FALSE),IFERROR(VLOOKUP(A13,'31-35'!A:S,19,FALSE),IFERROR(VLOOKUP(A13,'26-30'!A:S,19,FALSE),VLOOKUP(A13,'22-25'!A:S,19,FALSE)))),N13)</f>
        <v>2011</v>
      </c>
    </row>
    <row r="14" spans="1:21">
      <c r="A14" s="125">
        <v>430801</v>
      </c>
      <c r="B14" s="126" t="s">
        <v>270</v>
      </c>
      <c r="C14" s="126" t="s">
        <v>271</v>
      </c>
      <c r="D14" s="126">
        <v>430100</v>
      </c>
      <c r="E14" s="126" t="s">
        <v>122</v>
      </c>
      <c r="F14" s="126" t="s">
        <v>272</v>
      </c>
      <c r="G14" s="127">
        <v>1200</v>
      </c>
      <c r="H14" s="126" t="s">
        <v>222</v>
      </c>
      <c r="I14" s="126">
        <v>30</v>
      </c>
      <c r="J14" s="130">
        <v>2.5</v>
      </c>
      <c r="K14" s="126">
        <v>16.06</v>
      </c>
      <c r="L14" s="126">
        <v>2005</v>
      </c>
      <c r="M14" s="131">
        <v>40179</v>
      </c>
      <c r="N14" s="127">
        <f t="shared" si="0"/>
        <v>2010</v>
      </c>
      <c r="O14" s="127" t="s">
        <v>216</v>
      </c>
      <c r="P14" s="127">
        <v>1</v>
      </c>
      <c r="Q14" s="126" t="s">
        <v>273</v>
      </c>
      <c r="R14" s="141">
        <v>0.6</v>
      </c>
      <c r="S14" s="135">
        <v>44792</v>
      </c>
      <c r="T14" s="110" t="s">
        <v>274</v>
      </c>
      <c r="U14" s="142">
        <f>IF(N14="",IFERROR(VLOOKUP(A14,'36-50'!A:S,19,FALSE),IFERROR(VLOOKUP(A14,'31-35'!A:S,19,FALSE),IFERROR(VLOOKUP(A14,'26-30'!A:S,19,FALSE),VLOOKUP(A14,'22-25'!A:S,19,FALSE)))),N14)</f>
        <v>2010</v>
      </c>
    </row>
    <row r="15" spans="1:21">
      <c r="A15" s="125">
        <v>420802</v>
      </c>
      <c r="B15" s="126" t="s">
        <v>275</v>
      </c>
      <c r="C15" s="126" t="s">
        <v>276</v>
      </c>
      <c r="D15" s="126">
        <v>421100</v>
      </c>
      <c r="E15" s="126" t="s">
        <v>117</v>
      </c>
      <c r="F15" s="126" t="s">
        <v>277</v>
      </c>
      <c r="G15" s="127">
        <v>1200</v>
      </c>
      <c r="H15" s="126" t="s">
        <v>222</v>
      </c>
      <c r="I15" s="126">
        <v>35.33</v>
      </c>
      <c r="J15" s="130">
        <v>2.94416666666667</v>
      </c>
      <c r="K15" s="126">
        <v>9.67</v>
      </c>
      <c r="L15" s="126">
        <v>2005</v>
      </c>
      <c r="M15" s="131">
        <v>40513</v>
      </c>
      <c r="N15" s="127">
        <f t="shared" si="0"/>
        <v>2010</v>
      </c>
      <c r="O15" s="127" t="s">
        <v>216</v>
      </c>
      <c r="P15" s="127">
        <v>1</v>
      </c>
      <c r="Q15" s="126" t="s">
        <v>278</v>
      </c>
      <c r="R15" s="141">
        <v>0.509988</v>
      </c>
      <c r="S15" s="135">
        <v>44792</v>
      </c>
      <c r="T15" s="110" t="s">
        <v>274</v>
      </c>
      <c r="U15" s="142">
        <f>IF(N15="",IFERROR(VLOOKUP(A15,'36-50'!A:S,19,FALSE),IFERROR(VLOOKUP(A15,'31-35'!A:S,19,FALSE),IFERROR(VLOOKUP(A15,'26-30'!A:S,19,FALSE),VLOOKUP(A15,'22-25'!A:S,19,FALSE)))),N15)</f>
        <v>2010</v>
      </c>
    </row>
    <row r="16" spans="1:21">
      <c r="A16" s="125">
        <v>210801</v>
      </c>
      <c r="B16" s="126" t="s">
        <v>279</v>
      </c>
      <c r="C16" s="126" t="s">
        <v>280</v>
      </c>
      <c r="D16" s="126">
        <v>210600</v>
      </c>
      <c r="E16" s="126" t="s">
        <v>63</v>
      </c>
      <c r="F16" s="126" t="s">
        <v>281</v>
      </c>
      <c r="G16" s="127">
        <v>1200</v>
      </c>
      <c r="H16" s="126" t="s">
        <v>222</v>
      </c>
      <c r="I16" s="126">
        <v>45.16</v>
      </c>
      <c r="J16" s="130">
        <v>3.76333333333333</v>
      </c>
      <c r="K16" s="126">
        <v>18.6</v>
      </c>
      <c r="L16" s="126">
        <v>2006</v>
      </c>
      <c r="M16" s="131">
        <v>40909</v>
      </c>
      <c r="N16" s="127">
        <f t="shared" si="0"/>
        <v>2012</v>
      </c>
      <c r="O16" s="127" t="s">
        <v>216</v>
      </c>
      <c r="P16" s="127">
        <v>1</v>
      </c>
      <c r="Q16" s="126" t="s">
        <v>282</v>
      </c>
      <c r="R16" s="141">
        <v>0.37</v>
      </c>
      <c r="S16" s="135">
        <v>44792</v>
      </c>
      <c r="T16" s="142"/>
      <c r="U16" s="142">
        <f>IF(N16="",IFERROR(VLOOKUP(A16,'36-50'!A:S,19,FALSE),IFERROR(VLOOKUP(A16,'31-35'!A:S,19,FALSE),IFERROR(VLOOKUP(A16,'26-30'!A:S,19,FALSE),VLOOKUP(A16,'22-25'!A:S,19,FALSE)))),N16)</f>
        <v>2012</v>
      </c>
    </row>
    <row r="17" spans="1:21">
      <c r="A17" s="125">
        <v>340803</v>
      </c>
      <c r="B17" s="126" t="s">
        <v>283</v>
      </c>
      <c r="C17" s="126" t="s">
        <v>284</v>
      </c>
      <c r="D17" s="126">
        <v>340200</v>
      </c>
      <c r="E17" s="126" t="s">
        <v>92</v>
      </c>
      <c r="F17" s="126" t="s">
        <v>285</v>
      </c>
      <c r="G17" s="127">
        <v>1000</v>
      </c>
      <c r="H17" s="126" t="s">
        <v>240</v>
      </c>
      <c r="I17" s="126">
        <v>38</v>
      </c>
      <c r="J17" s="130">
        <v>3.8</v>
      </c>
      <c r="K17" s="126">
        <v>17.62</v>
      </c>
      <c r="L17" s="126">
        <v>2006</v>
      </c>
      <c r="M17" s="131">
        <v>41230</v>
      </c>
      <c r="N17" s="127">
        <f t="shared" si="0"/>
        <v>2012</v>
      </c>
      <c r="O17" s="127" t="s">
        <v>216</v>
      </c>
      <c r="P17" s="127">
        <v>1</v>
      </c>
      <c r="Q17" s="126" t="s">
        <v>286</v>
      </c>
      <c r="R17" s="141">
        <v>0.45565</v>
      </c>
      <c r="S17" s="135">
        <v>44792</v>
      </c>
      <c r="T17" s="110" t="s">
        <v>287</v>
      </c>
      <c r="U17" s="142">
        <f>IF(N17="",IFERROR(VLOOKUP(A17,'36-50'!A:S,19,FALSE),IFERROR(VLOOKUP(A17,'31-35'!A:S,19,FALSE),IFERROR(VLOOKUP(A17,'26-30'!A:S,19,FALSE),VLOOKUP(A17,'22-25'!A:S,19,FALSE)))),N17)</f>
        <v>2012</v>
      </c>
    </row>
    <row r="18" spans="1:21">
      <c r="A18" s="125">
        <v>350801</v>
      </c>
      <c r="B18" s="126" t="s">
        <v>288</v>
      </c>
      <c r="C18" s="126" t="s">
        <v>289</v>
      </c>
      <c r="D18" s="126">
        <v>350300</v>
      </c>
      <c r="E18" s="126" t="s">
        <v>97</v>
      </c>
      <c r="F18" s="126" t="s">
        <v>290</v>
      </c>
      <c r="G18" s="127">
        <v>1200</v>
      </c>
      <c r="H18" s="126" t="s">
        <v>222</v>
      </c>
      <c r="I18" s="126">
        <v>40.45</v>
      </c>
      <c r="J18" s="130">
        <v>3.37083333333333</v>
      </c>
      <c r="K18" s="126">
        <v>18.96</v>
      </c>
      <c r="L18" s="126">
        <v>2006</v>
      </c>
      <c r="M18" s="131">
        <v>41609</v>
      </c>
      <c r="N18" s="127">
        <f t="shared" si="0"/>
        <v>2013</v>
      </c>
      <c r="O18" s="127" t="s">
        <v>216</v>
      </c>
      <c r="P18" s="127">
        <v>1</v>
      </c>
      <c r="Q18" s="126" t="s">
        <v>291</v>
      </c>
      <c r="R18" s="141">
        <v>0.510008</v>
      </c>
      <c r="S18" s="135">
        <v>44792</v>
      </c>
      <c r="T18" s="110" t="s">
        <v>292</v>
      </c>
      <c r="U18" s="142">
        <f>IF(N18="",IFERROR(VLOOKUP(A18,'36-50'!A:S,19,FALSE),IFERROR(VLOOKUP(A18,'31-35'!A:S,19,FALSE),IFERROR(VLOOKUP(A18,'26-30'!A:S,19,FALSE),VLOOKUP(A18,'22-25'!A:S,19,FALSE)))),N18)</f>
        <v>2013</v>
      </c>
    </row>
    <row r="19" spans="1:21">
      <c r="A19" s="125">
        <v>330804</v>
      </c>
      <c r="B19" s="126" t="s">
        <v>293</v>
      </c>
      <c r="C19" s="126" t="s">
        <v>294</v>
      </c>
      <c r="D19" s="126">
        <v>331000</v>
      </c>
      <c r="E19" s="126" t="s">
        <v>87</v>
      </c>
      <c r="F19" s="126" t="s">
        <v>235</v>
      </c>
      <c r="G19" s="127">
        <v>1500</v>
      </c>
      <c r="H19" s="126" t="s">
        <v>295</v>
      </c>
      <c r="I19" s="126">
        <v>53.3</v>
      </c>
      <c r="J19" s="130">
        <v>3.55333333333333</v>
      </c>
      <c r="K19" s="126">
        <v>25.125</v>
      </c>
      <c r="L19" s="126">
        <v>2010</v>
      </c>
      <c r="M19" s="131">
        <v>42370</v>
      </c>
      <c r="N19" s="127">
        <f t="shared" si="0"/>
        <v>2016</v>
      </c>
      <c r="O19" s="127" t="s">
        <v>216</v>
      </c>
      <c r="P19" s="127">
        <v>1</v>
      </c>
      <c r="Q19" s="126" t="s">
        <v>296</v>
      </c>
      <c r="R19" s="141">
        <v>0.5</v>
      </c>
      <c r="S19" s="135">
        <v>44792</v>
      </c>
      <c r="T19" s="142"/>
      <c r="U19" s="142">
        <f>IF(N19="",IFERROR(VLOOKUP(A19,'36-50'!A:S,19,FALSE),IFERROR(VLOOKUP(A19,'31-35'!A:S,19,FALSE),IFERROR(VLOOKUP(A19,'26-30'!A:S,19,FALSE),VLOOKUP(A19,'22-25'!A:S,19,FALSE)))),N19)</f>
        <v>2016</v>
      </c>
    </row>
    <row r="20" spans="1:21">
      <c r="A20" s="125">
        <v>440804</v>
      </c>
      <c r="B20" s="126" t="s">
        <v>297</v>
      </c>
      <c r="C20" s="126" t="s">
        <v>298</v>
      </c>
      <c r="D20" s="126">
        <v>441800</v>
      </c>
      <c r="E20" s="126" t="s">
        <v>127</v>
      </c>
      <c r="F20" s="126" t="s">
        <v>299</v>
      </c>
      <c r="G20" s="127">
        <v>1280</v>
      </c>
      <c r="H20" s="126" t="s">
        <v>300</v>
      </c>
      <c r="I20" s="126">
        <v>49.98</v>
      </c>
      <c r="J20" s="130">
        <v>3.9046875</v>
      </c>
      <c r="K20" s="126">
        <v>23.32</v>
      </c>
      <c r="L20" s="126">
        <v>2010</v>
      </c>
      <c r="M20" s="131">
        <v>42612</v>
      </c>
      <c r="N20" s="127">
        <f t="shared" si="0"/>
        <v>2016</v>
      </c>
      <c r="O20" s="127" t="s">
        <v>216</v>
      </c>
      <c r="P20" s="127">
        <v>1</v>
      </c>
      <c r="Q20" s="126" t="s">
        <v>223</v>
      </c>
      <c r="R20" s="141">
        <v>0</v>
      </c>
      <c r="S20" s="135">
        <v>44792</v>
      </c>
      <c r="T20" s="110" t="s">
        <v>301</v>
      </c>
      <c r="U20" s="142">
        <f>IF(N20="",IFERROR(VLOOKUP(A20,'36-50'!A:S,19,FALSE),IFERROR(VLOOKUP(A20,'31-35'!A:S,19,FALSE),IFERROR(VLOOKUP(A20,'26-30'!A:S,19,FALSE),VLOOKUP(A20,'22-25'!A:S,19,FALSE)))),N20)</f>
        <v>2016</v>
      </c>
    </row>
    <row r="21" spans="1:21">
      <c r="A21" s="125">
        <v>360801</v>
      </c>
      <c r="B21" s="126" t="s">
        <v>302</v>
      </c>
      <c r="C21" s="126" t="s">
        <v>303</v>
      </c>
      <c r="D21" s="126">
        <v>360900</v>
      </c>
      <c r="E21" s="126" t="s">
        <v>102</v>
      </c>
      <c r="F21" s="126" t="s">
        <v>304</v>
      </c>
      <c r="G21" s="127">
        <v>1200</v>
      </c>
      <c r="H21" s="126" t="s">
        <v>222</v>
      </c>
      <c r="I21" s="126">
        <v>51.88</v>
      </c>
      <c r="J21" s="130">
        <v>4.32333333333333</v>
      </c>
      <c r="K21" s="126">
        <v>22.93</v>
      </c>
      <c r="L21" s="127">
        <v>2012</v>
      </c>
      <c r="M21" s="131">
        <v>42370</v>
      </c>
      <c r="N21" s="127">
        <f t="shared" si="0"/>
        <v>2016</v>
      </c>
      <c r="O21" s="127" t="s">
        <v>216</v>
      </c>
      <c r="P21" s="127">
        <v>1</v>
      </c>
      <c r="Q21" s="126" t="s">
        <v>305</v>
      </c>
      <c r="R21" s="141">
        <v>0.55</v>
      </c>
      <c r="S21" s="135">
        <v>44792</v>
      </c>
      <c r="T21" s="142"/>
      <c r="U21" s="142">
        <f>IF(N21="",IFERROR(VLOOKUP(A21,'36-50'!A:S,19,FALSE),IFERROR(VLOOKUP(A21,'31-35'!A:S,19,FALSE),IFERROR(VLOOKUP(A21,'26-30'!A:S,19,FALSE),VLOOKUP(A21,'22-25'!A:S,19,FALSE)))),N21)</f>
        <v>2016</v>
      </c>
    </row>
    <row r="22" spans="1:21">
      <c r="A22" s="125">
        <v>440805</v>
      </c>
      <c r="B22" s="126" t="s">
        <v>306</v>
      </c>
      <c r="C22" s="126" t="s">
        <v>307</v>
      </c>
      <c r="D22" s="126">
        <v>440300</v>
      </c>
      <c r="E22" s="126" t="s">
        <v>127</v>
      </c>
      <c r="F22" s="126" t="s">
        <v>308</v>
      </c>
      <c r="G22" s="127">
        <v>1200</v>
      </c>
      <c r="H22" s="126" t="s">
        <v>222</v>
      </c>
      <c r="I22" s="126">
        <v>59.79</v>
      </c>
      <c r="J22" s="130">
        <v>4.9825</v>
      </c>
      <c r="K22" s="126">
        <v>15.11</v>
      </c>
      <c r="L22" s="126">
        <v>2012</v>
      </c>
      <c r="M22" s="131">
        <v>43369</v>
      </c>
      <c r="N22" s="127">
        <f t="shared" si="0"/>
        <v>2018</v>
      </c>
      <c r="O22" s="127" t="s">
        <v>216</v>
      </c>
      <c r="P22" s="127">
        <v>1</v>
      </c>
      <c r="Q22" s="126" t="s">
        <v>223</v>
      </c>
      <c r="R22" s="141">
        <v>0</v>
      </c>
      <c r="S22" s="135">
        <v>44792</v>
      </c>
      <c r="T22" s="110" t="s">
        <v>309</v>
      </c>
      <c r="U22" s="142">
        <f>IF(N22="",IFERROR(VLOOKUP(A22,'36-50'!A:S,19,FALSE),IFERROR(VLOOKUP(A22,'31-35'!A:S,19,FALSE),IFERROR(VLOOKUP(A22,'26-30'!A:S,19,FALSE),VLOOKUP(A22,'22-25'!A:S,19,FALSE)))),N22)</f>
        <v>2018</v>
      </c>
    </row>
    <row r="23" spans="1:21">
      <c r="A23" s="125">
        <v>340804</v>
      </c>
      <c r="B23" s="126" t="s">
        <v>310</v>
      </c>
      <c r="C23" s="126" t="s">
        <v>311</v>
      </c>
      <c r="D23" s="126">
        <v>341800</v>
      </c>
      <c r="E23" s="126" t="s">
        <v>92</v>
      </c>
      <c r="F23" s="126" t="s">
        <v>312</v>
      </c>
      <c r="G23" s="127">
        <v>1800</v>
      </c>
      <c r="H23" s="126" t="s">
        <v>228</v>
      </c>
      <c r="I23" s="126">
        <v>98.88</v>
      </c>
      <c r="J23" s="130">
        <v>5.49333333333333</v>
      </c>
      <c r="K23" s="126">
        <v>40.2</v>
      </c>
      <c r="L23" s="126">
        <v>2012</v>
      </c>
      <c r="M23" s="131">
        <v>44186</v>
      </c>
      <c r="N23" s="127">
        <f t="shared" si="0"/>
        <v>2020</v>
      </c>
      <c r="O23" s="127" t="s">
        <v>216</v>
      </c>
      <c r="P23" s="127">
        <v>1</v>
      </c>
      <c r="Q23" s="126" t="s">
        <v>313</v>
      </c>
      <c r="R23" s="141">
        <v>0.449995</v>
      </c>
      <c r="S23" s="135">
        <v>44792</v>
      </c>
      <c r="T23" s="110" t="s">
        <v>314</v>
      </c>
      <c r="U23" s="142">
        <f>IF(N23="",IFERROR(VLOOKUP(A23,'36-50'!A:S,19,FALSE),IFERROR(VLOOKUP(A23,'31-35'!A:S,19,FALSE),IFERROR(VLOOKUP(A23,'26-30'!A:S,19,FALSE),VLOOKUP(A23,'22-25'!A:S,19,FALSE)))),N23)</f>
        <v>2020</v>
      </c>
    </row>
    <row r="24" spans="1:21">
      <c r="A24" s="125">
        <v>230801</v>
      </c>
      <c r="B24" s="126" t="s">
        <v>315</v>
      </c>
      <c r="C24" s="126" t="s">
        <v>316</v>
      </c>
      <c r="D24" s="126">
        <v>231000</v>
      </c>
      <c r="E24" s="126" t="s">
        <v>73</v>
      </c>
      <c r="F24" s="126" t="s">
        <v>317</v>
      </c>
      <c r="G24" s="127">
        <v>1200</v>
      </c>
      <c r="H24" s="126" t="s">
        <v>222</v>
      </c>
      <c r="I24" s="126">
        <v>58.03</v>
      </c>
      <c r="J24" s="130">
        <v>4.83583333333333</v>
      </c>
      <c r="K24" s="126">
        <v>18.36</v>
      </c>
      <c r="L24" s="127">
        <v>2012</v>
      </c>
      <c r="M24" s="131">
        <v>44741</v>
      </c>
      <c r="N24" s="127">
        <f t="shared" si="0"/>
        <v>2022</v>
      </c>
      <c r="O24" s="127" t="s">
        <v>216</v>
      </c>
      <c r="P24" s="127">
        <v>1</v>
      </c>
      <c r="Q24" s="126" t="s">
        <v>318</v>
      </c>
      <c r="R24" s="141">
        <v>0.5</v>
      </c>
      <c r="S24" s="135">
        <v>44792</v>
      </c>
      <c r="T24" s="110" t="s">
        <v>319</v>
      </c>
      <c r="U24" s="142">
        <f>IF(N24="",IFERROR(VLOOKUP(A24,'36-50'!A:S,19,FALSE),IFERROR(VLOOKUP(A24,'31-35'!A:S,19,FALSE),IFERROR(VLOOKUP(A24,'26-30'!A:S,19,FALSE),VLOOKUP(A24,'22-25'!A:S,19,FALSE)))),N24)</f>
        <v>2022</v>
      </c>
    </row>
    <row r="25" spans="1:21">
      <c r="A25" s="125">
        <v>130804</v>
      </c>
      <c r="B25" s="126" t="s">
        <v>320</v>
      </c>
      <c r="C25" s="126" t="s">
        <v>321</v>
      </c>
      <c r="D25" s="126">
        <v>130800</v>
      </c>
      <c r="E25" s="126" t="s">
        <v>48</v>
      </c>
      <c r="F25" s="126" t="s">
        <v>322</v>
      </c>
      <c r="G25" s="127">
        <v>1800</v>
      </c>
      <c r="H25" s="126" t="s">
        <v>228</v>
      </c>
      <c r="I25" s="126">
        <v>104.5</v>
      </c>
      <c r="J25" s="130">
        <v>5.80555555555556</v>
      </c>
      <c r="K25" s="126">
        <v>33.06</v>
      </c>
      <c r="L25" s="127">
        <v>2012</v>
      </c>
      <c r="M25" s="131">
        <v>44772</v>
      </c>
      <c r="N25" s="127">
        <f t="shared" si="0"/>
        <v>2022</v>
      </c>
      <c r="O25" s="127" t="s">
        <v>216</v>
      </c>
      <c r="P25" s="127">
        <v>1</v>
      </c>
      <c r="Q25" s="126" t="s">
        <v>323</v>
      </c>
      <c r="R25" s="141">
        <v>0.45</v>
      </c>
      <c r="S25" s="135">
        <v>44792</v>
      </c>
      <c r="T25" s="110" t="s">
        <v>324</v>
      </c>
      <c r="U25" s="142">
        <f>IF(N25="",IFERROR(VLOOKUP(A25,'36-50'!A:S,19,FALSE),IFERROR(VLOOKUP(A25,'31-35'!A:S,19,FALSE),IFERROR(VLOOKUP(A25,'26-30'!A:S,19,FALSE),VLOOKUP(A25,'22-25'!A:S,19,FALSE)))),N25)</f>
        <v>2022</v>
      </c>
    </row>
    <row r="26" spans="1:21">
      <c r="A26" s="125">
        <v>220802</v>
      </c>
      <c r="B26" s="126" t="s">
        <v>325</v>
      </c>
      <c r="C26" s="126" t="s">
        <v>326</v>
      </c>
      <c r="D26" s="126">
        <v>222400</v>
      </c>
      <c r="E26" s="126" t="s">
        <v>68</v>
      </c>
      <c r="F26" s="126" t="s">
        <v>327</v>
      </c>
      <c r="G26" s="127">
        <v>1400</v>
      </c>
      <c r="H26" s="126" t="s">
        <v>328</v>
      </c>
      <c r="I26" s="126">
        <v>78</v>
      </c>
      <c r="J26" s="130">
        <v>5.57142857142857</v>
      </c>
      <c r="K26" s="126">
        <v>23.42</v>
      </c>
      <c r="L26" s="127">
        <v>2013</v>
      </c>
      <c r="M26" s="131">
        <v>43831</v>
      </c>
      <c r="N26" s="127">
        <f t="shared" si="0"/>
        <v>2020</v>
      </c>
      <c r="O26" s="127" t="s">
        <v>216</v>
      </c>
      <c r="P26" s="127">
        <v>1</v>
      </c>
      <c r="Q26" s="126" t="s">
        <v>329</v>
      </c>
      <c r="R26" s="141">
        <v>0.340005</v>
      </c>
      <c r="S26" s="135">
        <v>44792</v>
      </c>
      <c r="T26" s="142"/>
      <c r="U26" s="142">
        <f>IF(N26="",IFERROR(VLOOKUP(A26,'36-50'!A:S,19,FALSE),IFERROR(VLOOKUP(A26,'31-35'!A:S,19,FALSE),IFERROR(VLOOKUP(A26,'26-30'!A:S,19,FALSE),VLOOKUP(A26,'22-25'!A:S,19,FALSE)))),N26)</f>
        <v>2020</v>
      </c>
    </row>
    <row r="27" spans="1:21">
      <c r="A27" s="125">
        <v>460801</v>
      </c>
      <c r="B27" s="126" t="s">
        <v>330</v>
      </c>
      <c r="C27" s="126" t="s">
        <v>331</v>
      </c>
      <c r="D27" s="126">
        <v>469030</v>
      </c>
      <c r="E27" s="126" t="s">
        <v>137</v>
      </c>
      <c r="F27" s="126" t="s">
        <v>332</v>
      </c>
      <c r="G27" s="127">
        <v>600</v>
      </c>
      <c r="H27" s="126" t="s">
        <v>333</v>
      </c>
      <c r="I27" s="126">
        <v>41.1</v>
      </c>
      <c r="J27" s="130">
        <v>6.85</v>
      </c>
      <c r="K27" s="126">
        <v>10.02</v>
      </c>
      <c r="L27" s="126">
        <v>2014</v>
      </c>
      <c r="M27" s="131">
        <v>43310</v>
      </c>
      <c r="N27" s="127">
        <f t="shared" si="0"/>
        <v>2018</v>
      </c>
      <c r="O27" s="127" t="s">
        <v>216</v>
      </c>
      <c r="P27" s="127">
        <v>1</v>
      </c>
      <c r="Q27" s="126" t="s">
        <v>223</v>
      </c>
      <c r="R27" s="141">
        <v>0</v>
      </c>
      <c r="S27" s="135">
        <v>44792</v>
      </c>
      <c r="T27" s="110" t="s">
        <v>334</v>
      </c>
      <c r="U27" s="142">
        <f>IF(N27="",IFERROR(VLOOKUP(A27,'36-50'!A:S,19,FALSE),IFERROR(VLOOKUP(A27,'31-35'!A:S,19,FALSE),IFERROR(VLOOKUP(A27,'26-30'!A:S,19,FALSE),VLOOKUP(A27,'22-25'!A:S,19,FALSE)))),N27)</f>
        <v>2018</v>
      </c>
    </row>
    <row r="28" spans="1:21">
      <c r="A28" s="125">
        <v>370802</v>
      </c>
      <c r="B28" s="126" t="s">
        <v>335</v>
      </c>
      <c r="C28" s="126" t="s">
        <v>336</v>
      </c>
      <c r="D28" s="126">
        <v>371300</v>
      </c>
      <c r="E28" s="126" t="s">
        <v>107</v>
      </c>
      <c r="F28" s="126" t="s">
        <v>337</v>
      </c>
      <c r="G28" s="127">
        <v>1200</v>
      </c>
      <c r="H28" s="126" t="s">
        <v>222</v>
      </c>
      <c r="I28" s="126">
        <v>73.7</v>
      </c>
      <c r="J28" s="130">
        <v>6.14166666666667</v>
      </c>
      <c r="K28" s="126">
        <v>20.08</v>
      </c>
      <c r="L28" s="127">
        <v>2014</v>
      </c>
      <c r="M28" s="132">
        <v>44642</v>
      </c>
      <c r="N28" s="127">
        <f t="shared" si="0"/>
        <v>2022</v>
      </c>
      <c r="O28" s="127" t="s">
        <v>216</v>
      </c>
      <c r="P28" s="127">
        <v>1</v>
      </c>
      <c r="Q28" s="126" t="s">
        <v>338</v>
      </c>
      <c r="R28" s="141">
        <v>0.549997</v>
      </c>
      <c r="S28" s="135">
        <v>44792</v>
      </c>
      <c r="T28" s="110" t="s">
        <v>339</v>
      </c>
      <c r="U28" s="142">
        <f>IF(N28="",IFERROR(VLOOKUP(A28,'36-50'!A:S,19,FALSE),IFERROR(VLOOKUP(A28,'31-35'!A:S,19,FALSE),IFERROR(VLOOKUP(A28,'26-30'!A:S,19,FALSE),VLOOKUP(A28,'22-25'!A:S,19,FALSE)))),N28)</f>
        <v>2022</v>
      </c>
    </row>
    <row r="29" spans="1:21">
      <c r="A29" s="125">
        <v>340805</v>
      </c>
      <c r="B29" s="126" t="s">
        <v>340</v>
      </c>
      <c r="C29" s="126" t="s">
        <v>341</v>
      </c>
      <c r="D29" s="126">
        <v>341500</v>
      </c>
      <c r="E29" s="126" t="s">
        <v>92</v>
      </c>
      <c r="F29" s="126" t="s">
        <v>214</v>
      </c>
      <c r="G29" s="127">
        <v>1200</v>
      </c>
      <c r="H29" s="126" t="s">
        <v>222</v>
      </c>
      <c r="I29" s="126">
        <v>75.8</v>
      </c>
      <c r="J29" s="130">
        <v>6.31666666666667</v>
      </c>
      <c r="K29" s="126">
        <v>26.8</v>
      </c>
      <c r="L29" s="127">
        <v>2014</v>
      </c>
      <c r="M29" s="133">
        <v>44921</v>
      </c>
      <c r="N29" s="127">
        <f t="shared" si="0"/>
        <v>2022</v>
      </c>
      <c r="O29" s="127" t="s">
        <v>216</v>
      </c>
      <c r="P29" s="127">
        <v>1</v>
      </c>
      <c r="Q29" s="126" t="s">
        <v>342</v>
      </c>
      <c r="R29" s="141">
        <v>0.55</v>
      </c>
      <c r="S29" s="135">
        <v>44993</v>
      </c>
      <c r="T29" s="110" t="s">
        <v>343</v>
      </c>
      <c r="U29" s="142">
        <f>IF(N29="",IFERROR(VLOOKUP(A29,'36-50'!A:S,19,FALSE),IFERROR(VLOOKUP(A29,'31-35'!A:S,19,FALSE),IFERROR(VLOOKUP(A29,'26-30'!A:S,19,FALSE),VLOOKUP(A29,'22-25'!A:S,19,FALSE)))),N29)</f>
        <v>2022</v>
      </c>
    </row>
    <row r="30" spans="1:21">
      <c r="A30" s="125">
        <v>410803</v>
      </c>
      <c r="B30" s="126" t="s">
        <v>344</v>
      </c>
      <c r="C30" s="126" t="s">
        <v>345</v>
      </c>
      <c r="D30" s="126">
        <v>411300</v>
      </c>
      <c r="E30" s="126" t="s">
        <v>112</v>
      </c>
      <c r="F30" s="126" t="s">
        <v>346</v>
      </c>
      <c r="G30" s="127">
        <v>1200</v>
      </c>
      <c r="H30" s="126" t="s">
        <v>222</v>
      </c>
      <c r="I30" s="126">
        <v>67.51</v>
      </c>
      <c r="J30" s="130">
        <v>5.62583333333333</v>
      </c>
      <c r="K30" s="126">
        <v>9.62</v>
      </c>
      <c r="L30" s="127">
        <v>2014</v>
      </c>
      <c r="M30" s="131">
        <v>44927</v>
      </c>
      <c r="N30" s="127">
        <f t="shared" si="0"/>
        <v>2023</v>
      </c>
      <c r="O30" s="127" t="s">
        <v>347</v>
      </c>
      <c r="P30" s="127">
        <v>2</v>
      </c>
      <c r="Q30" s="126" t="s">
        <v>348</v>
      </c>
      <c r="R30" s="141">
        <v>0.55</v>
      </c>
      <c r="S30" s="135">
        <v>44792</v>
      </c>
      <c r="T30" s="142"/>
      <c r="U30" s="142">
        <f>IF(N30="",IFERROR(VLOOKUP(A30,'36-50'!A:S,19,FALSE),IFERROR(VLOOKUP(A30,'31-35'!A:S,19,FALSE),IFERROR(VLOOKUP(A30,'26-30'!A:S,19,FALSE),VLOOKUP(A30,'22-25'!A:S,19,FALSE)))),N30)</f>
        <v>2023</v>
      </c>
    </row>
    <row r="31" spans="1:21">
      <c r="A31" s="125">
        <v>370803</v>
      </c>
      <c r="B31" s="126" t="s">
        <v>349</v>
      </c>
      <c r="C31" s="126" t="s">
        <v>350</v>
      </c>
      <c r="D31" s="126">
        <v>371000</v>
      </c>
      <c r="E31" s="126" t="s">
        <v>107</v>
      </c>
      <c r="F31" s="126" t="s">
        <v>351</v>
      </c>
      <c r="G31" s="127">
        <v>1800</v>
      </c>
      <c r="H31" s="126" t="s">
        <v>228</v>
      </c>
      <c r="I31" s="126">
        <v>82.7</v>
      </c>
      <c r="J31" s="130">
        <v>4.59444444444444</v>
      </c>
      <c r="K31" s="126">
        <v>26.28</v>
      </c>
      <c r="L31" s="127">
        <v>2014</v>
      </c>
      <c r="M31" s="131">
        <v>44927</v>
      </c>
      <c r="N31" s="127">
        <f t="shared" si="0"/>
        <v>2023</v>
      </c>
      <c r="O31" s="127" t="s">
        <v>347</v>
      </c>
      <c r="P31" s="127">
        <v>2</v>
      </c>
      <c r="Q31" s="126" t="s">
        <v>352</v>
      </c>
      <c r="R31" s="141">
        <v>0.55</v>
      </c>
      <c r="S31" s="135">
        <v>44792</v>
      </c>
      <c r="T31" s="110" t="s">
        <v>353</v>
      </c>
      <c r="U31" s="142">
        <f>IF(N31="",IFERROR(VLOOKUP(A31,'36-50'!A:S,19,FALSE),IFERROR(VLOOKUP(A31,'31-35'!A:S,19,FALSE),IFERROR(VLOOKUP(A31,'26-30'!A:S,19,FALSE),VLOOKUP(A31,'22-25'!A:S,19,FALSE)))),N31)</f>
        <v>2023</v>
      </c>
    </row>
    <row r="32" spans="1:21">
      <c r="A32" s="125">
        <v>500801</v>
      </c>
      <c r="B32" s="126" t="s">
        <v>354</v>
      </c>
      <c r="C32" s="126" t="s">
        <v>355</v>
      </c>
      <c r="D32" s="126">
        <v>500000</v>
      </c>
      <c r="E32" s="126" t="s">
        <v>142</v>
      </c>
      <c r="F32" s="126" t="s">
        <v>142</v>
      </c>
      <c r="G32" s="127">
        <v>1200</v>
      </c>
      <c r="H32" s="126" t="s">
        <v>222</v>
      </c>
      <c r="I32" s="126">
        <v>71.2</v>
      </c>
      <c r="J32" s="130">
        <v>5.93333333333333</v>
      </c>
      <c r="K32" s="126">
        <v>12</v>
      </c>
      <c r="L32" s="127">
        <v>2014</v>
      </c>
      <c r="M32" s="131">
        <v>45292</v>
      </c>
      <c r="N32" s="127">
        <f t="shared" si="0"/>
        <v>2024</v>
      </c>
      <c r="O32" s="127" t="s">
        <v>347</v>
      </c>
      <c r="P32" s="127">
        <v>2</v>
      </c>
      <c r="Q32" s="126" t="s">
        <v>356</v>
      </c>
      <c r="R32" s="141">
        <v>0.549999</v>
      </c>
      <c r="S32" s="135">
        <v>44792</v>
      </c>
      <c r="T32" s="142"/>
      <c r="U32" s="142">
        <f>IF(N32="",IFERROR(VLOOKUP(A32,'36-50'!A:S,19,FALSE),IFERROR(VLOOKUP(A32,'31-35'!A:S,19,FALSE),IFERROR(VLOOKUP(A32,'26-30'!A:S,19,FALSE),VLOOKUP(A32,'22-25'!A:S,19,FALSE)))),N32)</f>
        <v>2024</v>
      </c>
    </row>
    <row r="33" spans="1:21">
      <c r="A33" s="125">
        <v>440807</v>
      </c>
      <c r="B33" s="126" t="s">
        <v>357</v>
      </c>
      <c r="C33" s="126" t="s">
        <v>358</v>
      </c>
      <c r="D33" s="126">
        <v>441400</v>
      </c>
      <c r="E33" s="126" t="s">
        <v>127</v>
      </c>
      <c r="F33" s="126" t="s">
        <v>359</v>
      </c>
      <c r="G33" s="127">
        <v>1200</v>
      </c>
      <c r="H33" s="126" t="s">
        <v>222</v>
      </c>
      <c r="I33" s="126">
        <v>70.52</v>
      </c>
      <c r="J33" s="130">
        <v>5.87666666666667</v>
      </c>
      <c r="K33" s="126">
        <v>15.7</v>
      </c>
      <c r="L33" s="127">
        <v>2015</v>
      </c>
      <c r="M33" s="131">
        <v>44709</v>
      </c>
      <c r="N33" s="127">
        <f t="shared" si="0"/>
        <v>2022</v>
      </c>
      <c r="O33" s="127" t="s">
        <v>216</v>
      </c>
      <c r="P33" s="127">
        <v>1</v>
      </c>
      <c r="Q33" s="126" t="s">
        <v>223</v>
      </c>
      <c r="R33" s="141">
        <v>0</v>
      </c>
      <c r="S33" s="135">
        <v>44792</v>
      </c>
      <c r="T33" s="110" t="s">
        <v>360</v>
      </c>
      <c r="U33" s="142">
        <f>IF(N33="",IFERROR(VLOOKUP(A33,'36-50'!A:S,19,FALSE),IFERROR(VLOOKUP(A33,'31-35'!A:S,19,FALSE),IFERROR(VLOOKUP(A33,'26-30'!A:S,19,FALSE),VLOOKUP(A33,'22-25'!A:S,19,FALSE)))),N33)</f>
        <v>2022</v>
      </c>
    </row>
    <row r="34" spans="1:21">
      <c r="A34" s="125">
        <v>440806</v>
      </c>
      <c r="B34" s="126" t="s">
        <v>361</v>
      </c>
      <c r="C34" s="126" t="s">
        <v>362</v>
      </c>
      <c r="D34" s="126">
        <v>441700</v>
      </c>
      <c r="E34" s="126" t="s">
        <v>127</v>
      </c>
      <c r="F34" s="126" t="s">
        <v>363</v>
      </c>
      <c r="G34" s="127">
        <v>1200</v>
      </c>
      <c r="H34" s="126" t="s">
        <v>364</v>
      </c>
      <c r="I34" s="126">
        <v>80</v>
      </c>
      <c r="J34" s="130">
        <v>6.66666666666667</v>
      </c>
      <c r="K34" s="126">
        <v>36</v>
      </c>
      <c r="L34" s="126">
        <v>2015</v>
      </c>
      <c r="M34" s="131">
        <v>44709</v>
      </c>
      <c r="N34" s="127">
        <f t="shared" ref="N34:N56" si="1">IF(M34="","",YEAR(M34))</f>
        <v>2022</v>
      </c>
      <c r="O34" s="127" t="s">
        <v>216</v>
      </c>
      <c r="P34" s="127">
        <v>1</v>
      </c>
      <c r="Q34" s="126" t="s">
        <v>223</v>
      </c>
      <c r="R34" s="141">
        <v>0</v>
      </c>
      <c r="S34" s="135">
        <v>44792</v>
      </c>
      <c r="T34" s="110" t="s">
        <v>360</v>
      </c>
      <c r="U34" s="142">
        <f>IF(N34="",IFERROR(VLOOKUP(A34,'36-50'!A:S,19,FALSE),IFERROR(VLOOKUP(A34,'31-35'!A:S,19,FALSE),IFERROR(VLOOKUP(A34,'26-30'!A:S,19,FALSE),VLOOKUP(A34,'22-25'!A:S,19,FALSE)))),N34)</f>
        <v>2022</v>
      </c>
    </row>
    <row r="35" spans="1:21">
      <c r="A35" s="125">
        <v>330805</v>
      </c>
      <c r="B35" s="126" t="s">
        <v>365</v>
      </c>
      <c r="C35" s="126" t="s">
        <v>366</v>
      </c>
      <c r="D35" s="126">
        <v>330500</v>
      </c>
      <c r="E35" s="126" t="s">
        <v>87</v>
      </c>
      <c r="F35" s="126" t="s">
        <v>227</v>
      </c>
      <c r="G35" s="127">
        <v>2100</v>
      </c>
      <c r="H35" s="126" t="s">
        <v>367</v>
      </c>
      <c r="I35" s="126">
        <v>62.7</v>
      </c>
      <c r="J35" s="130">
        <v>2.98571428571429</v>
      </c>
      <c r="K35" s="126">
        <v>35.18</v>
      </c>
      <c r="L35" s="127">
        <v>2015</v>
      </c>
      <c r="M35" s="134">
        <v>44743</v>
      </c>
      <c r="N35" s="127">
        <f t="shared" si="1"/>
        <v>2022</v>
      </c>
      <c r="O35" s="127" t="s">
        <v>216</v>
      </c>
      <c r="P35" s="127">
        <v>1</v>
      </c>
      <c r="Q35" s="126" t="s">
        <v>229</v>
      </c>
      <c r="R35" s="141">
        <v>0</v>
      </c>
      <c r="S35" s="135">
        <v>44792</v>
      </c>
      <c r="T35" s="110" t="s">
        <v>368</v>
      </c>
      <c r="U35" s="142">
        <f>IF(N35="",IFERROR(VLOOKUP(A35,'36-50'!A:S,19,FALSE),IFERROR(VLOOKUP(A35,'31-35'!A:S,19,FALSE),IFERROR(VLOOKUP(A35,'26-30'!A:S,19,FALSE),VLOOKUP(A35,'22-25'!A:S,19,FALSE)))),N35)</f>
        <v>2022</v>
      </c>
    </row>
    <row r="36" spans="1:21">
      <c r="A36" s="125">
        <v>130805</v>
      </c>
      <c r="B36" s="126" t="s">
        <v>320</v>
      </c>
      <c r="C36" s="126" t="s">
        <v>369</v>
      </c>
      <c r="D36" s="126">
        <v>130800</v>
      </c>
      <c r="E36" s="126" t="s">
        <v>48</v>
      </c>
      <c r="F36" s="126" t="s">
        <v>322</v>
      </c>
      <c r="G36" s="127">
        <v>1800</v>
      </c>
      <c r="H36" s="126" t="s">
        <v>228</v>
      </c>
      <c r="I36" s="126">
        <v>87.5</v>
      </c>
      <c r="J36" s="130">
        <v>4.86111111111111</v>
      </c>
      <c r="K36" s="126">
        <v>33.06</v>
      </c>
      <c r="L36" s="127">
        <v>2015</v>
      </c>
      <c r="M36" s="131">
        <v>44772</v>
      </c>
      <c r="N36" s="127">
        <f t="shared" si="1"/>
        <v>2022</v>
      </c>
      <c r="O36" s="127" t="s">
        <v>216</v>
      </c>
      <c r="P36" s="127">
        <v>1</v>
      </c>
      <c r="Q36" s="126" t="s">
        <v>323</v>
      </c>
      <c r="R36" s="141">
        <v>0.45</v>
      </c>
      <c r="S36" s="135">
        <v>44792</v>
      </c>
      <c r="T36" s="110" t="s">
        <v>324</v>
      </c>
      <c r="U36" s="142">
        <f>IF(N36="",IFERROR(VLOOKUP(A36,'36-50'!A:S,19,FALSE),IFERROR(VLOOKUP(A36,'31-35'!A:S,19,FALSE),IFERROR(VLOOKUP(A36,'26-30'!A:S,19,FALSE),VLOOKUP(A36,'22-25'!A:S,19,FALSE)))),N36)</f>
        <v>2022</v>
      </c>
    </row>
    <row r="37" spans="1:21">
      <c r="A37" s="125">
        <v>610801</v>
      </c>
      <c r="B37" s="126" t="s">
        <v>370</v>
      </c>
      <c r="C37" s="126" t="s">
        <v>371</v>
      </c>
      <c r="D37" s="126">
        <v>611000</v>
      </c>
      <c r="E37" s="126" t="s">
        <v>167</v>
      </c>
      <c r="F37" s="126" t="s">
        <v>372</v>
      </c>
      <c r="G37" s="127">
        <v>1400</v>
      </c>
      <c r="H37" s="126" t="s">
        <v>328</v>
      </c>
      <c r="I37" s="126">
        <v>88.5</v>
      </c>
      <c r="J37" s="130">
        <v>6.32142857142857</v>
      </c>
      <c r="K37" s="126">
        <v>12</v>
      </c>
      <c r="L37" s="127">
        <v>2016</v>
      </c>
      <c r="M37" s="131">
        <v>44927</v>
      </c>
      <c r="N37" s="127">
        <f t="shared" si="1"/>
        <v>2023</v>
      </c>
      <c r="O37" s="127" t="s">
        <v>347</v>
      </c>
      <c r="P37" s="127">
        <v>2</v>
      </c>
      <c r="Q37" s="126" t="s">
        <v>373</v>
      </c>
      <c r="R37" s="141">
        <v>0.7</v>
      </c>
      <c r="S37" s="135">
        <v>44792</v>
      </c>
      <c r="T37" s="142"/>
      <c r="U37" s="142">
        <f>IF(N37="",IFERROR(VLOOKUP(A37,'36-50'!A:S,19,FALSE),IFERROR(VLOOKUP(A37,'31-35'!A:S,19,FALSE),IFERROR(VLOOKUP(A37,'26-30'!A:S,19,FALSE),VLOOKUP(A37,'22-25'!A:S,19,FALSE)))),N37)</f>
        <v>2023</v>
      </c>
    </row>
    <row r="38" spans="1:21">
      <c r="A38" s="125">
        <v>350804</v>
      </c>
      <c r="B38" s="126" t="s">
        <v>374</v>
      </c>
      <c r="C38" s="126" t="s">
        <v>375</v>
      </c>
      <c r="D38" s="126">
        <v>350200</v>
      </c>
      <c r="E38" s="126" t="s">
        <v>97</v>
      </c>
      <c r="F38" s="126" t="s">
        <v>376</v>
      </c>
      <c r="G38" s="127">
        <v>1400</v>
      </c>
      <c r="H38" s="126" t="s">
        <v>328</v>
      </c>
      <c r="I38" s="126">
        <v>86.64</v>
      </c>
      <c r="J38" s="130">
        <v>6.18857142857143</v>
      </c>
      <c r="K38" s="126">
        <v>23.45</v>
      </c>
      <c r="L38" s="127">
        <v>2016</v>
      </c>
      <c r="M38" s="131">
        <v>45292</v>
      </c>
      <c r="N38" s="127">
        <f t="shared" si="1"/>
        <v>2024</v>
      </c>
      <c r="O38" s="127" t="s">
        <v>347</v>
      </c>
      <c r="P38" s="127">
        <v>2</v>
      </c>
      <c r="Q38" s="126" t="s">
        <v>377</v>
      </c>
      <c r="R38" s="141">
        <v>0.7</v>
      </c>
      <c r="S38" s="135">
        <v>44993</v>
      </c>
      <c r="T38" s="143" t="s">
        <v>378</v>
      </c>
      <c r="U38" s="142">
        <f>IF(N38="",IFERROR(VLOOKUP(A38,'36-50'!A:S,19,FALSE),IFERROR(VLOOKUP(A38,'31-35'!A:S,19,FALSE),IFERROR(VLOOKUP(A38,'26-30'!A:S,19,FALSE),VLOOKUP(A38,'22-25'!A:S,19,FALSE)))),N38)</f>
        <v>2024</v>
      </c>
    </row>
    <row r="39" spans="1:21">
      <c r="A39" s="125">
        <v>320805</v>
      </c>
      <c r="B39" s="126" t="s">
        <v>379</v>
      </c>
      <c r="C39" s="126" t="s">
        <v>380</v>
      </c>
      <c r="D39" s="126">
        <v>321100</v>
      </c>
      <c r="E39" s="126" t="s">
        <v>82</v>
      </c>
      <c r="F39" s="126" t="s">
        <v>381</v>
      </c>
      <c r="G39" s="127">
        <v>1350</v>
      </c>
      <c r="H39" s="126" t="s">
        <v>382</v>
      </c>
      <c r="I39" s="126">
        <v>96.06</v>
      </c>
      <c r="J39" s="130">
        <v>7.11555555555556</v>
      </c>
      <c r="K39" s="126">
        <v>13.5</v>
      </c>
      <c r="L39" s="127">
        <v>2016</v>
      </c>
      <c r="M39" s="131">
        <v>45658</v>
      </c>
      <c r="N39" s="127">
        <f t="shared" si="1"/>
        <v>2025</v>
      </c>
      <c r="O39" s="127" t="s">
        <v>347</v>
      </c>
      <c r="P39" s="127">
        <v>2</v>
      </c>
      <c r="Q39" s="126" t="s">
        <v>383</v>
      </c>
      <c r="R39" s="141">
        <v>0.7</v>
      </c>
      <c r="S39" s="135">
        <v>44792</v>
      </c>
      <c r="T39" s="142"/>
      <c r="U39" s="142">
        <f>IF(N39="",IFERROR(VLOOKUP(A39,'36-50'!A:S,19,FALSE),IFERROR(VLOOKUP(A39,'31-35'!A:S,19,FALSE),IFERROR(VLOOKUP(A39,'26-30'!A:S,19,FALSE),VLOOKUP(A39,'22-25'!A:S,19,FALSE)))),N39)</f>
        <v>2025</v>
      </c>
    </row>
    <row r="40" spans="1:21">
      <c r="A40" s="125">
        <v>650801</v>
      </c>
      <c r="B40" s="126" t="s">
        <v>384</v>
      </c>
      <c r="C40" s="126" t="s">
        <v>385</v>
      </c>
      <c r="D40" s="126">
        <v>652300</v>
      </c>
      <c r="E40" s="126" t="s">
        <v>187</v>
      </c>
      <c r="F40" s="126" t="s">
        <v>386</v>
      </c>
      <c r="G40" s="127">
        <v>1200</v>
      </c>
      <c r="H40" s="126" t="s">
        <v>222</v>
      </c>
      <c r="I40" s="126">
        <v>83.68</v>
      </c>
      <c r="J40" s="130">
        <v>6.97333333333333</v>
      </c>
      <c r="K40" s="126">
        <v>24.1</v>
      </c>
      <c r="L40" s="127">
        <v>2016</v>
      </c>
      <c r="M40" s="131">
        <v>45658</v>
      </c>
      <c r="N40" s="127">
        <f t="shared" si="1"/>
        <v>2025</v>
      </c>
      <c r="O40" s="127" t="s">
        <v>347</v>
      </c>
      <c r="P40" s="127">
        <v>2</v>
      </c>
      <c r="Q40" s="126" t="s">
        <v>387</v>
      </c>
      <c r="R40" s="141">
        <v>0.7</v>
      </c>
      <c r="S40" s="135">
        <v>44792</v>
      </c>
      <c r="T40" s="142"/>
      <c r="U40" s="142">
        <f>IF(N40="",IFERROR(VLOOKUP(A40,'36-50'!A:S,19,FALSE),IFERROR(VLOOKUP(A40,'31-35'!A:S,19,FALSE),IFERROR(VLOOKUP(A40,'26-30'!A:S,19,FALSE),VLOOKUP(A40,'22-25'!A:S,19,FALSE)))),N40)</f>
        <v>2025</v>
      </c>
    </row>
    <row r="41" spans="1:21">
      <c r="A41" s="125">
        <v>130806</v>
      </c>
      <c r="B41" s="126" t="s">
        <v>388</v>
      </c>
      <c r="C41" s="126" t="s">
        <v>389</v>
      </c>
      <c r="D41" s="126">
        <v>130600</v>
      </c>
      <c r="E41" s="126" t="s">
        <v>48</v>
      </c>
      <c r="F41" s="126" t="s">
        <v>390</v>
      </c>
      <c r="G41" s="127">
        <v>1200</v>
      </c>
      <c r="H41" s="126" t="s">
        <v>222</v>
      </c>
      <c r="I41" s="126">
        <v>80.22</v>
      </c>
      <c r="J41" s="130">
        <v>6.685</v>
      </c>
      <c r="K41" s="126">
        <v>18.07</v>
      </c>
      <c r="L41" s="127">
        <v>2017</v>
      </c>
      <c r="M41" s="131">
        <v>45658</v>
      </c>
      <c r="N41" s="127">
        <f t="shared" si="1"/>
        <v>2025</v>
      </c>
      <c r="O41" s="127" t="s">
        <v>347</v>
      </c>
      <c r="P41" s="127">
        <v>2</v>
      </c>
      <c r="Q41" s="126" t="s">
        <v>391</v>
      </c>
      <c r="R41" s="141">
        <v>0.7</v>
      </c>
      <c r="S41" s="135">
        <v>44792</v>
      </c>
      <c r="T41" s="142"/>
      <c r="U41" s="142">
        <f>IF(N41="",IFERROR(VLOOKUP(A41,'36-50'!A:S,19,FALSE),IFERROR(VLOOKUP(A41,'31-35'!A:S,19,FALSE),IFERROR(VLOOKUP(A41,'26-30'!A:S,19,FALSE),VLOOKUP(A41,'22-25'!A:S,19,FALSE)))),N41)</f>
        <v>2025</v>
      </c>
    </row>
    <row r="42" spans="1:21">
      <c r="A42" s="125">
        <v>410804</v>
      </c>
      <c r="B42" s="126" t="s">
        <v>392</v>
      </c>
      <c r="C42" s="126" t="s">
        <v>393</v>
      </c>
      <c r="D42" s="126">
        <v>410300</v>
      </c>
      <c r="E42" s="126" t="s">
        <v>112</v>
      </c>
      <c r="F42" s="126" t="s">
        <v>394</v>
      </c>
      <c r="G42" s="127">
        <v>1400</v>
      </c>
      <c r="H42" s="126" t="s">
        <v>328</v>
      </c>
      <c r="I42" s="126">
        <v>88.8</v>
      </c>
      <c r="J42" s="130">
        <v>6.34285714285714</v>
      </c>
      <c r="K42" s="126">
        <v>14.91</v>
      </c>
      <c r="L42" s="127">
        <v>2017</v>
      </c>
      <c r="M42" s="131">
        <v>45658</v>
      </c>
      <c r="N42" s="127">
        <f t="shared" si="1"/>
        <v>2025</v>
      </c>
      <c r="O42" s="127" t="s">
        <v>347</v>
      </c>
      <c r="P42" s="127">
        <v>2</v>
      </c>
      <c r="Q42" s="126" t="s">
        <v>395</v>
      </c>
      <c r="R42" s="141">
        <v>0.7</v>
      </c>
      <c r="S42" s="135">
        <v>44792</v>
      </c>
      <c r="T42" s="142"/>
      <c r="U42" s="142">
        <f>IF(N42="",IFERROR(VLOOKUP(A42,'36-50'!A:S,19,FALSE),IFERROR(VLOOKUP(A42,'31-35'!A:S,19,FALSE),IFERROR(VLOOKUP(A42,'26-30'!A:S,19,FALSE),VLOOKUP(A42,'22-25'!A:S,19,FALSE)))),N42)</f>
        <v>2025</v>
      </c>
    </row>
    <row r="43" spans="1:21">
      <c r="A43" s="125">
        <v>430802</v>
      </c>
      <c r="B43" s="126" t="s">
        <v>396</v>
      </c>
      <c r="C43" s="126" t="s">
        <v>397</v>
      </c>
      <c r="D43" s="126">
        <v>430600</v>
      </c>
      <c r="E43" s="126" t="s">
        <v>122</v>
      </c>
      <c r="F43" s="126" t="s">
        <v>398</v>
      </c>
      <c r="G43" s="127">
        <v>1400</v>
      </c>
      <c r="H43" s="126" t="s">
        <v>328</v>
      </c>
      <c r="I43" s="126">
        <v>88</v>
      </c>
      <c r="J43" s="130">
        <v>6.28571428571429</v>
      </c>
      <c r="K43" s="126">
        <v>7.37</v>
      </c>
      <c r="L43" s="127">
        <v>2017</v>
      </c>
      <c r="M43" s="131">
        <v>45658</v>
      </c>
      <c r="N43" s="127">
        <f t="shared" si="1"/>
        <v>2025</v>
      </c>
      <c r="O43" s="127" t="s">
        <v>347</v>
      </c>
      <c r="P43" s="127">
        <v>2</v>
      </c>
      <c r="Q43" s="126" t="s">
        <v>399</v>
      </c>
      <c r="R43" s="141">
        <v>0.699998</v>
      </c>
      <c r="S43" s="135">
        <v>44792</v>
      </c>
      <c r="T43" s="142"/>
      <c r="U43" s="142">
        <f>IF(N43="",IFERROR(VLOOKUP(A43,'36-50'!A:S,19,FALSE),IFERROR(VLOOKUP(A43,'31-35'!A:S,19,FALSE),IFERROR(VLOOKUP(A43,'26-30'!A:S,19,FALSE),VLOOKUP(A43,'22-25'!A:S,19,FALSE)))),N43)</f>
        <v>2025</v>
      </c>
    </row>
    <row r="44" spans="1:21">
      <c r="A44" s="125">
        <v>150802</v>
      </c>
      <c r="B44" s="126" t="s">
        <v>400</v>
      </c>
      <c r="C44" s="126" t="s">
        <v>401</v>
      </c>
      <c r="D44" s="126">
        <v>150400</v>
      </c>
      <c r="E44" s="126" t="s">
        <v>58</v>
      </c>
      <c r="F44" s="126" t="s">
        <v>402</v>
      </c>
      <c r="G44" s="127">
        <v>1200</v>
      </c>
      <c r="H44" s="126" t="s">
        <v>222</v>
      </c>
      <c r="I44" s="126">
        <v>83.08</v>
      </c>
      <c r="J44" s="130">
        <v>6.92333333333333</v>
      </c>
      <c r="K44" s="126">
        <v>20.08</v>
      </c>
      <c r="L44" s="127">
        <v>2017</v>
      </c>
      <c r="M44" s="131">
        <v>45658</v>
      </c>
      <c r="N44" s="127">
        <f t="shared" si="1"/>
        <v>2025</v>
      </c>
      <c r="O44" s="127" t="s">
        <v>347</v>
      </c>
      <c r="P44" s="127">
        <v>2</v>
      </c>
      <c r="Q44" s="126" t="s">
        <v>403</v>
      </c>
      <c r="R44" s="141">
        <v>0.699998</v>
      </c>
      <c r="S44" s="135">
        <v>44792</v>
      </c>
      <c r="T44" s="142"/>
      <c r="U44" s="142">
        <f>IF(N44="",IFERROR(VLOOKUP(A44,'36-50'!A:S,19,FALSE),IFERROR(VLOOKUP(A44,'31-35'!A:S,19,FALSE),IFERROR(VLOOKUP(A44,'26-30'!A:S,19,FALSE),VLOOKUP(A44,'22-25'!A:S,19,FALSE)))),N44)</f>
        <v>2025</v>
      </c>
    </row>
    <row r="45" spans="1:21">
      <c r="A45" s="125">
        <v>330806</v>
      </c>
      <c r="B45" s="126" t="s">
        <v>404</v>
      </c>
      <c r="C45" s="126" t="s">
        <v>405</v>
      </c>
      <c r="D45" s="126">
        <v>331100</v>
      </c>
      <c r="E45" s="126" t="s">
        <v>87</v>
      </c>
      <c r="F45" s="126" t="s">
        <v>406</v>
      </c>
      <c r="G45" s="127">
        <v>1800</v>
      </c>
      <c r="H45" s="126" t="s">
        <v>228</v>
      </c>
      <c r="I45" s="126">
        <v>103.89</v>
      </c>
      <c r="J45" s="130">
        <v>5.77166666666667</v>
      </c>
      <c r="K45" s="126">
        <v>24</v>
      </c>
      <c r="L45" s="127">
        <v>2017</v>
      </c>
      <c r="M45" s="131">
        <v>45658</v>
      </c>
      <c r="N45" s="127">
        <f t="shared" si="1"/>
        <v>2025</v>
      </c>
      <c r="O45" s="127" t="s">
        <v>347</v>
      </c>
      <c r="P45" s="127">
        <v>2</v>
      </c>
      <c r="Q45" s="126" t="s">
        <v>407</v>
      </c>
      <c r="R45" s="141">
        <v>0.7</v>
      </c>
      <c r="S45" s="135">
        <v>44792</v>
      </c>
      <c r="T45" s="142"/>
      <c r="U45" s="142">
        <f>IF(N45="",IFERROR(VLOOKUP(A45,'36-50'!A:S,19,FALSE),IFERROR(VLOOKUP(A45,'31-35'!A:S,19,FALSE),IFERROR(VLOOKUP(A45,'26-30'!A:S,19,FALSE),VLOOKUP(A45,'22-25'!A:S,19,FALSE)))),N45)</f>
        <v>2025</v>
      </c>
    </row>
    <row r="46" spans="1:21">
      <c r="A46" s="125">
        <v>330807</v>
      </c>
      <c r="B46" s="126" t="s">
        <v>408</v>
      </c>
      <c r="C46" s="126" t="s">
        <v>409</v>
      </c>
      <c r="D46" s="126">
        <v>330200</v>
      </c>
      <c r="E46" s="126" t="s">
        <v>87</v>
      </c>
      <c r="F46" s="126" t="s">
        <v>410</v>
      </c>
      <c r="G46" s="127">
        <v>1400</v>
      </c>
      <c r="H46" s="126" t="s">
        <v>328</v>
      </c>
      <c r="I46" s="126">
        <v>79.5</v>
      </c>
      <c r="J46" s="130">
        <v>5.67857142857143</v>
      </c>
      <c r="K46" s="126">
        <v>23.45</v>
      </c>
      <c r="L46" s="127">
        <v>2017</v>
      </c>
      <c r="M46" s="131">
        <v>45658</v>
      </c>
      <c r="N46" s="127">
        <f t="shared" si="1"/>
        <v>2025</v>
      </c>
      <c r="O46" s="127" t="s">
        <v>347</v>
      </c>
      <c r="P46" s="127">
        <v>2</v>
      </c>
      <c r="Q46" s="126" t="s">
        <v>411</v>
      </c>
      <c r="R46" s="141">
        <v>0.7</v>
      </c>
      <c r="S46" s="135">
        <v>44792</v>
      </c>
      <c r="T46" s="142"/>
      <c r="U46" s="142">
        <f>IF(N46="",IFERROR(VLOOKUP(A46,'36-50'!A:S,19,FALSE),IFERROR(VLOOKUP(A46,'31-35'!A:S,19,FALSE),IFERROR(VLOOKUP(A46,'26-30'!A:S,19,FALSE),VLOOKUP(A46,'22-25'!A:S,19,FALSE)))),N46)</f>
        <v>2025</v>
      </c>
    </row>
    <row r="47" spans="1:21">
      <c r="A47" s="125">
        <v>130807</v>
      </c>
      <c r="B47" s="126" t="s">
        <v>412</v>
      </c>
      <c r="C47" s="126" t="s">
        <v>413</v>
      </c>
      <c r="D47" s="126">
        <v>130300</v>
      </c>
      <c r="E47" s="126" t="s">
        <v>48</v>
      </c>
      <c r="F47" s="126" t="s">
        <v>414</v>
      </c>
      <c r="G47" s="127">
        <v>1200</v>
      </c>
      <c r="H47" s="126" t="s">
        <v>222</v>
      </c>
      <c r="I47" s="126">
        <v>80.59</v>
      </c>
      <c r="J47" s="130">
        <v>6.71583333333333</v>
      </c>
      <c r="K47" s="126">
        <v>16.06</v>
      </c>
      <c r="L47" s="127">
        <v>2018</v>
      </c>
      <c r="M47" s="131">
        <v>46023</v>
      </c>
      <c r="N47" s="127">
        <f t="shared" si="1"/>
        <v>2026</v>
      </c>
      <c r="O47" s="127" t="s">
        <v>347</v>
      </c>
      <c r="P47" s="127">
        <v>2</v>
      </c>
      <c r="Q47" s="126" t="s">
        <v>415</v>
      </c>
      <c r="R47" s="141">
        <v>0.7</v>
      </c>
      <c r="S47" s="135">
        <v>44792</v>
      </c>
      <c r="T47" s="142"/>
      <c r="U47" s="142">
        <f>IF(N47="",IFERROR(VLOOKUP(A47,'36-50'!A:S,19,FALSE),IFERROR(VLOOKUP(A47,'31-35'!A:S,19,FALSE),IFERROR(VLOOKUP(A47,'26-30'!A:S,19,FALSE),VLOOKUP(A47,'22-25'!A:S,19,FALSE)))),N47)</f>
        <v>2026</v>
      </c>
    </row>
    <row r="48" spans="1:21">
      <c r="A48" s="125">
        <v>220803</v>
      </c>
      <c r="B48" s="126" t="s">
        <v>416</v>
      </c>
      <c r="C48" s="126" t="s">
        <v>417</v>
      </c>
      <c r="D48" s="126">
        <v>220200</v>
      </c>
      <c r="E48" s="126" t="s">
        <v>68</v>
      </c>
      <c r="F48" s="126" t="s">
        <v>418</v>
      </c>
      <c r="G48" s="127">
        <v>1200</v>
      </c>
      <c r="H48" s="126" t="s">
        <v>222</v>
      </c>
      <c r="I48" s="126">
        <v>69.72</v>
      </c>
      <c r="J48" s="130">
        <v>5.81</v>
      </c>
      <c r="K48" s="126">
        <v>12.13</v>
      </c>
      <c r="L48" s="127">
        <v>2018</v>
      </c>
      <c r="M48" s="131">
        <v>46023</v>
      </c>
      <c r="N48" s="127">
        <f t="shared" si="1"/>
        <v>2026</v>
      </c>
      <c r="O48" s="127" t="s">
        <v>347</v>
      </c>
      <c r="P48" s="127">
        <v>2</v>
      </c>
      <c r="Q48" s="126" t="s">
        <v>419</v>
      </c>
      <c r="R48" s="141">
        <v>0.699996</v>
      </c>
      <c r="S48" s="135">
        <v>44792</v>
      </c>
      <c r="T48" s="142"/>
      <c r="U48" s="142">
        <f>IF(N48="",IFERROR(VLOOKUP(A48,'36-50'!A:S,19,FALSE),IFERROR(VLOOKUP(A48,'31-35'!A:S,19,FALSE),IFERROR(VLOOKUP(A48,'26-30'!A:S,19,FALSE),VLOOKUP(A48,'22-25'!A:S,19,FALSE)))),N48)</f>
        <v>2026</v>
      </c>
    </row>
    <row r="49" spans="1:21">
      <c r="A49" s="125">
        <v>370804</v>
      </c>
      <c r="B49" s="126" t="s">
        <v>420</v>
      </c>
      <c r="C49" s="126" t="s">
        <v>421</v>
      </c>
      <c r="D49" s="126">
        <v>370700</v>
      </c>
      <c r="E49" s="126" t="s">
        <v>107</v>
      </c>
      <c r="F49" s="126" t="s">
        <v>422</v>
      </c>
      <c r="G49" s="127">
        <v>1200</v>
      </c>
      <c r="H49" s="126" t="s">
        <v>222</v>
      </c>
      <c r="I49" s="126">
        <v>81.2</v>
      </c>
      <c r="J49" s="130">
        <v>6.76666666666667</v>
      </c>
      <c r="K49" s="126">
        <v>13.14</v>
      </c>
      <c r="L49" s="127">
        <v>2018</v>
      </c>
      <c r="M49" s="131">
        <v>46023</v>
      </c>
      <c r="N49" s="127">
        <f t="shared" si="1"/>
        <v>2026</v>
      </c>
      <c r="O49" s="127" t="s">
        <v>347</v>
      </c>
      <c r="P49" s="127">
        <v>2</v>
      </c>
      <c r="Q49" s="126" t="s">
        <v>423</v>
      </c>
      <c r="R49" s="141">
        <v>0.7</v>
      </c>
      <c r="S49" s="135">
        <v>44792</v>
      </c>
      <c r="T49" s="110" t="s">
        <v>424</v>
      </c>
      <c r="U49" s="142">
        <f>IF(N49="",IFERROR(VLOOKUP(A49,'36-50'!A:S,19,FALSE),IFERROR(VLOOKUP(A49,'31-35'!A:S,19,FALSE),IFERROR(VLOOKUP(A49,'26-30'!A:S,19,FALSE),VLOOKUP(A49,'22-25'!A:S,19,FALSE)))),N49)</f>
        <v>2026</v>
      </c>
    </row>
    <row r="50" spans="1:21">
      <c r="A50" s="125">
        <v>650802</v>
      </c>
      <c r="B50" s="126" t="s">
        <v>425</v>
      </c>
      <c r="C50" s="126" t="s">
        <v>426</v>
      </c>
      <c r="D50" s="126">
        <v>650500</v>
      </c>
      <c r="E50" s="126" t="s">
        <v>187</v>
      </c>
      <c r="F50" s="126" t="s">
        <v>427</v>
      </c>
      <c r="G50" s="127">
        <v>1200</v>
      </c>
      <c r="H50" s="126" t="s">
        <v>222</v>
      </c>
      <c r="I50" s="126">
        <v>82.3</v>
      </c>
      <c r="J50" s="130">
        <v>6.85833333333333</v>
      </c>
      <c r="K50" s="126">
        <v>13.68</v>
      </c>
      <c r="L50" s="127">
        <v>2018</v>
      </c>
      <c r="M50" s="131">
        <v>46753</v>
      </c>
      <c r="N50" s="127">
        <f t="shared" si="1"/>
        <v>2028</v>
      </c>
      <c r="O50" s="127" t="s">
        <v>347</v>
      </c>
      <c r="P50" s="127">
        <v>2</v>
      </c>
      <c r="Q50" s="126" t="s">
        <v>428</v>
      </c>
      <c r="R50" s="141">
        <v>0.699998</v>
      </c>
      <c r="S50" s="135">
        <v>44792</v>
      </c>
      <c r="U50" s="142">
        <f>IF(N50="",IFERROR(VLOOKUP(A50,'36-50'!A:S,19,FALSE),IFERROR(VLOOKUP(A50,'31-35'!A:S,19,FALSE),IFERROR(VLOOKUP(A50,'26-30'!A:S,19,FALSE),VLOOKUP(A50,'22-25'!A:S,19,FALSE)))),N50)</f>
        <v>2028</v>
      </c>
    </row>
    <row r="51" spans="1:21">
      <c r="A51" s="125">
        <v>330808</v>
      </c>
      <c r="B51" s="126" t="s">
        <v>429</v>
      </c>
      <c r="C51" s="126" t="s">
        <v>430</v>
      </c>
      <c r="D51" s="126">
        <v>330800</v>
      </c>
      <c r="E51" s="126" t="s">
        <v>87</v>
      </c>
      <c r="F51" s="126" t="s">
        <v>431</v>
      </c>
      <c r="G51" s="127">
        <v>1200</v>
      </c>
      <c r="H51" s="126" t="s">
        <v>222</v>
      </c>
      <c r="I51" s="126">
        <v>73</v>
      </c>
      <c r="J51" s="130">
        <v>6.08333333333333</v>
      </c>
      <c r="K51" s="126">
        <v>16</v>
      </c>
      <c r="L51" s="127">
        <v>2018</v>
      </c>
      <c r="M51" s="131">
        <v>46753</v>
      </c>
      <c r="N51" s="127">
        <f t="shared" si="1"/>
        <v>2028</v>
      </c>
      <c r="O51" s="127" t="s">
        <v>347</v>
      </c>
      <c r="P51" s="127">
        <v>2</v>
      </c>
      <c r="Q51" s="126" t="s">
        <v>432</v>
      </c>
      <c r="R51" s="141">
        <v>0.4</v>
      </c>
      <c r="S51" s="135">
        <v>44792</v>
      </c>
      <c r="T51" s="142"/>
      <c r="U51" s="142">
        <f>IF(N51="",IFERROR(VLOOKUP(A51,'36-50'!A:S,19,FALSE),IFERROR(VLOOKUP(A51,'31-35'!A:S,19,FALSE),IFERROR(VLOOKUP(A51,'26-30'!A:S,19,FALSE),VLOOKUP(A51,'22-25'!A:S,19,FALSE)))),N51)</f>
        <v>2028</v>
      </c>
    </row>
    <row r="52" spans="1:21">
      <c r="A52" s="125">
        <v>140804</v>
      </c>
      <c r="B52" s="126" t="s">
        <v>433</v>
      </c>
      <c r="C52" s="126" t="s">
        <v>434</v>
      </c>
      <c r="D52" s="126">
        <v>140800</v>
      </c>
      <c r="E52" s="126" t="s">
        <v>53</v>
      </c>
      <c r="F52" s="126" t="s">
        <v>435</v>
      </c>
      <c r="G52" s="127">
        <v>1200</v>
      </c>
      <c r="H52" s="126" t="s">
        <v>222</v>
      </c>
      <c r="I52" s="126">
        <v>79.6</v>
      </c>
      <c r="J52" s="130">
        <v>6.63333333333333</v>
      </c>
      <c r="K52" s="126">
        <v>12</v>
      </c>
      <c r="L52" s="127">
        <v>2019</v>
      </c>
      <c r="M52" s="131">
        <v>46388</v>
      </c>
      <c r="N52" s="127">
        <f t="shared" si="1"/>
        <v>2027</v>
      </c>
      <c r="O52" s="127" t="s">
        <v>347</v>
      </c>
      <c r="P52" s="127">
        <v>2</v>
      </c>
      <c r="Q52" s="126" t="s">
        <v>436</v>
      </c>
      <c r="R52" s="141">
        <v>0.7</v>
      </c>
      <c r="S52" s="135">
        <v>44792</v>
      </c>
      <c r="T52" s="142"/>
      <c r="U52" s="142">
        <f>IF(N52="",IFERROR(VLOOKUP(A52,'36-50'!A:S,19,FALSE),IFERROR(VLOOKUP(A52,'31-35'!A:S,19,FALSE),IFERROR(VLOOKUP(A52,'26-30'!A:S,19,FALSE),VLOOKUP(A52,'22-25'!A:S,19,FALSE)))),N52)</f>
        <v>2027</v>
      </c>
    </row>
    <row r="53" spans="1:21">
      <c r="A53" s="125">
        <v>130808</v>
      </c>
      <c r="B53" s="126" t="s">
        <v>437</v>
      </c>
      <c r="C53" s="126" t="s">
        <v>438</v>
      </c>
      <c r="D53" s="126"/>
      <c r="E53" s="126" t="s">
        <v>48</v>
      </c>
      <c r="F53" s="126" t="s">
        <v>439</v>
      </c>
      <c r="G53" s="127">
        <v>1400</v>
      </c>
      <c r="H53" s="126"/>
      <c r="I53" s="126"/>
      <c r="J53" s="130"/>
      <c r="K53" s="126"/>
      <c r="L53" s="127">
        <v>2019</v>
      </c>
      <c r="M53" s="131">
        <v>46753</v>
      </c>
      <c r="N53" s="127">
        <f t="shared" si="1"/>
        <v>2028</v>
      </c>
      <c r="O53" s="127" t="s">
        <v>347</v>
      </c>
      <c r="P53" s="127">
        <v>2</v>
      </c>
      <c r="Q53" s="126"/>
      <c r="R53" s="141"/>
      <c r="S53" s="135">
        <v>44792</v>
      </c>
      <c r="T53" s="142"/>
      <c r="U53" s="142">
        <f>IF(N53="",IFERROR(VLOOKUP(A53,'36-50'!A:S,19,FALSE),IFERROR(VLOOKUP(A53,'31-35'!A:S,19,FALSE),IFERROR(VLOOKUP(A53,'26-30'!A:S,19,FALSE),VLOOKUP(A53,'22-25'!A:S,19,FALSE)))),N53)</f>
        <v>2028</v>
      </c>
    </row>
    <row r="54" spans="1:21">
      <c r="A54" s="125">
        <v>350805</v>
      </c>
      <c r="B54" s="126" t="s">
        <v>440</v>
      </c>
      <c r="C54" s="126" t="s">
        <v>441</v>
      </c>
      <c r="D54" s="126"/>
      <c r="E54" s="126" t="s">
        <v>97</v>
      </c>
      <c r="F54" s="126"/>
      <c r="G54" s="127">
        <v>1800</v>
      </c>
      <c r="H54" s="126"/>
      <c r="I54" s="126"/>
      <c r="J54" s="130"/>
      <c r="K54" s="126"/>
      <c r="L54" s="127">
        <v>2020</v>
      </c>
      <c r="M54" s="131">
        <v>46023</v>
      </c>
      <c r="N54" s="127">
        <f t="shared" si="1"/>
        <v>2026</v>
      </c>
      <c r="O54" s="127" t="s">
        <v>347</v>
      </c>
      <c r="P54" s="127">
        <v>2</v>
      </c>
      <c r="Q54" s="126"/>
      <c r="R54" s="141"/>
      <c r="S54" s="135">
        <v>44792</v>
      </c>
      <c r="T54" s="142"/>
      <c r="U54" s="142">
        <f>IF(N54="",IFERROR(VLOOKUP(A54,'36-50'!A:S,19,FALSE),IFERROR(VLOOKUP(A54,'31-35'!A:S,19,FALSE),IFERROR(VLOOKUP(A54,'26-30'!A:S,19,FALSE),VLOOKUP(A54,'22-25'!A:S,19,FALSE)))),N54)</f>
        <v>2026</v>
      </c>
    </row>
    <row r="55" spans="1:21">
      <c r="A55" s="125">
        <v>140802</v>
      </c>
      <c r="B55" s="126" t="s">
        <v>442</v>
      </c>
      <c r="C55" s="126" t="s">
        <v>443</v>
      </c>
      <c r="D55" s="126">
        <v>140200</v>
      </c>
      <c r="E55" s="126" t="s">
        <v>53</v>
      </c>
      <c r="F55" s="126" t="s">
        <v>444</v>
      </c>
      <c r="G55" s="127">
        <v>1500</v>
      </c>
      <c r="H55" s="126" t="s">
        <v>295</v>
      </c>
      <c r="I55" s="126">
        <v>89.23</v>
      </c>
      <c r="J55" s="130">
        <v>5.94866666666667</v>
      </c>
      <c r="K55" s="126">
        <v>19.22</v>
      </c>
      <c r="L55" s="127">
        <v>2020</v>
      </c>
      <c r="M55" s="131">
        <v>46388</v>
      </c>
      <c r="N55" s="127">
        <f t="shared" si="1"/>
        <v>2027</v>
      </c>
      <c r="O55" s="127" t="s">
        <v>347</v>
      </c>
      <c r="P55" s="127">
        <v>2</v>
      </c>
      <c r="Q55" s="126" t="s">
        <v>445</v>
      </c>
      <c r="R55" s="141">
        <v>0.55</v>
      </c>
      <c r="S55" s="135">
        <v>44792</v>
      </c>
      <c r="T55" s="142"/>
      <c r="U55" s="142">
        <f>IF(N55="",IFERROR(VLOOKUP(A55,'36-50'!A:S,19,FALSE),IFERROR(VLOOKUP(A55,'31-35'!A:S,19,FALSE),IFERROR(VLOOKUP(A55,'26-30'!A:S,19,FALSE),VLOOKUP(A55,'22-25'!A:S,19,FALSE)))),N55)</f>
        <v>2027</v>
      </c>
    </row>
    <row r="56" spans="1:21">
      <c r="A56" s="125">
        <v>450801</v>
      </c>
      <c r="B56" s="126" t="s">
        <v>446</v>
      </c>
      <c r="C56" s="126" t="s">
        <v>447</v>
      </c>
      <c r="D56" s="126">
        <v>450100</v>
      </c>
      <c r="E56" s="126" t="s">
        <v>132</v>
      </c>
      <c r="F56" s="126" t="s">
        <v>448</v>
      </c>
      <c r="G56" s="127">
        <v>1200</v>
      </c>
      <c r="H56" s="126"/>
      <c r="I56" s="126"/>
      <c r="J56" s="130"/>
      <c r="K56" s="126"/>
      <c r="L56" s="127">
        <v>2022</v>
      </c>
      <c r="M56" s="131">
        <v>46753</v>
      </c>
      <c r="N56" s="127">
        <f t="shared" si="1"/>
        <v>2028</v>
      </c>
      <c r="O56" s="127" t="s">
        <v>347</v>
      </c>
      <c r="P56" s="127">
        <v>2</v>
      </c>
      <c r="Q56" s="126"/>
      <c r="R56" s="141"/>
      <c r="S56" s="135">
        <v>44792</v>
      </c>
      <c r="T56" s="110" t="s">
        <v>449</v>
      </c>
      <c r="U56" s="142">
        <f>IF(N56="",IFERROR(VLOOKUP(A56,'36-50'!A:S,19,FALSE),IFERROR(VLOOKUP(A56,'31-35'!A:S,19,FALSE),IFERROR(VLOOKUP(A56,'26-30'!A:S,19,FALSE),VLOOKUP(A56,'22-25'!A:S,19,FALSE)))),N56)</f>
        <v>2028</v>
      </c>
    </row>
    <row r="57" spans="1:21">
      <c r="A57" s="125">
        <v>440814</v>
      </c>
      <c r="B57" s="126" t="s">
        <v>450</v>
      </c>
      <c r="C57" s="126" t="s">
        <v>451</v>
      </c>
      <c r="D57" s="126">
        <v>441600</v>
      </c>
      <c r="E57" s="126" t="s">
        <v>127</v>
      </c>
      <c r="F57" s="126" t="s">
        <v>452</v>
      </c>
      <c r="G57" s="127">
        <v>1200</v>
      </c>
      <c r="H57" s="126" t="s">
        <v>222</v>
      </c>
      <c r="I57" s="126"/>
      <c r="J57" s="130"/>
      <c r="K57" s="126"/>
      <c r="L57" s="126">
        <v>2022</v>
      </c>
      <c r="M57" s="131"/>
      <c r="N57" s="127">
        <v>2030</v>
      </c>
      <c r="O57" s="127" t="s">
        <v>453</v>
      </c>
      <c r="P57" s="127">
        <v>3</v>
      </c>
      <c r="Q57" s="126" t="s">
        <v>223</v>
      </c>
      <c r="R57" s="141">
        <v>0</v>
      </c>
      <c r="S57" s="135">
        <v>44792</v>
      </c>
      <c r="T57" s="110" t="s">
        <v>454</v>
      </c>
      <c r="U57" s="142">
        <f>IF(N57="",IFERROR(VLOOKUP(A57,'36-50'!A:S,19,FALSE),IFERROR(VLOOKUP(A57,'31-35'!A:S,19,FALSE),IFERROR(VLOOKUP(A57,'26-30'!A:S,19,FALSE),VLOOKUP(A57,'22-25'!A:S,19,FALSE)))),N57)</f>
        <v>2030</v>
      </c>
    </row>
    <row r="58" spans="1:21">
      <c r="A58" s="125">
        <v>440810</v>
      </c>
      <c r="B58" s="126" t="s">
        <v>455</v>
      </c>
      <c r="C58" s="126" t="s">
        <v>456</v>
      </c>
      <c r="D58" s="126">
        <v>441700</v>
      </c>
      <c r="E58" s="126" t="s">
        <v>127</v>
      </c>
      <c r="F58" s="126" t="s">
        <v>363</v>
      </c>
      <c r="G58" s="127">
        <v>1200</v>
      </c>
      <c r="H58" s="126" t="s">
        <v>364</v>
      </c>
      <c r="I58" s="126" t="s">
        <v>457</v>
      </c>
      <c r="J58" s="130"/>
      <c r="K58" s="126"/>
      <c r="L58" s="126">
        <v>2022</v>
      </c>
      <c r="M58" s="131"/>
      <c r="N58" s="127">
        <v>2030</v>
      </c>
      <c r="O58" s="127" t="s">
        <v>453</v>
      </c>
      <c r="P58" s="127">
        <v>3</v>
      </c>
      <c r="Q58" s="126" t="s">
        <v>223</v>
      </c>
      <c r="R58" s="141">
        <v>0</v>
      </c>
      <c r="S58" s="135">
        <v>44792</v>
      </c>
      <c r="T58" s="110" t="s">
        <v>458</v>
      </c>
      <c r="U58" s="142">
        <f>IF(N58="",IFERROR(VLOOKUP(A58,'36-50'!A:S,19,FALSE),IFERROR(VLOOKUP(A58,'31-35'!A:S,19,FALSE),IFERROR(VLOOKUP(A58,'26-30'!A:S,19,FALSE),VLOOKUP(A58,'22-25'!A:S,19,FALSE)))),N58)</f>
        <v>2030</v>
      </c>
    </row>
    <row r="59" spans="1:21">
      <c r="A59" s="125">
        <v>450802</v>
      </c>
      <c r="B59" s="126" t="s">
        <v>459</v>
      </c>
      <c r="C59" s="126" t="s">
        <v>460</v>
      </c>
      <c r="D59" s="126">
        <v>450300</v>
      </c>
      <c r="E59" s="126" t="s">
        <v>132</v>
      </c>
      <c r="F59" s="126" t="s">
        <v>461</v>
      </c>
      <c r="G59" s="127">
        <v>1200</v>
      </c>
      <c r="H59" s="126" t="s">
        <v>222</v>
      </c>
      <c r="I59" s="126">
        <v>80</v>
      </c>
      <c r="J59" s="130">
        <v>6.66666666666667</v>
      </c>
      <c r="K59" s="126"/>
      <c r="L59" s="126">
        <v>2022</v>
      </c>
      <c r="M59" s="131"/>
      <c r="N59" s="127">
        <v>2030</v>
      </c>
      <c r="O59" s="127" t="s">
        <v>453</v>
      </c>
      <c r="P59" s="127">
        <v>3</v>
      </c>
      <c r="Q59" s="126" t="s">
        <v>223</v>
      </c>
      <c r="R59" s="141">
        <v>0</v>
      </c>
      <c r="S59" s="135">
        <v>44792</v>
      </c>
      <c r="T59" s="110" t="s">
        <v>462</v>
      </c>
      <c r="U59" s="142">
        <f>IF(N59="",IFERROR(VLOOKUP(A59,'36-50'!A:S,19,FALSE),IFERROR(VLOOKUP(A59,'31-35'!A:S,19,FALSE),IFERROR(VLOOKUP(A59,'26-30'!A:S,19,FALSE),VLOOKUP(A59,'22-25'!A:S,19,FALSE)))),N59)</f>
        <v>2030</v>
      </c>
    </row>
    <row r="60" spans="1:21">
      <c r="A60" s="125">
        <v>500805</v>
      </c>
      <c r="B60" s="126" t="s">
        <v>463</v>
      </c>
      <c r="C60" s="126" t="s">
        <v>464</v>
      </c>
      <c r="D60" s="126">
        <v>500000</v>
      </c>
      <c r="E60" s="126" t="s">
        <v>142</v>
      </c>
      <c r="F60" s="126" t="s">
        <v>142</v>
      </c>
      <c r="G60" s="127">
        <v>1200</v>
      </c>
      <c r="H60" s="126" t="s">
        <v>222</v>
      </c>
      <c r="I60" s="126">
        <v>80</v>
      </c>
      <c r="J60" s="130">
        <v>6.66666666666667</v>
      </c>
      <c r="K60" s="126"/>
      <c r="L60" s="135">
        <v>44260</v>
      </c>
      <c r="M60" s="131"/>
      <c r="N60" s="136">
        <v>2033</v>
      </c>
      <c r="O60" s="127" t="s">
        <v>465</v>
      </c>
      <c r="P60" s="127">
        <v>5</v>
      </c>
      <c r="Q60" s="126" t="s">
        <v>356</v>
      </c>
      <c r="R60" s="141">
        <v>0</v>
      </c>
      <c r="S60" s="135">
        <v>44792</v>
      </c>
      <c r="T60" s="142"/>
      <c r="U60" s="142">
        <f>IF(N60="",IFERROR(VLOOKUP(A60,'36-50'!A:S,19,FALSE),IFERROR(VLOOKUP(A60,'31-35'!A:S,19,FALSE),IFERROR(VLOOKUP(A60,'26-30'!A:S,19,FALSE),VLOOKUP(A60,'22-25'!A:S,19,FALSE)))),N60)</f>
        <v>2033</v>
      </c>
    </row>
    <row r="61" spans="1:21">
      <c r="A61" s="125">
        <v>410806</v>
      </c>
      <c r="B61" s="126" t="s">
        <v>466</v>
      </c>
      <c r="C61" s="126" t="s">
        <v>467</v>
      </c>
      <c r="D61" s="126">
        <v>410400</v>
      </c>
      <c r="E61" s="126" t="s">
        <v>112</v>
      </c>
      <c r="F61" s="126" t="s">
        <v>468</v>
      </c>
      <c r="G61" s="127">
        <v>1300</v>
      </c>
      <c r="H61" s="126"/>
      <c r="I61" s="126"/>
      <c r="J61" s="130"/>
      <c r="K61" s="126"/>
      <c r="L61" s="137">
        <v>44386</v>
      </c>
      <c r="M61" s="131"/>
      <c r="N61" s="127">
        <v>2029</v>
      </c>
      <c r="O61" s="127" t="s">
        <v>453</v>
      </c>
      <c r="P61" s="127">
        <v>3</v>
      </c>
      <c r="Q61" s="126"/>
      <c r="R61" s="141"/>
      <c r="S61" s="135">
        <v>44792</v>
      </c>
      <c r="T61" s="142"/>
      <c r="U61" s="142">
        <f>IF(N61="",IFERROR(VLOOKUP(A61,'36-50'!A:S,19,FALSE),IFERROR(VLOOKUP(A61,'31-35'!A:S,19,FALSE),IFERROR(VLOOKUP(A61,'26-30'!A:S,19,FALSE),VLOOKUP(A61,'22-25'!A:S,19,FALSE)))),N61)</f>
        <v>2029</v>
      </c>
    </row>
    <row r="62" spans="1:21">
      <c r="A62" s="125">
        <v>450803</v>
      </c>
      <c r="B62" s="126" t="s">
        <v>469</v>
      </c>
      <c r="C62" s="126" t="s">
        <v>470</v>
      </c>
      <c r="D62" s="126">
        <v>450100</v>
      </c>
      <c r="E62" s="126" t="s">
        <v>132</v>
      </c>
      <c r="F62" s="126" t="s">
        <v>448</v>
      </c>
      <c r="G62" s="127">
        <v>1200</v>
      </c>
      <c r="H62" s="126" t="s">
        <v>222</v>
      </c>
      <c r="I62" s="126">
        <v>80</v>
      </c>
      <c r="J62" s="130">
        <v>6.66666666666667</v>
      </c>
      <c r="K62" s="126">
        <v>16</v>
      </c>
      <c r="L62" s="137">
        <v>44512</v>
      </c>
      <c r="M62" s="131"/>
      <c r="N62" s="127">
        <v>2029</v>
      </c>
      <c r="O62" s="127" t="s">
        <v>453</v>
      </c>
      <c r="P62" s="127">
        <v>3</v>
      </c>
      <c r="Q62" s="126" t="s">
        <v>223</v>
      </c>
      <c r="R62" s="141">
        <v>0</v>
      </c>
      <c r="S62" s="135">
        <v>44792</v>
      </c>
      <c r="T62" s="110"/>
      <c r="U62" s="142">
        <f>IF(N62="",IFERROR(VLOOKUP(A62,'36-50'!A:S,19,FALSE),IFERROR(VLOOKUP(A62,'31-35'!A:S,19,FALSE),IFERROR(VLOOKUP(A62,'26-30'!A:S,19,FALSE),VLOOKUP(A62,'22-25'!A:S,19,FALSE)))),N62)</f>
        <v>2029</v>
      </c>
    </row>
    <row r="63" spans="1:21">
      <c r="A63" s="125">
        <v>330810</v>
      </c>
      <c r="B63" s="126" t="s">
        <v>471</v>
      </c>
      <c r="C63" s="126" t="s">
        <v>472</v>
      </c>
      <c r="D63" s="126">
        <v>330300</v>
      </c>
      <c r="E63" s="126" t="s">
        <v>87</v>
      </c>
      <c r="F63" s="126" t="s">
        <v>473</v>
      </c>
      <c r="G63" s="127">
        <v>1200</v>
      </c>
      <c r="H63" s="126" t="s">
        <v>222</v>
      </c>
      <c r="I63" s="126">
        <v>71.33</v>
      </c>
      <c r="J63" s="130">
        <v>5.94416666666667</v>
      </c>
      <c r="K63" s="126">
        <v>12</v>
      </c>
      <c r="L63" s="135">
        <v>44525</v>
      </c>
      <c r="M63" s="131"/>
      <c r="N63" s="127">
        <v>2029</v>
      </c>
      <c r="O63" s="127" t="s">
        <v>453</v>
      </c>
      <c r="P63" s="127">
        <v>3</v>
      </c>
      <c r="Q63" s="126" t="s">
        <v>474</v>
      </c>
      <c r="R63" s="141">
        <v>0.4</v>
      </c>
      <c r="S63" s="135">
        <v>44792</v>
      </c>
      <c r="T63" s="142"/>
      <c r="U63" s="142">
        <f>IF(N63="",IFERROR(VLOOKUP(A63,'36-50'!A:S,19,FALSE),IFERROR(VLOOKUP(A63,'31-35'!A:S,19,FALSE),IFERROR(VLOOKUP(A63,'26-30'!A:S,19,FALSE),VLOOKUP(A63,'22-25'!A:S,19,FALSE)))),N63)</f>
        <v>2029</v>
      </c>
    </row>
    <row r="64" spans="1:21">
      <c r="A64" s="125">
        <v>440811</v>
      </c>
      <c r="B64" s="126" t="s">
        <v>475</v>
      </c>
      <c r="C64" s="126" t="s">
        <v>476</v>
      </c>
      <c r="D64" s="126">
        <v>445300</v>
      </c>
      <c r="E64" s="126" t="s">
        <v>127</v>
      </c>
      <c r="F64" s="126" t="s">
        <v>477</v>
      </c>
      <c r="G64" s="127">
        <v>1200</v>
      </c>
      <c r="H64" s="126" t="s">
        <v>222</v>
      </c>
      <c r="I64" s="126" t="s">
        <v>457</v>
      </c>
      <c r="J64" s="130"/>
      <c r="K64" s="126" t="s">
        <v>457</v>
      </c>
      <c r="L64" s="137">
        <v>44748</v>
      </c>
      <c r="M64" s="131"/>
      <c r="N64" s="127">
        <v>2030</v>
      </c>
      <c r="O64" s="127" t="s">
        <v>453</v>
      </c>
      <c r="P64" s="127">
        <v>3</v>
      </c>
      <c r="Q64" s="126" t="s">
        <v>223</v>
      </c>
      <c r="R64" s="141">
        <v>0</v>
      </c>
      <c r="S64" s="135">
        <v>44792</v>
      </c>
      <c r="T64" s="110" t="s">
        <v>478</v>
      </c>
      <c r="U64" s="142">
        <f>IF(N64="",IFERROR(VLOOKUP(A64,'36-50'!A:S,19,FALSE),IFERROR(VLOOKUP(A64,'31-35'!A:S,19,FALSE),IFERROR(VLOOKUP(A64,'26-30'!A:S,19,FALSE),VLOOKUP(A64,'22-25'!A:S,19,FALSE)))),N64)</f>
        <v>2030</v>
      </c>
    </row>
    <row r="65" spans="1:21">
      <c r="A65" s="125">
        <v>360802</v>
      </c>
      <c r="B65" s="126" t="s">
        <v>479</v>
      </c>
      <c r="C65" s="126" t="s">
        <v>480</v>
      </c>
      <c r="D65" s="126">
        <v>360900</v>
      </c>
      <c r="E65" s="126" t="s">
        <v>102</v>
      </c>
      <c r="F65" s="126" t="s">
        <v>304</v>
      </c>
      <c r="G65" s="127">
        <v>1200</v>
      </c>
      <c r="H65" s="126" t="s">
        <v>222</v>
      </c>
      <c r="I65" s="126">
        <v>76.4</v>
      </c>
      <c r="J65" s="130">
        <v>6.36666666666667</v>
      </c>
      <c r="K65" s="126">
        <v>12</v>
      </c>
      <c r="L65" s="135">
        <v>44780</v>
      </c>
      <c r="M65" s="131">
        <v>46753</v>
      </c>
      <c r="N65" s="127">
        <f>IF(M65="","",YEAR(M65))</f>
        <v>2028</v>
      </c>
      <c r="O65" s="127" t="s">
        <v>347</v>
      </c>
      <c r="P65" s="127">
        <v>2</v>
      </c>
      <c r="Q65" s="126" t="s">
        <v>481</v>
      </c>
      <c r="R65" s="141">
        <v>0.7</v>
      </c>
      <c r="S65" s="135">
        <v>44792</v>
      </c>
      <c r="T65" s="142"/>
      <c r="U65" s="142">
        <f>IF(N65="",IFERROR(VLOOKUP(A65,'36-50'!A:S,19,FALSE),IFERROR(VLOOKUP(A65,'31-35'!A:S,19,FALSE),IFERROR(VLOOKUP(A65,'26-30'!A:S,19,FALSE),VLOOKUP(A65,'22-25'!A:S,19,FALSE)))),N65)</f>
        <v>2028</v>
      </c>
    </row>
    <row r="66" spans="1:21">
      <c r="A66" s="125">
        <v>440808</v>
      </c>
      <c r="B66" s="126" t="s">
        <v>482</v>
      </c>
      <c r="C66" s="126" t="s">
        <v>483</v>
      </c>
      <c r="D66" s="126">
        <v>441200</v>
      </c>
      <c r="E66" s="126" t="s">
        <v>127</v>
      </c>
      <c r="F66" s="126" t="s">
        <v>484</v>
      </c>
      <c r="G66" s="127">
        <v>1200</v>
      </c>
      <c r="H66" s="126" t="s">
        <v>222</v>
      </c>
      <c r="I66" s="126">
        <v>70</v>
      </c>
      <c r="J66" s="130">
        <v>5.83333333333333</v>
      </c>
      <c r="K66" s="126">
        <v>16</v>
      </c>
      <c r="L66" s="137">
        <v>44781</v>
      </c>
      <c r="M66" s="131">
        <v>46023</v>
      </c>
      <c r="N66" s="127">
        <f>IF(M66="","",YEAR(M66))</f>
        <v>2026</v>
      </c>
      <c r="O66" s="144" t="s">
        <v>347</v>
      </c>
      <c r="P66" s="127">
        <v>2</v>
      </c>
      <c r="Q66" s="126" t="s">
        <v>223</v>
      </c>
      <c r="R66" s="141">
        <v>0</v>
      </c>
      <c r="S66" s="135">
        <v>44993</v>
      </c>
      <c r="T66" s="110" t="s">
        <v>485</v>
      </c>
      <c r="U66" s="142">
        <f>IF(N66="",IFERROR(VLOOKUP(A66,'36-50'!A:S,19,FALSE),IFERROR(VLOOKUP(A66,'31-35'!A:S,19,FALSE),IFERROR(VLOOKUP(A66,'26-30'!A:S,19,FALSE),VLOOKUP(A66,'22-25'!A:S,19,FALSE)))),N66)</f>
        <v>2026</v>
      </c>
    </row>
    <row r="67" spans="1:21">
      <c r="A67" s="125">
        <v>350803</v>
      </c>
      <c r="B67" s="126" t="s">
        <v>486</v>
      </c>
      <c r="C67" s="126" t="s">
        <v>487</v>
      </c>
      <c r="D67" s="126">
        <v>350100</v>
      </c>
      <c r="E67" s="126" t="s">
        <v>97</v>
      </c>
      <c r="F67" s="126" t="s">
        <v>488</v>
      </c>
      <c r="G67" s="127">
        <v>1200</v>
      </c>
      <c r="H67" s="126"/>
      <c r="I67" s="126">
        <v>67.3</v>
      </c>
      <c r="J67" s="130"/>
      <c r="K67" s="126"/>
      <c r="L67" s="137">
        <v>44784</v>
      </c>
      <c r="M67" s="131">
        <v>44788</v>
      </c>
      <c r="N67" s="127">
        <f>IF(M67="","",YEAR(M67))</f>
        <v>2022</v>
      </c>
      <c r="O67" s="127" t="s">
        <v>216</v>
      </c>
      <c r="P67" s="127">
        <v>1</v>
      </c>
      <c r="Q67" s="126"/>
      <c r="R67" s="141"/>
      <c r="S67" s="135">
        <v>44792</v>
      </c>
      <c r="T67" s="110" t="s">
        <v>489</v>
      </c>
      <c r="U67" s="142">
        <f>IF(N67="",IFERROR(VLOOKUP(A67,'36-50'!A:S,19,FALSE),IFERROR(VLOOKUP(A67,'31-35'!A:S,19,FALSE),IFERROR(VLOOKUP(A67,'26-30'!A:S,19,FALSE),VLOOKUP(A67,'22-25'!A:S,19,FALSE)))),N67)</f>
        <v>2022</v>
      </c>
    </row>
    <row r="68" spans="1:21">
      <c r="A68" s="125">
        <v>350802</v>
      </c>
      <c r="B68" s="126" t="s">
        <v>490</v>
      </c>
      <c r="C68" s="126" t="s">
        <v>491</v>
      </c>
      <c r="D68" s="126">
        <v>350900</v>
      </c>
      <c r="E68" s="126" t="s">
        <v>97</v>
      </c>
      <c r="F68" s="126" t="s">
        <v>492</v>
      </c>
      <c r="G68" s="127">
        <v>1200</v>
      </c>
      <c r="H68" s="126"/>
      <c r="I68" s="126"/>
      <c r="J68" s="130"/>
      <c r="K68" s="126">
        <v>12</v>
      </c>
      <c r="L68" s="137">
        <v>44801</v>
      </c>
      <c r="M68" s="131">
        <v>44788</v>
      </c>
      <c r="N68" s="127">
        <f>IF(M68="","",YEAR(M68))</f>
        <v>2022</v>
      </c>
      <c r="O68" s="127" t="s">
        <v>216</v>
      </c>
      <c r="P68" s="127">
        <v>1</v>
      </c>
      <c r="Q68" s="126"/>
      <c r="R68" s="141"/>
      <c r="S68" s="135">
        <v>44792</v>
      </c>
      <c r="T68" s="110" t="s">
        <v>493</v>
      </c>
      <c r="U68" s="142">
        <f>IF(N68="",IFERROR(VLOOKUP(A68,'36-50'!A:S,19,FALSE),IFERROR(VLOOKUP(A68,'31-35'!A:S,19,FALSE),IFERROR(VLOOKUP(A68,'26-30'!A:S,19,FALSE),VLOOKUP(A68,'22-25'!A:S,19,FALSE)))),N68)</f>
        <v>2022</v>
      </c>
    </row>
    <row r="69" spans="1:21">
      <c r="A69" s="125">
        <v>410811</v>
      </c>
      <c r="B69" s="126" t="s">
        <v>494</v>
      </c>
      <c r="C69" s="126" t="s">
        <v>495</v>
      </c>
      <c r="D69" s="126"/>
      <c r="E69" s="126" t="s">
        <v>112</v>
      </c>
      <c r="F69" s="126" t="s">
        <v>496</v>
      </c>
      <c r="G69" s="127">
        <v>1200</v>
      </c>
      <c r="H69" s="126"/>
      <c r="I69" s="126"/>
      <c r="J69" s="130"/>
      <c r="K69" s="126"/>
      <c r="L69" s="137">
        <v>44834</v>
      </c>
      <c r="M69" s="131"/>
      <c r="N69" s="127">
        <v>2030</v>
      </c>
      <c r="O69" s="127" t="s">
        <v>453</v>
      </c>
      <c r="P69" s="127">
        <v>3</v>
      </c>
      <c r="Q69" s="126"/>
      <c r="R69" s="141"/>
      <c r="S69" s="135">
        <v>44792</v>
      </c>
      <c r="T69" s="142"/>
      <c r="U69" s="142">
        <f>IF(N69="",IFERROR(VLOOKUP(A69,'36-50'!A:S,19,FALSE),IFERROR(VLOOKUP(A69,'31-35'!A:S,19,FALSE),IFERROR(VLOOKUP(A69,'26-30'!A:S,19,FALSE),VLOOKUP(A69,'22-25'!A:S,19,FALSE)))),N69)</f>
        <v>2030</v>
      </c>
    </row>
    <row r="70" spans="1:21">
      <c r="A70" s="125">
        <v>620801</v>
      </c>
      <c r="B70" s="126" t="s">
        <v>497</v>
      </c>
      <c r="C70" s="126" t="s">
        <v>498</v>
      </c>
      <c r="D70" s="126">
        <v>620900</v>
      </c>
      <c r="E70" s="126" t="s">
        <v>172</v>
      </c>
      <c r="F70" s="126" t="s">
        <v>499</v>
      </c>
      <c r="G70" s="127">
        <v>1200</v>
      </c>
      <c r="H70" s="126"/>
      <c r="I70" s="126"/>
      <c r="J70" s="130"/>
      <c r="K70" s="126"/>
      <c r="L70" s="137">
        <v>44861</v>
      </c>
      <c r="M70" s="131"/>
      <c r="N70" s="127">
        <v>2030</v>
      </c>
      <c r="O70" s="127" t="s">
        <v>453</v>
      </c>
      <c r="P70" s="127">
        <v>3</v>
      </c>
      <c r="Q70" s="126"/>
      <c r="R70" s="141"/>
      <c r="S70" s="135">
        <v>44792</v>
      </c>
      <c r="T70" s="110" t="s">
        <v>500</v>
      </c>
      <c r="U70" s="142">
        <f>IF(N70="",IFERROR(VLOOKUP(A70,'36-50'!A:S,19,FALSE),IFERROR(VLOOKUP(A70,'31-35'!A:S,19,FALSE),IFERROR(VLOOKUP(A70,'26-30'!A:S,19,FALSE),VLOOKUP(A70,'22-25'!A:S,19,FALSE)))),N70)</f>
        <v>2030</v>
      </c>
    </row>
    <row r="71" spans="1:21">
      <c r="A71" s="125">
        <v>420808</v>
      </c>
      <c r="B71" s="126" t="s">
        <v>501</v>
      </c>
      <c r="C71" s="126" t="s">
        <v>502</v>
      </c>
      <c r="D71" s="126"/>
      <c r="E71" s="126" t="s">
        <v>117</v>
      </c>
      <c r="F71" s="126" t="s">
        <v>503</v>
      </c>
      <c r="G71" s="127">
        <v>2400</v>
      </c>
      <c r="H71" s="126"/>
      <c r="I71" s="126"/>
      <c r="J71" s="130"/>
      <c r="K71" s="126"/>
      <c r="L71" s="137">
        <v>44876</v>
      </c>
      <c r="M71" s="131"/>
      <c r="N71" s="127">
        <v>2030</v>
      </c>
      <c r="O71" s="127" t="s">
        <v>453</v>
      </c>
      <c r="P71" s="127">
        <v>3</v>
      </c>
      <c r="Q71" s="126"/>
      <c r="R71" s="141"/>
      <c r="S71" s="135">
        <v>44792</v>
      </c>
      <c r="T71" s="142"/>
      <c r="U71" s="142">
        <f>IF(N71="",IFERROR(VLOOKUP(A71,'36-50'!A:S,19,FALSE),IFERROR(VLOOKUP(A71,'31-35'!A:S,19,FALSE),IFERROR(VLOOKUP(A71,'26-30'!A:S,19,FALSE),VLOOKUP(A71,'22-25'!A:S,19,FALSE)))),N71)</f>
        <v>2030</v>
      </c>
    </row>
    <row r="72" spans="1:21">
      <c r="A72" s="125">
        <v>620803</v>
      </c>
      <c r="B72" s="126" t="s">
        <v>504</v>
      </c>
      <c r="C72" s="126" t="s">
        <v>505</v>
      </c>
      <c r="D72" s="126"/>
      <c r="E72" s="126" t="s">
        <v>172</v>
      </c>
      <c r="F72" s="126" t="s">
        <v>506</v>
      </c>
      <c r="G72" s="144">
        <v>1400</v>
      </c>
      <c r="H72" s="126"/>
      <c r="I72" s="126"/>
      <c r="J72" s="130"/>
      <c r="K72" s="126"/>
      <c r="L72" s="137">
        <v>44896</v>
      </c>
      <c r="M72" s="131">
        <v>47543</v>
      </c>
      <c r="N72" s="127">
        <f>IF(M72="","",YEAR(M72))</f>
        <v>2030</v>
      </c>
      <c r="O72" s="127" t="s">
        <v>453</v>
      </c>
      <c r="P72" s="127">
        <v>3</v>
      </c>
      <c r="Q72" s="126" t="s">
        <v>507</v>
      </c>
      <c r="R72" s="141"/>
      <c r="S72" s="135">
        <v>44993</v>
      </c>
      <c r="T72" s="142"/>
      <c r="U72" s="142">
        <f>IF(N72="",IFERROR(VLOOKUP(A72,'36-50'!A:S,19,FALSE),IFERROR(VLOOKUP(A72,'31-35'!A:S,19,FALSE),IFERROR(VLOOKUP(A72,'26-30'!A:S,19,FALSE),VLOOKUP(A72,'22-25'!A:S,19,FALSE)))),N72)</f>
        <v>2030</v>
      </c>
    </row>
    <row r="73" spans="1:21">
      <c r="A73" s="125">
        <v>430804</v>
      </c>
      <c r="B73" s="126" t="s">
        <v>508</v>
      </c>
      <c r="C73" s="126" t="s">
        <v>509</v>
      </c>
      <c r="D73" s="126">
        <v>431100</v>
      </c>
      <c r="E73" s="126" t="s">
        <v>122</v>
      </c>
      <c r="F73" s="126" t="s">
        <v>510</v>
      </c>
      <c r="G73" s="127">
        <v>1200</v>
      </c>
      <c r="H73" s="126"/>
      <c r="I73" s="126">
        <v>81</v>
      </c>
      <c r="J73" s="130"/>
      <c r="K73" s="126">
        <v>15</v>
      </c>
      <c r="L73" s="137">
        <v>44945</v>
      </c>
      <c r="M73" s="131"/>
      <c r="N73" s="127">
        <v>2031</v>
      </c>
      <c r="O73" s="127" t="s">
        <v>453</v>
      </c>
      <c r="P73" s="127">
        <v>3</v>
      </c>
      <c r="Q73" s="126"/>
      <c r="R73" s="141"/>
      <c r="S73" s="135">
        <v>44986</v>
      </c>
      <c r="T73" s="142"/>
      <c r="U73" s="142">
        <f>IF(N73="",IFERROR(VLOOKUP(A73,'36-50'!A:S,19,FALSE),IFERROR(VLOOKUP(A73,'31-35'!A:S,19,FALSE),IFERROR(VLOOKUP(A73,'26-30'!A:S,19,FALSE),VLOOKUP(A73,'22-25'!A:S,19,FALSE)))),N73)</f>
        <v>2031</v>
      </c>
    </row>
    <row r="74" ht="16.5" spans="1:21">
      <c r="A74" s="125">
        <v>420809</v>
      </c>
      <c r="B74" s="145" t="s">
        <v>511</v>
      </c>
      <c r="C74" s="126" t="s">
        <v>512</v>
      </c>
      <c r="D74" s="126"/>
      <c r="E74" s="126" t="s">
        <v>117</v>
      </c>
      <c r="F74" s="126" t="s">
        <v>513</v>
      </c>
      <c r="G74" s="127">
        <v>1800</v>
      </c>
      <c r="H74" s="126"/>
      <c r="I74" s="126">
        <v>118.24</v>
      </c>
      <c r="J74" s="130"/>
      <c r="K74" s="126">
        <v>44</v>
      </c>
      <c r="L74" s="137">
        <v>44960</v>
      </c>
      <c r="M74" s="131"/>
      <c r="N74" s="127">
        <v>2030</v>
      </c>
      <c r="O74" s="127" t="s">
        <v>453</v>
      </c>
      <c r="P74" s="127">
        <v>3</v>
      </c>
      <c r="Q74" s="126"/>
      <c r="R74" s="141"/>
      <c r="S74" s="135">
        <v>44986</v>
      </c>
      <c r="T74" s="142"/>
      <c r="U74" s="142">
        <f>IF(N74="",IFERROR(VLOOKUP(A74,'36-50'!A:S,19,FALSE),IFERROR(VLOOKUP(A74,'31-35'!A:S,19,FALSE),IFERROR(VLOOKUP(A74,'26-30'!A:S,19,FALSE),VLOOKUP(A74,'22-25'!A:S,19,FALSE)))),N74)</f>
        <v>2030</v>
      </c>
    </row>
    <row r="75" spans="1:21">
      <c r="A75" s="125">
        <v>620805</v>
      </c>
      <c r="B75" s="126" t="s">
        <v>514</v>
      </c>
      <c r="C75" s="126" t="s">
        <v>515</v>
      </c>
      <c r="D75" s="126"/>
      <c r="E75" s="126" t="s">
        <v>172</v>
      </c>
      <c r="F75" s="126" t="s">
        <v>516</v>
      </c>
      <c r="G75" s="127">
        <v>2100</v>
      </c>
      <c r="H75" s="126"/>
      <c r="I75" s="126"/>
      <c r="J75" s="130"/>
      <c r="K75" s="126">
        <v>31.33</v>
      </c>
      <c r="L75" s="137">
        <v>44967</v>
      </c>
      <c r="M75" s="131"/>
      <c r="N75" s="127">
        <v>2031</v>
      </c>
      <c r="O75" s="127" t="s">
        <v>453</v>
      </c>
      <c r="P75" s="127">
        <v>3</v>
      </c>
      <c r="Q75" s="126"/>
      <c r="R75" s="141"/>
      <c r="S75" s="135">
        <v>44986</v>
      </c>
      <c r="T75" s="142" t="s">
        <v>517</v>
      </c>
      <c r="U75" s="142">
        <f>IF(N75="",IFERROR(VLOOKUP(A75,'36-50'!A:S,19,FALSE),IFERROR(VLOOKUP(A75,'31-35'!A:S,19,FALSE),IFERROR(VLOOKUP(A75,'26-30'!A:S,19,FALSE),VLOOKUP(A75,'22-25'!A:S,19,FALSE)))),N75)</f>
        <v>2031</v>
      </c>
    </row>
    <row r="76" spans="1:21">
      <c r="A76" s="125">
        <v>330824</v>
      </c>
      <c r="B76" s="126" t="s">
        <v>518</v>
      </c>
      <c r="C76" s="126" t="s">
        <v>519</v>
      </c>
      <c r="D76" s="126"/>
      <c r="E76" s="126" t="s">
        <v>87</v>
      </c>
      <c r="F76" s="126" t="s">
        <v>406</v>
      </c>
      <c r="G76" s="127">
        <v>1200</v>
      </c>
      <c r="H76" s="126"/>
      <c r="I76" s="126">
        <v>84</v>
      </c>
      <c r="J76" s="130"/>
      <c r="K76" s="126"/>
      <c r="L76" s="137">
        <v>44970</v>
      </c>
      <c r="M76" s="131">
        <v>47848</v>
      </c>
      <c r="N76" s="127">
        <f>IF(M76="","",YEAR(M76))</f>
        <v>2030</v>
      </c>
      <c r="O76" s="127" t="s">
        <v>453</v>
      </c>
      <c r="P76" s="127">
        <v>3</v>
      </c>
      <c r="Q76" s="126"/>
      <c r="R76" s="141"/>
      <c r="S76" s="135">
        <v>44986</v>
      </c>
      <c r="T76" s="142"/>
      <c r="U76" s="142">
        <f>IF(N76="",IFERROR(VLOOKUP(A76,'36-50'!A:S,19,FALSE),IFERROR(VLOOKUP(A76,'31-35'!A:S,19,FALSE),IFERROR(VLOOKUP(A76,'26-30'!A:S,19,FALSE),VLOOKUP(A76,'22-25'!A:S,19,FALSE)))),N76)</f>
        <v>2030</v>
      </c>
    </row>
    <row r="77" spans="1:21">
      <c r="A77" s="125">
        <v>510803</v>
      </c>
      <c r="B77" s="126" t="s">
        <v>520</v>
      </c>
      <c r="C77" s="126" t="s">
        <v>521</v>
      </c>
      <c r="D77" s="126"/>
      <c r="E77" s="126" t="s">
        <v>147</v>
      </c>
      <c r="F77" s="126" t="s">
        <v>522</v>
      </c>
      <c r="G77" s="127">
        <v>1800</v>
      </c>
      <c r="H77" s="126"/>
      <c r="I77" s="126"/>
      <c r="J77" s="130"/>
      <c r="K77" s="126"/>
      <c r="L77" s="127" t="s">
        <v>523</v>
      </c>
      <c r="M77" s="131"/>
      <c r="N77" s="136">
        <v>2032</v>
      </c>
      <c r="O77" s="127" t="s">
        <v>453</v>
      </c>
      <c r="P77" s="127">
        <v>3</v>
      </c>
      <c r="Q77" s="126"/>
      <c r="R77" s="141"/>
      <c r="S77" s="135">
        <v>44792</v>
      </c>
      <c r="T77" s="142"/>
      <c r="U77" s="142">
        <f>IF(N77="",IFERROR(VLOOKUP(A77,'36-50'!A:S,19,FALSE),IFERROR(VLOOKUP(A77,'31-35'!A:S,19,FALSE),IFERROR(VLOOKUP(A77,'26-30'!A:S,19,FALSE),VLOOKUP(A77,'22-25'!A:S,19,FALSE)))),N77)</f>
        <v>2032</v>
      </c>
    </row>
    <row r="78" spans="1:21">
      <c r="A78" s="125">
        <v>330809</v>
      </c>
      <c r="B78" s="126" t="s">
        <v>524</v>
      </c>
      <c r="C78" s="126" t="s">
        <v>525</v>
      </c>
      <c r="D78" s="126">
        <v>330700</v>
      </c>
      <c r="E78" s="126" t="s">
        <v>87</v>
      </c>
      <c r="F78" s="126" t="s">
        <v>526</v>
      </c>
      <c r="G78" s="127">
        <v>1200</v>
      </c>
      <c r="H78" s="126" t="s">
        <v>222</v>
      </c>
      <c r="I78" s="126">
        <v>76.08</v>
      </c>
      <c r="J78" s="130">
        <v>6.34</v>
      </c>
      <c r="K78" s="126">
        <v>16</v>
      </c>
      <c r="L78" s="127" t="s">
        <v>527</v>
      </c>
      <c r="M78" s="131">
        <v>46753</v>
      </c>
      <c r="N78" s="127">
        <f>IF(M78="","",YEAR(M78))</f>
        <v>2028</v>
      </c>
      <c r="O78" s="127" t="s">
        <v>347</v>
      </c>
      <c r="P78" s="127">
        <v>2</v>
      </c>
      <c r="Q78" s="126" t="s">
        <v>528</v>
      </c>
      <c r="R78" s="141">
        <v>0.7</v>
      </c>
      <c r="S78" s="135">
        <v>44792</v>
      </c>
      <c r="T78" s="142"/>
      <c r="U78" s="142">
        <f>IF(N78="",IFERROR(VLOOKUP(A78,'36-50'!A:S,19,FALSE),IFERROR(VLOOKUP(A78,'31-35'!A:S,19,FALSE),IFERROR(VLOOKUP(A78,'26-30'!A:S,19,FALSE),VLOOKUP(A78,'22-25'!A:S,19,FALSE)))),N78)</f>
        <v>2028</v>
      </c>
    </row>
    <row r="79" spans="1:21">
      <c r="A79" s="125">
        <v>340810</v>
      </c>
      <c r="B79" s="126" t="s">
        <v>529</v>
      </c>
      <c r="C79" s="126" t="s">
        <v>530</v>
      </c>
      <c r="D79" s="126"/>
      <c r="E79" s="126" t="s">
        <v>92</v>
      </c>
      <c r="F79" s="126" t="s">
        <v>214</v>
      </c>
      <c r="G79" s="127">
        <v>1200</v>
      </c>
      <c r="H79" s="126"/>
      <c r="I79" s="126">
        <v>79.46</v>
      </c>
      <c r="J79" s="130"/>
      <c r="K79" s="126"/>
      <c r="L79" s="146" t="s">
        <v>531</v>
      </c>
      <c r="M79" s="131"/>
      <c r="N79" s="127">
        <v>2030</v>
      </c>
      <c r="O79" s="127" t="s">
        <v>453</v>
      </c>
      <c r="P79" s="127">
        <v>3</v>
      </c>
      <c r="Q79" s="126" t="s">
        <v>532</v>
      </c>
      <c r="R79" s="141"/>
      <c r="S79" s="135">
        <v>44792</v>
      </c>
      <c r="T79" s="142"/>
      <c r="U79" s="142">
        <f>IF(N79="",IFERROR(VLOOKUP(A79,'36-50'!A:S,19,FALSE),IFERROR(VLOOKUP(A79,'31-35'!A:S,19,FALSE),IFERROR(VLOOKUP(A79,'26-30'!A:S,19,FALSE),VLOOKUP(A79,'22-25'!A:S,19,FALSE)))),N79)</f>
        <v>2030</v>
      </c>
    </row>
    <row r="80" spans="1:21">
      <c r="A80" s="125">
        <v>510810</v>
      </c>
      <c r="B80" s="126" t="s">
        <v>533</v>
      </c>
      <c r="C80" s="126" t="s">
        <v>534</v>
      </c>
      <c r="D80" s="126"/>
      <c r="E80" s="126" t="s">
        <v>147</v>
      </c>
      <c r="F80" s="126" t="s">
        <v>535</v>
      </c>
      <c r="G80" s="127">
        <v>1500</v>
      </c>
      <c r="H80" s="126"/>
      <c r="I80" s="126"/>
      <c r="J80" s="130"/>
      <c r="K80" s="126"/>
      <c r="L80" s="127" t="s">
        <v>536</v>
      </c>
      <c r="M80" s="131"/>
      <c r="N80" s="136">
        <v>2032</v>
      </c>
      <c r="O80" s="127" t="s">
        <v>453</v>
      </c>
      <c r="P80" s="127">
        <v>3</v>
      </c>
      <c r="Q80" s="126"/>
      <c r="R80" s="141"/>
      <c r="S80" s="135">
        <v>44792</v>
      </c>
      <c r="T80" s="142"/>
      <c r="U80" s="142">
        <f>IF(N80="",IFERROR(VLOOKUP(A80,'36-50'!A:S,19,FALSE),IFERROR(VLOOKUP(A80,'31-35'!A:S,19,FALSE),IFERROR(VLOOKUP(A80,'26-30'!A:S,19,FALSE),VLOOKUP(A80,'22-25'!A:S,19,FALSE)))),N80)</f>
        <v>2032</v>
      </c>
    </row>
    <row r="81" spans="1:21">
      <c r="A81" s="126"/>
      <c r="B81" s="144" t="s">
        <v>537</v>
      </c>
      <c r="C81" s="127" t="s">
        <v>538</v>
      </c>
      <c r="D81" s="127"/>
      <c r="E81" s="127" t="s">
        <v>157</v>
      </c>
      <c r="F81" s="127" t="s">
        <v>539</v>
      </c>
      <c r="G81" s="127">
        <v>600</v>
      </c>
      <c r="H81" s="127"/>
      <c r="I81" s="127"/>
      <c r="J81" s="147"/>
      <c r="K81" s="127"/>
      <c r="L81" s="127" t="s">
        <v>540</v>
      </c>
      <c r="M81" s="131"/>
      <c r="N81" s="136">
        <f>N71+1</f>
        <v>2031</v>
      </c>
      <c r="O81" s="127" t="s">
        <v>465</v>
      </c>
      <c r="P81" s="127">
        <v>5</v>
      </c>
      <c r="Q81" s="127"/>
      <c r="R81" s="150"/>
      <c r="S81" s="137">
        <v>44993</v>
      </c>
      <c r="T81" s="142"/>
      <c r="U81" s="142">
        <f>IF(N81="",IFERROR(VLOOKUP(A81,'36-50'!A:S,19,FALSE),IFERROR(VLOOKUP(A81,'31-35'!A:S,19,FALSE),IFERROR(VLOOKUP(A81,'26-30'!A:S,19,FALSE),VLOOKUP(A81,'22-25'!A:S,19,FALSE)))),N81)</f>
        <v>2031</v>
      </c>
    </row>
    <row r="82" spans="1:21">
      <c r="A82" s="125">
        <v>130809</v>
      </c>
      <c r="B82" s="126" t="s">
        <v>541</v>
      </c>
      <c r="C82" s="126" t="s">
        <v>542</v>
      </c>
      <c r="D82" s="126"/>
      <c r="E82" s="126" t="s">
        <v>48</v>
      </c>
      <c r="F82" s="126" t="s">
        <v>322</v>
      </c>
      <c r="G82" s="127">
        <v>1200</v>
      </c>
      <c r="H82" s="126"/>
      <c r="I82" s="126">
        <v>82</v>
      </c>
      <c r="J82" s="130"/>
      <c r="K82" s="126"/>
      <c r="L82" s="127" t="s">
        <v>543</v>
      </c>
      <c r="M82" s="131"/>
      <c r="N82" s="136">
        <v>2028</v>
      </c>
      <c r="O82" s="144" t="s">
        <v>347</v>
      </c>
      <c r="P82" s="127">
        <v>2</v>
      </c>
      <c r="Q82" s="126"/>
      <c r="R82" s="141"/>
      <c r="S82" s="135">
        <v>44993</v>
      </c>
      <c r="T82" s="142"/>
      <c r="U82" s="142">
        <f>IF(N82="",IFERROR(VLOOKUP(A82,'36-50'!A:S,19,FALSE),IFERROR(VLOOKUP(A82,'31-35'!A:S,19,FALSE),IFERROR(VLOOKUP(A82,'26-30'!A:S,19,FALSE),VLOOKUP(A82,'22-25'!A:S,19,FALSE)))),N82)</f>
        <v>2028</v>
      </c>
    </row>
    <row r="83" spans="1:21">
      <c r="A83" s="125">
        <v>330812</v>
      </c>
      <c r="B83" s="126" t="s">
        <v>544</v>
      </c>
      <c r="C83" s="126" t="s">
        <v>545</v>
      </c>
      <c r="D83" s="126">
        <v>330100</v>
      </c>
      <c r="E83" s="126" t="s">
        <v>87</v>
      </c>
      <c r="F83" s="126" t="s">
        <v>546</v>
      </c>
      <c r="G83" s="144">
        <v>1400</v>
      </c>
      <c r="H83" s="126"/>
      <c r="I83" s="126"/>
      <c r="J83" s="130"/>
      <c r="K83" s="126"/>
      <c r="L83" s="127" t="s">
        <v>547</v>
      </c>
      <c r="M83" s="131"/>
      <c r="N83" s="136">
        <v>2029</v>
      </c>
      <c r="O83" s="144" t="s">
        <v>347</v>
      </c>
      <c r="P83" s="127">
        <v>2</v>
      </c>
      <c r="Q83" s="126"/>
      <c r="R83" s="141"/>
      <c r="S83" s="135">
        <v>44993</v>
      </c>
      <c r="T83" s="142"/>
      <c r="U83" s="142">
        <f>IF(N83="",IFERROR(VLOOKUP(A83,'36-50'!A:S,19,FALSE),IFERROR(VLOOKUP(A83,'31-35'!A:S,19,FALSE),IFERROR(VLOOKUP(A83,'26-30'!A:S,19,FALSE),VLOOKUP(A83,'22-25'!A:S,19,FALSE)))),N83)</f>
        <v>2029</v>
      </c>
    </row>
    <row r="84" spans="1:21">
      <c r="A84" s="126"/>
      <c r="B84" s="144" t="s">
        <v>548</v>
      </c>
      <c r="C84" s="127" t="s">
        <v>549</v>
      </c>
      <c r="D84" s="127"/>
      <c r="E84" s="126" t="s">
        <v>132</v>
      </c>
      <c r="F84" s="127" t="s">
        <v>550</v>
      </c>
      <c r="G84" s="127">
        <v>300</v>
      </c>
      <c r="H84" s="127"/>
      <c r="I84" s="127"/>
      <c r="J84" s="147"/>
      <c r="K84" s="127"/>
      <c r="L84" s="127" t="s">
        <v>551</v>
      </c>
      <c r="M84" s="131"/>
      <c r="N84" s="136">
        <v>2031</v>
      </c>
      <c r="O84" s="127" t="s">
        <v>453</v>
      </c>
      <c r="P84" s="127">
        <v>3</v>
      </c>
      <c r="Q84" s="127"/>
      <c r="R84" s="150"/>
      <c r="S84" s="137">
        <v>44993</v>
      </c>
      <c r="T84" s="142"/>
      <c r="U84" s="142">
        <f>IF(N84="",IFERROR(VLOOKUP(A84,'36-50'!A:S,19,FALSE),IFERROR(VLOOKUP(A84,'31-35'!A:S,19,FALSE),IFERROR(VLOOKUP(A84,'26-30'!A:S,19,FALSE),VLOOKUP(A84,'22-25'!A:S,19,FALSE)))),N84)</f>
        <v>2031</v>
      </c>
    </row>
    <row r="85" spans="1:21">
      <c r="A85" s="125">
        <v>440833</v>
      </c>
      <c r="B85" s="126" t="s">
        <v>552</v>
      </c>
      <c r="C85" s="126" t="s">
        <v>553</v>
      </c>
      <c r="D85" s="126"/>
      <c r="E85" s="126" t="s">
        <v>127</v>
      </c>
      <c r="F85" s="126" t="s">
        <v>554</v>
      </c>
      <c r="G85" s="127">
        <v>1200</v>
      </c>
      <c r="H85" s="126"/>
      <c r="I85" s="126"/>
      <c r="J85" s="130"/>
      <c r="K85" s="126"/>
      <c r="L85" s="127" t="s">
        <v>555</v>
      </c>
      <c r="M85" s="131"/>
      <c r="N85" s="127" t="str">
        <f>IF(M85="","",YEAR(M85))</f>
        <v/>
      </c>
      <c r="O85" s="127" t="s">
        <v>556</v>
      </c>
      <c r="P85" s="127">
        <v>7</v>
      </c>
      <c r="Q85" s="126"/>
      <c r="R85" s="141"/>
      <c r="S85" s="135">
        <v>44792</v>
      </c>
      <c r="T85" s="142"/>
      <c r="U85" s="142">
        <f>IF(N85="",IFERROR(VLOOKUP(A85,'36-50'!A:S,19,FALSE),IFERROR(VLOOKUP(A85,'31-35'!A:S,19,FALSE),IFERROR(VLOOKUP(A85,'26-30'!A:S,19,FALSE),VLOOKUP(A85,'22-25'!A:S,19,FALSE)))),N85)</f>
        <v>2048</v>
      </c>
    </row>
    <row r="86" spans="1:21">
      <c r="A86" s="125">
        <v>620823</v>
      </c>
      <c r="B86" s="126" t="s">
        <v>557</v>
      </c>
      <c r="C86" s="126" t="s">
        <v>558</v>
      </c>
      <c r="D86" s="126"/>
      <c r="E86" s="126" t="s">
        <v>172</v>
      </c>
      <c r="F86" s="126" t="s">
        <v>516</v>
      </c>
      <c r="G86" s="127">
        <v>1800</v>
      </c>
      <c r="H86" s="126"/>
      <c r="I86" s="126"/>
      <c r="J86" s="130"/>
      <c r="K86" s="126"/>
      <c r="L86" s="127" t="s">
        <v>555</v>
      </c>
      <c r="M86" s="131"/>
      <c r="N86" s="127" t="str">
        <f>IF(M86="","",YEAR(M86))</f>
        <v/>
      </c>
      <c r="O86" s="127" t="s">
        <v>556</v>
      </c>
      <c r="P86" s="127">
        <v>7</v>
      </c>
      <c r="Q86" s="126"/>
      <c r="R86" s="141"/>
      <c r="S86" s="135">
        <v>44792</v>
      </c>
      <c r="T86" s="142"/>
      <c r="U86" s="142">
        <f>IF(N86="",IFERROR(VLOOKUP(A86,'36-50'!A:S,19,FALSE),IFERROR(VLOOKUP(A86,'31-35'!A:S,19,FALSE),IFERROR(VLOOKUP(A86,'26-30'!A:S,19,FALSE),VLOOKUP(A86,'22-25'!A:S,19,FALSE)))),N86)</f>
        <v>2052</v>
      </c>
    </row>
    <row r="87" spans="1:21">
      <c r="A87" s="126"/>
      <c r="B87" s="144" t="s">
        <v>559</v>
      </c>
      <c r="C87" s="127" t="s">
        <v>560</v>
      </c>
      <c r="D87" s="127"/>
      <c r="E87" s="126" t="s">
        <v>132</v>
      </c>
      <c r="F87" s="127" t="s">
        <v>561</v>
      </c>
      <c r="G87" s="127">
        <v>1200</v>
      </c>
      <c r="H87" s="127"/>
      <c r="I87" s="127"/>
      <c r="J87" s="147"/>
      <c r="K87" s="127"/>
      <c r="L87" s="127" t="s">
        <v>562</v>
      </c>
      <c r="M87" s="131"/>
      <c r="N87" s="136">
        <v>2031</v>
      </c>
      <c r="O87" s="127" t="s">
        <v>453</v>
      </c>
      <c r="P87" s="127">
        <v>3</v>
      </c>
      <c r="Q87" s="127"/>
      <c r="R87" s="150"/>
      <c r="S87" s="137">
        <v>44993</v>
      </c>
      <c r="U87" s="142">
        <f>IF(N87="",IFERROR(VLOOKUP(A87,'36-50'!A:S,19,FALSE),IFERROR(VLOOKUP(A87,'31-35'!A:S,19,FALSE),IFERROR(VLOOKUP(A87,'26-30'!A:S,19,FALSE),VLOOKUP(A87,'22-25'!A:S,19,FALSE)))),N87)</f>
        <v>2031</v>
      </c>
    </row>
    <row r="88" spans="1:21">
      <c r="A88" s="126"/>
      <c r="B88" s="144" t="s">
        <v>563</v>
      </c>
      <c r="C88" s="127" t="s">
        <v>564</v>
      </c>
      <c r="D88" s="127"/>
      <c r="E88" s="127" t="s">
        <v>82</v>
      </c>
      <c r="F88" s="127" t="s">
        <v>565</v>
      </c>
      <c r="G88" s="127">
        <v>800</v>
      </c>
      <c r="H88" s="127"/>
      <c r="I88" s="127"/>
      <c r="J88" s="147"/>
      <c r="K88" s="127"/>
      <c r="L88" s="127" t="s">
        <v>566</v>
      </c>
      <c r="M88" s="131"/>
      <c r="N88" s="136">
        <v>2031</v>
      </c>
      <c r="O88" s="127" t="s">
        <v>453</v>
      </c>
      <c r="P88" s="127">
        <v>3</v>
      </c>
      <c r="Q88" s="127"/>
      <c r="R88" s="150"/>
      <c r="S88" s="137">
        <v>44993</v>
      </c>
      <c r="T88" s="142"/>
      <c r="U88" s="142">
        <f>IF(N88="",IFERROR(VLOOKUP(A88,'36-50'!A:S,19,FALSE),IFERROR(VLOOKUP(A88,'31-35'!A:S,19,FALSE),IFERROR(VLOOKUP(A88,'26-30'!A:S,19,FALSE),VLOOKUP(A88,'22-25'!A:S,19,FALSE)))),N88)</f>
        <v>2031</v>
      </c>
    </row>
    <row r="89" spans="1:21">
      <c r="A89" s="125">
        <v>430819</v>
      </c>
      <c r="B89" s="126" t="s">
        <v>567</v>
      </c>
      <c r="C89" s="126" t="s">
        <v>568</v>
      </c>
      <c r="D89" s="126"/>
      <c r="E89" s="126" t="s">
        <v>122</v>
      </c>
      <c r="F89" s="126" t="s">
        <v>569</v>
      </c>
      <c r="G89" s="127">
        <v>1200</v>
      </c>
      <c r="H89" s="126"/>
      <c r="I89" s="126"/>
      <c r="J89" s="130"/>
      <c r="K89" s="126"/>
      <c r="L89" s="127" t="s">
        <v>570</v>
      </c>
      <c r="M89" s="131"/>
      <c r="N89" s="127" t="str">
        <f>IF(M89="","",YEAR(M89))</f>
        <v/>
      </c>
      <c r="O89" s="127" t="s">
        <v>556</v>
      </c>
      <c r="P89" s="127">
        <v>7</v>
      </c>
      <c r="Q89" s="126"/>
      <c r="R89" s="141"/>
      <c r="S89" s="135">
        <v>44792</v>
      </c>
      <c r="T89" s="142"/>
      <c r="U89" s="142">
        <f>IF(N89="",IFERROR(VLOOKUP(A89,'36-50'!A:S,19,FALSE),IFERROR(VLOOKUP(A89,'31-35'!A:S,19,FALSE),IFERROR(VLOOKUP(A89,'26-30'!A:S,19,FALSE),VLOOKUP(A89,'22-25'!A:S,19,FALSE)))),N89)</f>
        <v>2050</v>
      </c>
    </row>
    <row r="90" spans="1:21">
      <c r="A90" s="126"/>
      <c r="B90" s="144" t="s">
        <v>571</v>
      </c>
      <c r="C90" s="127" t="s">
        <v>572</v>
      </c>
      <c r="D90" s="127"/>
      <c r="E90" s="127" t="s">
        <v>137</v>
      </c>
      <c r="F90" s="127" t="s">
        <v>573</v>
      </c>
      <c r="G90" s="127"/>
      <c r="H90" s="127"/>
      <c r="I90" s="127"/>
      <c r="J90" s="147"/>
      <c r="K90" s="127"/>
      <c r="L90" s="127" t="s">
        <v>574</v>
      </c>
      <c r="M90" s="131"/>
      <c r="N90" s="136">
        <v>2031</v>
      </c>
      <c r="O90" s="127" t="s">
        <v>453</v>
      </c>
      <c r="P90" s="127">
        <v>3</v>
      </c>
      <c r="Q90" s="127"/>
      <c r="R90" s="150"/>
      <c r="S90" s="137">
        <v>44993</v>
      </c>
      <c r="T90" s="142"/>
      <c r="U90" s="142">
        <f>IF(N90="",IFERROR(VLOOKUP(A90,'36-50'!A:S,19,FALSE),IFERROR(VLOOKUP(A90,'31-35'!A:S,19,FALSE),IFERROR(VLOOKUP(A90,'26-30'!A:S,19,FALSE),VLOOKUP(A90,'22-25'!A:S,19,FALSE)))),N90)</f>
        <v>2031</v>
      </c>
    </row>
    <row r="91" spans="1:21">
      <c r="A91" s="125">
        <v>630804</v>
      </c>
      <c r="B91" s="126" t="s">
        <v>575</v>
      </c>
      <c r="C91" s="126" t="s">
        <v>576</v>
      </c>
      <c r="D91" s="126"/>
      <c r="E91" s="126" t="s">
        <v>177</v>
      </c>
      <c r="F91" s="126" t="s">
        <v>138</v>
      </c>
      <c r="G91" s="127">
        <v>2400</v>
      </c>
      <c r="H91" s="126"/>
      <c r="I91" s="126"/>
      <c r="J91" s="130"/>
      <c r="K91" s="126"/>
      <c r="L91" s="127" t="s">
        <v>577</v>
      </c>
      <c r="M91" s="131"/>
      <c r="N91" s="136">
        <v>2032</v>
      </c>
      <c r="O91" s="127" t="s">
        <v>453</v>
      </c>
      <c r="P91" s="127">
        <v>3</v>
      </c>
      <c r="Q91" s="126"/>
      <c r="R91" s="141"/>
      <c r="S91" s="135">
        <v>44792</v>
      </c>
      <c r="T91" s="142"/>
      <c r="U91" s="142">
        <f>IF(N91="",IFERROR(VLOOKUP(A91,'36-50'!A:S,19,FALSE),IFERROR(VLOOKUP(A91,'31-35'!A:S,19,FALSE),IFERROR(VLOOKUP(A91,'26-30'!A:S,19,FALSE),VLOOKUP(A91,'22-25'!A:S,19,FALSE)))),N91)</f>
        <v>2032</v>
      </c>
    </row>
    <row r="92" spans="1:21">
      <c r="A92" s="126"/>
      <c r="B92" s="144" t="s">
        <v>578</v>
      </c>
      <c r="C92" s="127" t="s">
        <v>579</v>
      </c>
      <c r="D92" s="127"/>
      <c r="E92" s="126" t="s">
        <v>152</v>
      </c>
      <c r="F92" s="127" t="s">
        <v>580</v>
      </c>
      <c r="G92" s="127">
        <v>1000</v>
      </c>
      <c r="H92" s="127"/>
      <c r="I92" s="127"/>
      <c r="J92" s="147"/>
      <c r="K92" s="127"/>
      <c r="L92" s="127" t="s">
        <v>581</v>
      </c>
      <c r="M92" s="131"/>
      <c r="N92" s="136">
        <v>2031</v>
      </c>
      <c r="O92" s="127" t="s">
        <v>453</v>
      </c>
      <c r="P92" s="127">
        <v>3</v>
      </c>
      <c r="Q92" s="127"/>
      <c r="R92" s="150"/>
      <c r="S92" s="137">
        <v>44993</v>
      </c>
      <c r="T92" s="142"/>
      <c r="U92" s="142">
        <f>IF(N92="",IFERROR(VLOOKUP(A92,'36-50'!A:S,19,FALSE),IFERROR(VLOOKUP(A92,'31-35'!A:S,19,FALSE),IFERROR(VLOOKUP(A92,'26-30'!A:S,19,FALSE),VLOOKUP(A92,'22-25'!A:S,19,FALSE)))),N92)</f>
        <v>2031</v>
      </c>
    </row>
    <row r="93" spans="1:21">
      <c r="A93" s="126"/>
      <c r="B93" s="144" t="s">
        <v>582</v>
      </c>
      <c r="C93" s="127" t="s">
        <v>583</v>
      </c>
      <c r="D93" s="127"/>
      <c r="E93" s="127" t="s">
        <v>87</v>
      </c>
      <c r="F93" s="127" t="s">
        <v>227</v>
      </c>
      <c r="G93" s="127">
        <v>1400</v>
      </c>
      <c r="H93" s="127"/>
      <c r="I93" s="127"/>
      <c r="J93" s="147"/>
      <c r="K93" s="127"/>
      <c r="L93" s="127" t="s">
        <v>584</v>
      </c>
      <c r="M93" s="131"/>
      <c r="N93" s="136">
        <f>N83+1</f>
        <v>2030</v>
      </c>
      <c r="O93" s="127" t="s">
        <v>465</v>
      </c>
      <c r="P93" s="127">
        <v>5</v>
      </c>
      <c r="Q93" s="127"/>
      <c r="R93" s="150"/>
      <c r="S93" s="137">
        <v>44993</v>
      </c>
      <c r="T93" s="142"/>
      <c r="U93" s="142">
        <f>IF(N93="",IFERROR(VLOOKUP(A93,'36-50'!A:S,19,FALSE),IFERROR(VLOOKUP(A93,'31-35'!A:S,19,FALSE),IFERROR(VLOOKUP(A93,'26-30'!A:S,19,FALSE),VLOOKUP(A93,'22-25'!A:S,19,FALSE)))),N93)</f>
        <v>2030</v>
      </c>
    </row>
    <row r="94" spans="1:21">
      <c r="A94" s="125">
        <v>340812</v>
      </c>
      <c r="B94" s="126" t="s">
        <v>585</v>
      </c>
      <c r="C94" s="126" t="s">
        <v>586</v>
      </c>
      <c r="D94" s="126"/>
      <c r="E94" s="126" t="s">
        <v>92</v>
      </c>
      <c r="F94" s="126" t="s">
        <v>285</v>
      </c>
      <c r="G94" s="127">
        <v>1000</v>
      </c>
      <c r="H94" s="126"/>
      <c r="I94" s="126"/>
      <c r="J94" s="130"/>
      <c r="K94" s="126"/>
      <c r="L94" s="127" t="s">
        <v>587</v>
      </c>
      <c r="M94" s="131"/>
      <c r="N94" s="136">
        <v>2032</v>
      </c>
      <c r="O94" s="127" t="s">
        <v>453</v>
      </c>
      <c r="P94" s="127">
        <v>3</v>
      </c>
      <c r="Q94" s="126"/>
      <c r="R94" s="141"/>
      <c r="S94" s="135">
        <v>44792</v>
      </c>
      <c r="T94" s="142"/>
      <c r="U94" s="142">
        <f>IF(N94="",IFERROR(VLOOKUP(A94,'36-50'!A:S,19,FALSE),IFERROR(VLOOKUP(A94,'31-35'!A:S,19,FALSE),IFERROR(VLOOKUP(A94,'26-30'!A:S,19,FALSE),VLOOKUP(A94,'22-25'!A:S,19,FALSE)))),N94)</f>
        <v>2032</v>
      </c>
    </row>
    <row r="95" spans="1:21">
      <c r="A95" s="125">
        <v>440829</v>
      </c>
      <c r="B95" s="126" t="s">
        <v>588</v>
      </c>
      <c r="C95" s="126" t="s">
        <v>589</v>
      </c>
      <c r="D95" s="126"/>
      <c r="E95" s="126" t="s">
        <v>127</v>
      </c>
      <c r="F95" s="126" t="s">
        <v>299</v>
      </c>
      <c r="G95" s="127">
        <v>2400</v>
      </c>
      <c r="H95" s="126"/>
      <c r="I95" s="126"/>
      <c r="J95" s="130"/>
      <c r="K95" s="126"/>
      <c r="L95" s="127" t="s">
        <v>587</v>
      </c>
      <c r="M95" s="131"/>
      <c r="N95" s="127" t="str">
        <f>IF(M95="","",YEAR(M95))</f>
        <v/>
      </c>
      <c r="O95" s="127" t="s">
        <v>556</v>
      </c>
      <c r="P95" s="127">
        <v>7</v>
      </c>
      <c r="Q95" s="126"/>
      <c r="R95" s="141"/>
      <c r="S95" s="135">
        <v>44792</v>
      </c>
      <c r="T95" s="142"/>
      <c r="U95" s="142">
        <f>IF(N95="",IFERROR(VLOOKUP(A95,'36-50'!A:S,19,FALSE),IFERROR(VLOOKUP(A95,'31-35'!A:S,19,FALSE),IFERROR(VLOOKUP(A95,'26-30'!A:S,19,FALSE),VLOOKUP(A95,'22-25'!A:S,19,FALSE)))),N95)</f>
        <v>2048</v>
      </c>
    </row>
    <row r="96" spans="1:21">
      <c r="A96" s="126"/>
      <c r="B96" s="144" t="s">
        <v>590</v>
      </c>
      <c r="C96" s="127" t="s">
        <v>591</v>
      </c>
      <c r="D96" s="127"/>
      <c r="E96" s="127" t="s">
        <v>117</v>
      </c>
      <c r="F96" s="127" t="s">
        <v>592</v>
      </c>
      <c r="G96" s="127">
        <v>300</v>
      </c>
      <c r="H96" s="127"/>
      <c r="I96" s="127"/>
      <c r="J96" s="147"/>
      <c r="K96" s="127"/>
      <c r="L96" s="127" t="s">
        <v>593</v>
      </c>
      <c r="M96" s="131"/>
      <c r="N96" s="136">
        <v>2031</v>
      </c>
      <c r="O96" s="127" t="s">
        <v>453</v>
      </c>
      <c r="P96" s="127">
        <v>3</v>
      </c>
      <c r="Q96" s="127"/>
      <c r="R96" s="150"/>
      <c r="S96" s="137">
        <v>44993</v>
      </c>
      <c r="T96" s="142"/>
      <c r="U96" s="142">
        <f>IF(N96="",IFERROR(VLOOKUP(A96,'36-50'!A:S,19,FALSE),IFERROR(VLOOKUP(A96,'31-35'!A:S,19,FALSE),IFERROR(VLOOKUP(A96,'26-30'!A:S,19,FALSE),VLOOKUP(A96,'22-25'!A:S,19,FALSE)))),N96)</f>
        <v>2031</v>
      </c>
    </row>
    <row r="97" spans="1:21">
      <c r="A97" s="126"/>
      <c r="B97" s="144" t="s">
        <v>594</v>
      </c>
      <c r="C97" s="127" t="s">
        <v>595</v>
      </c>
      <c r="D97" s="127"/>
      <c r="E97" s="127" t="s">
        <v>172</v>
      </c>
      <c r="F97" s="127" t="s">
        <v>596</v>
      </c>
      <c r="G97" s="127">
        <v>1400</v>
      </c>
      <c r="H97" s="127"/>
      <c r="I97" s="127"/>
      <c r="J97" s="147"/>
      <c r="K97" s="127"/>
      <c r="L97" s="127" t="s">
        <v>597</v>
      </c>
      <c r="M97" s="131">
        <v>46388</v>
      </c>
      <c r="N97" s="127">
        <f>IF(M97="","",YEAR(M97))</f>
        <v>2027</v>
      </c>
      <c r="O97" s="127" t="s">
        <v>347</v>
      </c>
      <c r="P97" s="127">
        <v>2</v>
      </c>
      <c r="Q97" s="127"/>
      <c r="R97" s="150"/>
      <c r="S97" s="137">
        <v>44993</v>
      </c>
      <c r="T97" s="143" t="s">
        <v>598</v>
      </c>
      <c r="U97" s="142">
        <f>IF(N97="",IFERROR(VLOOKUP(A97,'36-50'!A:S,19,FALSE),IFERROR(VLOOKUP(A97,'31-35'!A:S,19,FALSE),IFERROR(VLOOKUP(A97,'26-30'!A:S,19,FALSE),VLOOKUP(A97,'22-25'!A:S,19,FALSE)))),N97)</f>
        <v>2027</v>
      </c>
    </row>
    <row r="98" spans="1:21">
      <c r="A98" s="125">
        <v>620807</v>
      </c>
      <c r="B98" s="126" t="s">
        <v>599</v>
      </c>
      <c r="C98" s="126" t="s">
        <v>600</v>
      </c>
      <c r="D98" s="126"/>
      <c r="E98" s="126" t="s">
        <v>172</v>
      </c>
      <c r="F98" s="126" t="s">
        <v>601</v>
      </c>
      <c r="G98" s="127">
        <v>1400</v>
      </c>
      <c r="H98" s="126"/>
      <c r="I98" s="126"/>
      <c r="J98" s="130"/>
      <c r="K98" s="126"/>
      <c r="L98" s="127" t="s">
        <v>597</v>
      </c>
      <c r="M98" s="131">
        <v>46388</v>
      </c>
      <c r="N98" s="127">
        <f>IF(M98="","",YEAR(M98))</f>
        <v>2027</v>
      </c>
      <c r="O98" s="144" t="s">
        <v>347</v>
      </c>
      <c r="P98" s="127">
        <v>2</v>
      </c>
      <c r="Q98" s="126"/>
      <c r="R98" s="141"/>
      <c r="S98" s="135">
        <v>44993</v>
      </c>
      <c r="T98" s="143" t="s">
        <v>598</v>
      </c>
      <c r="U98" s="142">
        <f>IF(N98="",IFERROR(VLOOKUP(A98,'36-50'!A:S,19,FALSE),IFERROR(VLOOKUP(A98,'31-35'!A:S,19,FALSE),IFERROR(VLOOKUP(A98,'26-30'!A:S,19,FALSE),VLOOKUP(A98,'22-25'!A:S,19,FALSE)))),N98)</f>
        <v>2027</v>
      </c>
    </row>
    <row r="99" spans="1:21">
      <c r="A99" s="125">
        <v>430811</v>
      </c>
      <c r="B99" s="126" t="s">
        <v>602</v>
      </c>
      <c r="C99" s="126" t="s">
        <v>603</v>
      </c>
      <c r="D99" s="126"/>
      <c r="E99" s="126" t="s">
        <v>122</v>
      </c>
      <c r="F99" s="126" t="s">
        <v>604</v>
      </c>
      <c r="G99" s="127">
        <v>1200</v>
      </c>
      <c r="H99" s="126" t="s">
        <v>222</v>
      </c>
      <c r="I99" s="126">
        <v>80</v>
      </c>
      <c r="J99" s="130"/>
      <c r="K99" s="126"/>
      <c r="L99" s="127" t="s">
        <v>605</v>
      </c>
      <c r="M99" s="131"/>
      <c r="N99" s="136">
        <v>2031</v>
      </c>
      <c r="O99" s="127" t="s">
        <v>453</v>
      </c>
      <c r="P99" s="127">
        <v>3</v>
      </c>
      <c r="Q99" s="126"/>
      <c r="R99" s="141"/>
      <c r="S99" s="135">
        <v>44792</v>
      </c>
      <c r="T99" s="142"/>
      <c r="U99" s="142">
        <f>IF(N99="",IFERROR(VLOOKUP(A99,'36-50'!A:S,19,FALSE),IFERROR(VLOOKUP(A99,'31-35'!A:S,19,FALSE),IFERROR(VLOOKUP(A99,'26-30'!A:S,19,FALSE),VLOOKUP(A99,'22-25'!A:S,19,FALSE)))),N99)</f>
        <v>2031</v>
      </c>
    </row>
    <row r="100" spans="1:21">
      <c r="A100" s="125">
        <v>430813</v>
      </c>
      <c r="B100" s="126" t="s">
        <v>606</v>
      </c>
      <c r="C100" s="126" t="s">
        <v>607</v>
      </c>
      <c r="D100" s="126"/>
      <c r="E100" s="126" t="s">
        <v>122</v>
      </c>
      <c r="F100" s="126" t="s">
        <v>604</v>
      </c>
      <c r="G100" s="127">
        <v>1200</v>
      </c>
      <c r="H100" s="126"/>
      <c r="I100" s="126"/>
      <c r="J100" s="130"/>
      <c r="K100" s="126"/>
      <c r="L100" s="148" t="s">
        <v>605</v>
      </c>
      <c r="M100" s="131"/>
      <c r="N100" s="136">
        <v>2031</v>
      </c>
      <c r="O100" s="127" t="s">
        <v>453</v>
      </c>
      <c r="P100" s="127">
        <v>3</v>
      </c>
      <c r="Q100" s="126"/>
      <c r="R100" s="141"/>
      <c r="S100" s="135">
        <v>44792</v>
      </c>
      <c r="T100" s="142"/>
      <c r="U100" s="142">
        <f>IF(N100="",IFERROR(VLOOKUP(A100,'36-50'!A:S,19,FALSE),IFERROR(VLOOKUP(A100,'31-35'!A:S,19,FALSE),IFERROR(VLOOKUP(A100,'26-30'!A:S,19,FALSE),VLOOKUP(A100,'22-25'!A:S,19,FALSE)))),N100)</f>
        <v>2031</v>
      </c>
    </row>
    <row r="101" spans="1:21">
      <c r="A101" s="126"/>
      <c r="B101" s="144" t="s">
        <v>608</v>
      </c>
      <c r="C101" s="127" t="s">
        <v>609</v>
      </c>
      <c r="D101" s="127"/>
      <c r="E101" s="127" t="s">
        <v>117</v>
      </c>
      <c r="F101" s="127" t="s">
        <v>610</v>
      </c>
      <c r="G101" s="127">
        <v>1500</v>
      </c>
      <c r="H101" s="127"/>
      <c r="I101" s="127"/>
      <c r="J101" s="147"/>
      <c r="K101" s="127"/>
      <c r="L101" s="127" t="s">
        <v>611</v>
      </c>
      <c r="M101" s="131"/>
      <c r="N101" s="136">
        <v>2031</v>
      </c>
      <c r="O101" s="127" t="s">
        <v>453</v>
      </c>
      <c r="P101" s="127">
        <v>3</v>
      </c>
      <c r="Q101" s="127"/>
      <c r="R101" s="150"/>
      <c r="S101" s="137">
        <v>44993</v>
      </c>
      <c r="T101" s="142"/>
      <c r="U101" s="142">
        <f>IF(N101="",IFERROR(VLOOKUP(A101,'36-50'!A:S,19,FALSE),IFERROR(VLOOKUP(A101,'31-35'!A:S,19,FALSE),IFERROR(VLOOKUP(A101,'26-30'!A:S,19,FALSE),VLOOKUP(A101,'22-25'!A:S,19,FALSE)))),N101)</f>
        <v>2031</v>
      </c>
    </row>
    <row r="102" spans="1:21">
      <c r="A102" s="126"/>
      <c r="B102" s="144" t="s">
        <v>612</v>
      </c>
      <c r="C102" s="127" t="s">
        <v>613</v>
      </c>
      <c r="D102" s="127"/>
      <c r="E102" s="127" t="s">
        <v>117</v>
      </c>
      <c r="F102" s="127" t="s">
        <v>610</v>
      </c>
      <c r="G102" s="127">
        <v>1800</v>
      </c>
      <c r="H102" s="127"/>
      <c r="I102" s="127"/>
      <c r="J102" s="147"/>
      <c r="K102" s="127"/>
      <c r="L102" s="127" t="s">
        <v>611</v>
      </c>
      <c r="M102" s="131"/>
      <c r="N102" s="136">
        <v>2031</v>
      </c>
      <c r="O102" s="127" t="s">
        <v>453</v>
      </c>
      <c r="P102" s="127">
        <v>3</v>
      </c>
      <c r="Q102" s="127"/>
      <c r="R102" s="150"/>
      <c r="S102" s="137">
        <v>44993</v>
      </c>
      <c r="T102" s="142"/>
      <c r="U102" s="142">
        <f>IF(N102="",IFERROR(VLOOKUP(A102,'36-50'!A:S,19,FALSE),IFERROR(VLOOKUP(A102,'31-35'!A:S,19,FALSE),IFERROR(VLOOKUP(A102,'26-30'!A:S,19,FALSE),VLOOKUP(A102,'22-25'!A:S,19,FALSE)))),N102)</f>
        <v>2031</v>
      </c>
    </row>
    <row r="103" spans="1:21">
      <c r="A103" s="125">
        <v>420822</v>
      </c>
      <c r="B103" s="126" t="s">
        <v>614</v>
      </c>
      <c r="C103" s="126" t="s">
        <v>615</v>
      </c>
      <c r="D103" s="126"/>
      <c r="E103" s="126" t="s">
        <v>117</v>
      </c>
      <c r="F103" s="126" t="s">
        <v>610</v>
      </c>
      <c r="G103" s="127">
        <v>1200</v>
      </c>
      <c r="H103" s="126"/>
      <c r="I103" s="126"/>
      <c r="J103" s="130"/>
      <c r="K103" s="126"/>
      <c r="L103" s="127" t="s">
        <v>611</v>
      </c>
      <c r="M103" s="131"/>
      <c r="N103" s="127"/>
      <c r="O103" s="127" t="s">
        <v>616</v>
      </c>
      <c r="P103" s="127">
        <v>6</v>
      </c>
      <c r="Q103" s="126"/>
      <c r="R103" s="141"/>
      <c r="S103" s="135">
        <v>44792</v>
      </c>
      <c r="T103" s="142"/>
      <c r="U103" s="142">
        <f>IF(N103="",IFERROR(VLOOKUP(A103,'36-50'!A:S,19,FALSE),IFERROR(VLOOKUP(A103,'31-35'!A:S,19,FALSE),IFERROR(VLOOKUP(A103,'26-30'!A:S,19,FALSE),VLOOKUP(A103,'22-25'!A:S,19,FALSE)))),N103)</f>
        <v>2038</v>
      </c>
    </row>
    <row r="104" spans="1:21">
      <c r="A104" s="125">
        <v>420830</v>
      </c>
      <c r="B104" s="126" t="s">
        <v>617</v>
      </c>
      <c r="C104" s="126" t="s">
        <v>618</v>
      </c>
      <c r="D104" s="126"/>
      <c r="E104" s="126" t="s">
        <v>117</v>
      </c>
      <c r="F104" s="126" t="s">
        <v>610</v>
      </c>
      <c r="G104" s="144">
        <v>300</v>
      </c>
      <c r="H104" s="126" t="s">
        <v>619</v>
      </c>
      <c r="I104" s="126">
        <v>26.5</v>
      </c>
      <c r="J104" s="130"/>
      <c r="K104" s="126"/>
      <c r="L104" s="127" t="s">
        <v>620</v>
      </c>
      <c r="M104" s="131">
        <v>46204</v>
      </c>
      <c r="N104" s="127">
        <f>IF(M104="","",YEAR(M104))</f>
        <v>2026</v>
      </c>
      <c r="O104" s="144" t="s">
        <v>347</v>
      </c>
      <c r="P104" s="127">
        <v>2</v>
      </c>
      <c r="Q104" s="126"/>
      <c r="R104" s="141"/>
      <c r="S104" s="135">
        <v>44993</v>
      </c>
      <c r="T104" s="142"/>
      <c r="U104" s="142">
        <f>IF(N104="",IFERROR(VLOOKUP(A104,'36-50'!A:S,19,FALSE),IFERROR(VLOOKUP(A104,'31-35'!A:S,19,FALSE),IFERROR(VLOOKUP(A104,'26-30'!A:S,19,FALSE),VLOOKUP(A104,'22-25'!A:S,19,FALSE)))),N104)</f>
        <v>2026</v>
      </c>
    </row>
    <row r="105" spans="1:21">
      <c r="A105" s="125">
        <v>340808</v>
      </c>
      <c r="B105" s="126" t="s">
        <v>621</v>
      </c>
      <c r="C105" s="126" t="s">
        <v>622</v>
      </c>
      <c r="D105" s="126">
        <v>341700</v>
      </c>
      <c r="E105" s="126" t="s">
        <v>92</v>
      </c>
      <c r="F105" s="126" t="s">
        <v>623</v>
      </c>
      <c r="G105" s="127">
        <v>1200</v>
      </c>
      <c r="H105" s="126"/>
      <c r="I105" s="126">
        <v>73.44</v>
      </c>
      <c r="J105" s="130"/>
      <c r="K105" s="126"/>
      <c r="L105" s="127" t="s">
        <v>624</v>
      </c>
      <c r="M105" s="131"/>
      <c r="N105" s="136">
        <v>2031</v>
      </c>
      <c r="O105" s="127" t="s">
        <v>453</v>
      </c>
      <c r="P105" s="127">
        <v>3</v>
      </c>
      <c r="Q105" s="126" t="s">
        <v>507</v>
      </c>
      <c r="R105" s="141"/>
      <c r="S105" s="135">
        <v>44792</v>
      </c>
      <c r="T105" s="142"/>
      <c r="U105" s="142">
        <f>IF(N105="",IFERROR(VLOOKUP(A105,'36-50'!A:S,19,FALSE),IFERROR(VLOOKUP(A105,'31-35'!A:S,19,FALSE),IFERROR(VLOOKUP(A105,'26-30'!A:S,19,FALSE),VLOOKUP(A105,'22-25'!A:S,19,FALSE)))),N105)</f>
        <v>2031</v>
      </c>
    </row>
    <row r="106" spans="1:21">
      <c r="A106" s="125">
        <v>330837</v>
      </c>
      <c r="B106" s="126" t="s">
        <v>625</v>
      </c>
      <c r="C106" s="126" t="s">
        <v>626</v>
      </c>
      <c r="D106" s="126"/>
      <c r="E106" s="126" t="s">
        <v>87</v>
      </c>
      <c r="F106" s="126" t="s">
        <v>546</v>
      </c>
      <c r="G106" s="127">
        <v>1200</v>
      </c>
      <c r="H106" s="126"/>
      <c r="I106" s="126"/>
      <c r="J106" s="130"/>
      <c r="K106" s="126"/>
      <c r="L106" s="127" t="s">
        <v>627</v>
      </c>
      <c r="M106" s="131"/>
      <c r="N106" s="127" t="str">
        <f>IF(M106="","",YEAR(M106))</f>
        <v/>
      </c>
      <c r="O106" s="127" t="s">
        <v>556</v>
      </c>
      <c r="P106" s="127">
        <v>7</v>
      </c>
      <c r="Q106" s="126"/>
      <c r="R106" s="141"/>
      <c r="S106" s="135">
        <v>44792</v>
      </c>
      <c r="T106" s="142"/>
      <c r="U106" s="142">
        <f>IF(N106="",IFERROR(VLOOKUP(A106,'36-50'!A:S,19,FALSE),IFERROR(VLOOKUP(A106,'31-35'!A:S,19,FALSE),IFERROR(VLOOKUP(A106,'26-30'!A:S,19,FALSE),VLOOKUP(A106,'22-25'!A:S,19,FALSE)))),N106)</f>
        <v>2047</v>
      </c>
    </row>
    <row r="107" spans="1:21">
      <c r="A107" s="126"/>
      <c r="B107" s="144" t="s">
        <v>628</v>
      </c>
      <c r="C107" s="127" t="s">
        <v>629</v>
      </c>
      <c r="D107" s="127"/>
      <c r="E107" s="127" t="s">
        <v>117</v>
      </c>
      <c r="F107" s="127" t="s">
        <v>630</v>
      </c>
      <c r="G107" s="127">
        <v>1600</v>
      </c>
      <c r="H107" s="127"/>
      <c r="I107" s="127"/>
      <c r="J107" s="147"/>
      <c r="K107" s="127"/>
      <c r="L107" s="127" t="s">
        <v>631</v>
      </c>
      <c r="M107" s="131"/>
      <c r="N107" s="136">
        <v>2031</v>
      </c>
      <c r="O107" s="127" t="s">
        <v>453</v>
      </c>
      <c r="P107" s="127">
        <v>3</v>
      </c>
      <c r="Q107" s="127"/>
      <c r="R107" s="150"/>
      <c r="S107" s="137">
        <v>44993</v>
      </c>
      <c r="T107" s="142"/>
      <c r="U107" s="142">
        <f>IF(N107="",IFERROR(VLOOKUP(A107,'36-50'!A:S,19,FALSE),IFERROR(VLOOKUP(A107,'31-35'!A:S,19,FALSE),IFERROR(VLOOKUP(A107,'26-30'!A:S,19,FALSE),VLOOKUP(A107,'22-25'!A:S,19,FALSE)))),N107)</f>
        <v>2031</v>
      </c>
    </row>
    <row r="108" spans="1:21">
      <c r="A108" s="125">
        <v>130813</v>
      </c>
      <c r="B108" s="126" t="s">
        <v>632</v>
      </c>
      <c r="C108" s="126" t="s">
        <v>633</v>
      </c>
      <c r="D108" s="126"/>
      <c r="E108" s="126" t="s">
        <v>48</v>
      </c>
      <c r="F108" s="126" t="s">
        <v>322</v>
      </c>
      <c r="G108" s="127">
        <v>1400</v>
      </c>
      <c r="H108" s="126"/>
      <c r="I108" s="126"/>
      <c r="J108" s="130"/>
      <c r="K108" s="126"/>
      <c r="L108" s="127" t="s">
        <v>634</v>
      </c>
      <c r="M108" s="131"/>
      <c r="N108" s="136">
        <v>2031</v>
      </c>
      <c r="O108" s="127" t="s">
        <v>453</v>
      </c>
      <c r="P108" s="127">
        <v>3</v>
      </c>
      <c r="Q108" s="126"/>
      <c r="R108" s="141"/>
      <c r="S108" s="135">
        <v>44792</v>
      </c>
      <c r="T108" s="142"/>
      <c r="U108" s="142">
        <f>IF(N108="",IFERROR(VLOOKUP(A108,'36-50'!A:S,19,FALSE),IFERROR(VLOOKUP(A108,'31-35'!A:S,19,FALSE),IFERROR(VLOOKUP(A108,'26-30'!A:S,19,FALSE),VLOOKUP(A108,'22-25'!A:S,19,FALSE)))),N108)</f>
        <v>2031</v>
      </c>
    </row>
    <row r="109" spans="1:21">
      <c r="A109" s="125">
        <v>130815</v>
      </c>
      <c r="B109" s="126" t="s">
        <v>632</v>
      </c>
      <c r="C109" s="126" t="s">
        <v>635</v>
      </c>
      <c r="D109" s="126"/>
      <c r="E109" s="126" t="s">
        <v>48</v>
      </c>
      <c r="F109" s="126" t="s">
        <v>322</v>
      </c>
      <c r="G109" s="127">
        <v>1400</v>
      </c>
      <c r="H109" s="126"/>
      <c r="I109" s="126"/>
      <c r="J109" s="130"/>
      <c r="K109" s="126"/>
      <c r="L109" s="127" t="s">
        <v>634</v>
      </c>
      <c r="M109" s="131"/>
      <c r="N109" s="136">
        <f>N88+1</f>
        <v>2032</v>
      </c>
      <c r="O109" s="127" t="s">
        <v>465</v>
      </c>
      <c r="P109" s="127">
        <v>5</v>
      </c>
      <c r="Q109" s="126"/>
      <c r="R109" s="141"/>
      <c r="S109" s="135">
        <v>44792</v>
      </c>
      <c r="T109" s="142"/>
      <c r="U109" s="142">
        <f>IF(N109="",IFERROR(VLOOKUP(A109,'36-50'!A:S,19,FALSE),IFERROR(VLOOKUP(A109,'31-35'!A:S,19,FALSE),IFERROR(VLOOKUP(A109,'26-30'!A:S,19,FALSE),VLOOKUP(A109,'22-25'!A:S,19,FALSE)))),N109)</f>
        <v>2032</v>
      </c>
    </row>
    <row r="110" spans="1:21">
      <c r="A110" s="126"/>
      <c r="B110" s="144" t="s">
        <v>636</v>
      </c>
      <c r="C110" s="127" t="s">
        <v>637</v>
      </c>
      <c r="D110" s="127"/>
      <c r="E110" s="127" t="s">
        <v>87</v>
      </c>
      <c r="F110" s="127" t="s">
        <v>410</v>
      </c>
      <c r="G110" s="127">
        <v>1200</v>
      </c>
      <c r="H110" s="127"/>
      <c r="I110" s="127"/>
      <c r="J110" s="147"/>
      <c r="K110" s="127"/>
      <c r="L110" s="127" t="s">
        <v>638</v>
      </c>
      <c r="M110" s="131"/>
      <c r="N110" s="136">
        <f>N100+1</f>
        <v>2032</v>
      </c>
      <c r="O110" s="127" t="s">
        <v>465</v>
      </c>
      <c r="P110" s="127">
        <v>5</v>
      </c>
      <c r="Q110" s="127"/>
      <c r="R110" s="150"/>
      <c r="S110" s="137">
        <v>44993</v>
      </c>
      <c r="T110" s="142"/>
      <c r="U110" s="142">
        <f>IF(N110="",IFERROR(VLOOKUP(A110,'36-50'!A:S,19,FALSE),IFERROR(VLOOKUP(A110,'31-35'!A:S,19,FALSE),IFERROR(VLOOKUP(A110,'26-30'!A:S,19,FALSE),VLOOKUP(A110,'22-25'!A:S,19,FALSE)))),N110)</f>
        <v>2032</v>
      </c>
    </row>
    <row r="111" spans="1:21">
      <c r="A111" s="125">
        <v>340807</v>
      </c>
      <c r="B111" s="126" t="s">
        <v>639</v>
      </c>
      <c r="C111" s="126" t="s">
        <v>640</v>
      </c>
      <c r="D111" s="126">
        <v>341800</v>
      </c>
      <c r="E111" s="126" t="s">
        <v>92</v>
      </c>
      <c r="F111" s="126" t="s">
        <v>312</v>
      </c>
      <c r="G111" s="127">
        <v>1200</v>
      </c>
      <c r="H111" s="126"/>
      <c r="I111" s="127"/>
      <c r="J111" s="130"/>
      <c r="K111" s="126"/>
      <c r="L111" s="127" t="s">
        <v>641</v>
      </c>
      <c r="M111" s="131"/>
      <c r="N111" s="136">
        <v>2032</v>
      </c>
      <c r="O111" s="127" t="s">
        <v>453</v>
      </c>
      <c r="P111" s="127">
        <v>3</v>
      </c>
      <c r="Q111" s="126"/>
      <c r="R111" s="141"/>
      <c r="S111" s="135">
        <v>44792</v>
      </c>
      <c r="T111" s="110" t="s">
        <v>642</v>
      </c>
      <c r="U111" s="142">
        <f>IF(N111="",IFERROR(VLOOKUP(A111,'36-50'!A:S,19,FALSE),IFERROR(VLOOKUP(A111,'31-35'!A:S,19,FALSE),IFERROR(VLOOKUP(A111,'26-30'!A:S,19,FALSE),VLOOKUP(A111,'22-25'!A:S,19,FALSE)))),N111)</f>
        <v>2032</v>
      </c>
    </row>
    <row r="112" spans="1:21">
      <c r="A112" s="126"/>
      <c r="B112" s="144" t="s">
        <v>643</v>
      </c>
      <c r="C112" s="127" t="s">
        <v>644</v>
      </c>
      <c r="D112" s="127"/>
      <c r="E112" s="127" t="s">
        <v>127</v>
      </c>
      <c r="F112" s="127" t="s">
        <v>554</v>
      </c>
      <c r="G112" s="127">
        <v>1200</v>
      </c>
      <c r="H112" s="127"/>
      <c r="I112" s="127"/>
      <c r="J112" s="147"/>
      <c r="K112" s="127"/>
      <c r="L112" s="127" t="s">
        <v>645</v>
      </c>
      <c r="M112" s="131"/>
      <c r="N112" s="136">
        <v>2031</v>
      </c>
      <c r="O112" s="127" t="s">
        <v>453</v>
      </c>
      <c r="P112" s="127">
        <v>3</v>
      </c>
      <c r="Q112" s="127"/>
      <c r="R112" s="150"/>
      <c r="S112" s="137">
        <v>44993</v>
      </c>
      <c r="T112" s="142"/>
      <c r="U112" s="142">
        <f>IF(N112="",IFERROR(VLOOKUP(A112,'36-50'!A:S,19,FALSE),IFERROR(VLOOKUP(A112,'31-35'!A:S,19,FALSE),IFERROR(VLOOKUP(A112,'26-30'!A:S,19,FALSE),VLOOKUP(A112,'22-25'!A:S,19,FALSE)))),N112)</f>
        <v>2031</v>
      </c>
    </row>
    <row r="113" spans="1:21">
      <c r="A113" s="125">
        <v>130822</v>
      </c>
      <c r="B113" s="126" t="s">
        <v>646</v>
      </c>
      <c r="C113" s="126" t="s">
        <v>647</v>
      </c>
      <c r="D113" s="126"/>
      <c r="E113" s="126" t="s">
        <v>48</v>
      </c>
      <c r="F113" s="126" t="s">
        <v>648</v>
      </c>
      <c r="G113" s="144">
        <v>1000</v>
      </c>
      <c r="H113" s="126"/>
      <c r="I113" s="126">
        <v>71.73</v>
      </c>
      <c r="J113" s="130"/>
      <c r="K113" s="126"/>
      <c r="L113" s="127" t="s">
        <v>649</v>
      </c>
      <c r="M113" s="131"/>
      <c r="N113" s="127" t="str">
        <f>IF(M113="","",YEAR(M113))</f>
        <v/>
      </c>
      <c r="O113" s="127" t="s">
        <v>556</v>
      </c>
      <c r="P113" s="127">
        <v>7</v>
      </c>
      <c r="Q113" s="126"/>
      <c r="R113" s="141"/>
      <c r="S113" s="135">
        <v>44993</v>
      </c>
      <c r="T113" s="142"/>
      <c r="U113" s="142">
        <f>IF(N113="",IFERROR(VLOOKUP(A113,'36-50'!A:S,19,FALSE),IFERROR(VLOOKUP(A113,'31-35'!A:S,19,FALSE),IFERROR(VLOOKUP(A113,'26-30'!A:S,19,FALSE),VLOOKUP(A113,'22-25'!A:S,19,FALSE)))),N113)</f>
        <v>2050</v>
      </c>
    </row>
    <row r="114" spans="1:21">
      <c r="A114" s="125">
        <v>330818</v>
      </c>
      <c r="B114" s="126" t="s">
        <v>650</v>
      </c>
      <c r="C114" s="126" t="s">
        <v>651</v>
      </c>
      <c r="D114" s="126"/>
      <c r="E114" s="126" t="s">
        <v>87</v>
      </c>
      <c r="F114" s="126" t="s">
        <v>431</v>
      </c>
      <c r="G114" s="127">
        <v>1200</v>
      </c>
      <c r="H114" s="126"/>
      <c r="I114" s="126">
        <v>79</v>
      </c>
      <c r="J114" s="130"/>
      <c r="K114" s="126"/>
      <c r="L114" s="127" t="s">
        <v>652</v>
      </c>
      <c r="M114" s="131"/>
      <c r="N114" s="136">
        <v>2032</v>
      </c>
      <c r="O114" s="127" t="s">
        <v>453</v>
      </c>
      <c r="P114" s="127">
        <v>3</v>
      </c>
      <c r="Q114" s="126"/>
      <c r="R114" s="141"/>
      <c r="S114" s="135">
        <v>44792</v>
      </c>
      <c r="T114" s="142"/>
      <c r="U114" s="142">
        <f>IF(N114="",IFERROR(VLOOKUP(A114,'36-50'!A:S,19,FALSE),IFERROR(VLOOKUP(A114,'31-35'!A:S,19,FALSE),IFERROR(VLOOKUP(A114,'26-30'!A:S,19,FALSE),VLOOKUP(A114,'22-25'!A:S,19,FALSE)))),N114)</f>
        <v>2032</v>
      </c>
    </row>
    <row r="115" spans="1:21">
      <c r="A115" s="125">
        <v>210807</v>
      </c>
      <c r="B115" s="126" t="s">
        <v>653</v>
      </c>
      <c r="C115" s="126" t="s">
        <v>654</v>
      </c>
      <c r="D115" s="126"/>
      <c r="E115" s="126" t="s">
        <v>63</v>
      </c>
      <c r="F115" s="126" t="s">
        <v>655</v>
      </c>
      <c r="G115" s="144">
        <v>1180</v>
      </c>
      <c r="H115" s="126"/>
      <c r="I115" s="126"/>
      <c r="J115" s="130"/>
      <c r="K115" s="126"/>
      <c r="L115" s="127" t="s">
        <v>656</v>
      </c>
      <c r="M115" s="131"/>
      <c r="N115" s="136">
        <v>2032</v>
      </c>
      <c r="O115" s="127" t="s">
        <v>453</v>
      </c>
      <c r="P115" s="127">
        <v>3</v>
      </c>
      <c r="Q115" s="126"/>
      <c r="R115" s="141"/>
      <c r="S115" s="135">
        <v>44993</v>
      </c>
      <c r="T115" s="142"/>
      <c r="U115" s="142">
        <f>IF(N115="",IFERROR(VLOOKUP(A115,'36-50'!A:S,19,FALSE),IFERROR(VLOOKUP(A115,'31-35'!A:S,19,FALSE),IFERROR(VLOOKUP(A115,'26-30'!A:S,19,FALSE),VLOOKUP(A115,'22-25'!A:S,19,FALSE)))),N115)</f>
        <v>2032</v>
      </c>
    </row>
    <row r="116" spans="1:21">
      <c r="A116" s="126"/>
      <c r="B116" s="144" t="s">
        <v>657</v>
      </c>
      <c r="C116" s="127" t="s">
        <v>658</v>
      </c>
      <c r="D116" s="127"/>
      <c r="E116" s="127" t="s">
        <v>97</v>
      </c>
      <c r="F116" s="127" t="s">
        <v>659</v>
      </c>
      <c r="G116" s="127">
        <v>1400</v>
      </c>
      <c r="H116" s="127"/>
      <c r="I116" s="127"/>
      <c r="J116" s="147"/>
      <c r="K116" s="127"/>
      <c r="L116" s="127" t="s">
        <v>660</v>
      </c>
      <c r="M116" s="131"/>
      <c r="N116" s="136">
        <v>2032</v>
      </c>
      <c r="O116" s="127" t="s">
        <v>453</v>
      </c>
      <c r="P116" s="127">
        <v>3</v>
      </c>
      <c r="Q116" s="127"/>
      <c r="R116" s="150"/>
      <c r="S116" s="137">
        <v>44993</v>
      </c>
      <c r="T116" s="142"/>
      <c r="U116" s="142">
        <f>IF(N116="",IFERROR(VLOOKUP(A116,'36-50'!A:S,19,FALSE),IFERROR(VLOOKUP(A116,'31-35'!A:S,19,FALSE),IFERROR(VLOOKUP(A116,'26-30'!A:S,19,FALSE),VLOOKUP(A116,'22-25'!A:S,19,FALSE)))),N116)</f>
        <v>2032</v>
      </c>
    </row>
    <row r="117" spans="1:21">
      <c r="A117" s="125">
        <v>130812</v>
      </c>
      <c r="B117" s="126" t="s">
        <v>661</v>
      </c>
      <c r="C117" s="126" t="s">
        <v>662</v>
      </c>
      <c r="D117" s="126"/>
      <c r="E117" s="126" t="s">
        <v>48</v>
      </c>
      <c r="F117" s="126" t="s">
        <v>390</v>
      </c>
      <c r="G117" s="127">
        <v>1200</v>
      </c>
      <c r="H117" s="126" t="s">
        <v>222</v>
      </c>
      <c r="I117" s="126">
        <v>56.3</v>
      </c>
      <c r="J117" s="130"/>
      <c r="K117" s="126"/>
      <c r="L117" s="127" t="s">
        <v>663</v>
      </c>
      <c r="M117" s="131"/>
      <c r="N117" s="136">
        <v>2031</v>
      </c>
      <c r="O117" s="127" t="s">
        <v>453</v>
      </c>
      <c r="P117" s="127">
        <v>3</v>
      </c>
      <c r="Q117" s="126" t="s">
        <v>664</v>
      </c>
      <c r="R117" s="141"/>
      <c r="S117" s="135">
        <v>44792</v>
      </c>
      <c r="T117" s="142"/>
      <c r="U117" s="142">
        <f>IF(N117="",IFERROR(VLOOKUP(A117,'36-50'!A:S,19,FALSE),IFERROR(VLOOKUP(A117,'31-35'!A:S,19,FALSE),IFERROR(VLOOKUP(A117,'26-30'!A:S,19,FALSE),VLOOKUP(A117,'22-25'!A:S,19,FALSE)))),N117)</f>
        <v>2031</v>
      </c>
    </row>
    <row r="118" spans="1:21">
      <c r="A118" s="126"/>
      <c r="B118" s="144" t="s">
        <v>665</v>
      </c>
      <c r="C118" s="127" t="s">
        <v>666</v>
      </c>
      <c r="D118" s="127"/>
      <c r="E118" s="126" t="s">
        <v>167</v>
      </c>
      <c r="F118" s="127" t="s">
        <v>667</v>
      </c>
      <c r="G118" s="127">
        <v>1200</v>
      </c>
      <c r="H118" s="127"/>
      <c r="I118" s="127"/>
      <c r="J118" s="147"/>
      <c r="K118" s="127"/>
      <c r="L118" s="127" t="s">
        <v>668</v>
      </c>
      <c r="M118" s="131"/>
      <c r="N118" s="136">
        <v>2032</v>
      </c>
      <c r="O118" s="127" t="s">
        <v>453</v>
      </c>
      <c r="P118" s="127">
        <v>3</v>
      </c>
      <c r="Q118" s="127"/>
      <c r="R118" s="150"/>
      <c r="S118" s="137">
        <v>44993</v>
      </c>
      <c r="T118" s="142"/>
      <c r="U118" s="142">
        <f>IF(N118="",IFERROR(VLOOKUP(A118,'36-50'!A:S,19,FALSE),IFERROR(VLOOKUP(A118,'31-35'!A:S,19,FALSE),IFERROR(VLOOKUP(A118,'26-30'!A:S,19,FALSE),VLOOKUP(A118,'22-25'!A:S,19,FALSE)))),N118)</f>
        <v>2032</v>
      </c>
    </row>
    <row r="119" spans="1:21">
      <c r="A119" s="125">
        <v>350806</v>
      </c>
      <c r="B119" s="126" t="s">
        <v>669</v>
      </c>
      <c r="C119" s="126" t="s">
        <v>670</v>
      </c>
      <c r="D119" s="126">
        <v>350300</v>
      </c>
      <c r="E119" s="126" t="s">
        <v>97</v>
      </c>
      <c r="F119" s="126" t="s">
        <v>290</v>
      </c>
      <c r="G119" s="144">
        <v>1400</v>
      </c>
      <c r="H119" s="126" t="s">
        <v>222</v>
      </c>
      <c r="I119" s="149">
        <v>90</v>
      </c>
      <c r="J119" s="130">
        <v>5.00166666666667</v>
      </c>
      <c r="K119" s="126">
        <v>20.01</v>
      </c>
      <c r="L119" s="137" t="s">
        <v>671</v>
      </c>
      <c r="M119" s="131">
        <v>46753</v>
      </c>
      <c r="N119" s="127">
        <f>IF(M119="","",YEAR(M119))</f>
        <v>2028</v>
      </c>
      <c r="O119" s="127" t="s">
        <v>347</v>
      </c>
      <c r="P119" s="127">
        <v>2</v>
      </c>
      <c r="Q119" s="126"/>
      <c r="R119" s="141"/>
      <c r="S119" s="135">
        <v>44993</v>
      </c>
      <c r="T119" s="110" t="s">
        <v>292</v>
      </c>
      <c r="U119" s="142">
        <f>IF(N119="",IFERROR(VLOOKUP(A119,'36-50'!A:S,19,FALSE),IFERROR(VLOOKUP(A119,'31-35'!A:S,19,FALSE),IFERROR(VLOOKUP(A119,'26-30'!A:S,19,FALSE),VLOOKUP(A119,'22-25'!A:S,19,FALSE)))),N119)</f>
        <v>2028</v>
      </c>
    </row>
    <row r="120" spans="1:21">
      <c r="A120" s="125">
        <v>360805</v>
      </c>
      <c r="B120" s="126" t="s">
        <v>672</v>
      </c>
      <c r="C120" s="126" t="s">
        <v>673</v>
      </c>
      <c r="D120" s="126"/>
      <c r="E120" s="126" t="s">
        <v>102</v>
      </c>
      <c r="F120" s="126" t="s">
        <v>674</v>
      </c>
      <c r="G120" s="127">
        <v>1200</v>
      </c>
      <c r="H120" s="126"/>
      <c r="I120" s="126"/>
      <c r="J120" s="130"/>
      <c r="K120" s="126"/>
      <c r="L120" s="127" t="s">
        <v>675</v>
      </c>
      <c r="M120" s="131"/>
      <c r="N120" s="136">
        <v>2032</v>
      </c>
      <c r="O120" s="127" t="s">
        <v>453</v>
      </c>
      <c r="P120" s="127">
        <v>3</v>
      </c>
      <c r="Q120" s="126"/>
      <c r="R120" s="141"/>
      <c r="S120" s="135">
        <v>44792</v>
      </c>
      <c r="T120" s="142"/>
      <c r="U120" s="142">
        <f>IF(N120="",IFERROR(VLOOKUP(A120,'36-50'!A:S,19,FALSE),IFERROR(VLOOKUP(A120,'31-35'!A:S,19,FALSE),IFERROR(VLOOKUP(A120,'26-30'!A:S,19,FALSE),VLOOKUP(A120,'22-25'!A:S,19,FALSE)))),N120)</f>
        <v>2032</v>
      </c>
    </row>
    <row r="121" spans="1:21">
      <c r="A121" s="125">
        <v>420811</v>
      </c>
      <c r="B121" s="126" t="s">
        <v>676</v>
      </c>
      <c r="C121" s="126" t="s">
        <v>677</v>
      </c>
      <c r="D121" s="126"/>
      <c r="E121" s="126" t="s">
        <v>117</v>
      </c>
      <c r="F121" s="126" t="s">
        <v>610</v>
      </c>
      <c r="G121" s="127">
        <v>500</v>
      </c>
      <c r="H121" s="126"/>
      <c r="I121" s="126">
        <v>36.2</v>
      </c>
      <c r="J121" s="130"/>
      <c r="K121" s="126"/>
      <c r="L121" s="127" t="s">
        <v>678</v>
      </c>
      <c r="M121" s="131"/>
      <c r="N121" s="136">
        <v>2032</v>
      </c>
      <c r="O121" s="127" t="s">
        <v>453</v>
      </c>
      <c r="P121" s="127">
        <v>3</v>
      </c>
      <c r="Q121" s="126"/>
      <c r="R121" s="141"/>
      <c r="S121" s="135">
        <v>44792</v>
      </c>
      <c r="T121" s="142"/>
      <c r="U121" s="142">
        <f>IF(N121="",IFERROR(VLOOKUP(A121,'36-50'!A:S,19,FALSE),IFERROR(VLOOKUP(A121,'31-35'!A:S,19,FALSE),IFERROR(VLOOKUP(A121,'26-30'!A:S,19,FALSE),VLOOKUP(A121,'22-25'!A:S,19,FALSE)))),N121)</f>
        <v>2032</v>
      </c>
    </row>
    <row r="122" spans="1:21">
      <c r="A122" s="125">
        <v>210805</v>
      </c>
      <c r="B122" s="126" t="s">
        <v>679</v>
      </c>
      <c r="C122" s="126" t="s">
        <v>680</v>
      </c>
      <c r="D122" s="126">
        <v>210500</v>
      </c>
      <c r="E122" s="126" t="s">
        <v>63</v>
      </c>
      <c r="F122" s="126" t="s">
        <v>681</v>
      </c>
      <c r="G122" s="127">
        <v>1800</v>
      </c>
      <c r="H122" s="126"/>
      <c r="I122" s="126"/>
      <c r="J122" s="130"/>
      <c r="K122" s="126"/>
      <c r="L122" s="127" t="s">
        <v>682</v>
      </c>
      <c r="M122" s="131"/>
      <c r="N122" s="136">
        <v>2032</v>
      </c>
      <c r="O122" s="127" t="s">
        <v>453</v>
      </c>
      <c r="P122" s="127">
        <v>3</v>
      </c>
      <c r="Q122" s="126"/>
      <c r="R122" s="141"/>
      <c r="S122" s="135">
        <v>44792</v>
      </c>
      <c r="T122" s="142"/>
      <c r="U122" s="142">
        <f>IF(N122="",IFERROR(VLOOKUP(A122,'36-50'!A:S,19,FALSE),IFERROR(VLOOKUP(A122,'31-35'!A:S,19,FALSE),IFERROR(VLOOKUP(A122,'26-30'!A:S,19,FALSE),VLOOKUP(A122,'22-25'!A:S,19,FALSE)))),N122)</f>
        <v>2032</v>
      </c>
    </row>
    <row r="123" spans="1:21">
      <c r="A123" s="125">
        <v>130814</v>
      </c>
      <c r="B123" s="126" t="s">
        <v>683</v>
      </c>
      <c r="C123" s="126" t="s">
        <v>684</v>
      </c>
      <c r="D123" s="126"/>
      <c r="E123" s="126" t="s">
        <v>48</v>
      </c>
      <c r="F123" s="126" t="s">
        <v>255</v>
      </c>
      <c r="G123" s="127">
        <v>1400</v>
      </c>
      <c r="H123" s="126"/>
      <c r="I123" s="126">
        <v>100.05</v>
      </c>
      <c r="J123" s="130"/>
      <c r="K123" s="126"/>
      <c r="L123" s="127" t="s">
        <v>685</v>
      </c>
      <c r="M123" s="131"/>
      <c r="N123" s="136">
        <v>2028</v>
      </c>
      <c r="O123" s="144" t="s">
        <v>347</v>
      </c>
      <c r="P123" s="127">
        <v>2</v>
      </c>
      <c r="Q123" s="126"/>
      <c r="R123" s="141"/>
      <c r="S123" s="135">
        <v>44993</v>
      </c>
      <c r="T123" s="142"/>
      <c r="U123" s="142">
        <f>IF(N123="",IFERROR(VLOOKUP(A123,'36-50'!A:S,19,FALSE),IFERROR(VLOOKUP(A123,'31-35'!A:S,19,FALSE),IFERROR(VLOOKUP(A123,'26-30'!A:S,19,FALSE),VLOOKUP(A123,'22-25'!A:S,19,FALSE)))),N123)</f>
        <v>2028</v>
      </c>
    </row>
    <row r="124" spans="1:21">
      <c r="A124" s="125">
        <v>340806</v>
      </c>
      <c r="B124" s="126" t="s">
        <v>686</v>
      </c>
      <c r="C124" s="126" t="s">
        <v>687</v>
      </c>
      <c r="D124" s="126">
        <v>340800</v>
      </c>
      <c r="E124" s="126" t="s">
        <v>92</v>
      </c>
      <c r="F124" s="126" t="s">
        <v>688</v>
      </c>
      <c r="G124" s="127">
        <v>1280</v>
      </c>
      <c r="H124" s="126" t="s">
        <v>300</v>
      </c>
      <c r="I124" s="149">
        <v>74.9</v>
      </c>
      <c r="J124" s="130">
        <v>5.671875</v>
      </c>
      <c r="K124" s="126">
        <v>21</v>
      </c>
      <c r="L124" s="127" t="s">
        <v>689</v>
      </c>
      <c r="M124" s="131">
        <v>46023</v>
      </c>
      <c r="N124" s="127">
        <f>IF(M124="","",YEAR(M124))</f>
        <v>2026</v>
      </c>
      <c r="O124" s="127" t="s">
        <v>347</v>
      </c>
      <c r="P124" s="127">
        <v>2</v>
      </c>
      <c r="Q124" s="126" t="s">
        <v>690</v>
      </c>
      <c r="R124" s="141">
        <v>0.35</v>
      </c>
      <c r="S124" s="135">
        <v>44993</v>
      </c>
      <c r="T124" s="142"/>
      <c r="U124" s="142">
        <f>IF(N124="",IFERROR(VLOOKUP(A124,'36-50'!A:S,19,FALSE),IFERROR(VLOOKUP(A124,'31-35'!A:S,19,FALSE),IFERROR(VLOOKUP(A124,'26-30'!A:S,19,FALSE),VLOOKUP(A124,'22-25'!A:S,19,FALSE)))),N124)</f>
        <v>2026</v>
      </c>
    </row>
    <row r="125" spans="1:21">
      <c r="A125" s="125">
        <v>510806</v>
      </c>
      <c r="B125" s="126" t="s">
        <v>691</v>
      </c>
      <c r="C125" s="126" t="s">
        <v>692</v>
      </c>
      <c r="D125" s="126"/>
      <c r="E125" s="126" t="s">
        <v>147</v>
      </c>
      <c r="F125" s="126" t="s">
        <v>693</v>
      </c>
      <c r="G125" s="144">
        <v>1200</v>
      </c>
      <c r="H125" s="126"/>
      <c r="I125" s="126"/>
      <c r="J125" s="130"/>
      <c r="K125" s="126"/>
      <c r="L125" s="127" t="s">
        <v>694</v>
      </c>
      <c r="M125" s="131"/>
      <c r="N125" s="136">
        <f>N104+1</f>
        <v>2027</v>
      </c>
      <c r="O125" s="127" t="s">
        <v>465</v>
      </c>
      <c r="P125" s="127">
        <v>5</v>
      </c>
      <c r="Q125" s="126"/>
      <c r="R125" s="141"/>
      <c r="S125" s="135">
        <v>44993</v>
      </c>
      <c r="T125" s="142"/>
      <c r="U125" s="142">
        <f>IF(N125="",IFERROR(VLOOKUP(A125,'36-50'!A:S,19,FALSE),IFERROR(VLOOKUP(A125,'31-35'!A:S,19,FALSE),IFERROR(VLOOKUP(A125,'26-30'!A:S,19,FALSE),VLOOKUP(A125,'22-25'!A:S,19,FALSE)))),N125)</f>
        <v>2027</v>
      </c>
    </row>
    <row r="126" spans="1:21">
      <c r="A126" s="126"/>
      <c r="B126" s="144" t="s">
        <v>695</v>
      </c>
      <c r="C126" s="127" t="s">
        <v>696</v>
      </c>
      <c r="D126" s="127"/>
      <c r="E126" s="127" t="s">
        <v>122</v>
      </c>
      <c r="F126" s="127" t="s">
        <v>697</v>
      </c>
      <c r="G126" s="127"/>
      <c r="H126" s="127"/>
      <c r="I126" s="127">
        <v>100</v>
      </c>
      <c r="J126" s="147"/>
      <c r="K126" s="127"/>
      <c r="L126" s="127" t="s">
        <v>694</v>
      </c>
      <c r="M126" s="131"/>
      <c r="N126" s="136">
        <f>N116+1</f>
        <v>2033</v>
      </c>
      <c r="O126" s="127" t="s">
        <v>465</v>
      </c>
      <c r="P126" s="127">
        <v>5</v>
      </c>
      <c r="Q126" s="127"/>
      <c r="R126" s="150"/>
      <c r="S126" s="137">
        <v>44993</v>
      </c>
      <c r="T126" s="142"/>
      <c r="U126" s="142">
        <f>IF(N126="",IFERROR(VLOOKUP(A126,'36-50'!A:S,19,FALSE),IFERROR(VLOOKUP(A126,'31-35'!A:S,19,FALSE),IFERROR(VLOOKUP(A126,'26-30'!A:S,19,FALSE),VLOOKUP(A126,'22-25'!A:S,19,FALSE)))),N126)</f>
        <v>2033</v>
      </c>
    </row>
    <row r="127" spans="1:21">
      <c r="A127" s="126"/>
      <c r="B127" s="144" t="s">
        <v>698</v>
      </c>
      <c r="C127" s="127" t="s">
        <v>699</v>
      </c>
      <c r="D127" s="127"/>
      <c r="E127" s="127" t="s">
        <v>97</v>
      </c>
      <c r="F127" s="127" t="s">
        <v>700</v>
      </c>
      <c r="G127" s="127">
        <v>1200</v>
      </c>
      <c r="H127" s="126" t="s">
        <v>222</v>
      </c>
      <c r="I127" s="127">
        <v>75.38</v>
      </c>
      <c r="J127" s="147"/>
      <c r="K127" s="127"/>
      <c r="L127" s="127" t="s">
        <v>701</v>
      </c>
      <c r="M127" s="131"/>
      <c r="N127" s="136">
        <v>2028</v>
      </c>
      <c r="O127" s="144" t="s">
        <v>347</v>
      </c>
      <c r="P127" s="127">
        <v>2</v>
      </c>
      <c r="Q127" s="127"/>
      <c r="R127" s="150"/>
      <c r="S127" s="137">
        <v>44993</v>
      </c>
      <c r="T127" s="143" t="s">
        <v>702</v>
      </c>
      <c r="U127" s="142">
        <f>IF(N127="",IFERROR(VLOOKUP(A127,'36-50'!A:S,19,FALSE),IFERROR(VLOOKUP(A127,'31-35'!A:S,19,FALSE),IFERROR(VLOOKUP(A127,'26-30'!A:S,19,FALSE),VLOOKUP(A127,'22-25'!A:S,19,FALSE)))),N127)</f>
        <v>2028</v>
      </c>
    </row>
    <row r="128" spans="1:21">
      <c r="A128" s="126"/>
      <c r="B128" s="144" t="s">
        <v>703</v>
      </c>
      <c r="C128" s="127" t="s">
        <v>704</v>
      </c>
      <c r="D128" s="127"/>
      <c r="E128" s="127" t="s">
        <v>122</v>
      </c>
      <c r="F128" s="127" t="s">
        <v>705</v>
      </c>
      <c r="G128" s="127">
        <v>1200</v>
      </c>
      <c r="H128" s="127" t="s">
        <v>222</v>
      </c>
      <c r="I128" s="127">
        <v>80</v>
      </c>
      <c r="J128" s="147"/>
      <c r="K128" s="127"/>
      <c r="L128" s="127" t="s">
        <v>706</v>
      </c>
      <c r="M128" s="131"/>
      <c r="N128" s="136">
        <v>2031</v>
      </c>
      <c r="O128" s="127" t="s">
        <v>453</v>
      </c>
      <c r="P128" s="127">
        <v>3</v>
      </c>
      <c r="Q128" s="127"/>
      <c r="R128" s="150"/>
      <c r="S128" s="137">
        <v>44993</v>
      </c>
      <c r="T128" s="142"/>
      <c r="U128" s="142">
        <f>IF(N128="",IFERROR(VLOOKUP(A128,'36-50'!A:S,19,FALSE),IFERROR(VLOOKUP(A128,'31-35'!A:S,19,FALSE),IFERROR(VLOOKUP(A128,'26-30'!A:S,19,FALSE),VLOOKUP(A128,'22-25'!A:S,19,FALSE)))),N128)</f>
        <v>2031</v>
      </c>
    </row>
    <row r="129" spans="1:21">
      <c r="A129" s="125">
        <v>130810</v>
      </c>
      <c r="B129" s="126" t="s">
        <v>707</v>
      </c>
      <c r="C129" s="126" t="s">
        <v>708</v>
      </c>
      <c r="D129" s="126"/>
      <c r="E129" s="126" t="s">
        <v>48</v>
      </c>
      <c r="F129" s="126" t="s">
        <v>709</v>
      </c>
      <c r="G129" s="127">
        <v>1200</v>
      </c>
      <c r="H129" s="126"/>
      <c r="I129" s="126"/>
      <c r="J129" s="130"/>
      <c r="K129" s="126"/>
      <c r="L129" s="127" t="s">
        <v>710</v>
      </c>
      <c r="M129" s="131"/>
      <c r="N129" s="136">
        <v>2028</v>
      </c>
      <c r="O129" s="144" t="s">
        <v>347</v>
      </c>
      <c r="P129" s="127">
        <v>2</v>
      </c>
      <c r="Q129" s="126"/>
      <c r="R129" s="141"/>
      <c r="S129" s="135">
        <v>44993</v>
      </c>
      <c r="T129" s="142"/>
      <c r="U129" s="142">
        <f>IF(N129="",IFERROR(VLOOKUP(A129,'36-50'!A:S,19,FALSE),IFERROR(VLOOKUP(A129,'31-35'!A:S,19,FALSE),IFERROR(VLOOKUP(A129,'26-30'!A:S,19,FALSE),VLOOKUP(A129,'22-25'!A:S,19,FALSE)))),N129)</f>
        <v>2028</v>
      </c>
    </row>
    <row r="130" spans="1:21">
      <c r="A130" s="125">
        <v>140803</v>
      </c>
      <c r="B130" s="126" t="s">
        <v>711</v>
      </c>
      <c r="C130" s="126" t="s">
        <v>712</v>
      </c>
      <c r="D130" s="126">
        <v>140500</v>
      </c>
      <c r="E130" s="126" t="s">
        <v>53</v>
      </c>
      <c r="F130" s="126" t="s">
        <v>713</v>
      </c>
      <c r="G130" s="127">
        <v>1200</v>
      </c>
      <c r="H130" s="126" t="s">
        <v>222</v>
      </c>
      <c r="I130" s="126">
        <v>77.84</v>
      </c>
      <c r="J130" s="130">
        <v>6.48666666666667</v>
      </c>
      <c r="K130" s="126">
        <v>20</v>
      </c>
      <c r="L130" s="127" t="s">
        <v>714</v>
      </c>
      <c r="M130" s="131">
        <v>47484</v>
      </c>
      <c r="N130" s="127">
        <f>IF(M130="","",YEAR(M130))</f>
        <v>2030</v>
      </c>
      <c r="O130" s="127" t="s">
        <v>347</v>
      </c>
      <c r="P130" s="127">
        <v>2</v>
      </c>
      <c r="Q130" s="126"/>
      <c r="R130" s="141"/>
      <c r="S130" s="135">
        <v>44792</v>
      </c>
      <c r="T130" s="110" t="s">
        <v>715</v>
      </c>
      <c r="U130" s="142">
        <f>IF(N130="",IFERROR(VLOOKUP(A130,'36-50'!A:S,19,FALSE),IFERROR(VLOOKUP(A130,'31-35'!A:S,19,FALSE),IFERROR(VLOOKUP(A130,'26-30'!A:S,19,FALSE),VLOOKUP(A130,'22-25'!A:S,19,FALSE)))),N130)</f>
        <v>2030</v>
      </c>
    </row>
    <row r="131" spans="1:21">
      <c r="A131" s="125">
        <v>510807</v>
      </c>
      <c r="B131" s="126" t="s">
        <v>716</v>
      </c>
      <c r="C131" s="126" t="s">
        <v>717</v>
      </c>
      <c r="D131" s="126"/>
      <c r="E131" s="126" t="s">
        <v>147</v>
      </c>
      <c r="F131" s="126" t="s">
        <v>522</v>
      </c>
      <c r="G131" s="144">
        <v>4200</v>
      </c>
      <c r="H131" s="126"/>
      <c r="I131" s="126"/>
      <c r="J131" s="130"/>
      <c r="K131" s="126"/>
      <c r="L131" s="127" t="s">
        <v>718</v>
      </c>
      <c r="M131" s="131"/>
      <c r="N131" s="136">
        <v>2030</v>
      </c>
      <c r="O131" s="144" t="s">
        <v>347</v>
      </c>
      <c r="P131" s="127">
        <v>2</v>
      </c>
      <c r="Q131" s="126"/>
      <c r="R131" s="141"/>
      <c r="S131" s="135">
        <v>44993</v>
      </c>
      <c r="T131" s="142"/>
      <c r="U131" s="142">
        <f>IF(N131="",IFERROR(VLOOKUP(A131,'36-50'!A:S,19,FALSE),IFERROR(VLOOKUP(A131,'31-35'!A:S,19,FALSE),IFERROR(VLOOKUP(A131,'26-30'!A:S,19,FALSE),VLOOKUP(A131,'22-25'!A:S,19,FALSE)))),N131)</f>
        <v>2030</v>
      </c>
    </row>
    <row r="132" spans="1:21">
      <c r="A132" s="125">
        <v>630801</v>
      </c>
      <c r="B132" s="126" t="s">
        <v>719</v>
      </c>
      <c r="C132" s="126" t="s">
        <v>720</v>
      </c>
      <c r="D132" s="126"/>
      <c r="E132" s="126" t="s">
        <v>177</v>
      </c>
      <c r="F132" s="126" t="s">
        <v>138</v>
      </c>
      <c r="G132" s="144">
        <v>2800</v>
      </c>
      <c r="H132" s="126"/>
      <c r="I132" s="126"/>
      <c r="J132" s="130"/>
      <c r="K132" s="126"/>
      <c r="L132" s="127" t="s">
        <v>721</v>
      </c>
      <c r="M132" s="131"/>
      <c r="N132" s="136">
        <v>2031</v>
      </c>
      <c r="O132" s="127" t="s">
        <v>453</v>
      </c>
      <c r="P132" s="127">
        <v>3</v>
      </c>
      <c r="Q132" s="126" t="s">
        <v>722</v>
      </c>
      <c r="R132" s="141"/>
      <c r="S132" s="135">
        <v>44993</v>
      </c>
      <c r="T132" s="142"/>
      <c r="U132" s="142">
        <f>IF(N132="",IFERROR(VLOOKUP(A132,'36-50'!A:S,19,FALSE),IFERROR(VLOOKUP(A132,'31-35'!A:S,19,FALSE),IFERROR(VLOOKUP(A132,'26-30'!A:S,19,FALSE),VLOOKUP(A132,'22-25'!A:S,19,FALSE)))),N132)</f>
        <v>2031</v>
      </c>
    </row>
    <row r="133" spans="1:21">
      <c r="A133" s="126"/>
      <c r="B133" s="144" t="s">
        <v>723</v>
      </c>
      <c r="C133" s="127" t="s">
        <v>724</v>
      </c>
      <c r="D133" s="127"/>
      <c r="E133" s="126" t="s">
        <v>152</v>
      </c>
      <c r="F133" s="127" t="s">
        <v>725</v>
      </c>
      <c r="G133" s="127">
        <v>1500</v>
      </c>
      <c r="H133" s="127" t="s">
        <v>295</v>
      </c>
      <c r="I133" s="127"/>
      <c r="J133" s="147"/>
      <c r="K133" s="127"/>
      <c r="L133" s="127" t="s">
        <v>721</v>
      </c>
      <c r="M133" s="131"/>
      <c r="N133" s="136">
        <v>2031</v>
      </c>
      <c r="O133" s="127" t="s">
        <v>453</v>
      </c>
      <c r="P133" s="127">
        <v>3</v>
      </c>
      <c r="Q133" s="127"/>
      <c r="R133" s="150"/>
      <c r="S133" s="137">
        <v>44993</v>
      </c>
      <c r="T133" s="142"/>
      <c r="U133" s="142">
        <f>IF(N133="",IFERROR(VLOOKUP(A133,'36-50'!A:S,19,FALSE),IFERROR(VLOOKUP(A133,'31-35'!A:S,19,FALSE),IFERROR(VLOOKUP(A133,'26-30'!A:S,19,FALSE),VLOOKUP(A133,'22-25'!A:S,19,FALSE)))),N133)</f>
        <v>2031</v>
      </c>
    </row>
    <row r="134" spans="1:21">
      <c r="A134" s="126"/>
      <c r="B134" s="144" t="s">
        <v>726</v>
      </c>
      <c r="C134" s="127" t="s">
        <v>727</v>
      </c>
      <c r="D134" s="127"/>
      <c r="E134" s="126" t="s">
        <v>48</v>
      </c>
      <c r="F134" s="127" t="s">
        <v>439</v>
      </c>
      <c r="G134" s="127">
        <v>3000</v>
      </c>
      <c r="H134" s="127"/>
      <c r="I134" s="127">
        <v>178.8</v>
      </c>
      <c r="J134" s="147"/>
      <c r="K134" s="127"/>
      <c r="L134" s="127" t="s">
        <v>728</v>
      </c>
      <c r="M134" s="131"/>
      <c r="N134" s="136">
        <v>2031</v>
      </c>
      <c r="O134" s="127" t="s">
        <v>453</v>
      </c>
      <c r="P134" s="127">
        <v>3</v>
      </c>
      <c r="Q134" s="127"/>
      <c r="R134" s="150"/>
      <c r="S134" s="137">
        <v>44993</v>
      </c>
      <c r="T134" s="142"/>
      <c r="U134" s="142">
        <f>IF(N134="",IFERROR(VLOOKUP(A134,'36-50'!A:S,19,FALSE),IFERROR(VLOOKUP(A134,'31-35'!A:S,19,FALSE),IFERROR(VLOOKUP(A134,'26-30'!A:S,19,FALSE),VLOOKUP(A134,'22-25'!A:S,19,FALSE)))),N134)</f>
        <v>2031</v>
      </c>
    </row>
    <row r="135" spans="1:21">
      <c r="A135" s="125">
        <v>210815</v>
      </c>
      <c r="B135" s="126" t="s">
        <v>729</v>
      </c>
      <c r="C135" s="126" t="s">
        <v>730</v>
      </c>
      <c r="D135" s="126"/>
      <c r="E135" s="126" t="s">
        <v>63</v>
      </c>
      <c r="F135" s="126" t="s">
        <v>731</v>
      </c>
      <c r="G135" s="144">
        <v>1200</v>
      </c>
      <c r="H135" s="126"/>
      <c r="I135" s="126"/>
      <c r="J135" s="130"/>
      <c r="K135" s="126"/>
      <c r="L135" s="127" t="s">
        <v>732</v>
      </c>
      <c r="M135" s="131"/>
      <c r="N135" s="127" t="str">
        <f>IF(M135="","",YEAR(M135))</f>
        <v/>
      </c>
      <c r="O135" s="127" t="s">
        <v>556</v>
      </c>
      <c r="P135" s="127">
        <v>7</v>
      </c>
      <c r="Q135" s="126"/>
      <c r="R135" s="141"/>
      <c r="S135" s="135">
        <v>44993</v>
      </c>
      <c r="T135" s="142"/>
      <c r="U135" s="142">
        <f>IF(N135="",IFERROR(VLOOKUP(A135,'36-50'!A:S,19,FALSE),IFERROR(VLOOKUP(A135,'31-35'!A:S,19,FALSE),IFERROR(VLOOKUP(A135,'26-30'!A:S,19,FALSE),VLOOKUP(A135,'22-25'!A:S,19,FALSE)))),N135)</f>
        <v>2048</v>
      </c>
    </row>
    <row r="136" spans="1:21">
      <c r="A136" s="125">
        <v>140811</v>
      </c>
      <c r="B136" s="126" t="s">
        <v>733</v>
      </c>
      <c r="C136" s="126" t="s">
        <v>734</v>
      </c>
      <c r="D136" s="126"/>
      <c r="E136" s="126" t="s">
        <v>53</v>
      </c>
      <c r="F136" s="126" t="s">
        <v>251</v>
      </c>
      <c r="G136" s="127">
        <v>1200</v>
      </c>
      <c r="H136" s="126"/>
      <c r="I136" s="126">
        <v>70.4</v>
      </c>
      <c r="J136" s="130"/>
      <c r="K136" s="126"/>
      <c r="L136" s="127" t="s">
        <v>735</v>
      </c>
      <c r="M136" s="131"/>
      <c r="N136" s="127" t="str">
        <f>IF(M136="","",YEAR(M136))</f>
        <v/>
      </c>
      <c r="O136" s="127" t="s">
        <v>556</v>
      </c>
      <c r="P136" s="127">
        <v>7</v>
      </c>
      <c r="Q136" s="126" t="s">
        <v>736</v>
      </c>
      <c r="R136" s="141"/>
      <c r="S136" s="135">
        <v>44792</v>
      </c>
      <c r="T136" s="142"/>
      <c r="U136" s="142">
        <f>IF(N136="",IFERROR(VLOOKUP(A136,'36-50'!A:S,19,FALSE),IFERROR(VLOOKUP(A136,'31-35'!A:S,19,FALSE),IFERROR(VLOOKUP(A136,'26-30'!A:S,19,FALSE),VLOOKUP(A136,'22-25'!A:S,19,FALSE)))),N136)</f>
        <v>2050</v>
      </c>
    </row>
    <row r="137" spans="1:21">
      <c r="A137" s="125">
        <v>220807</v>
      </c>
      <c r="B137" s="126" t="s">
        <v>737</v>
      </c>
      <c r="C137" s="126" t="s">
        <v>738</v>
      </c>
      <c r="D137" s="126"/>
      <c r="E137" s="126" t="s">
        <v>68</v>
      </c>
      <c r="F137" s="126" t="s">
        <v>327</v>
      </c>
      <c r="G137" s="127">
        <v>1800</v>
      </c>
      <c r="H137" s="126"/>
      <c r="I137" s="126"/>
      <c r="J137" s="130"/>
      <c r="K137" s="126"/>
      <c r="L137" s="127" t="s">
        <v>739</v>
      </c>
      <c r="M137" s="131"/>
      <c r="N137" s="136">
        <v>2032</v>
      </c>
      <c r="O137" s="127" t="s">
        <v>453</v>
      </c>
      <c r="P137" s="127">
        <v>3</v>
      </c>
      <c r="Q137" s="126"/>
      <c r="R137" s="141"/>
      <c r="S137" s="135">
        <v>44792</v>
      </c>
      <c r="T137" s="142"/>
      <c r="U137" s="142">
        <f>IF(N137="",IFERROR(VLOOKUP(A137,'36-50'!A:S,19,FALSE),IFERROR(VLOOKUP(A137,'31-35'!A:S,19,FALSE),IFERROR(VLOOKUP(A137,'26-30'!A:S,19,FALSE),VLOOKUP(A137,'22-25'!A:S,19,FALSE)))),N137)</f>
        <v>2032</v>
      </c>
    </row>
    <row r="138" spans="1:21">
      <c r="A138" s="125">
        <v>610806</v>
      </c>
      <c r="B138" s="126" t="s">
        <v>740</v>
      </c>
      <c r="C138" s="126" t="s">
        <v>741</v>
      </c>
      <c r="D138" s="126"/>
      <c r="E138" s="126" t="s">
        <v>167</v>
      </c>
      <c r="F138" s="126" t="s">
        <v>742</v>
      </c>
      <c r="G138" s="127">
        <v>1400</v>
      </c>
      <c r="H138" s="126"/>
      <c r="I138" s="126">
        <v>100</v>
      </c>
      <c r="J138" s="130"/>
      <c r="K138" s="126"/>
      <c r="L138" s="127" t="s">
        <v>743</v>
      </c>
      <c r="M138" s="131"/>
      <c r="N138" s="136">
        <v>2032</v>
      </c>
      <c r="O138" s="127" t="s">
        <v>453</v>
      </c>
      <c r="P138" s="127">
        <v>3</v>
      </c>
      <c r="Q138" s="126" t="s">
        <v>744</v>
      </c>
      <c r="R138" s="141"/>
      <c r="S138" s="135">
        <v>44792</v>
      </c>
      <c r="T138" s="142"/>
      <c r="U138" s="142">
        <f>IF(N138="",IFERROR(VLOOKUP(A138,'36-50'!A:S,19,FALSE),IFERROR(VLOOKUP(A138,'31-35'!A:S,19,FALSE),IFERROR(VLOOKUP(A138,'26-30'!A:S,19,FALSE),VLOOKUP(A138,'22-25'!A:S,19,FALSE)))),N138)</f>
        <v>2032</v>
      </c>
    </row>
    <row r="139" spans="1:21">
      <c r="A139" s="126"/>
      <c r="B139" s="144" t="s">
        <v>745</v>
      </c>
      <c r="C139" s="127" t="s">
        <v>746</v>
      </c>
      <c r="D139" s="127"/>
      <c r="E139" s="126" t="s">
        <v>117</v>
      </c>
      <c r="F139" s="127" t="s">
        <v>747</v>
      </c>
      <c r="G139" s="127">
        <v>200</v>
      </c>
      <c r="H139" s="127" t="s">
        <v>748</v>
      </c>
      <c r="I139" s="127">
        <v>14.8</v>
      </c>
      <c r="J139" s="147"/>
      <c r="K139" s="127"/>
      <c r="L139" s="127" t="s">
        <v>743</v>
      </c>
      <c r="M139" s="131"/>
      <c r="N139" s="127" t="str">
        <f>IF(M139="","",YEAR(M139))</f>
        <v/>
      </c>
      <c r="O139" s="127" t="s">
        <v>556</v>
      </c>
      <c r="P139" s="127">
        <v>7</v>
      </c>
      <c r="Q139" s="127"/>
      <c r="R139" s="150"/>
      <c r="S139" s="137">
        <v>44993</v>
      </c>
      <c r="T139" s="142"/>
      <c r="U139" s="142" t="e">
        <f>IF(N139="",IFERROR(VLOOKUP(A139,'36-50'!A:S,19,FALSE),IFERROR(VLOOKUP(A139,'31-35'!A:S,19,FALSE),IFERROR(VLOOKUP(A139,'26-30'!A:S,19,FALSE),VLOOKUP(A139,'22-25'!A:S,19,FALSE)))),N139)</f>
        <v>#N/A</v>
      </c>
    </row>
    <row r="140" spans="1:21">
      <c r="A140" s="125">
        <v>220824</v>
      </c>
      <c r="B140" s="126" t="s">
        <v>749</v>
      </c>
      <c r="C140" s="126" t="s">
        <v>750</v>
      </c>
      <c r="D140" s="126"/>
      <c r="E140" s="126" t="s">
        <v>68</v>
      </c>
      <c r="F140" s="126" t="s">
        <v>418</v>
      </c>
      <c r="G140" s="127">
        <v>900</v>
      </c>
      <c r="H140" s="126"/>
      <c r="I140" s="126"/>
      <c r="J140" s="130"/>
      <c r="K140" s="126"/>
      <c r="L140" s="127" t="s">
        <v>751</v>
      </c>
      <c r="M140" s="131"/>
      <c r="N140" s="136">
        <v>2031</v>
      </c>
      <c r="O140" s="127" t="s">
        <v>453</v>
      </c>
      <c r="P140" s="127">
        <v>3</v>
      </c>
      <c r="Q140" s="126" t="s">
        <v>752</v>
      </c>
      <c r="R140" s="141"/>
      <c r="S140" s="137">
        <v>44993</v>
      </c>
      <c r="T140" s="142"/>
      <c r="U140" s="142">
        <f>IF(N140="",IFERROR(VLOOKUP(A140,'36-50'!A:S,19,FALSE),IFERROR(VLOOKUP(A140,'31-35'!A:S,19,FALSE),IFERROR(VLOOKUP(A140,'26-30'!A:S,19,FALSE),VLOOKUP(A140,'22-25'!A:S,19,FALSE)))),N140)</f>
        <v>2031</v>
      </c>
    </row>
    <row r="141" spans="1:21">
      <c r="A141" s="125">
        <v>220817</v>
      </c>
      <c r="B141" s="126" t="s">
        <v>753</v>
      </c>
      <c r="C141" s="126" t="s">
        <v>754</v>
      </c>
      <c r="D141" s="126"/>
      <c r="E141" s="126" t="s">
        <v>68</v>
      </c>
      <c r="F141" s="126" t="s">
        <v>418</v>
      </c>
      <c r="G141" s="127">
        <v>1200</v>
      </c>
      <c r="H141" s="126"/>
      <c r="I141" s="126"/>
      <c r="J141" s="130"/>
      <c r="K141" s="126"/>
      <c r="L141" s="127" t="s">
        <v>751</v>
      </c>
      <c r="M141" s="131"/>
      <c r="N141" s="136">
        <v>2031</v>
      </c>
      <c r="O141" s="127" t="s">
        <v>453</v>
      </c>
      <c r="P141" s="127">
        <v>3</v>
      </c>
      <c r="Q141" s="126" t="s">
        <v>752</v>
      </c>
      <c r="R141" s="141"/>
      <c r="S141" s="137">
        <v>44993</v>
      </c>
      <c r="T141" s="142"/>
      <c r="U141" s="142">
        <f>IF(N141="",IFERROR(VLOOKUP(A141,'36-50'!A:S,19,FALSE),IFERROR(VLOOKUP(A141,'31-35'!A:S,19,FALSE),IFERROR(VLOOKUP(A141,'26-30'!A:S,19,FALSE),VLOOKUP(A141,'22-25'!A:S,19,FALSE)))),N141)</f>
        <v>2031</v>
      </c>
    </row>
    <row r="142" spans="1:21">
      <c r="A142" s="126"/>
      <c r="B142" s="144" t="s">
        <v>755</v>
      </c>
      <c r="C142" s="127" t="s">
        <v>756</v>
      </c>
      <c r="D142" s="127"/>
      <c r="E142" s="126" t="s">
        <v>117</v>
      </c>
      <c r="F142" s="127" t="s">
        <v>757</v>
      </c>
      <c r="G142" s="127">
        <v>1200</v>
      </c>
      <c r="H142" s="127" t="s">
        <v>222</v>
      </c>
      <c r="I142" s="127"/>
      <c r="J142" s="147"/>
      <c r="K142" s="127"/>
      <c r="L142" s="127" t="s">
        <v>758</v>
      </c>
      <c r="M142" s="131"/>
      <c r="N142" s="136">
        <v>2032</v>
      </c>
      <c r="O142" s="127" t="s">
        <v>453</v>
      </c>
      <c r="P142" s="127">
        <v>3</v>
      </c>
      <c r="Q142" s="127"/>
      <c r="R142" s="150"/>
      <c r="S142" s="137">
        <v>44993</v>
      </c>
      <c r="T142" s="142"/>
      <c r="U142" s="142">
        <f>IF(N142="",IFERROR(VLOOKUP(A142,'36-50'!A:S,19,FALSE),IFERROR(VLOOKUP(A142,'31-35'!A:S,19,FALSE),IFERROR(VLOOKUP(A142,'26-30'!A:S,19,FALSE),VLOOKUP(A142,'22-25'!A:S,19,FALSE)))),N142)</f>
        <v>2032</v>
      </c>
    </row>
    <row r="143" spans="1:21">
      <c r="A143" s="126"/>
      <c r="B143" s="144" t="s">
        <v>759</v>
      </c>
      <c r="C143" s="127" t="s">
        <v>760</v>
      </c>
      <c r="D143" s="127"/>
      <c r="E143" s="127" t="s">
        <v>53</v>
      </c>
      <c r="F143" s="127" t="s">
        <v>761</v>
      </c>
      <c r="G143" s="127">
        <v>1200</v>
      </c>
      <c r="H143" s="127"/>
      <c r="I143" s="127"/>
      <c r="J143" s="147"/>
      <c r="K143" s="127"/>
      <c r="L143" s="127" t="s">
        <v>762</v>
      </c>
      <c r="M143" s="131"/>
      <c r="N143" s="136">
        <v>2031</v>
      </c>
      <c r="O143" s="127" t="s">
        <v>453</v>
      </c>
      <c r="P143" s="127">
        <v>3</v>
      </c>
      <c r="Q143" s="127" t="s">
        <v>763</v>
      </c>
      <c r="R143" s="150"/>
      <c r="S143" s="137">
        <v>44993</v>
      </c>
      <c r="T143" s="142"/>
      <c r="U143" s="142">
        <f>IF(N143="",IFERROR(VLOOKUP(A143,'36-50'!A:S,19,FALSE),IFERROR(VLOOKUP(A143,'31-35'!A:S,19,FALSE),IFERROR(VLOOKUP(A143,'26-30'!A:S,19,FALSE),VLOOKUP(A143,'22-25'!A:S,19,FALSE)))),N143)</f>
        <v>2031</v>
      </c>
    </row>
    <row r="144" spans="1:21">
      <c r="A144" s="125">
        <v>520811</v>
      </c>
      <c r="B144" s="126" t="s">
        <v>764</v>
      </c>
      <c r="C144" s="126" t="s">
        <v>765</v>
      </c>
      <c r="D144" s="126"/>
      <c r="E144" s="126" t="s">
        <v>152</v>
      </c>
      <c r="F144" s="126" t="s">
        <v>580</v>
      </c>
      <c r="G144" s="127">
        <v>1200</v>
      </c>
      <c r="H144" s="126"/>
      <c r="I144" s="126"/>
      <c r="J144" s="130"/>
      <c r="K144" s="126"/>
      <c r="L144" s="127" t="s">
        <v>766</v>
      </c>
      <c r="M144" s="131"/>
      <c r="N144" s="136">
        <v>2032</v>
      </c>
      <c r="O144" s="127" t="s">
        <v>453</v>
      </c>
      <c r="P144" s="127">
        <v>3</v>
      </c>
      <c r="Q144" s="126"/>
      <c r="R144" s="141"/>
      <c r="S144" s="135">
        <v>44792</v>
      </c>
      <c r="T144" s="142"/>
      <c r="U144" s="142">
        <f>IF(N144="",IFERROR(VLOOKUP(A144,'36-50'!A:S,19,FALSE),IFERROR(VLOOKUP(A144,'31-35'!A:S,19,FALSE),IFERROR(VLOOKUP(A144,'26-30'!A:S,19,FALSE),VLOOKUP(A144,'22-25'!A:S,19,FALSE)))),N144)</f>
        <v>2032</v>
      </c>
    </row>
    <row r="145" spans="1:21">
      <c r="A145" s="126"/>
      <c r="B145" s="144" t="s">
        <v>767</v>
      </c>
      <c r="C145" s="127" t="s">
        <v>768</v>
      </c>
      <c r="D145" s="127"/>
      <c r="E145" s="127" t="s">
        <v>157</v>
      </c>
      <c r="F145" s="127" t="s">
        <v>769</v>
      </c>
      <c r="G145" s="127">
        <v>1200</v>
      </c>
      <c r="H145" s="127" t="s">
        <v>222</v>
      </c>
      <c r="I145" s="127">
        <v>75</v>
      </c>
      <c r="J145" s="147"/>
      <c r="K145" s="127"/>
      <c r="L145" s="127" t="s">
        <v>766</v>
      </c>
      <c r="M145" s="131"/>
      <c r="N145" s="136" t="e">
        <f>N135+1</f>
        <v>#VALUE!</v>
      </c>
      <c r="O145" s="127" t="s">
        <v>465</v>
      </c>
      <c r="P145" s="127">
        <v>5</v>
      </c>
      <c r="Q145" s="127" t="s">
        <v>770</v>
      </c>
      <c r="R145" s="150"/>
      <c r="S145" s="137">
        <v>44993</v>
      </c>
      <c r="T145" s="142"/>
      <c r="U145" s="142" t="e">
        <f>IF(N145="",IFERROR(VLOOKUP(A145,'36-50'!A:S,19,FALSE),IFERROR(VLOOKUP(A145,'31-35'!A:S,19,FALSE),IFERROR(VLOOKUP(A145,'26-30'!A:S,19,FALSE),VLOOKUP(A145,'22-25'!A:S,19,FALSE)))),N145)</f>
        <v>#VALUE!</v>
      </c>
    </row>
    <row r="146" spans="1:21">
      <c r="A146" s="126"/>
      <c r="B146" s="144" t="s">
        <v>771</v>
      </c>
      <c r="C146" s="127" t="s">
        <v>772</v>
      </c>
      <c r="D146" s="127"/>
      <c r="E146" s="127" t="s">
        <v>53</v>
      </c>
      <c r="F146" s="127" t="s">
        <v>251</v>
      </c>
      <c r="G146" s="127">
        <v>1200</v>
      </c>
      <c r="H146" s="126" t="s">
        <v>222</v>
      </c>
      <c r="I146" s="127"/>
      <c r="J146" s="127"/>
      <c r="K146" s="127"/>
      <c r="L146" s="127" t="s">
        <v>773</v>
      </c>
      <c r="M146" s="131"/>
      <c r="N146" s="136" t="e">
        <f>N136+1</f>
        <v>#VALUE!</v>
      </c>
      <c r="O146" s="127" t="s">
        <v>465</v>
      </c>
      <c r="P146" s="127">
        <v>5</v>
      </c>
      <c r="Q146" s="127"/>
      <c r="R146" s="150"/>
      <c r="S146" s="137">
        <v>44993</v>
      </c>
      <c r="T146" s="142"/>
      <c r="U146" s="142" t="e">
        <f>IF(N146="",IFERROR(VLOOKUP(A146,'36-50'!A:S,19,FALSE),IFERROR(VLOOKUP(A146,'31-35'!A:S,19,FALSE),IFERROR(VLOOKUP(A146,'26-30'!A:S,19,FALSE),VLOOKUP(A146,'22-25'!A:S,19,FALSE)))),N146)</f>
        <v>#VALUE!</v>
      </c>
    </row>
    <row r="147" spans="1:21">
      <c r="A147" s="125">
        <v>520812</v>
      </c>
      <c r="B147" s="126" t="s">
        <v>774</v>
      </c>
      <c r="C147" s="126" t="s">
        <v>775</v>
      </c>
      <c r="D147" s="126"/>
      <c r="E147" s="126" t="s">
        <v>152</v>
      </c>
      <c r="F147" s="126" t="s">
        <v>776</v>
      </c>
      <c r="G147" s="127">
        <v>1200</v>
      </c>
      <c r="H147" s="126"/>
      <c r="I147" s="126"/>
      <c r="J147" s="130"/>
      <c r="K147" s="126"/>
      <c r="L147" s="127" t="s">
        <v>777</v>
      </c>
      <c r="M147" s="131"/>
      <c r="N147" s="136">
        <v>2032</v>
      </c>
      <c r="O147" s="127" t="s">
        <v>453</v>
      </c>
      <c r="P147" s="127">
        <v>3</v>
      </c>
      <c r="Q147" s="126" t="s">
        <v>778</v>
      </c>
      <c r="R147" s="141"/>
      <c r="S147" s="135">
        <v>44792</v>
      </c>
      <c r="T147" s="142"/>
      <c r="U147" s="142">
        <f>IF(N147="",IFERROR(VLOOKUP(A147,'36-50'!A:S,19,FALSE),IFERROR(VLOOKUP(A147,'31-35'!A:S,19,FALSE),IFERROR(VLOOKUP(A147,'26-30'!A:S,19,FALSE),VLOOKUP(A147,'22-25'!A:S,19,FALSE)))),N147)</f>
        <v>2032</v>
      </c>
    </row>
    <row r="148" spans="1:21">
      <c r="A148" s="125">
        <v>330823</v>
      </c>
      <c r="B148" s="123" t="s">
        <v>779</v>
      </c>
      <c r="C148" s="126" t="s">
        <v>780</v>
      </c>
      <c r="D148" s="126"/>
      <c r="E148" s="126" t="s">
        <v>87</v>
      </c>
      <c r="F148" s="126" t="s">
        <v>406</v>
      </c>
      <c r="G148" s="127">
        <v>1200</v>
      </c>
      <c r="H148" s="126"/>
      <c r="I148" s="126">
        <v>83</v>
      </c>
      <c r="J148" s="130"/>
      <c r="K148" s="126"/>
      <c r="L148" s="127" t="s">
        <v>781</v>
      </c>
      <c r="M148" s="131"/>
      <c r="N148" s="136">
        <v>2032</v>
      </c>
      <c r="O148" s="127" t="s">
        <v>453</v>
      </c>
      <c r="P148" s="127">
        <v>3</v>
      </c>
      <c r="Q148" s="126" t="s">
        <v>782</v>
      </c>
      <c r="R148" s="141"/>
      <c r="S148" s="135">
        <v>44792</v>
      </c>
      <c r="T148" s="142"/>
      <c r="U148" s="142">
        <f>IF(N148="",IFERROR(VLOOKUP(A148,'36-50'!A:S,19,FALSE),IFERROR(VLOOKUP(A148,'31-35'!A:S,19,FALSE),IFERROR(VLOOKUP(A148,'26-30'!A:S,19,FALSE),VLOOKUP(A148,'22-25'!A:S,19,FALSE)))),N148)</f>
        <v>2032</v>
      </c>
    </row>
    <row r="149" spans="1:21">
      <c r="A149" s="126"/>
      <c r="B149" s="144" t="s">
        <v>783</v>
      </c>
      <c r="C149" s="127" t="s">
        <v>784</v>
      </c>
      <c r="D149" s="127"/>
      <c r="E149" s="127" t="s">
        <v>53</v>
      </c>
      <c r="F149" s="127" t="s">
        <v>785</v>
      </c>
      <c r="G149" s="127">
        <v>900</v>
      </c>
      <c r="H149" s="126" t="s">
        <v>786</v>
      </c>
      <c r="I149" s="127">
        <v>46</v>
      </c>
      <c r="J149" s="147"/>
      <c r="K149" s="127"/>
      <c r="L149" s="127" t="s">
        <v>787</v>
      </c>
      <c r="M149" s="131"/>
      <c r="N149" s="136">
        <v>2032</v>
      </c>
      <c r="O149" s="151" t="s">
        <v>453</v>
      </c>
      <c r="P149" s="127">
        <v>3</v>
      </c>
      <c r="Q149" s="127"/>
      <c r="R149" s="150"/>
      <c r="S149" s="137">
        <v>44993</v>
      </c>
      <c r="T149" s="142"/>
      <c r="U149" s="142">
        <f>IF(N149="",IFERROR(VLOOKUP(A149,'36-50'!A:S,19,FALSE),IFERROR(VLOOKUP(A149,'31-35'!A:S,19,FALSE),IFERROR(VLOOKUP(A149,'26-30'!A:S,19,FALSE),VLOOKUP(A149,'22-25'!A:S,19,FALSE)))),N149)</f>
        <v>2032</v>
      </c>
    </row>
    <row r="150" spans="1:21">
      <c r="A150" s="126"/>
      <c r="B150" s="144" t="s">
        <v>788</v>
      </c>
      <c r="C150" s="127" t="s">
        <v>789</v>
      </c>
      <c r="D150" s="127"/>
      <c r="E150" s="126" t="s">
        <v>117</v>
      </c>
      <c r="F150" s="127" t="s">
        <v>630</v>
      </c>
      <c r="G150" s="127">
        <v>1400</v>
      </c>
      <c r="H150" s="127"/>
      <c r="I150" s="127"/>
      <c r="J150" s="147"/>
      <c r="K150" s="127"/>
      <c r="L150" s="127" t="s">
        <v>790</v>
      </c>
      <c r="M150" s="131"/>
      <c r="N150" s="136">
        <v>2032</v>
      </c>
      <c r="O150" s="127" t="s">
        <v>453</v>
      </c>
      <c r="P150" s="127">
        <v>3</v>
      </c>
      <c r="Q150" s="127"/>
      <c r="R150" s="150"/>
      <c r="S150" s="137">
        <v>44993</v>
      </c>
      <c r="T150" s="142"/>
      <c r="U150" s="142">
        <f>IF(N150="",IFERROR(VLOOKUP(A150,'36-50'!A:S,19,FALSE),IFERROR(VLOOKUP(A150,'31-35'!A:S,19,FALSE),IFERROR(VLOOKUP(A150,'26-30'!A:S,19,FALSE),VLOOKUP(A150,'22-25'!A:S,19,FALSE)))),N150)</f>
        <v>2032</v>
      </c>
    </row>
    <row r="151" spans="1:21">
      <c r="A151" s="125">
        <v>610820</v>
      </c>
      <c r="B151" s="126" t="s">
        <v>791</v>
      </c>
      <c r="C151" s="126" t="s">
        <v>792</v>
      </c>
      <c r="D151" s="126"/>
      <c r="E151" s="126" t="s">
        <v>167</v>
      </c>
      <c r="F151" s="126" t="s">
        <v>793</v>
      </c>
      <c r="G151" s="144">
        <v>2100</v>
      </c>
      <c r="H151" s="126"/>
      <c r="I151" s="126">
        <v>119.38</v>
      </c>
      <c r="J151" s="130"/>
      <c r="K151" s="126"/>
      <c r="L151" s="127" t="s">
        <v>790</v>
      </c>
      <c r="M151" s="131"/>
      <c r="N151" s="127" t="str">
        <f>IF(M151="","",YEAR(M151))</f>
        <v/>
      </c>
      <c r="O151" s="127" t="s">
        <v>556</v>
      </c>
      <c r="P151" s="127">
        <v>7</v>
      </c>
      <c r="Q151" s="126"/>
      <c r="R151" s="141"/>
      <c r="S151" s="135">
        <v>44993</v>
      </c>
      <c r="T151" s="142"/>
      <c r="U151" s="142">
        <f>IF(N151="",IFERROR(VLOOKUP(A151,'36-50'!A:S,19,FALSE),IFERROR(VLOOKUP(A151,'31-35'!A:S,19,FALSE),IFERROR(VLOOKUP(A151,'26-30'!A:S,19,FALSE),VLOOKUP(A151,'22-25'!A:S,19,FALSE)))),N151)</f>
        <v>2047</v>
      </c>
    </row>
    <row r="152" spans="1:21">
      <c r="A152" s="126"/>
      <c r="B152" s="144" t="s">
        <v>794</v>
      </c>
      <c r="C152" s="127" t="s">
        <v>795</v>
      </c>
      <c r="D152" s="127"/>
      <c r="E152" s="127" t="s">
        <v>53</v>
      </c>
      <c r="F152" s="127" t="s">
        <v>761</v>
      </c>
      <c r="G152" s="127">
        <v>900</v>
      </c>
      <c r="H152" s="127"/>
      <c r="I152" s="127">
        <v>80</v>
      </c>
      <c r="J152" s="147"/>
      <c r="K152" s="127"/>
      <c r="L152" s="127" t="s">
        <v>796</v>
      </c>
      <c r="M152" s="131"/>
      <c r="N152" s="136">
        <v>2031</v>
      </c>
      <c r="O152" s="127" t="s">
        <v>453</v>
      </c>
      <c r="P152" s="127">
        <v>3</v>
      </c>
      <c r="Q152" s="127" t="s">
        <v>797</v>
      </c>
      <c r="R152" s="150"/>
      <c r="S152" s="137">
        <v>44993</v>
      </c>
      <c r="T152" s="142"/>
      <c r="U152" s="142">
        <f>IF(N152="",IFERROR(VLOOKUP(A152,'36-50'!A:S,19,FALSE),IFERROR(VLOOKUP(A152,'31-35'!A:S,19,FALSE),IFERROR(VLOOKUP(A152,'26-30'!A:S,19,FALSE),VLOOKUP(A152,'22-25'!A:S,19,FALSE)))),N152)</f>
        <v>2031</v>
      </c>
    </row>
    <row r="153" spans="1:21">
      <c r="A153" s="126"/>
      <c r="B153" s="144" t="s">
        <v>798</v>
      </c>
      <c r="C153" s="127" t="s">
        <v>799</v>
      </c>
      <c r="D153" s="127"/>
      <c r="E153" s="127" t="s">
        <v>117</v>
      </c>
      <c r="F153" s="127" t="s">
        <v>800</v>
      </c>
      <c r="G153" s="127">
        <v>1200</v>
      </c>
      <c r="H153" s="127" t="s">
        <v>222</v>
      </c>
      <c r="I153" s="127">
        <v>81.98</v>
      </c>
      <c r="J153" s="147"/>
      <c r="K153" s="127"/>
      <c r="L153" s="127" t="s">
        <v>801</v>
      </c>
      <c r="M153" s="131"/>
      <c r="N153" s="136">
        <v>2031</v>
      </c>
      <c r="O153" s="127" t="s">
        <v>453</v>
      </c>
      <c r="P153" s="127">
        <v>3</v>
      </c>
      <c r="Q153" s="127" t="s">
        <v>532</v>
      </c>
      <c r="R153" s="150"/>
      <c r="S153" s="137">
        <v>44993</v>
      </c>
      <c r="T153" s="142"/>
      <c r="U153" s="142">
        <f>IF(N153="",IFERROR(VLOOKUP(A153,'36-50'!A:S,19,FALSE),IFERROR(VLOOKUP(A153,'31-35'!A:S,19,FALSE),IFERROR(VLOOKUP(A153,'26-30'!A:S,19,FALSE),VLOOKUP(A153,'22-25'!A:S,19,FALSE)))),N153)</f>
        <v>2031</v>
      </c>
    </row>
    <row r="154" spans="1:21">
      <c r="A154" s="125">
        <v>210810</v>
      </c>
      <c r="B154" s="126" t="s">
        <v>802</v>
      </c>
      <c r="C154" s="126" t="s">
        <v>803</v>
      </c>
      <c r="D154" s="126"/>
      <c r="E154" s="126" t="s">
        <v>63</v>
      </c>
      <c r="F154" s="126" t="s">
        <v>804</v>
      </c>
      <c r="G154" s="127">
        <v>1200</v>
      </c>
      <c r="H154" s="126"/>
      <c r="I154" s="126">
        <v>70</v>
      </c>
      <c r="J154" s="130"/>
      <c r="K154" s="126"/>
      <c r="L154" s="127" t="s">
        <v>805</v>
      </c>
      <c r="M154" s="131"/>
      <c r="N154" s="136">
        <v>2032</v>
      </c>
      <c r="O154" s="127" t="s">
        <v>453</v>
      </c>
      <c r="P154" s="127">
        <v>3</v>
      </c>
      <c r="Q154" s="126" t="s">
        <v>722</v>
      </c>
      <c r="R154" s="141"/>
      <c r="S154" s="135">
        <v>44792</v>
      </c>
      <c r="T154" s="142"/>
      <c r="U154" s="142">
        <f>IF(N154="",IFERROR(VLOOKUP(A154,'36-50'!A:S,19,FALSE),IFERROR(VLOOKUP(A154,'31-35'!A:S,19,FALSE),IFERROR(VLOOKUP(A154,'26-30'!A:S,19,FALSE),VLOOKUP(A154,'22-25'!A:S,19,FALSE)))),N154)</f>
        <v>2032</v>
      </c>
    </row>
    <row r="155" spans="1:21">
      <c r="A155" s="125">
        <v>430812</v>
      </c>
      <c r="B155" s="126" t="s">
        <v>806</v>
      </c>
      <c r="C155" s="126" t="s">
        <v>807</v>
      </c>
      <c r="D155" s="126"/>
      <c r="E155" s="126" t="s">
        <v>122</v>
      </c>
      <c r="F155" s="126" t="s">
        <v>697</v>
      </c>
      <c r="G155" s="127">
        <v>1200</v>
      </c>
      <c r="H155" s="126"/>
      <c r="I155" s="126">
        <v>83</v>
      </c>
      <c r="J155" s="130"/>
      <c r="K155" s="126"/>
      <c r="L155" s="127" t="s">
        <v>808</v>
      </c>
      <c r="M155" s="131"/>
      <c r="N155" s="136">
        <v>2031</v>
      </c>
      <c r="O155" s="127" t="s">
        <v>453</v>
      </c>
      <c r="P155" s="127">
        <v>3</v>
      </c>
      <c r="Q155" s="126" t="s">
        <v>809</v>
      </c>
      <c r="R155" s="141"/>
      <c r="S155" s="135">
        <v>44792</v>
      </c>
      <c r="T155" s="142"/>
      <c r="U155" s="142">
        <f>IF(N155="",IFERROR(VLOOKUP(A155,'36-50'!A:S,19,FALSE),IFERROR(VLOOKUP(A155,'31-35'!A:S,19,FALSE),IFERROR(VLOOKUP(A155,'26-30'!A:S,19,FALSE),VLOOKUP(A155,'22-25'!A:S,19,FALSE)))),N155)</f>
        <v>2031</v>
      </c>
    </row>
    <row r="156" spans="1:21">
      <c r="A156" s="125">
        <v>140813</v>
      </c>
      <c r="B156" s="126" t="s">
        <v>810</v>
      </c>
      <c r="C156" s="126" t="s">
        <v>811</v>
      </c>
      <c r="D156" s="126"/>
      <c r="E156" s="126" t="s">
        <v>53</v>
      </c>
      <c r="F156" s="126" t="s">
        <v>251</v>
      </c>
      <c r="G156" s="127">
        <v>1400</v>
      </c>
      <c r="H156" s="126"/>
      <c r="I156" s="126">
        <v>102.69</v>
      </c>
      <c r="J156" s="130"/>
      <c r="K156" s="126"/>
      <c r="L156" s="127" t="s">
        <v>812</v>
      </c>
      <c r="M156" s="131"/>
      <c r="N156" s="136">
        <v>2030</v>
      </c>
      <c r="O156" s="144" t="s">
        <v>347</v>
      </c>
      <c r="P156" s="127">
        <v>2</v>
      </c>
      <c r="Q156" s="126" t="s">
        <v>722</v>
      </c>
      <c r="R156" s="141"/>
      <c r="S156" s="135">
        <v>44993</v>
      </c>
      <c r="T156" s="142"/>
      <c r="U156" s="142">
        <f>IF(N156="",IFERROR(VLOOKUP(A156,'36-50'!A:S,19,FALSE),IFERROR(VLOOKUP(A156,'31-35'!A:S,19,FALSE),IFERROR(VLOOKUP(A156,'26-30'!A:S,19,FALSE),VLOOKUP(A156,'22-25'!A:S,19,FALSE)))),N156)</f>
        <v>2030</v>
      </c>
    </row>
    <row r="157" spans="1:21">
      <c r="A157" s="126"/>
      <c r="B157" s="144" t="s">
        <v>813</v>
      </c>
      <c r="C157" s="127" t="s">
        <v>814</v>
      </c>
      <c r="D157" s="127"/>
      <c r="E157" s="126" t="s">
        <v>132</v>
      </c>
      <c r="F157" s="127" t="s">
        <v>550</v>
      </c>
      <c r="G157" s="127">
        <v>1200</v>
      </c>
      <c r="H157" s="127" t="s">
        <v>222</v>
      </c>
      <c r="I157" s="127"/>
      <c r="J157" s="147"/>
      <c r="K157" s="127"/>
      <c r="L157" s="127" t="s">
        <v>815</v>
      </c>
      <c r="M157" s="131"/>
      <c r="N157" s="136">
        <f>N147+1</f>
        <v>2033</v>
      </c>
      <c r="O157" s="127" t="s">
        <v>465</v>
      </c>
      <c r="P157" s="127">
        <v>5</v>
      </c>
      <c r="Q157" s="127" t="s">
        <v>816</v>
      </c>
      <c r="R157" s="150"/>
      <c r="S157" s="137">
        <v>44993</v>
      </c>
      <c r="T157" s="142"/>
      <c r="U157" s="142">
        <f>IF(N157="",IFERROR(VLOOKUP(A157,'36-50'!A:S,19,FALSE),IFERROR(VLOOKUP(A157,'31-35'!A:S,19,FALSE),IFERROR(VLOOKUP(A157,'26-30'!A:S,19,FALSE),VLOOKUP(A157,'22-25'!A:S,19,FALSE)))),N157)</f>
        <v>2033</v>
      </c>
    </row>
    <row r="158" spans="1:21">
      <c r="A158" s="125">
        <v>420835</v>
      </c>
      <c r="B158" s="126" t="s">
        <v>817</v>
      </c>
      <c r="C158" s="126" t="s">
        <v>818</v>
      </c>
      <c r="D158" s="126"/>
      <c r="E158" s="126" t="s">
        <v>117</v>
      </c>
      <c r="F158" s="126" t="s">
        <v>819</v>
      </c>
      <c r="G158" s="127">
        <v>1200</v>
      </c>
      <c r="H158" s="126"/>
      <c r="I158" s="126"/>
      <c r="J158" s="130"/>
      <c r="K158" s="126"/>
      <c r="L158" s="127" t="s">
        <v>815</v>
      </c>
      <c r="M158" s="131"/>
      <c r="N158" s="127" t="str">
        <f>IF(M158="","",YEAR(M158))</f>
        <v/>
      </c>
      <c r="O158" s="127" t="s">
        <v>556</v>
      </c>
      <c r="P158" s="127">
        <v>7</v>
      </c>
      <c r="Q158" s="126"/>
      <c r="R158" s="141"/>
      <c r="S158" s="135">
        <v>44792</v>
      </c>
      <c r="T158" s="142"/>
      <c r="U158" s="142">
        <f>IF(N158="",IFERROR(VLOOKUP(A158,'36-50'!A:S,19,FALSE),IFERROR(VLOOKUP(A158,'31-35'!A:S,19,FALSE),IFERROR(VLOOKUP(A158,'26-30'!A:S,19,FALSE),VLOOKUP(A158,'22-25'!A:S,19,FALSE)))),N158)</f>
        <v>2055</v>
      </c>
    </row>
    <row r="159" spans="1:21">
      <c r="A159" s="125">
        <v>630805</v>
      </c>
      <c r="B159" s="126" t="s">
        <v>820</v>
      </c>
      <c r="C159" s="126" t="s">
        <v>821</v>
      </c>
      <c r="D159" s="126"/>
      <c r="E159" s="126" t="s">
        <v>177</v>
      </c>
      <c r="F159" s="126" t="s">
        <v>822</v>
      </c>
      <c r="G159" s="144">
        <v>1800</v>
      </c>
      <c r="H159" s="126"/>
      <c r="I159" s="126">
        <v>107</v>
      </c>
      <c r="J159" s="130"/>
      <c r="K159" s="126"/>
      <c r="L159" s="127" t="s">
        <v>823</v>
      </c>
      <c r="M159" s="131"/>
      <c r="N159" s="136">
        <v>2032</v>
      </c>
      <c r="O159" s="127" t="s">
        <v>453</v>
      </c>
      <c r="P159" s="127">
        <v>3</v>
      </c>
      <c r="Q159" s="126" t="s">
        <v>532</v>
      </c>
      <c r="R159" s="141"/>
      <c r="S159" s="135">
        <v>44993</v>
      </c>
      <c r="T159" s="142"/>
      <c r="U159" s="142">
        <f>IF(N159="",IFERROR(VLOOKUP(A159,'36-50'!A:S,19,FALSE),IFERROR(VLOOKUP(A159,'31-35'!A:S,19,FALSE),IFERROR(VLOOKUP(A159,'26-30'!A:S,19,FALSE),VLOOKUP(A159,'22-25'!A:S,19,FALSE)))),N159)</f>
        <v>2032</v>
      </c>
    </row>
    <row r="160" spans="1:21">
      <c r="A160" s="125">
        <v>330811</v>
      </c>
      <c r="B160" s="126" t="s">
        <v>824</v>
      </c>
      <c r="C160" s="126" t="s">
        <v>825</v>
      </c>
      <c r="D160" s="126">
        <v>330100</v>
      </c>
      <c r="E160" s="126" t="s">
        <v>87</v>
      </c>
      <c r="F160" s="126" t="s">
        <v>546</v>
      </c>
      <c r="G160" s="127">
        <v>2400</v>
      </c>
      <c r="H160" s="126"/>
      <c r="I160" s="126">
        <v>140</v>
      </c>
      <c r="J160" s="130"/>
      <c r="K160" s="126"/>
      <c r="L160" s="127" t="s">
        <v>826</v>
      </c>
      <c r="M160" s="131"/>
      <c r="N160" s="136">
        <v>2030</v>
      </c>
      <c r="O160" s="144" t="s">
        <v>347</v>
      </c>
      <c r="P160" s="127">
        <v>2</v>
      </c>
      <c r="Q160" s="126" t="s">
        <v>827</v>
      </c>
      <c r="R160" s="141"/>
      <c r="S160" s="135">
        <v>44993</v>
      </c>
      <c r="T160" s="142"/>
      <c r="U160" s="142">
        <f>IF(N160="",IFERROR(VLOOKUP(A160,'36-50'!A:S,19,FALSE),IFERROR(VLOOKUP(A160,'31-35'!A:S,19,FALSE),IFERROR(VLOOKUP(A160,'26-30'!A:S,19,FALSE),VLOOKUP(A160,'22-25'!A:S,19,FALSE)))),N160)</f>
        <v>2030</v>
      </c>
    </row>
    <row r="161" spans="1:21">
      <c r="A161" s="126"/>
      <c r="B161" s="144" t="s">
        <v>828</v>
      </c>
      <c r="C161" s="127" t="s">
        <v>829</v>
      </c>
      <c r="D161" s="127"/>
      <c r="E161" s="126" t="s">
        <v>167</v>
      </c>
      <c r="F161" s="127" t="s">
        <v>372</v>
      </c>
      <c r="G161" s="127">
        <v>3000</v>
      </c>
      <c r="H161" s="127"/>
      <c r="I161" s="127">
        <v>233</v>
      </c>
      <c r="J161" s="147"/>
      <c r="K161" s="127"/>
      <c r="L161" s="127" t="s">
        <v>830</v>
      </c>
      <c r="M161" s="131"/>
      <c r="N161" s="136">
        <v>2031</v>
      </c>
      <c r="O161" s="127" t="s">
        <v>453</v>
      </c>
      <c r="P161" s="127">
        <v>3</v>
      </c>
      <c r="Q161" s="127" t="s">
        <v>831</v>
      </c>
      <c r="R161" s="150"/>
      <c r="S161" s="137">
        <v>44993</v>
      </c>
      <c r="T161" s="142"/>
      <c r="U161" s="142">
        <f>IF(N161="",IFERROR(VLOOKUP(A161,'36-50'!A:S,19,FALSE),IFERROR(VLOOKUP(A161,'31-35'!A:S,19,FALSE),IFERROR(VLOOKUP(A161,'26-30'!A:S,19,FALSE),VLOOKUP(A161,'22-25'!A:S,19,FALSE)))),N161)</f>
        <v>2031</v>
      </c>
    </row>
    <row r="162" spans="1:21">
      <c r="A162" s="125">
        <v>220810</v>
      </c>
      <c r="B162" s="126" t="s">
        <v>832</v>
      </c>
      <c r="C162" s="126" t="s">
        <v>833</v>
      </c>
      <c r="D162" s="126"/>
      <c r="E162" s="126" t="s">
        <v>68</v>
      </c>
      <c r="F162" s="126" t="s">
        <v>834</v>
      </c>
      <c r="G162" s="144">
        <v>1800</v>
      </c>
      <c r="H162" s="126" t="s">
        <v>228</v>
      </c>
      <c r="I162" s="126">
        <v>127</v>
      </c>
      <c r="J162" s="130"/>
      <c r="K162" s="126"/>
      <c r="L162" s="127" t="s">
        <v>835</v>
      </c>
      <c r="M162" s="131"/>
      <c r="N162" s="136">
        <v>2032</v>
      </c>
      <c r="O162" s="127" t="s">
        <v>453</v>
      </c>
      <c r="P162" s="127">
        <v>3</v>
      </c>
      <c r="Q162" s="126" t="s">
        <v>816</v>
      </c>
      <c r="R162" s="141"/>
      <c r="S162" s="135">
        <v>44993</v>
      </c>
      <c r="T162" s="142"/>
      <c r="U162" s="142">
        <f>IF(N162="",IFERROR(VLOOKUP(A162,'36-50'!A:S,19,FALSE),IFERROR(VLOOKUP(A162,'31-35'!A:S,19,FALSE),IFERROR(VLOOKUP(A162,'26-30'!A:S,19,FALSE),VLOOKUP(A162,'22-25'!A:S,19,FALSE)))),N162)</f>
        <v>2032</v>
      </c>
    </row>
    <row r="163" spans="1:21">
      <c r="A163" s="125">
        <v>420827</v>
      </c>
      <c r="B163" s="126" t="s">
        <v>836</v>
      </c>
      <c r="C163" s="126" t="s">
        <v>837</v>
      </c>
      <c r="D163" s="126"/>
      <c r="E163" s="126" t="s">
        <v>117</v>
      </c>
      <c r="F163" s="126" t="s">
        <v>277</v>
      </c>
      <c r="G163" s="127">
        <v>300</v>
      </c>
      <c r="H163" s="126"/>
      <c r="I163" s="126"/>
      <c r="J163" s="130"/>
      <c r="K163" s="126"/>
      <c r="L163" s="127" t="s">
        <v>835</v>
      </c>
      <c r="M163" s="131"/>
      <c r="N163" s="127" t="str">
        <f>IF(M163="","",YEAR(M163))</f>
        <v/>
      </c>
      <c r="O163" s="127" t="s">
        <v>556</v>
      </c>
      <c r="P163" s="127">
        <v>7</v>
      </c>
      <c r="Q163" s="126"/>
      <c r="R163" s="141"/>
      <c r="S163" s="135">
        <v>44792</v>
      </c>
      <c r="T163" s="142"/>
      <c r="U163" s="142">
        <f>IF(N163="",IFERROR(VLOOKUP(A163,'36-50'!A:S,19,FALSE),IFERROR(VLOOKUP(A163,'31-35'!A:S,19,FALSE),IFERROR(VLOOKUP(A163,'26-30'!A:S,19,FALSE),VLOOKUP(A163,'22-25'!A:S,19,FALSE)))),N163)</f>
        <v>2055</v>
      </c>
    </row>
    <row r="164" spans="1:21">
      <c r="A164" s="125">
        <v>650813</v>
      </c>
      <c r="B164" s="126" t="s">
        <v>838</v>
      </c>
      <c r="C164" s="126" t="s">
        <v>839</v>
      </c>
      <c r="D164" s="126">
        <v>650500</v>
      </c>
      <c r="E164" s="126" t="s">
        <v>187</v>
      </c>
      <c r="F164" s="126" t="s">
        <v>427</v>
      </c>
      <c r="G164" s="127">
        <v>1200</v>
      </c>
      <c r="H164" s="126"/>
      <c r="I164" s="126"/>
      <c r="J164" s="130"/>
      <c r="K164" s="126"/>
      <c r="L164" s="127" t="s">
        <v>840</v>
      </c>
      <c r="M164" s="131"/>
      <c r="N164" s="136">
        <f>N143+1</f>
        <v>2032</v>
      </c>
      <c r="O164" s="127" t="s">
        <v>465</v>
      </c>
      <c r="P164" s="127">
        <v>5</v>
      </c>
      <c r="Q164" s="126" t="s">
        <v>507</v>
      </c>
      <c r="R164" s="141"/>
      <c r="S164" s="135">
        <v>44792</v>
      </c>
      <c r="T164" s="142"/>
      <c r="U164" s="142">
        <f>IF(N164="",IFERROR(VLOOKUP(A164,'36-50'!A:S,19,FALSE),IFERROR(VLOOKUP(A164,'31-35'!A:S,19,FALSE),IFERROR(VLOOKUP(A164,'26-30'!A:S,19,FALSE),VLOOKUP(A164,'22-25'!A:S,19,FALSE)))),N164)</f>
        <v>2032</v>
      </c>
    </row>
    <row r="165" spans="1:21">
      <c r="A165" s="125">
        <v>650805</v>
      </c>
      <c r="B165" s="126" t="s">
        <v>841</v>
      </c>
      <c r="C165" s="126" t="s">
        <v>842</v>
      </c>
      <c r="D165" s="126"/>
      <c r="E165" s="126" t="s">
        <v>187</v>
      </c>
      <c r="F165" s="126" t="s">
        <v>386</v>
      </c>
      <c r="G165" s="144">
        <v>1400</v>
      </c>
      <c r="H165" s="126"/>
      <c r="I165" s="126">
        <v>83.68</v>
      </c>
      <c r="J165" s="130"/>
      <c r="K165" s="126"/>
      <c r="L165" s="127" t="s">
        <v>843</v>
      </c>
      <c r="M165" s="131"/>
      <c r="N165" s="136">
        <v>2032</v>
      </c>
      <c r="O165" s="127" t="s">
        <v>453</v>
      </c>
      <c r="P165" s="127">
        <v>3</v>
      </c>
      <c r="Q165" s="126" t="s">
        <v>722</v>
      </c>
      <c r="R165" s="141"/>
      <c r="S165" s="135">
        <v>44993</v>
      </c>
      <c r="T165" s="142"/>
      <c r="U165" s="142">
        <f>IF(N165="",IFERROR(VLOOKUP(A165,'36-50'!A:S,19,FALSE),IFERROR(VLOOKUP(A165,'31-35'!A:S,19,FALSE),IFERROR(VLOOKUP(A165,'26-30'!A:S,19,FALSE),VLOOKUP(A165,'22-25'!A:S,19,FALSE)))),N165)</f>
        <v>2032</v>
      </c>
    </row>
    <row r="166" spans="1:21">
      <c r="A166" s="125">
        <v>360808</v>
      </c>
      <c r="B166" s="126" t="s">
        <v>844</v>
      </c>
      <c r="C166" s="126" t="s">
        <v>845</v>
      </c>
      <c r="D166" s="126"/>
      <c r="E166" s="126" t="s">
        <v>102</v>
      </c>
      <c r="F166" s="126" t="s">
        <v>846</v>
      </c>
      <c r="G166" s="127">
        <v>1200</v>
      </c>
      <c r="H166" s="126"/>
      <c r="I166" s="126">
        <v>80</v>
      </c>
      <c r="J166" s="130"/>
      <c r="K166" s="126"/>
      <c r="L166" s="127" t="s">
        <v>847</v>
      </c>
      <c r="M166" s="131"/>
      <c r="N166" s="136">
        <v>2032</v>
      </c>
      <c r="O166" s="127" t="s">
        <v>453</v>
      </c>
      <c r="P166" s="127">
        <v>3</v>
      </c>
      <c r="Q166" s="126" t="s">
        <v>507</v>
      </c>
      <c r="R166" s="141"/>
      <c r="S166" s="135">
        <v>44792</v>
      </c>
      <c r="T166" s="142"/>
      <c r="U166" s="142">
        <f>IF(N166="",IFERROR(VLOOKUP(A166,'36-50'!A:S,19,FALSE),IFERROR(VLOOKUP(A166,'31-35'!A:S,19,FALSE),IFERROR(VLOOKUP(A166,'26-30'!A:S,19,FALSE),VLOOKUP(A166,'22-25'!A:S,19,FALSE)))),N166)</f>
        <v>2032</v>
      </c>
    </row>
    <row r="167" spans="1:21">
      <c r="A167" s="125">
        <v>330843</v>
      </c>
      <c r="B167" s="126" t="s">
        <v>848</v>
      </c>
      <c r="C167" s="126" t="s">
        <v>849</v>
      </c>
      <c r="D167" s="126"/>
      <c r="E167" s="126" t="s">
        <v>87</v>
      </c>
      <c r="F167" s="126" t="s">
        <v>546</v>
      </c>
      <c r="G167" s="144">
        <v>1200</v>
      </c>
      <c r="H167" s="126"/>
      <c r="I167" s="126"/>
      <c r="J167" s="130"/>
      <c r="K167" s="126"/>
      <c r="L167" s="127" t="s">
        <v>850</v>
      </c>
      <c r="M167" s="131"/>
      <c r="N167" s="127" t="str">
        <f>IF(M167="","",YEAR(M167))</f>
        <v/>
      </c>
      <c r="O167" s="127" t="s">
        <v>556</v>
      </c>
      <c r="P167" s="127">
        <v>7</v>
      </c>
      <c r="Q167" s="126"/>
      <c r="R167" s="141"/>
      <c r="S167" s="135">
        <v>44993</v>
      </c>
      <c r="T167" s="142"/>
      <c r="U167" s="142">
        <f>IF(N167="",IFERROR(VLOOKUP(A167,'36-50'!A:S,19,FALSE),IFERROR(VLOOKUP(A167,'31-35'!A:S,19,FALSE),IFERROR(VLOOKUP(A167,'26-30'!A:S,19,FALSE),VLOOKUP(A167,'22-25'!A:S,19,FALSE)))),N167)</f>
        <v>2047</v>
      </c>
    </row>
    <row r="168" spans="1:21">
      <c r="A168" s="125">
        <v>340815</v>
      </c>
      <c r="B168" s="126" t="s">
        <v>851</v>
      </c>
      <c r="C168" s="126" t="s">
        <v>852</v>
      </c>
      <c r="D168" s="126"/>
      <c r="E168" s="126" t="s">
        <v>92</v>
      </c>
      <c r="F168" s="126" t="s">
        <v>312</v>
      </c>
      <c r="G168" s="127">
        <v>1400</v>
      </c>
      <c r="H168" s="126"/>
      <c r="I168" s="126"/>
      <c r="J168" s="130"/>
      <c r="K168" s="126"/>
      <c r="L168" s="127" t="s">
        <v>853</v>
      </c>
      <c r="M168" s="131"/>
      <c r="N168" s="136">
        <v>2032</v>
      </c>
      <c r="O168" s="127" t="s">
        <v>453</v>
      </c>
      <c r="P168" s="127">
        <v>3</v>
      </c>
      <c r="Q168" s="126"/>
      <c r="R168" s="141"/>
      <c r="S168" s="135">
        <v>44792</v>
      </c>
      <c r="T168" s="142"/>
      <c r="U168" s="142">
        <f>IF(N168="",IFERROR(VLOOKUP(A168,'36-50'!A:S,19,FALSE),IFERROR(VLOOKUP(A168,'31-35'!A:S,19,FALSE),IFERROR(VLOOKUP(A168,'26-30'!A:S,19,FALSE),VLOOKUP(A168,'22-25'!A:S,19,FALSE)))),N168)</f>
        <v>2032</v>
      </c>
    </row>
    <row r="169" spans="1:21">
      <c r="A169" s="126"/>
      <c r="B169" s="144" t="s">
        <v>854</v>
      </c>
      <c r="C169" s="127" t="s">
        <v>855</v>
      </c>
      <c r="D169" s="127"/>
      <c r="E169" s="127" t="s">
        <v>117</v>
      </c>
      <c r="F169" s="127" t="s">
        <v>503</v>
      </c>
      <c r="G169" s="127">
        <v>900</v>
      </c>
      <c r="H169" s="127"/>
      <c r="I169" s="127">
        <v>60</v>
      </c>
      <c r="J169" s="147"/>
      <c r="K169" s="127"/>
      <c r="L169" s="127" t="s">
        <v>856</v>
      </c>
      <c r="M169" s="131"/>
      <c r="N169" s="136">
        <v>2031</v>
      </c>
      <c r="O169" s="127" t="s">
        <v>453</v>
      </c>
      <c r="P169" s="127">
        <v>3</v>
      </c>
      <c r="Q169" s="127" t="s">
        <v>831</v>
      </c>
      <c r="R169" s="150"/>
      <c r="S169" s="137">
        <v>44993</v>
      </c>
      <c r="T169" s="142"/>
      <c r="U169" s="142">
        <f>IF(N169="",IFERROR(VLOOKUP(A169,'36-50'!A:S,19,FALSE),IFERROR(VLOOKUP(A169,'31-35'!A:S,19,FALSE),IFERROR(VLOOKUP(A169,'26-30'!A:S,19,FALSE),VLOOKUP(A169,'22-25'!A:S,19,FALSE)))),N169)</f>
        <v>2031</v>
      </c>
    </row>
    <row r="170" spans="1:21">
      <c r="A170" s="125">
        <v>230805</v>
      </c>
      <c r="B170" s="126" t="s">
        <v>857</v>
      </c>
      <c r="C170" s="126" t="s">
        <v>858</v>
      </c>
      <c r="D170" s="126"/>
      <c r="E170" s="126" t="s">
        <v>73</v>
      </c>
      <c r="F170" s="126" t="s">
        <v>859</v>
      </c>
      <c r="G170" s="127">
        <v>1000</v>
      </c>
      <c r="H170" s="126"/>
      <c r="I170" s="126"/>
      <c r="J170" s="130"/>
      <c r="K170" s="126"/>
      <c r="L170" s="127" t="s">
        <v>860</v>
      </c>
      <c r="M170" s="131"/>
      <c r="N170" s="136">
        <v>2032</v>
      </c>
      <c r="O170" s="127" t="s">
        <v>453</v>
      </c>
      <c r="P170" s="127">
        <v>3</v>
      </c>
      <c r="Q170" s="126"/>
      <c r="R170" s="141"/>
      <c r="S170" s="135">
        <v>44792</v>
      </c>
      <c r="T170" s="142"/>
      <c r="U170" s="142">
        <f>IF(N170="",IFERROR(VLOOKUP(A170,'36-50'!A:S,19,FALSE),IFERROR(VLOOKUP(A170,'31-35'!A:S,19,FALSE),IFERROR(VLOOKUP(A170,'26-30'!A:S,19,FALSE),VLOOKUP(A170,'22-25'!A:S,19,FALSE)))),N170)</f>
        <v>2032</v>
      </c>
    </row>
    <row r="171" spans="1:21">
      <c r="A171" s="126"/>
      <c r="B171" s="144" t="s">
        <v>861</v>
      </c>
      <c r="C171" s="127" t="s">
        <v>862</v>
      </c>
      <c r="D171" s="127"/>
      <c r="E171" s="127" t="s">
        <v>53</v>
      </c>
      <c r="F171" s="127" t="s">
        <v>761</v>
      </c>
      <c r="G171" s="127">
        <v>1500</v>
      </c>
      <c r="H171" s="127"/>
      <c r="I171" s="127">
        <v>100</v>
      </c>
      <c r="J171" s="147"/>
      <c r="K171" s="127"/>
      <c r="L171" s="127" t="s">
        <v>863</v>
      </c>
      <c r="M171" s="131"/>
      <c r="N171" s="136">
        <v>2031</v>
      </c>
      <c r="O171" s="127" t="s">
        <v>453</v>
      </c>
      <c r="P171" s="127">
        <v>3</v>
      </c>
      <c r="Q171" s="127" t="s">
        <v>864</v>
      </c>
      <c r="R171" s="150"/>
      <c r="S171" s="137">
        <v>44993</v>
      </c>
      <c r="T171" s="142"/>
      <c r="U171" s="142">
        <f>IF(N171="",IFERROR(VLOOKUP(A171,'36-50'!A:S,19,FALSE),IFERROR(VLOOKUP(A171,'31-35'!A:S,19,FALSE),IFERROR(VLOOKUP(A171,'26-30'!A:S,19,FALSE),VLOOKUP(A171,'22-25'!A:S,19,FALSE)))),N171)</f>
        <v>2031</v>
      </c>
    </row>
    <row r="172" spans="1:21">
      <c r="A172" s="126"/>
      <c r="B172" s="144" t="s">
        <v>865</v>
      </c>
      <c r="C172" s="127" t="s">
        <v>866</v>
      </c>
      <c r="D172" s="127"/>
      <c r="E172" s="127" t="s">
        <v>53</v>
      </c>
      <c r="F172" s="127" t="s">
        <v>435</v>
      </c>
      <c r="G172" s="127">
        <v>1200</v>
      </c>
      <c r="H172" s="127"/>
      <c r="I172" s="127"/>
      <c r="J172" s="147"/>
      <c r="K172" s="127"/>
      <c r="L172" s="127" t="s">
        <v>863</v>
      </c>
      <c r="M172" s="131"/>
      <c r="N172" s="136">
        <v>2031</v>
      </c>
      <c r="O172" s="127" t="s">
        <v>453</v>
      </c>
      <c r="P172" s="127">
        <v>3</v>
      </c>
      <c r="Q172" s="127"/>
      <c r="R172" s="150"/>
      <c r="S172" s="137">
        <v>44993</v>
      </c>
      <c r="T172" s="142"/>
      <c r="U172" s="142">
        <f>IF(N172="",IFERROR(VLOOKUP(A172,'36-50'!A:S,19,FALSE),IFERROR(VLOOKUP(A172,'31-35'!A:S,19,FALSE),IFERROR(VLOOKUP(A172,'26-30'!A:S,19,FALSE),VLOOKUP(A172,'22-25'!A:S,19,FALSE)))),N172)</f>
        <v>2031</v>
      </c>
    </row>
    <row r="173" spans="1:21">
      <c r="A173" s="125">
        <v>330827</v>
      </c>
      <c r="B173" s="126" t="s">
        <v>867</v>
      </c>
      <c r="C173" s="126" t="s">
        <v>868</v>
      </c>
      <c r="D173" s="126"/>
      <c r="E173" s="126" t="s">
        <v>87</v>
      </c>
      <c r="F173" s="126" t="s">
        <v>406</v>
      </c>
      <c r="G173" s="144">
        <v>1400</v>
      </c>
      <c r="H173" s="126"/>
      <c r="I173" s="126"/>
      <c r="J173" s="130"/>
      <c r="K173" s="126"/>
      <c r="L173" s="127" t="s">
        <v>869</v>
      </c>
      <c r="M173" s="131"/>
      <c r="N173" s="136">
        <v>2029</v>
      </c>
      <c r="O173" s="144" t="s">
        <v>347</v>
      </c>
      <c r="P173" s="127">
        <v>2</v>
      </c>
      <c r="Q173" s="126"/>
      <c r="R173" s="141"/>
      <c r="S173" s="135">
        <v>44993</v>
      </c>
      <c r="T173" s="142"/>
      <c r="U173" s="142">
        <f>IF(N173="",IFERROR(VLOOKUP(A173,'36-50'!A:S,19,FALSE),IFERROR(VLOOKUP(A173,'31-35'!A:S,19,FALSE),IFERROR(VLOOKUP(A173,'26-30'!A:S,19,FALSE),VLOOKUP(A173,'22-25'!A:S,19,FALSE)))),N173)</f>
        <v>2029</v>
      </c>
    </row>
    <row r="174" spans="1:21">
      <c r="A174" s="125">
        <v>330826</v>
      </c>
      <c r="B174" s="126" t="s">
        <v>870</v>
      </c>
      <c r="C174" s="126" t="s">
        <v>871</v>
      </c>
      <c r="D174" s="126"/>
      <c r="E174" s="126" t="s">
        <v>87</v>
      </c>
      <c r="F174" s="126" t="s">
        <v>406</v>
      </c>
      <c r="G174" s="144">
        <v>1400</v>
      </c>
      <c r="H174" s="126"/>
      <c r="I174" s="126"/>
      <c r="J174" s="130"/>
      <c r="K174" s="126"/>
      <c r="L174" s="127" t="s">
        <v>869</v>
      </c>
      <c r="M174" s="131"/>
      <c r="N174" s="136">
        <v>2032</v>
      </c>
      <c r="O174" s="127" t="s">
        <v>453</v>
      </c>
      <c r="P174" s="127">
        <v>3</v>
      </c>
      <c r="Q174" s="126"/>
      <c r="R174" s="141"/>
      <c r="S174" s="135">
        <v>44993</v>
      </c>
      <c r="T174" s="142"/>
      <c r="U174" s="142">
        <f>IF(N174="",IFERROR(VLOOKUP(A174,'36-50'!A:S,19,FALSE),IFERROR(VLOOKUP(A174,'31-35'!A:S,19,FALSE),IFERROR(VLOOKUP(A174,'26-30'!A:S,19,FALSE),VLOOKUP(A174,'22-25'!A:S,19,FALSE)))),N174)</f>
        <v>2032</v>
      </c>
    </row>
    <row r="175" spans="1:21">
      <c r="A175" s="125">
        <v>330820</v>
      </c>
      <c r="B175" s="126" t="s">
        <v>872</v>
      </c>
      <c r="C175" s="126" t="s">
        <v>873</v>
      </c>
      <c r="D175" s="126"/>
      <c r="E175" s="126" t="s">
        <v>87</v>
      </c>
      <c r="F175" s="126" t="s">
        <v>431</v>
      </c>
      <c r="G175" s="127">
        <v>1200</v>
      </c>
      <c r="H175" s="126"/>
      <c r="I175" s="126">
        <v>68.3</v>
      </c>
      <c r="J175" s="130"/>
      <c r="K175" s="126"/>
      <c r="L175" s="127" t="s">
        <v>874</v>
      </c>
      <c r="M175" s="131"/>
      <c r="N175" s="136">
        <v>2031</v>
      </c>
      <c r="O175" s="127" t="s">
        <v>453</v>
      </c>
      <c r="P175" s="127">
        <v>3</v>
      </c>
      <c r="Q175" s="126" t="s">
        <v>875</v>
      </c>
      <c r="R175" s="141"/>
      <c r="S175" s="135">
        <v>44792</v>
      </c>
      <c r="T175" s="142"/>
      <c r="U175" s="142">
        <f>IF(N175="",IFERROR(VLOOKUP(A175,'36-50'!A:S,19,FALSE),IFERROR(VLOOKUP(A175,'31-35'!A:S,19,FALSE),IFERROR(VLOOKUP(A175,'26-30'!A:S,19,FALSE),VLOOKUP(A175,'22-25'!A:S,19,FALSE)))),N175)</f>
        <v>2031</v>
      </c>
    </row>
    <row r="176" spans="1:21">
      <c r="A176" s="125">
        <v>420833</v>
      </c>
      <c r="B176" s="126" t="s">
        <v>876</v>
      </c>
      <c r="C176" s="126" t="s">
        <v>877</v>
      </c>
      <c r="D176" s="126"/>
      <c r="E176" s="126" t="s">
        <v>117</v>
      </c>
      <c r="F176" s="126" t="s">
        <v>277</v>
      </c>
      <c r="G176" s="144">
        <v>300</v>
      </c>
      <c r="H176" s="126"/>
      <c r="I176" s="126">
        <v>25</v>
      </c>
      <c r="J176" s="130"/>
      <c r="K176" s="126"/>
      <c r="L176" s="127" t="s">
        <v>878</v>
      </c>
      <c r="M176" s="131"/>
      <c r="N176" s="127" t="str">
        <f>IF(M176="","",YEAR(M176))</f>
        <v/>
      </c>
      <c r="O176" s="127" t="s">
        <v>556</v>
      </c>
      <c r="P176" s="127">
        <v>7</v>
      </c>
      <c r="Q176" s="126" t="s">
        <v>879</v>
      </c>
      <c r="R176" s="141"/>
      <c r="S176" s="135">
        <v>44993</v>
      </c>
      <c r="T176" s="142"/>
      <c r="U176" s="142">
        <f>IF(N176="",IFERROR(VLOOKUP(A176,'36-50'!A:S,19,FALSE),IFERROR(VLOOKUP(A176,'31-35'!A:S,19,FALSE),IFERROR(VLOOKUP(A176,'26-30'!A:S,19,FALSE),VLOOKUP(A176,'22-25'!A:S,19,FALSE)))),N176)</f>
        <v>2055</v>
      </c>
    </row>
    <row r="177" spans="1:21">
      <c r="A177" s="125">
        <v>420803</v>
      </c>
      <c r="B177" s="126" t="s">
        <v>880</v>
      </c>
      <c r="C177" s="126" t="s">
        <v>881</v>
      </c>
      <c r="D177" s="126">
        <v>421200</v>
      </c>
      <c r="E177" s="126" t="s">
        <v>117</v>
      </c>
      <c r="F177" s="126" t="s">
        <v>882</v>
      </c>
      <c r="G177" s="144">
        <v>1400</v>
      </c>
      <c r="H177" s="126"/>
      <c r="I177" s="126"/>
      <c r="J177" s="130"/>
      <c r="K177" s="126"/>
      <c r="L177" s="127" t="s">
        <v>883</v>
      </c>
      <c r="M177" s="131"/>
      <c r="N177" s="136">
        <v>2032</v>
      </c>
      <c r="O177" s="127" t="s">
        <v>453</v>
      </c>
      <c r="P177" s="127">
        <v>3</v>
      </c>
      <c r="Q177" s="126"/>
      <c r="R177" s="141"/>
      <c r="S177" s="135">
        <v>44993</v>
      </c>
      <c r="T177" s="142"/>
      <c r="U177" s="142">
        <f>IF(N177="",IFERROR(VLOOKUP(A177,'36-50'!A:S,19,FALSE),IFERROR(VLOOKUP(A177,'31-35'!A:S,19,FALSE),IFERROR(VLOOKUP(A177,'26-30'!A:S,19,FALSE),VLOOKUP(A177,'22-25'!A:S,19,FALSE)))),N177)</f>
        <v>2032</v>
      </c>
    </row>
    <row r="178" spans="1:21">
      <c r="A178" s="125">
        <v>340819</v>
      </c>
      <c r="B178" s="126" t="s">
        <v>884</v>
      </c>
      <c r="C178" s="126" t="s">
        <v>885</v>
      </c>
      <c r="D178" s="126"/>
      <c r="E178" s="126" t="s">
        <v>92</v>
      </c>
      <c r="F178" s="126" t="s">
        <v>886</v>
      </c>
      <c r="G178" s="127">
        <v>1000</v>
      </c>
      <c r="H178" s="126" t="s">
        <v>240</v>
      </c>
      <c r="I178" s="126">
        <v>100</v>
      </c>
      <c r="J178" s="130"/>
      <c r="K178" s="126"/>
      <c r="L178" s="127" t="s">
        <v>887</v>
      </c>
      <c r="M178" s="131"/>
      <c r="N178" s="136">
        <v>2031</v>
      </c>
      <c r="O178" s="127" t="s">
        <v>453</v>
      </c>
      <c r="P178" s="127">
        <v>3</v>
      </c>
      <c r="Q178" s="126" t="s">
        <v>809</v>
      </c>
      <c r="R178" s="141"/>
      <c r="S178" s="137">
        <v>44993</v>
      </c>
      <c r="T178" s="142"/>
      <c r="U178" s="142">
        <f>IF(N178="",IFERROR(VLOOKUP(A178,'36-50'!A:S,19,FALSE),IFERROR(VLOOKUP(A178,'31-35'!A:S,19,FALSE),IFERROR(VLOOKUP(A178,'26-30'!A:S,19,FALSE),VLOOKUP(A178,'22-25'!A:S,19,FALSE)))),N178)</f>
        <v>2031</v>
      </c>
    </row>
    <row r="179" spans="1:21">
      <c r="A179" s="126"/>
      <c r="B179" s="144" t="s">
        <v>888</v>
      </c>
      <c r="C179" s="127" t="s">
        <v>889</v>
      </c>
      <c r="D179" s="127"/>
      <c r="E179" s="127" t="s">
        <v>117</v>
      </c>
      <c r="F179" s="127" t="s">
        <v>757</v>
      </c>
      <c r="G179" s="127"/>
      <c r="H179" s="127"/>
      <c r="I179" s="127">
        <v>80</v>
      </c>
      <c r="J179" s="147"/>
      <c r="K179" s="127"/>
      <c r="L179" s="127" t="s">
        <v>887</v>
      </c>
      <c r="M179" s="131"/>
      <c r="N179" s="136">
        <v>2031</v>
      </c>
      <c r="O179" s="127" t="s">
        <v>453</v>
      </c>
      <c r="P179" s="127">
        <v>3</v>
      </c>
      <c r="Q179" s="127" t="s">
        <v>532</v>
      </c>
      <c r="R179" s="150"/>
      <c r="S179" s="137">
        <v>44993</v>
      </c>
      <c r="T179" s="142"/>
      <c r="U179" s="142">
        <f>IF(N179="",IFERROR(VLOOKUP(A179,'36-50'!A:S,19,FALSE),IFERROR(VLOOKUP(A179,'31-35'!A:S,19,FALSE),IFERROR(VLOOKUP(A179,'26-30'!A:S,19,FALSE),VLOOKUP(A179,'22-25'!A:S,19,FALSE)))),N179)</f>
        <v>2031</v>
      </c>
    </row>
    <row r="180" spans="1:21">
      <c r="A180" s="125">
        <v>370805</v>
      </c>
      <c r="B180" s="126" t="s">
        <v>890</v>
      </c>
      <c r="C180" s="126" t="s">
        <v>891</v>
      </c>
      <c r="D180" s="126">
        <v>370900</v>
      </c>
      <c r="E180" s="126" t="s">
        <v>107</v>
      </c>
      <c r="F180" s="126" t="s">
        <v>239</v>
      </c>
      <c r="G180" s="127">
        <v>1800</v>
      </c>
      <c r="H180" s="126" t="s">
        <v>228</v>
      </c>
      <c r="I180" s="126">
        <v>101.86</v>
      </c>
      <c r="J180" s="130">
        <v>5.65888888888889</v>
      </c>
      <c r="K180" s="126">
        <v>18</v>
      </c>
      <c r="L180" s="127" t="s">
        <v>892</v>
      </c>
      <c r="M180" s="131">
        <v>46388</v>
      </c>
      <c r="N180" s="127">
        <f>IF(M180="","",YEAR(M180))</f>
        <v>2027</v>
      </c>
      <c r="O180" s="127" t="s">
        <v>347</v>
      </c>
      <c r="P180" s="127">
        <v>2</v>
      </c>
      <c r="Q180" s="126" t="s">
        <v>722</v>
      </c>
      <c r="R180" s="141">
        <v>0</v>
      </c>
      <c r="S180" s="135">
        <v>44792</v>
      </c>
      <c r="T180" s="110" t="s">
        <v>893</v>
      </c>
      <c r="U180" s="142">
        <f>IF(N180="",IFERROR(VLOOKUP(A180,'36-50'!A:S,19,FALSE),IFERROR(VLOOKUP(A180,'31-35'!A:S,19,FALSE),IFERROR(VLOOKUP(A180,'26-30'!A:S,19,FALSE),VLOOKUP(A180,'22-25'!A:S,19,FALSE)))),N180)</f>
        <v>2027</v>
      </c>
    </row>
    <row r="181" spans="1:21">
      <c r="A181" s="125">
        <v>210803</v>
      </c>
      <c r="B181" s="126" t="s">
        <v>894</v>
      </c>
      <c r="C181" s="126" t="s">
        <v>895</v>
      </c>
      <c r="D181" s="126">
        <v>210200</v>
      </c>
      <c r="E181" s="126" t="s">
        <v>63</v>
      </c>
      <c r="F181" s="126" t="s">
        <v>896</v>
      </c>
      <c r="G181" s="127">
        <v>1000</v>
      </c>
      <c r="H181" s="126" t="s">
        <v>240</v>
      </c>
      <c r="I181" s="126">
        <v>67.98</v>
      </c>
      <c r="J181" s="130">
        <v>6.798</v>
      </c>
      <c r="K181" s="126">
        <v>16.73</v>
      </c>
      <c r="L181" s="127" t="s">
        <v>897</v>
      </c>
      <c r="M181" s="131">
        <v>46388</v>
      </c>
      <c r="N181" s="127">
        <f>IF(M181="","",YEAR(M181))</f>
        <v>2027</v>
      </c>
      <c r="O181" s="127" t="s">
        <v>347</v>
      </c>
      <c r="P181" s="127">
        <v>2</v>
      </c>
      <c r="Q181" s="126" t="s">
        <v>722</v>
      </c>
      <c r="R181" s="141">
        <v>0.51</v>
      </c>
      <c r="S181" s="135">
        <v>44792</v>
      </c>
      <c r="T181" s="142"/>
      <c r="U181" s="142">
        <f>IF(N181="",IFERROR(VLOOKUP(A181,'36-50'!A:S,19,FALSE),IFERROR(VLOOKUP(A181,'31-35'!A:S,19,FALSE),IFERROR(VLOOKUP(A181,'26-30'!A:S,19,FALSE),VLOOKUP(A181,'22-25'!A:S,19,FALSE)))),N181)</f>
        <v>2027</v>
      </c>
    </row>
    <row r="182" spans="1:21">
      <c r="A182" s="125">
        <v>210802</v>
      </c>
      <c r="B182" s="126" t="s">
        <v>898</v>
      </c>
      <c r="C182" s="126" t="s">
        <v>899</v>
      </c>
      <c r="D182" s="126">
        <v>210400</v>
      </c>
      <c r="E182" s="126" t="s">
        <v>63</v>
      </c>
      <c r="F182" s="126" t="s">
        <v>804</v>
      </c>
      <c r="G182" s="127">
        <v>1800</v>
      </c>
      <c r="H182" s="126" t="s">
        <v>228</v>
      </c>
      <c r="I182" s="126">
        <v>108.25</v>
      </c>
      <c r="J182" s="130">
        <v>6.01388888888889</v>
      </c>
      <c r="K182" s="126">
        <v>30.11</v>
      </c>
      <c r="L182" s="127" t="s">
        <v>900</v>
      </c>
      <c r="M182" s="131">
        <v>44927</v>
      </c>
      <c r="N182" s="127">
        <f>IF(M182="","",YEAR(M182))</f>
        <v>2023</v>
      </c>
      <c r="O182" s="127" t="s">
        <v>347</v>
      </c>
      <c r="P182" s="127">
        <v>2</v>
      </c>
      <c r="Q182" s="126" t="s">
        <v>809</v>
      </c>
      <c r="R182" s="141">
        <v>0.7</v>
      </c>
      <c r="S182" s="135">
        <v>44792</v>
      </c>
      <c r="T182" s="142"/>
      <c r="U182" s="142">
        <f>IF(N182="",IFERROR(VLOOKUP(A182,'36-50'!A:S,19,FALSE),IFERROR(VLOOKUP(A182,'31-35'!A:S,19,FALSE),IFERROR(VLOOKUP(A182,'26-30'!A:S,19,FALSE),VLOOKUP(A182,'22-25'!A:S,19,FALSE)))),N182)</f>
        <v>2023</v>
      </c>
    </row>
    <row r="183" spans="1:21">
      <c r="A183" s="125">
        <v>450806</v>
      </c>
      <c r="B183" s="126" t="s">
        <v>901</v>
      </c>
      <c r="C183" s="126" t="s">
        <v>902</v>
      </c>
      <c r="D183" s="126">
        <v>450900</v>
      </c>
      <c r="E183" s="126" t="s">
        <v>132</v>
      </c>
      <c r="F183" s="126" t="s">
        <v>903</v>
      </c>
      <c r="G183" s="127">
        <v>1200</v>
      </c>
      <c r="H183" s="126" t="s">
        <v>222</v>
      </c>
      <c r="I183" s="126">
        <v>85</v>
      </c>
      <c r="J183" s="130"/>
      <c r="K183" s="126"/>
      <c r="L183" s="127" t="s">
        <v>904</v>
      </c>
      <c r="M183" s="131"/>
      <c r="N183" s="136">
        <v>2032</v>
      </c>
      <c r="O183" s="127" t="s">
        <v>453</v>
      </c>
      <c r="P183" s="127">
        <v>3</v>
      </c>
      <c r="Q183" s="126" t="s">
        <v>223</v>
      </c>
      <c r="R183" s="141">
        <v>0</v>
      </c>
      <c r="S183" s="135">
        <v>44792</v>
      </c>
      <c r="T183" s="110" t="s">
        <v>905</v>
      </c>
      <c r="U183" s="142">
        <f>IF(N183="",IFERROR(VLOOKUP(A183,'36-50'!A:S,19,FALSE),IFERROR(VLOOKUP(A183,'31-35'!A:S,19,FALSE),IFERROR(VLOOKUP(A183,'26-30'!A:S,19,FALSE),VLOOKUP(A183,'22-25'!A:S,19,FALSE)))),N183)</f>
        <v>2032</v>
      </c>
    </row>
    <row r="184" spans="1:21">
      <c r="A184" s="126"/>
      <c r="B184" s="144" t="s">
        <v>906</v>
      </c>
      <c r="C184" s="127" t="s">
        <v>907</v>
      </c>
      <c r="D184" s="127"/>
      <c r="E184" s="127" t="s">
        <v>102</v>
      </c>
      <c r="F184" s="127" t="s">
        <v>674</v>
      </c>
      <c r="G184" s="127">
        <v>1200</v>
      </c>
      <c r="H184" s="127" t="s">
        <v>222</v>
      </c>
      <c r="I184" s="127">
        <v>100</v>
      </c>
      <c r="J184" s="147"/>
      <c r="K184" s="127"/>
      <c r="L184" s="135" t="s">
        <v>908</v>
      </c>
      <c r="M184" s="131"/>
      <c r="N184" s="136">
        <v>2031</v>
      </c>
      <c r="O184" s="127" t="s">
        <v>453</v>
      </c>
      <c r="P184" s="127">
        <v>3</v>
      </c>
      <c r="Q184" s="127"/>
      <c r="R184" s="150"/>
      <c r="S184" s="137">
        <v>44993</v>
      </c>
      <c r="T184" s="142"/>
      <c r="U184" s="142">
        <f>IF(N184="",IFERROR(VLOOKUP(A184,'36-50'!A:S,19,FALSE),IFERROR(VLOOKUP(A184,'31-35'!A:S,19,FALSE),IFERROR(VLOOKUP(A184,'26-30'!A:S,19,FALSE),VLOOKUP(A184,'22-25'!A:S,19,FALSE)))),N184)</f>
        <v>2031</v>
      </c>
    </row>
    <row r="185" spans="1:21">
      <c r="A185" s="126"/>
      <c r="B185" s="144" t="s">
        <v>909</v>
      </c>
      <c r="C185" s="127" t="s">
        <v>910</v>
      </c>
      <c r="D185" s="127"/>
      <c r="E185" s="127" t="s">
        <v>117</v>
      </c>
      <c r="F185" s="127" t="s">
        <v>503</v>
      </c>
      <c r="G185" s="127">
        <v>1200</v>
      </c>
      <c r="H185" s="127"/>
      <c r="I185" s="127"/>
      <c r="J185" s="147"/>
      <c r="K185" s="127"/>
      <c r="L185" s="127" t="s">
        <v>911</v>
      </c>
      <c r="M185" s="131"/>
      <c r="N185" s="136">
        <v>2030</v>
      </c>
      <c r="O185" s="152" t="s">
        <v>347</v>
      </c>
      <c r="P185" s="127">
        <v>2</v>
      </c>
      <c r="Q185" s="127"/>
      <c r="R185" s="150"/>
      <c r="S185" s="135">
        <v>44993</v>
      </c>
      <c r="T185" s="142"/>
      <c r="U185" s="142">
        <f>IF(N185="",IFERROR(VLOOKUP(A185,'36-50'!A:S,19,FALSE),IFERROR(VLOOKUP(A185,'31-35'!A:S,19,FALSE),IFERROR(VLOOKUP(A185,'26-30'!A:S,19,FALSE),VLOOKUP(A185,'22-25'!A:S,19,FALSE)))),N185)</f>
        <v>2030</v>
      </c>
    </row>
    <row r="186" spans="1:21">
      <c r="A186" s="125">
        <v>420807</v>
      </c>
      <c r="B186" s="126" t="s">
        <v>912</v>
      </c>
      <c r="C186" s="126" t="s">
        <v>913</v>
      </c>
      <c r="D186" s="126"/>
      <c r="E186" s="126" t="s">
        <v>117</v>
      </c>
      <c r="F186" s="126" t="s">
        <v>503</v>
      </c>
      <c r="G186" s="127">
        <v>1200</v>
      </c>
      <c r="H186" s="126"/>
      <c r="I186" s="126"/>
      <c r="J186" s="130"/>
      <c r="K186" s="126"/>
      <c r="L186" s="127" t="s">
        <v>914</v>
      </c>
      <c r="M186" s="131">
        <v>46753</v>
      </c>
      <c r="N186" s="127">
        <f>IF(M186="","",YEAR(M186))</f>
        <v>2028</v>
      </c>
      <c r="O186" s="144" t="s">
        <v>347</v>
      </c>
      <c r="P186" s="127">
        <v>2</v>
      </c>
      <c r="Q186" s="126"/>
      <c r="R186" s="141"/>
      <c r="S186" s="135">
        <v>44993</v>
      </c>
      <c r="T186" s="142"/>
      <c r="U186" s="142">
        <f>IF(N186="",IFERROR(VLOOKUP(A186,'36-50'!A:S,19,FALSE),IFERROR(VLOOKUP(A186,'31-35'!A:S,19,FALSE),IFERROR(VLOOKUP(A186,'26-30'!A:S,19,FALSE),VLOOKUP(A186,'22-25'!A:S,19,FALSE)))),N186)</f>
        <v>2028</v>
      </c>
    </row>
    <row r="187" spans="1:21">
      <c r="A187" s="125">
        <v>440817</v>
      </c>
      <c r="B187" s="126" t="s">
        <v>915</v>
      </c>
      <c r="C187" s="126" t="s">
        <v>916</v>
      </c>
      <c r="D187" s="126"/>
      <c r="E187" s="126" t="s">
        <v>127</v>
      </c>
      <c r="F187" s="126" t="s">
        <v>484</v>
      </c>
      <c r="G187" s="127">
        <v>1200</v>
      </c>
      <c r="H187" s="126"/>
      <c r="I187" s="126"/>
      <c r="J187" s="130"/>
      <c r="K187" s="126"/>
      <c r="L187" s="127" t="s">
        <v>917</v>
      </c>
      <c r="M187" s="131"/>
      <c r="N187" s="136">
        <v>2033</v>
      </c>
      <c r="O187" s="127" t="s">
        <v>465</v>
      </c>
      <c r="P187" s="127">
        <v>5</v>
      </c>
      <c r="Q187" s="126"/>
      <c r="R187" s="141"/>
      <c r="S187" s="135">
        <v>44792</v>
      </c>
      <c r="T187" s="142"/>
      <c r="U187" s="142">
        <f>IF(N187="",IFERROR(VLOOKUP(A187,'36-50'!A:S,19,FALSE),IFERROR(VLOOKUP(A187,'31-35'!A:S,19,FALSE),IFERROR(VLOOKUP(A187,'26-30'!A:S,19,FALSE),VLOOKUP(A187,'22-25'!A:S,19,FALSE)))),N187)</f>
        <v>2033</v>
      </c>
    </row>
    <row r="188" spans="1:21">
      <c r="A188" s="125">
        <v>410820</v>
      </c>
      <c r="B188" s="126" t="s">
        <v>918</v>
      </c>
      <c r="C188" s="126" t="s">
        <v>919</v>
      </c>
      <c r="D188" s="126"/>
      <c r="E188" s="126" t="s">
        <v>112</v>
      </c>
      <c r="F188" s="126" t="s">
        <v>920</v>
      </c>
      <c r="G188" s="127">
        <v>1200</v>
      </c>
      <c r="H188" s="126"/>
      <c r="I188" s="126"/>
      <c r="J188" s="130"/>
      <c r="K188" s="126"/>
      <c r="L188" s="127" t="s">
        <v>921</v>
      </c>
      <c r="M188" s="131"/>
      <c r="N188" s="127" t="str">
        <f>IF(M188="","",YEAR(M188))</f>
        <v/>
      </c>
      <c r="O188" s="127" t="s">
        <v>556</v>
      </c>
      <c r="P188" s="127">
        <v>7</v>
      </c>
      <c r="Q188" s="126"/>
      <c r="R188" s="141"/>
      <c r="S188" s="135">
        <v>44792</v>
      </c>
      <c r="T188" s="142"/>
      <c r="U188" s="142">
        <f>IF(N188="",IFERROR(VLOOKUP(A188,'36-50'!A:S,19,FALSE),IFERROR(VLOOKUP(A188,'31-35'!A:S,19,FALSE),IFERROR(VLOOKUP(A188,'26-30'!A:S,19,FALSE),VLOOKUP(A188,'22-25'!A:S,19,FALSE)))),N188)</f>
        <v>2055</v>
      </c>
    </row>
    <row r="189" spans="1:21">
      <c r="A189" s="125">
        <v>410808</v>
      </c>
      <c r="B189" s="126" t="s">
        <v>922</v>
      </c>
      <c r="C189" s="126" t="s">
        <v>923</v>
      </c>
      <c r="D189" s="126"/>
      <c r="E189" s="126" t="s">
        <v>112</v>
      </c>
      <c r="F189" s="126" t="s">
        <v>263</v>
      </c>
      <c r="G189" s="127">
        <v>2100</v>
      </c>
      <c r="H189" s="126"/>
      <c r="I189" s="126"/>
      <c r="J189" s="130"/>
      <c r="K189" s="126"/>
      <c r="L189" s="127" t="s">
        <v>924</v>
      </c>
      <c r="M189" s="131"/>
      <c r="N189" s="136">
        <v>2029</v>
      </c>
      <c r="O189" s="144" t="s">
        <v>347</v>
      </c>
      <c r="P189" s="127">
        <v>2</v>
      </c>
      <c r="Q189" s="126"/>
      <c r="R189" s="141"/>
      <c r="S189" s="135">
        <v>44993</v>
      </c>
      <c r="T189" s="142"/>
      <c r="U189" s="142">
        <f>IF(N189="",IFERROR(VLOOKUP(A189,'36-50'!A:S,19,FALSE),IFERROR(VLOOKUP(A189,'31-35'!A:S,19,FALSE),IFERROR(VLOOKUP(A189,'26-30'!A:S,19,FALSE),VLOOKUP(A189,'22-25'!A:S,19,FALSE)))),N189)</f>
        <v>2029</v>
      </c>
    </row>
    <row r="190" spans="1:21">
      <c r="A190" s="125">
        <v>420804</v>
      </c>
      <c r="B190" s="126" t="s">
        <v>925</v>
      </c>
      <c r="C190" s="126" t="s">
        <v>926</v>
      </c>
      <c r="D190" s="126">
        <v>421100</v>
      </c>
      <c r="E190" s="126" t="s">
        <v>117</v>
      </c>
      <c r="F190" s="126" t="s">
        <v>277</v>
      </c>
      <c r="G190" s="127">
        <v>1400</v>
      </c>
      <c r="H190" s="126"/>
      <c r="I190" s="126">
        <v>101.9</v>
      </c>
      <c r="J190" s="130"/>
      <c r="K190" s="126"/>
      <c r="L190" s="137" t="s">
        <v>927</v>
      </c>
      <c r="M190" s="131">
        <v>47119</v>
      </c>
      <c r="N190" s="127">
        <f>IF(M190="","",YEAR(M190))</f>
        <v>2029</v>
      </c>
      <c r="O190" s="144" t="s">
        <v>347</v>
      </c>
      <c r="P190" s="127">
        <v>2</v>
      </c>
      <c r="Q190" s="126" t="s">
        <v>928</v>
      </c>
      <c r="R190" s="141"/>
      <c r="S190" s="135">
        <v>44993</v>
      </c>
      <c r="T190" s="143" t="s">
        <v>929</v>
      </c>
      <c r="U190" s="142">
        <f>IF(N190="",IFERROR(VLOOKUP(A190,'36-50'!A:S,19,FALSE),IFERROR(VLOOKUP(A190,'31-35'!A:S,19,FALSE),IFERROR(VLOOKUP(A190,'26-30'!A:S,19,FALSE),VLOOKUP(A190,'22-25'!A:S,19,FALSE)))),N190)</f>
        <v>2029</v>
      </c>
    </row>
    <row r="191" spans="1:21">
      <c r="A191" s="125">
        <v>440828</v>
      </c>
      <c r="B191" s="126" t="s">
        <v>930</v>
      </c>
      <c r="C191" s="126" t="s">
        <v>931</v>
      </c>
      <c r="D191" s="126"/>
      <c r="E191" s="126" t="s">
        <v>127</v>
      </c>
      <c r="F191" s="126" t="s">
        <v>932</v>
      </c>
      <c r="G191" s="144">
        <v>1200</v>
      </c>
      <c r="H191" s="126"/>
      <c r="I191" s="126"/>
      <c r="J191" s="130"/>
      <c r="K191" s="126"/>
      <c r="L191" s="127" t="s">
        <v>933</v>
      </c>
      <c r="M191" s="131"/>
      <c r="N191" s="127" t="str">
        <f>IF(M191="","",YEAR(M191))</f>
        <v/>
      </c>
      <c r="O191" s="127" t="s">
        <v>556</v>
      </c>
      <c r="P191" s="127">
        <v>7</v>
      </c>
      <c r="Q191" s="126" t="s">
        <v>532</v>
      </c>
      <c r="R191" s="141"/>
      <c r="S191" s="135">
        <v>44993</v>
      </c>
      <c r="T191" s="142"/>
      <c r="U191" s="142">
        <f>IF(N191="",IFERROR(VLOOKUP(A191,'36-50'!A:S,19,FALSE),IFERROR(VLOOKUP(A191,'31-35'!A:S,19,FALSE),IFERROR(VLOOKUP(A191,'26-30'!A:S,19,FALSE),VLOOKUP(A191,'22-25'!A:S,19,FALSE)))),N191)</f>
        <v>2048</v>
      </c>
    </row>
    <row r="192" spans="1:21">
      <c r="A192" s="125">
        <v>440813</v>
      </c>
      <c r="B192" s="126" t="s">
        <v>934</v>
      </c>
      <c r="C192" s="126" t="s">
        <v>935</v>
      </c>
      <c r="D192" s="126">
        <v>441300</v>
      </c>
      <c r="E192" s="126" t="s">
        <v>127</v>
      </c>
      <c r="F192" s="126" t="s">
        <v>267</v>
      </c>
      <c r="G192" s="127">
        <v>1200</v>
      </c>
      <c r="H192" s="126" t="s">
        <v>364</v>
      </c>
      <c r="I192" s="149">
        <v>83</v>
      </c>
      <c r="J192" s="130">
        <v>5</v>
      </c>
      <c r="K192" s="126" t="s">
        <v>457</v>
      </c>
      <c r="L192" s="135" t="s">
        <v>936</v>
      </c>
      <c r="M192" s="131">
        <v>46023</v>
      </c>
      <c r="N192" s="127">
        <f>IF(M192="","",YEAR(M192))</f>
        <v>2026</v>
      </c>
      <c r="O192" s="127" t="s">
        <v>453</v>
      </c>
      <c r="P192" s="127">
        <v>3</v>
      </c>
      <c r="Q192" s="126" t="s">
        <v>223</v>
      </c>
      <c r="R192" s="141">
        <v>0</v>
      </c>
      <c r="S192" s="135">
        <v>44993</v>
      </c>
      <c r="T192" s="110" t="s">
        <v>937</v>
      </c>
      <c r="U192" s="142">
        <f>IF(N192="",IFERROR(VLOOKUP(A192,'36-50'!A:S,19,FALSE),IFERROR(VLOOKUP(A192,'31-35'!A:S,19,FALSE),IFERROR(VLOOKUP(A192,'26-30'!A:S,19,FALSE),VLOOKUP(A192,'22-25'!A:S,19,FALSE)))),N192)</f>
        <v>2026</v>
      </c>
    </row>
    <row r="193" spans="1:21">
      <c r="A193" s="126"/>
      <c r="B193" s="144" t="s">
        <v>938</v>
      </c>
      <c r="C193" s="127" t="s">
        <v>939</v>
      </c>
      <c r="D193" s="127"/>
      <c r="E193" s="126" t="s">
        <v>172</v>
      </c>
      <c r="F193" s="127" t="s">
        <v>940</v>
      </c>
      <c r="G193" s="127">
        <v>1200</v>
      </c>
      <c r="H193" s="127"/>
      <c r="I193" s="127">
        <v>80</v>
      </c>
      <c r="J193" s="147"/>
      <c r="K193" s="127"/>
      <c r="L193" s="127" t="s">
        <v>941</v>
      </c>
      <c r="M193" s="131"/>
      <c r="N193" s="136">
        <v>2031</v>
      </c>
      <c r="O193" s="127" t="s">
        <v>453</v>
      </c>
      <c r="P193" s="127">
        <v>3</v>
      </c>
      <c r="Q193" s="127" t="s">
        <v>942</v>
      </c>
      <c r="R193" s="150"/>
      <c r="S193" s="137">
        <v>44993</v>
      </c>
      <c r="T193" s="142"/>
      <c r="U193" s="142">
        <f>IF(N193="",IFERROR(VLOOKUP(A193,'36-50'!A:S,19,FALSE),IFERROR(VLOOKUP(A193,'31-35'!A:S,19,FALSE),IFERROR(VLOOKUP(A193,'26-30'!A:S,19,FALSE),VLOOKUP(A193,'22-25'!A:S,19,FALSE)))),N193)</f>
        <v>2031</v>
      </c>
    </row>
    <row r="194" spans="1:21">
      <c r="A194" s="126"/>
      <c r="B194" s="144" t="s">
        <v>943</v>
      </c>
      <c r="C194" s="127" t="s">
        <v>944</v>
      </c>
      <c r="D194" s="127"/>
      <c r="E194" s="126" t="s">
        <v>112</v>
      </c>
      <c r="F194" s="127" t="s">
        <v>394</v>
      </c>
      <c r="G194" s="127">
        <v>1800</v>
      </c>
      <c r="H194" s="127" t="s">
        <v>228</v>
      </c>
      <c r="I194" s="126">
        <v>114.9</v>
      </c>
      <c r="J194" s="147"/>
      <c r="K194" s="127"/>
      <c r="L194" s="127" t="s">
        <v>945</v>
      </c>
      <c r="M194" s="131"/>
      <c r="N194" s="136">
        <v>2029</v>
      </c>
      <c r="O194" s="144" t="s">
        <v>347</v>
      </c>
      <c r="P194" s="127">
        <v>2</v>
      </c>
      <c r="Q194" s="127"/>
      <c r="R194" s="150"/>
      <c r="S194" s="135">
        <v>44993</v>
      </c>
      <c r="T194" s="142"/>
      <c r="U194" s="142">
        <f>IF(N194="",IFERROR(VLOOKUP(A194,'36-50'!A:S,19,FALSE),IFERROR(VLOOKUP(A194,'31-35'!A:S,19,FALSE),IFERROR(VLOOKUP(A194,'26-30'!A:S,19,FALSE),VLOOKUP(A194,'22-25'!A:S,19,FALSE)))),N194)</f>
        <v>2029</v>
      </c>
    </row>
    <row r="195" spans="1:21">
      <c r="A195" s="125">
        <v>440820</v>
      </c>
      <c r="B195" s="126" t="s">
        <v>946</v>
      </c>
      <c r="C195" s="126" t="s">
        <v>947</v>
      </c>
      <c r="D195" s="126">
        <v>441200</v>
      </c>
      <c r="E195" s="126" t="s">
        <v>127</v>
      </c>
      <c r="F195" s="126" t="s">
        <v>484</v>
      </c>
      <c r="G195" s="127">
        <v>1200</v>
      </c>
      <c r="H195" s="126" t="s">
        <v>222</v>
      </c>
      <c r="I195" s="126"/>
      <c r="J195" s="130"/>
      <c r="K195" s="126"/>
      <c r="L195" s="126" t="s">
        <v>948</v>
      </c>
      <c r="M195" s="131"/>
      <c r="N195" s="127" t="str">
        <f>IF(M195="","",YEAR(M195))</f>
        <v/>
      </c>
      <c r="O195" s="127" t="s">
        <v>556</v>
      </c>
      <c r="P195" s="127">
        <v>7</v>
      </c>
      <c r="Q195" s="126"/>
      <c r="R195" s="141"/>
      <c r="S195" s="135">
        <v>44792</v>
      </c>
      <c r="T195" s="142"/>
      <c r="U195" s="142">
        <f>IF(N195="",IFERROR(VLOOKUP(A195,'36-50'!A:S,19,FALSE),IFERROR(VLOOKUP(A195,'31-35'!A:S,19,FALSE),IFERROR(VLOOKUP(A195,'26-30'!A:S,19,FALSE),VLOOKUP(A195,'22-25'!A:S,19,FALSE)))),N195)</f>
        <v>2050</v>
      </c>
    </row>
    <row r="196" spans="1:21">
      <c r="A196" s="126"/>
      <c r="B196" s="144" t="s">
        <v>949</v>
      </c>
      <c r="C196" s="127" t="s">
        <v>950</v>
      </c>
      <c r="D196" s="127"/>
      <c r="E196" s="126" t="s">
        <v>102</v>
      </c>
      <c r="F196" s="126" t="s">
        <v>846</v>
      </c>
      <c r="G196" s="127">
        <v>1400</v>
      </c>
      <c r="H196" s="127"/>
      <c r="I196" s="127"/>
      <c r="J196" s="147"/>
      <c r="K196" s="127"/>
      <c r="L196" s="135" t="s">
        <v>951</v>
      </c>
      <c r="M196" s="131"/>
      <c r="N196" s="136">
        <v>2031</v>
      </c>
      <c r="O196" s="127" t="s">
        <v>453</v>
      </c>
      <c r="P196" s="127">
        <v>3</v>
      </c>
      <c r="Q196" s="127"/>
      <c r="R196" s="150"/>
      <c r="S196" s="137">
        <v>44993</v>
      </c>
      <c r="T196" s="142"/>
      <c r="U196" s="142">
        <f>IF(N196="",IFERROR(VLOOKUP(A196,'36-50'!A:S,19,FALSE),IFERROR(VLOOKUP(A196,'31-35'!A:S,19,FALSE),IFERROR(VLOOKUP(A196,'26-30'!A:S,19,FALSE),VLOOKUP(A196,'22-25'!A:S,19,FALSE)))),N196)</f>
        <v>2031</v>
      </c>
    </row>
    <row r="197" spans="1:21">
      <c r="A197" s="126"/>
      <c r="B197" s="144" t="s">
        <v>952</v>
      </c>
      <c r="C197" s="127" t="s">
        <v>953</v>
      </c>
      <c r="D197" s="127"/>
      <c r="E197" s="127" t="s">
        <v>97</v>
      </c>
      <c r="F197" s="127" t="s">
        <v>492</v>
      </c>
      <c r="G197" s="127">
        <v>250</v>
      </c>
      <c r="H197" s="126" t="s">
        <v>954</v>
      </c>
      <c r="I197" s="127">
        <v>20</v>
      </c>
      <c r="J197" s="147"/>
      <c r="K197" s="127"/>
      <c r="L197" s="137" t="s">
        <v>955</v>
      </c>
      <c r="M197" s="131"/>
      <c r="N197" s="136">
        <f>N187+1</f>
        <v>2034</v>
      </c>
      <c r="O197" s="127" t="s">
        <v>465</v>
      </c>
      <c r="P197" s="127">
        <v>5</v>
      </c>
      <c r="Q197" s="127"/>
      <c r="R197" s="150"/>
      <c r="S197" s="137">
        <v>44993</v>
      </c>
      <c r="T197" s="142"/>
      <c r="U197" s="142">
        <f>IF(N197="",IFERROR(VLOOKUP(A197,'36-50'!A:S,19,FALSE),IFERROR(VLOOKUP(A197,'31-35'!A:S,19,FALSE),IFERROR(VLOOKUP(A197,'26-30'!A:S,19,FALSE),VLOOKUP(A197,'22-25'!A:S,19,FALSE)))),N197)</f>
        <v>2034</v>
      </c>
    </row>
    <row r="198" spans="1:21">
      <c r="A198" s="126"/>
      <c r="B198" s="144" t="s">
        <v>956</v>
      </c>
      <c r="C198" s="127" t="s">
        <v>957</v>
      </c>
      <c r="D198" s="127"/>
      <c r="E198" s="126" t="s">
        <v>172</v>
      </c>
      <c r="F198" s="127" t="s">
        <v>958</v>
      </c>
      <c r="G198" s="127">
        <v>1200</v>
      </c>
      <c r="H198" s="127" t="s">
        <v>364</v>
      </c>
      <c r="I198" s="127">
        <v>85</v>
      </c>
      <c r="J198" s="147"/>
      <c r="K198" s="127"/>
      <c r="L198" s="127" t="s">
        <v>959</v>
      </c>
      <c r="M198" s="131"/>
      <c r="N198" s="136">
        <v>2031</v>
      </c>
      <c r="O198" s="127" t="s">
        <v>453</v>
      </c>
      <c r="P198" s="127">
        <v>3</v>
      </c>
      <c r="Q198" s="127" t="s">
        <v>960</v>
      </c>
      <c r="R198" s="150"/>
      <c r="S198" s="137">
        <v>44993</v>
      </c>
      <c r="T198" s="142"/>
      <c r="U198" s="142">
        <f>IF(N198="",IFERROR(VLOOKUP(A198,'36-50'!A:S,19,FALSE),IFERROR(VLOOKUP(A198,'31-35'!A:S,19,FALSE),IFERROR(VLOOKUP(A198,'26-30'!A:S,19,FALSE),VLOOKUP(A198,'22-25'!A:S,19,FALSE)))),N198)</f>
        <v>2031</v>
      </c>
    </row>
    <row r="199" spans="1:21">
      <c r="A199" s="125">
        <v>440812</v>
      </c>
      <c r="B199" s="126" t="s">
        <v>961</v>
      </c>
      <c r="C199" s="126" t="s">
        <v>962</v>
      </c>
      <c r="D199" s="126">
        <v>441500</v>
      </c>
      <c r="E199" s="126" t="s">
        <v>127</v>
      </c>
      <c r="F199" s="126" t="s">
        <v>963</v>
      </c>
      <c r="G199" s="127">
        <v>1400</v>
      </c>
      <c r="H199" s="126" t="s">
        <v>328</v>
      </c>
      <c r="I199" s="126">
        <v>90</v>
      </c>
      <c r="J199" s="130">
        <v>6.42857142857143</v>
      </c>
      <c r="K199" s="126" t="s">
        <v>457</v>
      </c>
      <c r="L199" s="126" t="s">
        <v>964</v>
      </c>
      <c r="M199" s="131"/>
      <c r="N199" s="136">
        <v>2032</v>
      </c>
      <c r="O199" s="127" t="s">
        <v>453</v>
      </c>
      <c r="P199" s="127">
        <v>3</v>
      </c>
      <c r="Q199" s="126" t="s">
        <v>223</v>
      </c>
      <c r="R199" s="141">
        <v>0</v>
      </c>
      <c r="S199" s="135">
        <v>44792</v>
      </c>
      <c r="T199" s="110" t="s">
        <v>965</v>
      </c>
      <c r="U199" s="142">
        <f>IF(N199="",IFERROR(VLOOKUP(A199,'36-50'!A:S,19,FALSE),IFERROR(VLOOKUP(A199,'31-35'!A:S,19,FALSE),IFERROR(VLOOKUP(A199,'26-30'!A:S,19,FALSE),VLOOKUP(A199,'22-25'!A:S,19,FALSE)))),N199)</f>
        <v>2032</v>
      </c>
    </row>
    <row r="200" spans="1:21">
      <c r="A200" s="125"/>
      <c r="B200" s="149" t="s">
        <v>966</v>
      </c>
      <c r="C200" s="126" t="s">
        <v>967</v>
      </c>
      <c r="D200" s="126"/>
      <c r="E200" s="126" t="s">
        <v>127</v>
      </c>
      <c r="F200" s="126" t="s">
        <v>299</v>
      </c>
      <c r="G200" s="127">
        <v>1200</v>
      </c>
      <c r="H200" s="126"/>
      <c r="I200" s="126">
        <v>80</v>
      </c>
      <c r="J200" s="130"/>
      <c r="K200" s="156"/>
      <c r="L200" s="127" t="s">
        <v>968</v>
      </c>
      <c r="M200" s="131"/>
      <c r="N200" s="136">
        <v>2031</v>
      </c>
      <c r="O200" s="127" t="s">
        <v>453</v>
      </c>
      <c r="P200" s="127">
        <v>3</v>
      </c>
      <c r="Q200" s="126" t="s">
        <v>969</v>
      </c>
      <c r="R200" s="141"/>
      <c r="S200" s="137">
        <v>44993</v>
      </c>
      <c r="T200" s="142"/>
      <c r="U200" s="142">
        <f>IF(N200="",IFERROR(VLOOKUP(A200,'36-50'!A:S,19,FALSE),IFERROR(VLOOKUP(A200,'31-35'!A:S,19,FALSE),IFERROR(VLOOKUP(A200,'26-30'!A:S,19,FALSE),VLOOKUP(A200,'22-25'!A:S,19,FALSE)))),N200)</f>
        <v>2031</v>
      </c>
    </row>
    <row r="201" spans="1:21">
      <c r="A201" s="125">
        <v>450812</v>
      </c>
      <c r="B201" s="126" t="s">
        <v>970</v>
      </c>
      <c r="C201" s="126" t="s">
        <v>971</v>
      </c>
      <c r="D201" s="126">
        <v>450200</v>
      </c>
      <c r="E201" s="126" t="s">
        <v>132</v>
      </c>
      <c r="F201" s="126" t="s">
        <v>972</v>
      </c>
      <c r="G201" s="127">
        <v>1200</v>
      </c>
      <c r="H201" s="126"/>
      <c r="I201" s="126"/>
      <c r="J201" s="130"/>
      <c r="K201" s="126"/>
      <c r="L201" s="126" t="s">
        <v>973</v>
      </c>
      <c r="M201" s="131"/>
      <c r="N201" s="136">
        <v>2032</v>
      </c>
      <c r="O201" s="127" t="s">
        <v>453</v>
      </c>
      <c r="P201" s="127">
        <v>3</v>
      </c>
      <c r="Q201" s="126"/>
      <c r="R201" s="141"/>
      <c r="S201" s="135">
        <v>44792</v>
      </c>
      <c r="T201" s="110" t="s">
        <v>974</v>
      </c>
      <c r="U201" s="142">
        <f>IF(N201="",IFERROR(VLOOKUP(A201,'36-50'!A:S,19,FALSE),IFERROR(VLOOKUP(A201,'31-35'!A:S,19,FALSE),IFERROR(VLOOKUP(A201,'26-30'!A:S,19,FALSE),VLOOKUP(A201,'22-25'!A:S,19,FALSE)))),N201)</f>
        <v>2032</v>
      </c>
    </row>
    <row r="202" spans="1:21">
      <c r="A202" s="125">
        <v>440815</v>
      </c>
      <c r="B202" s="126" t="s">
        <v>975</v>
      </c>
      <c r="C202" s="126" t="s">
        <v>976</v>
      </c>
      <c r="D202" s="126">
        <v>440900</v>
      </c>
      <c r="E202" s="126" t="s">
        <v>127</v>
      </c>
      <c r="F202" s="126" t="s">
        <v>977</v>
      </c>
      <c r="G202" s="127">
        <v>1200</v>
      </c>
      <c r="H202" s="126"/>
      <c r="I202" s="126"/>
      <c r="J202" s="130"/>
      <c r="K202" s="126"/>
      <c r="L202" s="126" t="s">
        <v>978</v>
      </c>
      <c r="M202" s="131"/>
      <c r="N202" s="136">
        <v>2032</v>
      </c>
      <c r="O202" s="127" t="s">
        <v>453</v>
      </c>
      <c r="P202" s="127">
        <v>3</v>
      </c>
      <c r="Q202" s="126" t="s">
        <v>223</v>
      </c>
      <c r="R202" s="141">
        <v>0</v>
      </c>
      <c r="S202" s="135">
        <v>44792</v>
      </c>
      <c r="T202" s="110" t="s">
        <v>979</v>
      </c>
      <c r="U202" s="142">
        <f>IF(N202="",IFERROR(VLOOKUP(A202,'36-50'!A:S,19,FALSE),IFERROR(VLOOKUP(A202,'31-35'!A:S,19,FALSE),IFERROR(VLOOKUP(A202,'26-30'!A:S,19,FALSE),VLOOKUP(A202,'22-25'!A:S,19,FALSE)))),N202)</f>
        <v>2032</v>
      </c>
    </row>
    <row r="203" spans="1:21">
      <c r="A203" s="126"/>
      <c r="B203" s="144" t="s">
        <v>980</v>
      </c>
      <c r="C203" s="127" t="s">
        <v>981</v>
      </c>
      <c r="D203" s="127"/>
      <c r="E203" s="127" t="s">
        <v>127</v>
      </c>
      <c r="F203" s="127" t="s">
        <v>484</v>
      </c>
      <c r="G203" s="127">
        <v>800</v>
      </c>
      <c r="H203" s="127"/>
      <c r="I203" s="127">
        <v>50</v>
      </c>
      <c r="J203" s="147"/>
      <c r="K203" s="127"/>
      <c r="L203" s="127" t="s">
        <v>982</v>
      </c>
      <c r="M203" s="131"/>
      <c r="N203" s="136">
        <v>2031</v>
      </c>
      <c r="O203" s="127" t="s">
        <v>453</v>
      </c>
      <c r="P203" s="127">
        <v>3</v>
      </c>
      <c r="Q203" s="127" t="s">
        <v>983</v>
      </c>
      <c r="R203" s="150"/>
      <c r="S203" s="137">
        <v>44993</v>
      </c>
      <c r="T203" s="142"/>
      <c r="U203" s="142">
        <f>IF(N203="",IFERROR(VLOOKUP(A203,'36-50'!A:S,19,FALSE),IFERROR(VLOOKUP(A203,'31-35'!A:S,19,FALSE),IFERROR(VLOOKUP(A203,'26-30'!A:S,19,FALSE),VLOOKUP(A203,'22-25'!A:S,19,FALSE)))),N203)</f>
        <v>2031</v>
      </c>
    </row>
    <row r="204" spans="1:21">
      <c r="A204" s="125">
        <v>410805</v>
      </c>
      <c r="B204" s="126" t="s">
        <v>984</v>
      </c>
      <c r="C204" s="126" t="s">
        <v>985</v>
      </c>
      <c r="D204" s="126">
        <v>411500</v>
      </c>
      <c r="E204" s="126" t="s">
        <v>112</v>
      </c>
      <c r="F204" s="126" t="s">
        <v>986</v>
      </c>
      <c r="G204" s="127">
        <v>1000</v>
      </c>
      <c r="H204" s="126"/>
      <c r="I204" s="126"/>
      <c r="J204" s="130"/>
      <c r="K204" s="126"/>
      <c r="L204" s="127" t="s">
        <v>987</v>
      </c>
      <c r="M204" s="131">
        <v>45658</v>
      </c>
      <c r="N204" s="127">
        <f>IF(M204="","",YEAR(M204))</f>
        <v>2025</v>
      </c>
      <c r="O204" s="127" t="s">
        <v>347</v>
      </c>
      <c r="P204" s="127">
        <v>2</v>
      </c>
      <c r="Q204" s="126" t="s">
        <v>864</v>
      </c>
      <c r="R204" s="141"/>
      <c r="S204" s="135">
        <v>44792</v>
      </c>
      <c r="T204" s="142"/>
      <c r="U204" s="142">
        <f>IF(N204="",IFERROR(VLOOKUP(A204,'36-50'!A:S,19,FALSE),IFERROR(VLOOKUP(A204,'31-35'!A:S,19,FALSE),IFERROR(VLOOKUP(A204,'26-30'!A:S,19,FALSE),VLOOKUP(A204,'22-25'!A:S,19,FALSE)))),N204)</f>
        <v>2025</v>
      </c>
    </row>
    <row r="205" spans="1:21">
      <c r="A205" s="125">
        <v>500804</v>
      </c>
      <c r="B205" s="126" t="s">
        <v>988</v>
      </c>
      <c r="C205" s="126" t="s">
        <v>989</v>
      </c>
      <c r="D205" s="126"/>
      <c r="E205" s="126" t="s">
        <v>142</v>
      </c>
      <c r="F205" s="126" t="s">
        <v>142</v>
      </c>
      <c r="G205" s="127">
        <v>1200</v>
      </c>
      <c r="H205" s="126"/>
      <c r="I205" s="126"/>
      <c r="J205" s="130"/>
      <c r="K205" s="126"/>
      <c r="L205" s="127" t="s">
        <v>990</v>
      </c>
      <c r="M205" s="131"/>
      <c r="N205" s="136">
        <v>2032</v>
      </c>
      <c r="O205" s="127" t="s">
        <v>453</v>
      </c>
      <c r="P205" s="127">
        <v>3</v>
      </c>
      <c r="Q205" s="126" t="s">
        <v>507</v>
      </c>
      <c r="R205" s="141"/>
      <c r="S205" s="135">
        <v>44792</v>
      </c>
      <c r="T205" s="142"/>
      <c r="U205" s="142">
        <f>IF(N205="",IFERROR(VLOOKUP(A205,'36-50'!A:S,19,FALSE),IFERROR(VLOOKUP(A205,'31-35'!A:S,19,FALSE),IFERROR(VLOOKUP(A205,'26-30'!A:S,19,FALSE),VLOOKUP(A205,'22-25'!A:S,19,FALSE)))),N205)</f>
        <v>2032</v>
      </c>
    </row>
    <row r="206" spans="1:21">
      <c r="A206" s="126"/>
      <c r="B206" s="144" t="s">
        <v>991</v>
      </c>
      <c r="C206" s="127" t="s">
        <v>992</v>
      </c>
      <c r="D206" s="127"/>
      <c r="E206" s="126" t="s">
        <v>112</v>
      </c>
      <c r="F206" s="127" t="s">
        <v>993</v>
      </c>
      <c r="G206" s="127">
        <v>1200</v>
      </c>
      <c r="H206" s="127" t="s">
        <v>222</v>
      </c>
      <c r="I206" s="127">
        <v>80</v>
      </c>
      <c r="J206" s="147"/>
      <c r="K206" s="127"/>
      <c r="L206" s="127" t="s">
        <v>994</v>
      </c>
      <c r="M206" s="131"/>
      <c r="N206" s="136">
        <v>2031</v>
      </c>
      <c r="O206" s="127" t="s">
        <v>453</v>
      </c>
      <c r="P206" s="127">
        <v>3</v>
      </c>
      <c r="Q206" s="127" t="s">
        <v>809</v>
      </c>
      <c r="R206" s="150"/>
      <c r="S206" s="137">
        <v>44993</v>
      </c>
      <c r="T206" s="142"/>
      <c r="U206" s="142">
        <f>IF(N206="",IFERROR(VLOOKUP(A206,'36-50'!A:S,19,FALSE),IFERROR(VLOOKUP(A206,'31-35'!A:S,19,FALSE),IFERROR(VLOOKUP(A206,'26-30'!A:S,19,FALSE),VLOOKUP(A206,'22-25'!A:S,19,FALSE)))),N206)</f>
        <v>2031</v>
      </c>
    </row>
    <row r="207" spans="1:21">
      <c r="A207" s="125">
        <v>410812</v>
      </c>
      <c r="B207" s="126" t="s">
        <v>995</v>
      </c>
      <c r="C207" s="126" t="s">
        <v>996</v>
      </c>
      <c r="D207" s="126"/>
      <c r="E207" s="126" t="s">
        <v>112</v>
      </c>
      <c r="F207" s="126" t="s">
        <v>997</v>
      </c>
      <c r="G207" s="127">
        <v>1500</v>
      </c>
      <c r="H207" s="126"/>
      <c r="I207" s="126">
        <v>104</v>
      </c>
      <c r="J207" s="130"/>
      <c r="K207" s="126"/>
      <c r="L207" s="127" t="s">
        <v>998</v>
      </c>
      <c r="M207" s="131"/>
      <c r="N207" s="136">
        <v>2032</v>
      </c>
      <c r="O207" s="127" t="s">
        <v>453</v>
      </c>
      <c r="P207" s="127">
        <v>3</v>
      </c>
      <c r="Q207" s="126" t="s">
        <v>999</v>
      </c>
      <c r="R207" s="141"/>
      <c r="S207" s="135">
        <v>44792</v>
      </c>
      <c r="T207" s="142"/>
      <c r="U207" s="142">
        <f>IF(N207="",IFERROR(VLOOKUP(A207,'36-50'!A:S,19,FALSE),IFERROR(VLOOKUP(A207,'31-35'!A:S,19,FALSE),IFERROR(VLOOKUP(A207,'26-30'!A:S,19,FALSE),VLOOKUP(A207,'22-25'!A:S,19,FALSE)))),N207)</f>
        <v>2032</v>
      </c>
    </row>
    <row r="208" spans="1:21">
      <c r="A208" s="125">
        <v>440809</v>
      </c>
      <c r="B208" s="126" t="s">
        <v>1000</v>
      </c>
      <c r="C208" s="126" t="s">
        <v>1001</v>
      </c>
      <c r="D208" s="126">
        <v>441400</v>
      </c>
      <c r="E208" s="126" t="s">
        <v>127</v>
      </c>
      <c r="F208" s="126" t="s">
        <v>359</v>
      </c>
      <c r="G208" s="127">
        <v>1200</v>
      </c>
      <c r="H208" s="126"/>
      <c r="I208" s="126">
        <v>46</v>
      </c>
      <c r="J208" s="130"/>
      <c r="K208" s="126"/>
      <c r="L208" s="135" t="s">
        <v>1002</v>
      </c>
      <c r="M208" s="131">
        <v>45658</v>
      </c>
      <c r="N208" s="127">
        <f>IF(M208="","",YEAR(M208))</f>
        <v>2025</v>
      </c>
      <c r="O208" s="127" t="s">
        <v>347</v>
      </c>
      <c r="P208" s="127">
        <v>2</v>
      </c>
      <c r="Q208" s="126" t="s">
        <v>223</v>
      </c>
      <c r="R208" s="141">
        <v>0</v>
      </c>
      <c r="S208" s="135">
        <v>44993</v>
      </c>
      <c r="T208" s="110" t="s">
        <v>1003</v>
      </c>
      <c r="U208" s="142">
        <f>IF(N208="",IFERROR(VLOOKUP(A208,'36-50'!A:S,19,FALSE),IFERROR(VLOOKUP(A208,'31-35'!A:S,19,FALSE),IFERROR(VLOOKUP(A208,'26-30'!A:S,19,FALSE),VLOOKUP(A208,'22-25'!A:S,19,FALSE)))),N208)</f>
        <v>2025</v>
      </c>
    </row>
    <row r="209" spans="1:21">
      <c r="A209" s="126"/>
      <c r="B209" s="144" t="s">
        <v>1004</v>
      </c>
      <c r="C209" s="127" t="s">
        <v>1005</v>
      </c>
      <c r="D209" s="127"/>
      <c r="E209" s="127" t="s">
        <v>127</v>
      </c>
      <c r="F209" s="127" t="s">
        <v>359</v>
      </c>
      <c r="G209" s="127">
        <v>1200</v>
      </c>
      <c r="H209" s="127"/>
      <c r="I209" s="127">
        <v>80</v>
      </c>
      <c r="J209" s="147"/>
      <c r="K209" s="127"/>
      <c r="L209" s="135" t="s">
        <v>1006</v>
      </c>
      <c r="M209" s="131"/>
      <c r="N209" s="136">
        <v>2031</v>
      </c>
      <c r="O209" s="127" t="s">
        <v>453</v>
      </c>
      <c r="P209" s="127">
        <v>3</v>
      </c>
      <c r="Q209" s="127" t="s">
        <v>1007</v>
      </c>
      <c r="R209" s="150"/>
      <c r="S209" s="137">
        <v>44993</v>
      </c>
      <c r="T209" s="142"/>
      <c r="U209" s="142">
        <f>IF(N209="",IFERROR(VLOOKUP(A209,'36-50'!A:S,19,FALSE),IFERROR(VLOOKUP(A209,'31-35'!A:S,19,FALSE),IFERROR(VLOOKUP(A209,'26-30'!A:S,19,FALSE),VLOOKUP(A209,'22-25'!A:S,19,FALSE)))),N209)</f>
        <v>2031</v>
      </c>
    </row>
    <row r="210" spans="1:21">
      <c r="A210" s="125">
        <v>410813</v>
      </c>
      <c r="B210" s="126" t="s">
        <v>1008</v>
      </c>
      <c r="C210" s="126" t="s">
        <v>1009</v>
      </c>
      <c r="D210" s="126"/>
      <c r="E210" s="126" t="s">
        <v>112</v>
      </c>
      <c r="F210" s="126" t="s">
        <v>394</v>
      </c>
      <c r="G210" s="127">
        <v>1200</v>
      </c>
      <c r="H210" s="126"/>
      <c r="I210" s="126"/>
      <c r="J210" s="130"/>
      <c r="K210" s="126"/>
      <c r="L210" s="127" t="s">
        <v>1010</v>
      </c>
      <c r="M210" s="131"/>
      <c r="N210" s="136">
        <v>2033</v>
      </c>
      <c r="O210" s="127" t="s">
        <v>465</v>
      </c>
      <c r="P210" s="127">
        <v>5</v>
      </c>
      <c r="Q210" s="126"/>
      <c r="R210" s="141"/>
      <c r="S210" s="135">
        <v>44792</v>
      </c>
      <c r="T210" s="142"/>
      <c r="U210" s="142">
        <f>IF(N210="",IFERROR(VLOOKUP(A210,'36-50'!A:S,19,FALSE),IFERROR(VLOOKUP(A210,'31-35'!A:S,19,FALSE),IFERROR(VLOOKUP(A210,'26-30'!A:S,19,FALSE),VLOOKUP(A210,'22-25'!A:S,19,FALSE)))),N210)</f>
        <v>2033</v>
      </c>
    </row>
    <row r="211" spans="1:21">
      <c r="A211" s="126"/>
      <c r="B211" s="144" t="s">
        <v>1011</v>
      </c>
      <c r="C211" s="127" t="s">
        <v>1012</v>
      </c>
      <c r="D211" s="127"/>
      <c r="E211" s="127" t="s">
        <v>127</v>
      </c>
      <c r="F211" s="127" t="s">
        <v>477</v>
      </c>
      <c r="G211" s="127">
        <v>1200</v>
      </c>
      <c r="H211" s="127"/>
      <c r="I211" s="127"/>
      <c r="J211" s="147"/>
      <c r="K211" s="127"/>
      <c r="L211" s="127" t="s">
        <v>1013</v>
      </c>
      <c r="M211" s="131"/>
      <c r="N211" s="136">
        <f>N190+1</f>
        <v>2030</v>
      </c>
      <c r="O211" s="127" t="s">
        <v>465</v>
      </c>
      <c r="P211" s="127">
        <v>5</v>
      </c>
      <c r="Q211" s="127" t="s">
        <v>1014</v>
      </c>
      <c r="R211" s="150"/>
      <c r="S211" s="137">
        <v>44993</v>
      </c>
      <c r="T211" s="142"/>
      <c r="U211" s="142">
        <f>IF(N211="",IFERROR(VLOOKUP(A211,'36-50'!A:S,19,FALSE),IFERROR(VLOOKUP(A211,'31-35'!A:S,19,FALSE),IFERROR(VLOOKUP(A211,'26-30'!A:S,19,FALSE),VLOOKUP(A211,'22-25'!A:S,19,FALSE)))),N211)</f>
        <v>2030</v>
      </c>
    </row>
    <row r="212" spans="1:21">
      <c r="A212" s="126"/>
      <c r="B212" s="144" t="s">
        <v>1015</v>
      </c>
      <c r="C212" s="127" t="s">
        <v>1016</v>
      </c>
      <c r="D212" s="127"/>
      <c r="E212" s="126" t="s">
        <v>112</v>
      </c>
      <c r="F212" s="127" t="s">
        <v>468</v>
      </c>
      <c r="G212" s="127">
        <v>600</v>
      </c>
      <c r="H212" s="127"/>
      <c r="I212" s="127">
        <v>100</v>
      </c>
      <c r="J212" s="147"/>
      <c r="K212" s="127"/>
      <c r="L212" s="127" t="s">
        <v>1017</v>
      </c>
      <c r="M212" s="131"/>
      <c r="N212" s="136">
        <v>2031</v>
      </c>
      <c r="O212" s="127" t="s">
        <v>453</v>
      </c>
      <c r="P212" s="127">
        <v>3</v>
      </c>
      <c r="Q212" s="127" t="s">
        <v>831</v>
      </c>
      <c r="R212" s="150"/>
      <c r="S212" s="137">
        <v>44993</v>
      </c>
      <c r="T212" s="142"/>
      <c r="U212" s="142">
        <f>IF(N212="",IFERROR(VLOOKUP(A212,'36-50'!A:S,19,FALSE),IFERROR(VLOOKUP(A212,'31-35'!A:S,19,FALSE),IFERROR(VLOOKUP(A212,'26-30'!A:S,19,FALSE),VLOOKUP(A212,'22-25'!A:S,19,FALSE)))),N212)</f>
        <v>2031</v>
      </c>
    </row>
    <row r="213" spans="1:21">
      <c r="A213" s="125">
        <v>410809</v>
      </c>
      <c r="B213" s="126" t="s">
        <v>1018</v>
      </c>
      <c r="C213" s="126" t="s">
        <v>1019</v>
      </c>
      <c r="D213" s="126"/>
      <c r="E213" s="126" t="s">
        <v>112</v>
      </c>
      <c r="F213" s="127" t="s">
        <v>920</v>
      </c>
      <c r="G213" s="127">
        <v>1200</v>
      </c>
      <c r="H213" s="126"/>
      <c r="I213" s="126"/>
      <c r="J213" s="130"/>
      <c r="K213" s="126"/>
      <c r="L213" s="127" t="s">
        <v>1020</v>
      </c>
      <c r="M213" s="131"/>
      <c r="N213" s="136">
        <v>2032</v>
      </c>
      <c r="O213" s="127" t="s">
        <v>453</v>
      </c>
      <c r="P213" s="127">
        <v>3</v>
      </c>
      <c r="Q213" s="126" t="s">
        <v>507</v>
      </c>
      <c r="R213" s="141"/>
      <c r="S213" s="135">
        <v>44792</v>
      </c>
      <c r="T213" s="142"/>
      <c r="U213" s="142">
        <f>IF(N213="",IFERROR(VLOOKUP(A213,'36-50'!A:S,19,FALSE),IFERROR(VLOOKUP(A213,'31-35'!A:S,19,FALSE),IFERROR(VLOOKUP(A213,'26-30'!A:S,19,FALSE),VLOOKUP(A213,'22-25'!A:S,19,FALSE)))),N213)</f>
        <v>2032</v>
      </c>
    </row>
    <row r="214" spans="1:21">
      <c r="A214" s="125">
        <v>420812</v>
      </c>
      <c r="B214" s="126" t="s">
        <v>1021</v>
      </c>
      <c r="C214" s="126" t="s">
        <v>1022</v>
      </c>
      <c r="D214" s="126"/>
      <c r="E214" s="126" t="s">
        <v>117</v>
      </c>
      <c r="F214" s="126" t="s">
        <v>610</v>
      </c>
      <c r="G214" s="127">
        <v>1200</v>
      </c>
      <c r="H214" s="126"/>
      <c r="I214" s="126">
        <v>76.27</v>
      </c>
      <c r="J214" s="130"/>
      <c r="K214" s="126">
        <v>13.36</v>
      </c>
      <c r="L214" s="137" t="s">
        <v>1023</v>
      </c>
      <c r="M214" s="131"/>
      <c r="N214" s="136">
        <v>2033</v>
      </c>
      <c r="O214" s="127" t="s">
        <v>465</v>
      </c>
      <c r="P214" s="127">
        <v>5</v>
      </c>
      <c r="Q214" s="126"/>
      <c r="R214" s="141"/>
      <c r="S214" s="135">
        <v>44792</v>
      </c>
      <c r="T214" s="142"/>
      <c r="U214" s="142">
        <f>IF(N214="",IFERROR(VLOOKUP(A214,'36-50'!A:S,19,FALSE),IFERROR(VLOOKUP(A214,'31-35'!A:S,19,FALSE),IFERROR(VLOOKUP(A214,'26-30'!A:S,19,FALSE),VLOOKUP(A214,'22-25'!A:S,19,FALSE)))),N214)</f>
        <v>2033</v>
      </c>
    </row>
    <row r="215" spans="1:21">
      <c r="A215" s="125">
        <v>450807</v>
      </c>
      <c r="B215" s="126" t="s">
        <v>1024</v>
      </c>
      <c r="C215" s="126" t="s">
        <v>1025</v>
      </c>
      <c r="D215" s="126">
        <v>451000</v>
      </c>
      <c r="E215" s="126" t="s">
        <v>132</v>
      </c>
      <c r="F215" s="126" t="s">
        <v>550</v>
      </c>
      <c r="G215" s="127">
        <v>1200</v>
      </c>
      <c r="H215" s="126"/>
      <c r="I215" s="126"/>
      <c r="J215" s="130"/>
      <c r="K215" s="126"/>
      <c r="L215" s="126" t="s">
        <v>1026</v>
      </c>
      <c r="M215" s="131"/>
      <c r="N215" s="136">
        <v>2031</v>
      </c>
      <c r="O215" s="127" t="s">
        <v>453</v>
      </c>
      <c r="P215" s="127">
        <v>3</v>
      </c>
      <c r="Q215" s="126" t="s">
        <v>223</v>
      </c>
      <c r="R215" s="141">
        <v>0</v>
      </c>
      <c r="S215" s="135">
        <v>44792</v>
      </c>
      <c r="T215" s="110" t="s">
        <v>1027</v>
      </c>
      <c r="U215" s="142">
        <f>IF(N215="",IFERROR(VLOOKUP(A215,'36-50'!A:S,19,FALSE),IFERROR(VLOOKUP(A215,'31-35'!A:S,19,FALSE),IFERROR(VLOOKUP(A215,'26-30'!A:S,19,FALSE),VLOOKUP(A215,'22-25'!A:S,19,FALSE)))),N215)</f>
        <v>2031</v>
      </c>
    </row>
    <row r="216" spans="1:21">
      <c r="A216" s="125">
        <v>450808</v>
      </c>
      <c r="B216" s="126" t="s">
        <v>1028</v>
      </c>
      <c r="C216" s="126" t="s">
        <v>1029</v>
      </c>
      <c r="D216" s="126">
        <v>450700</v>
      </c>
      <c r="E216" s="126" t="s">
        <v>132</v>
      </c>
      <c r="F216" s="126" t="s">
        <v>1030</v>
      </c>
      <c r="G216" s="127">
        <v>1200</v>
      </c>
      <c r="H216" s="126"/>
      <c r="I216" s="126"/>
      <c r="J216" s="130"/>
      <c r="K216" s="126"/>
      <c r="L216" s="126" t="s">
        <v>1026</v>
      </c>
      <c r="M216" s="131"/>
      <c r="N216" s="136">
        <v>2031</v>
      </c>
      <c r="O216" s="127" t="s">
        <v>453</v>
      </c>
      <c r="P216" s="127">
        <v>3</v>
      </c>
      <c r="Q216" s="126" t="s">
        <v>223</v>
      </c>
      <c r="R216" s="141">
        <v>0</v>
      </c>
      <c r="S216" s="135">
        <v>44792</v>
      </c>
      <c r="T216" s="110" t="s">
        <v>1031</v>
      </c>
      <c r="U216" s="142">
        <f>IF(N216="",IFERROR(VLOOKUP(A216,'36-50'!A:S,19,FALSE),IFERROR(VLOOKUP(A216,'31-35'!A:S,19,FALSE),IFERROR(VLOOKUP(A216,'26-30'!A:S,19,FALSE),VLOOKUP(A216,'22-25'!A:S,19,FALSE)))),N216)</f>
        <v>2031</v>
      </c>
    </row>
    <row r="217" spans="1:21">
      <c r="A217" s="125">
        <v>450809</v>
      </c>
      <c r="B217" s="126" t="s">
        <v>1032</v>
      </c>
      <c r="C217" s="126" t="s">
        <v>1033</v>
      </c>
      <c r="D217" s="126">
        <v>451300</v>
      </c>
      <c r="E217" s="126" t="s">
        <v>132</v>
      </c>
      <c r="F217" s="126" t="s">
        <v>1034</v>
      </c>
      <c r="G217" s="127">
        <v>1200</v>
      </c>
      <c r="H217" s="126"/>
      <c r="I217" s="126"/>
      <c r="J217" s="130"/>
      <c r="K217" s="126"/>
      <c r="L217" s="126" t="s">
        <v>1035</v>
      </c>
      <c r="M217" s="131"/>
      <c r="N217" s="136">
        <v>2032</v>
      </c>
      <c r="O217" s="127" t="s">
        <v>453</v>
      </c>
      <c r="P217" s="127">
        <v>3</v>
      </c>
      <c r="Q217" s="126" t="s">
        <v>223</v>
      </c>
      <c r="R217" s="141">
        <v>0</v>
      </c>
      <c r="S217" s="135">
        <v>44792</v>
      </c>
      <c r="T217" s="110" t="s">
        <v>1036</v>
      </c>
      <c r="U217" s="142">
        <f>IF(N217="",IFERROR(VLOOKUP(A217,'36-50'!A:S,19,FALSE),IFERROR(VLOOKUP(A217,'31-35'!A:S,19,FALSE),IFERROR(VLOOKUP(A217,'26-30'!A:S,19,FALSE),VLOOKUP(A217,'22-25'!A:S,19,FALSE)))),N217)</f>
        <v>2032</v>
      </c>
    </row>
    <row r="218" ht="16.5" spans="1:21">
      <c r="A218" s="125">
        <v>330836</v>
      </c>
      <c r="B218" s="153" t="s">
        <v>1037</v>
      </c>
      <c r="C218" s="126" t="s">
        <v>1038</v>
      </c>
      <c r="D218" s="126"/>
      <c r="E218" s="126" t="s">
        <v>87</v>
      </c>
      <c r="F218" s="126" t="s">
        <v>406</v>
      </c>
      <c r="G218" s="127">
        <v>297</v>
      </c>
      <c r="H218" s="126"/>
      <c r="I218" s="126">
        <v>24.9</v>
      </c>
      <c r="J218" s="130"/>
      <c r="K218" s="126">
        <v>2.97</v>
      </c>
      <c r="L218" s="151" t="s">
        <v>1039</v>
      </c>
      <c r="M218" s="131">
        <v>46388</v>
      </c>
      <c r="N218" s="127">
        <f>IF(M218="","",YEAR(M218))</f>
        <v>2027</v>
      </c>
      <c r="O218" s="151" t="s">
        <v>453</v>
      </c>
      <c r="P218" s="127">
        <v>3</v>
      </c>
      <c r="Q218" s="126"/>
      <c r="R218" s="141"/>
      <c r="S218" s="135">
        <v>44986</v>
      </c>
      <c r="T218" s="142" t="s">
        <v>517</v>
      </c>
      <c r="U218" s="142">
        <f>IF(N218="",IFERROR(VLOOKUP(A218,'36-50'!A:S,19,FALSE),IFERROR(VLOOKUP(A218,'31-35'!A:S,19,FALSE),IFERROR(VLOOKUP(A218,'26-30'!A:S,19,FALSE),VLOOKUP(A218,'22-25'!A:S,19,FALSE)))),N218)</f>
        <v>2027</v>
      </c>
    </row>
    <row r="219" ht="16.5" spans="1:21">
      <c r="A219" s="125">
        <v>330835</v>
      </c>
      <c r="B219" s="153" t="s">
        <v>1040</v>
      </c>
      <c r="C219" s="126" t="s">
        <v>1041</v>
      </c>
      <c r="D219" s="126"/>
      <c r="E219" s="126" t="s">
        <v>87</v>
      </c>
      <c r="F219" s="126" t="s">
        <v>431</v>
      </c>
      <c r="G219" s="127">
        <v>298</v>
      </c>
      <c r="H219" s="126"/>
      <c r="I219" s="126">
        <v>23</v>
      </c>
      <c r="J219" s="130"/>
      <c r="K219" s="126"/>
      <c r="L219" s="151" t="s">
        <v>1039</v>
      </c>
      <c r="M219" s="131">
        <v>46388</v>
      </c>
      <c r="N219" s="127">
        <f>IF(M219="","",YEAR(M219))</f>
        <v>2027</v>
      </c>
      <c r="O219" s="151" t="s">
        <v>453</v>
      </c>
      <c r="P219" s="127">
        <v>3</v>
      </c>
      <c r="Q219" s="126"/>
      <c r="R219" s="141"/>
      <c r="S219" s="135">
        <v>44986</v>
      </c>
      <c r="T219" s="142" t="s">
        <v>517</v>
      </c>
      <c r="U219" s="142">
        <f>IF(N219="",IFERROR(VLOOKUP(A219,'36-50'!A:S,19,FALSE),IFERROR(VLOOKUP(A219,'31-35'!A:S,19,FALSE),IFERROR(VLOOKUP(A219,'26-30'!A:S,19,FALSE),VLOOKUP(A219,'22-25'!A:S,19,FALSE)))),N219)</f>
        <v>2027</v>
      </c>
    </row>
    <row r="220" ht="16.5" spans="1:21">
      <c r="A220" s="125">
        <v>140816</v>
      </c>
      <c r="B220" s="154" t="s">
        <v>1042</v>
      </c>
      <c r="C220" s="126" t="s">
        <v>1043</v>
      </c>
      <c r="D220" s="126"/>
      <c r="E220" s="126" t="s">
        <v>53</v>
      </c>
      <c r="F220" s="126" t="s">
        <v>435</v>
      </c>
      <c r="G220" s="127">
        <v>1200</v>
      </c>
      <c r="H220" s="126"/>
      <c r="I220" s="126">
        <v>94.8</v>
      </c>
      <c r="J220" s="130"/>
      <c r="K220" s="126"/>
      <c r="L220" s="151" t="s">
        <v>1044</v>
      </c>
      <c r="M220" s="131"/>
      <c r="N220" s="136">
        <v>2031</v>
      </c>
      <c r="O220" s="151" t="s">
        <v>453</v>
      </c>
      <c r="P220" s="127">
        <v>3</v>
      </c>
      <c r="Q220" s="126"/>
      <c r="R220" s="141"/>
      <c r="S220" s="135">
        <v>44986</v>
      </c>
      <c r="T220" s="142" t="s">
        <v>517</v>
      </c>
      <c r="U220" s="142">
        <f>IF(N220="",IFERROR(VLOOKUP(A220,'36-50'!A:S,19,FALSE),IFERROR(VLOOKUP(A220,'31-35'!A:S,19,FALSE),IFERROR(VLOOKUP(A220,'26-30'!A:S,19,FALSE),VLOOKUP(A220,'22-25'!A:S,19,FALSE)))),N220)</f>
        <v>2031</v>
      </c>
    </row>
    <row r="221" spans="1:21">
      <c r="A221" s="125">
        <v>610807</v>
      </c>
      <c r="B221" s="126" t="s">
        <v>1045</v>
      </c>
      <c r="C221" s="126" t="s">
        <v>1046</v>
      </c>
      <c r="D221" s="126"/>
      <c r="E221" s="126" t="s">
        <v>167</v>
      </c>
      <c r="F221" s="126" t="s">
        <v>372</v>
      </c>
      <c r="G221" s="127">
        <v>1400</v>
      </c>
      <c r="H221" s="126"/>
      <c r="I221" s="126">
        <v>106</v>
      </c>
      <c r="J221" s="130"/>
      <c r="K221" s="126"/>
      <c r="L221" s="151" t="s">
        <v>1047</v>
      </c>
      <c r="M221" s="131"/>
      <c r="N221" s="136">
        <v>2031</v>
      </c>
      <c r="O221" s="127" t="s">
        <v>453</v>
      </c>
      <c r="P221" s="127">
        <v>3</v>
      </c>
      <c r="Q221" s="126"/>
      <c r="R221" s="141"/>
      <c r="S221" s="135">
        <v>44986</v>
      </c>
      <c r="T221" s="142" t="s">
        <v>517</v>
      </c>
      <c r="U221" s="142">
        <f>IF(N221="",IFERROR(VLOOKUP(A221,'36-50'!A:S,19,FALSE),IFERROR(VLOOKUP(A221,'31-35'!A:S,19,FALSE),IFERROR(VLOOKUP(A221,'26-30'!A:S,19,FALSE),VLOOKUP(A221,'22-25'!A:S,19,FALSE)))),N221)</f>
        <v>2031</v>
      </c>
    </row>
    <row r="222" spans="1:21">
      <c r="A222" s="125">
        <v>130801</v>
      </c>
      <c r="B222" s="127" t="s">
        <v>1048</v>
      </c>
      <c r="C222" s="127" t="s">
        <v>1049</v>
      </c>
      <c r="D222" s="127">
        <v>130100</v>
      </c>
      <c r="E222" s="126" t="s">
        <v>48</v>
      </c>
      <c r="F222" s="127" t="s">
        <v>255</v>
      </c>
      <c r="G222" s="127">
        <v>11</v>
      </c>
      <c r="H222" s="127" t="s">
        <v>1050</v>
      </c>
      <c r="I222" s="127"/>
      <c r="J222" s="147"/>
      <c r="K222" s="127"/>
      <c r="L222" s="127"/>
      <c r="M222" s="131">
        <v>24838</v>
      </c>
      <c r="N222" s="127">
        <f t="shared" ref="N222:N235" si="2">IF(M222="","",YEAR(M222))</f>
        <v>1968</v>
      </c>
      <c r="O222" s="127" t="s">
        <v>216</v>
      </c>
      <c r="P222" s="127">
        <v>1</v>
      </c>
      <c r="Q222" s="127"/>
      <c r="R222" s="150"/>
      <c r="S222" s="135">
        <v>44792</v>
      </c>
      <c r="T222" s="110" t="s">
        <v>1051</v>
      </c>
      <c r="U222" s="142">
        <f>IF(N222="",IFERROR(VLOOKUP(A222,'36-50'!A:S,19,FALSE),IFERROR(VLOOKUP(A222,'31-35'!A:S,19,FALSE),IFERROR(VLOOKUP(A222,'26-30'!A:S,19,FALSE),VLOOKUP(A222,'22-25'!A:S,19,FALSE)))),N222)</f>
        <v>1968</v>
      </c>
    </row>
    <row r="223" spans="1:21">
      <c r="A223" s="125">
        <v>110801</v>
      </c>
      <c r="B223" s="127" t="s">
        <v>1052</v>
      </c>
      <c r="C223" s="127" t="s">
        <v>1053</v>
      </c>
      <c r="D223" s="127">
        <v>110100</v>
      </c>
      <c r="E223" s="126" t="s">
        <v>38</v>
      </c>
      <c r="F223" s="127" t="s">
        <v>38</v>
      </c>
      <c r="G223" s="127">
        <v>22</v>
      </c>
      <c r="H223" s="127" t="s">
        <v>1054</v>
      </c>
      <c r="I223" s="127"/>
      <c r="J223" s="147"/>
      <c r="K223" s="127"/>
      <c r="L223" s="127"/>
      <c r="M223" s="131">
        <v>27395</v>
      </c>
      <c r="N223" s="127">
        <f t="shared" si="2"/>
        <v>1975</v>
      </c>
      <c r="O223" s="127" t="s">
        <v>216</v>
      </c>
      <c r="P223" s="127">
        <v>1</v>
      </c>
      <c r="Q223" s="127"/>
      <c r="R223" s="150"/>
      <c r="S223" s="135">
        <v>44792</v>
      </c>
      <c r="T223" s="110" t="s">
        <v>1055</v>
      </c>
      <c r="U223" s="142">
        <f>IF(N223="",IFERROR(VLOOKUP(A223,'36-50'!A:S,19,FALSE),IFERROR(VLOOKUP(A223,'31-35'!A:S,19,FALSE),IFERROR(VLOOKUP(A223,'26-30'!A:S,19,FALSE),VLOOKUP(A223,'22-25'!A:S,19,FALSE)))),N223)</f>
        <v>1975</v>
      </c>
    </row>
    <row r="224" spans="1:21">
      <c r="A224" s="125">
        <v>130802</v>
      </c>
      <c r="B224" s="126" t="s">
        <v>1056</v>
      </c>
      <c r="C224" s="126" t="s">
        <v>1057</v>
      </c>
      <c r="D224" s="126">
        <v>130200</v>
      </c>
      <c r="E224" s="126" t="s">
        <v>48</v>
      </c>
      <c r="F224" s="126" t="s">
        <v>648</v>
      </c>
      <c r="G224" s="127">
        <v>420</v>
      </c>
      <c r="H224" s="126"/>
      <c r="I224" s="126"/>
      <c r="J224" s="130"/>
      <c r="K224" s="126"/>
      <c r="L224" s="127"/>
      <c r="M224" s="132">
        <v>33482</v>
      </c>
      <c r="N224" s="127">
        <f t="shared" si="2"/>
        <v>1991</v>
      </c>
      <c r="O224" s="127" t="s">
        <v>216</v>
      </c>
      <c r="P224" s="127">
        <v>1</v>
      </c>
      <c r="Q224" s="126"/>
      <c r="R224" s="141"/>
      <c r="S224" s="135">
        <v>44792</v>
      </c>
      <c r="T224" s="158"/>
      <c r="U224" s="142">
        <f>IF(N224="",IFERROR(VLOOKUP(A224,'36-50'!A:S,19,FALSE),IFERROR(VLOOKUP(A224,'31-35'!A:S,19,FALSE),IFERROR(VLOOKUP(A224,'26-30'!A:S,19,FALSE),VLOOKUP(A224,'22-25'!A:S,19,FALSE)))),N224)</f>
        <v>1991</v>
      </c>
    </row>
    <row r="225" spans="1:21">
      <c r="A225" s="125">
        <v>510801</v>
      </c>
      <c r="B225" s="155" t="s">
        <v>1058</v>
      </c>
      <c r="C225" s="155" t="s">
        <v>1059</v>
      </c>
      <c r="D225" s="155">
        <v>510900</v>
      </c>
      <c r="E225" s="155" t="s">
        <v>147</v>
      </c>
      <c r="F225" s="155" t="s">
        <v>1060</v>
      </c>
      <c r="G225" s="127">
        <v>50</v>
      </c>
      <c r="H225" s="155"/>
      <c r="I225" s="155"/>
      <c r="J225" s="157"/>
      <c r="K225" s="155"/>
      <c r="L225" s="155"/>
      <c r="M225" s="131">
        <v>33970</v>
      </c>
      <c r="N225" s="127">
        <f t="shared" si="2"/>
        <v>1993</v>
      </c>
      <c r="O225" s="127" t="s">
        <v>216</v>
      </c>
      <c r="P225" s="127">
        <v>1</v>
      </c>
      <c r="Q225" s="155"/>
      <c r="R225" s="159"/>
      <c r="S225" s="135">
        <v>44792</v>
      </c>
      <c r="T225" s="110" t="s">
        <v>1061</v>
      </c>
      <c r="U225" s="142">
        <f>IF(N225="",IFERROR(VLOOKUP(A225,'36-50'!A:S,19,FALSE),IFERROR(VLOOKUP(A225,'31-35'!A:S,19,FALSE),IFERROR(VLOOKUP(A225,'26-30'!A:S,19,FALSE),VLOOKUP(A225,'22-25'!A:S,19,FALSE)))),N225)</f>
        <v>1993</v>
      </c>
    </row>
    <row r="226" spans="1:21">
      <c r="A226" s="125">
        <v>110802</v>
      </c>
      <c r="B226" s="126" t="s">
        <v>1062</v>
      </c>
      <c r="C226" s="126" t="s">
        <v>1063</v>
      </c>
      <c r="D226" s="126">
        <v>110100</v>
      </c>
      <c r="E226" s="126" t="s">
        <v>38</v>
      </c>
      <c r="F226" s="126" t="s">
        <v>38</v>
      </c>
      <c r="G226" s="127">
        <v>800</v>
      </c>
      <c r="H226" s="126"/>
      <c r="I226" s="126"/>
      <c r="J226" s="130"/>
      <c r="K226" s="126"/>
      <c r="L226" s="127"/>
      <c r="M226" s="132">
        <v>35034</v>
      </c>
      <c r="N226" s="127">
        <f t="shared" si="2"/>
        <v>1995</v>
      </c>
      <c r="O226" s="127" t="s">
        <v>216</v>
      </c>
      <c r="P226" s="127">
        <v>1</v>
      </c>
      <c r="Q226" s="126"/>
      <c r="R226" s="141"/>
      <c r="S226" s="135">
        <v>44792</v>
      </c>
      <c r="T226" s="110" t="s">
        <v>1064</v>
      </c>
      <c r="U226" s="142">
        <f>IF(N226="",IFERROR(VLOOKUP(A226,'36-50'!A:S,19,FALSE),IFERROR(VLOOKUP(A226,'31-35'!A:S,19,FALSE),IFERROR(VLOOKUP(A226,'26-30'!A:S,19,FALSE),VLOOKUP(A226,'22-25'!A:S,19,FALSE)))),N226)</f>
        <v>1995</v>
      </c>
    </row>
    <row r="227" spans="1:21">
      <c r="A227" s="125">
        <v>540801</v>
      </c>
      <c r="B227" s="126" t="s">
        <v>1065</v>
      </c>
      <c r="C227" s="126" t="s">
        <v>1066</v>
      </c>
      <c r="D227" s="126">
        <v>540100</v>
      </c>
      <c r="E227" s="126" t="s">
        <v>162</v>
      </c>
      <c r="F227" s="126" t="s">
        <v>1067</v>
      </c>
      <c r="G227" s="127">
        <v>90</v>
      </c>
      <c r="H227" s="126"/>
      <c r="I227" s="126"/>
      <c r="J227" s="130"/>
      <c r="K227" s="126"/>
      <c r="L227" s="127"/>
      <c r="M227" s="131">
        <v>35431</v>
      </c>
      <c r="N227" s="127">
        <f t="shared" si="2"/>
        <v>1997</v>
      </c>
      <c r="O227" s="127" t="s">
        <v>216</v>
      </c>
      <c r="P227" s="127">
        <v>1</v>
      </c>
      <c r="Q227" s="126"/>
      <c r="R227" s="141"/>
      <c r="S227" s="135">
        <v>44792</v>
      </c>
      <c r="T227" s="110" t="s">
        <v>1068</v>
      </c>
      <c r="U227" s="142">
        <f>IF(N227="",IFERROR(VLOOKUP(A227,'36-50'!A:S,19,FALSE),IFERROR(VLOOKUP(A227,'31-35'!A:S,19,FALSE),IFERROR(VLOOKUP(A227,'26-30'!A:S,19,FALSE),VLOOKUP(A227,'22-25'!A:S,19,FALSE)))),N227)</f>
        <v>1997</v>
      </c>
    </row>
    <row r="228" spans="1:21">
      <c r="A228" s="125">
        <v>330802</v>
      </c>
      <c r="B228" s="126" t="s">
        <v>1069</v>
      </c>
      <c r="C228" s="126" t="s">
        <v>1070</v>
      </c>
      <c r="D228" s="126">
        <v>330200</v>
      </c>
      <c r="E228" s="126" t="s">
        <v>87</v>
      </c>
      <c r="F228" s="126" t="s">
        <v>410</v>
      </c>
      <c r="G228" s="127">
        <v>80</v>
      </c>
      <c r="H228" s="126"/>
      <c r="I228" s="126"/>
      <c r="J228" s="130"/>
      <c r="K228" s="126"/>
      <c r="L228" s="127"/>
      <c r="M228" s="131">
        <v>35954</v>
      </c>
      <c r="N228" s="127">
        <f t="shared" si="2"/>
        <v>1998</v>
      </c>
      <c r="O228" s="127" t="s">
        <v>216</v>
      </c>
      <c r="P228" s="127">
        <v>1</v>
      </c>
      <c r="Q228" s="126"/>
      <c r="R228" s="141"/>
      <c r="S228" s="135">
        <v>44792</v>
      </c>
      <c r="T228" s="110" t="s">
        <v>1071</v>
      </c>
      <c r="U228" s="142">
        <f>IF(N228="",IFERROR(VLOOKUP(A228,'36-50'!A:S,19,FALSE),IFERROR(VLOOKUP(A228,'31-35'!A:S,19,FALSE),IFERROR(VLOOKUP(A228,'26-30'!A:S,19,FALSE),VLOOKUP(A228,'22-25'!A:S,19,FALSE)))),N228)</f>
        <v>1998</v>
      </c>
    </row>
    <row r="229" spans="1:21">
      <c r="A229" s="125">
        <v>420801</v>
      </c>
      <c r="B229" s="126" t="s">
        <v>1072</v>
      </c>
      <c r="C229" s="126" t="s">
        <v>1073</v>
      </c>
      <c r="D229" s="126">
        <v>421100</v>
      </c>
      <c r="E229" s="126" t="s">
        <v>117</v>
      </c>
      <c r="F229" s="126" t="s">
        <v>277</v>
      </c>
      <c r="G229" s="127">
        <v>70</v>
      </c>
      <c r="H229" s="126"/>
      <c r="I229" s="126"/>
      <c r="J229" s="130"/>
      <c r="K229" s="126"/>
      <c r="L229" s="127"/>
      <c r="M229" s="132">
        <v>36951</v>
      </c>
      <c r="N229" s="127">
        <f t="shared" si="2"/>
        <v>2001</v>
      </c>
      <c r="O229" s="127" t="s">
        <v>216</v>
      </c>
      <c r="P229" s="127">
        <v>1</v>
      </c>
      <c r="Q229" s="126"/>
      <c r="R229" s="141"/>
      <c r="S229" s="135">
        <v>44792</v>
      </c>
      <c r="T229" s="110" t="s">
        <v>274</v>
      </c>
      <c r="U229" s="142">
        <f>IF(N229="",IFERROR(VLOOKUP(A229,'36-50'!A:S,19,FALSE),IFERROR(VLOOKUP(A229,'31-35'!A:S,19,FALSE),IFERROR(VLOOKUP(A229,'26-30'!A:S,19,FALSE),VLOOKUP(A229,'22-25'!A:S,19,FALSE)))),N229)</f>
        <v>2001</v>
      </c>
    </row>
    <row r="230" spans="1:21">
      <c r="A230" s="125">
        <v>320801</v>
      </c>
      <c r="B230" s="126" t="s">
        <v>1074</v>
      </c>
      <c r="C230" s="126" t="s">
        <v>1075</v>
      </c>
      <c r="D230" s="126">
        <v>320400</v>
      </c>
      <c r="E230" s="126" t="s">
        <v>82</v>
      </c>
      <c r="F230" s="126" t="s">
        <v>1076</v>
      </c>
      <c r="G230" s="127">
        <v>100</v>
      </c>
      <c r="H230" s="126"/>
      <c r="I230" s="126"/>
      <c r="J230" s="130"/>
      <c r="K230" s="126"/>
      <c r="L230" s="127"/>
      <c r="M230" s="131">
        <v>37429</v>
      </c>
      <c r="N230" s="127">
        <f t="shared" si="2"/>
        <v>2002</v>
      </c>
      <c r="O230" s="127" t="s">
        <v>216</v>
      </c>
      <c r="P230" s="127">
        <v>1</v>
      </c>
      <c r="Q230" s="126"/>
      <c r="R230" s="141"/>
      <c r="S230" s="135">
        <v>44792</v>
      </c>
      <c r="T230" s="110" t="s">
        <v>1077</v>
      </c>
      <c r="U230" s="142">
        <f>IF(N230="",IFERROR(VLOOKUP(A230,'36-50'!A:S,19,FALSE),IFERROR(VLOOKUP(A230,'31-35'!A:S,19,FALSE),IFERROR(VLOOKUP(A230,'26-30'!A:S,19,FALSE),VLOOKUP(A230,'22-25'!A:S,19,FALSE)))),N230)</f>
        <v>2002</v>
      </c>
    </row>
    <row r="231" spans="1:21">
      <c r="A231" s="125">
        <v>410801</v>
      </c>
      <c r="B231" s="126" t="s">
        <v>1078</v>
      </c>
      <c r="C231" s="126" t="s">
        <v>1079</v>
      </c>
      <c r="D231" s="126">
        <v>411300</v>
      </c>
      <c r="E231" s="126" t="s">
        <v>112</v>
      </c>
      <c r="F231" s="126" t="s">
        <v>346</v>
      </c>
      <c r="G231" s="127">
        <v>120</v>
      </c>
      <c r="H231" s="126"/>
      <c r="I231" s="126"/>
      <c r="J231" s="130"/>
      <c r="K231" s="126"/>
      <c r="L231" s="127"/>
      <c r="M231" s="132">
        <v>38596</v>
      </c>
      <c r="N231" s="127">
        <f t="shared" si="2"/>
        <v>2005</v>
      </c>
      <c r="O231" s="127" t="s">
        <v>216</v>
      </c>
      <c r="P231" s="127">
        <v>1</v>
      </c>
      <c r="Q231" s="126"/>
      <c r="R231" s="141"/>
      <c r="S231" s="135">
        <v>44792</v>
      </c>
      <c r="T231" s="158"/>
      <c r="U231" s="142">
        <f>IF(N231="",IFERROR(VLOOKUP(A231,'36-50'!A:S,19,FALSE),IFERROR(VLOOKUP(A231,'31-35'!A:S,19,FALSE),IFERROR(VLOOKUP(A231,'26-30'!A:S,19,FALSE),VLOOKUP(A231,'22-25'!A:S,19,FALSE)))),N231)</f>
        <v>2005</v>
      </c>
    </row>
    <row r="232" spans="1:21">
      <c r="A232" s="125">
        <v>220801</v>
      </c>
      <c r="B232" s="126" t="s">
        <v>1080</v>
      </c>
      <c r="C232" s="126" t="s">
        <v>1081</v>
      </c>
      <c r="D232" s="126">
        <v>220600</v>
      </c>
      <c r="E232" s="126" t="s">
        <v>68</v>
      </c>
      <c r="F232" s="126" t="s">
        <v>834</v>
      </c>
      <c r="G232" s="127">
        <v>300</v>
      </c>
      <c r="H232" s="126"/>
      <c r="I232" s="126"/>
      <c r="J232" s="130"/>
      <c r="K232" s="126"/>
      <c r="L232" s="127"/>
      <c r="M232" s="131">
        <v>38990</v>
      </c>
      <c r="N232" s="127">
        <f t="shared" si="2"/>
        <v>2006</v>
      </c>
      <c r="O232" s="127" t="s">
        <v>216</v>
      </c>
      <c r="P232" s="127">
        <v>1</v>
      </c>
      <c r="Q232" s="126"/>
      <c r="R232" s="141"/>
      <c r="S232" s="135">
        <v>44792</v>
      </c>
      <c r="T232" s="110" t="s">
        <v>1082</v>
      </c>
      <c r="U232" s="142">
        <f>IF(N232="",IFERROR(VLOOKUP(A232,'36-50'!A:S,19,FALSE),IFERROR(VLOOKUP(A232,'31-35'!A:S,19,FALSE),IFERROR(VLOOKUP(A232,'26-30'!A:S,19,FALSE),VLOOKUP(A232,'22-25'!A:S,19,FALSE)))),N232)</f>
        <v>2006</v>
      </c>
    </row>
    <row r="233" spans="1:21">
      <c r="A233" s="125">
        <v>320803</v>
      </c>
      <c r="B233" s="126" t="s">
        <v>1083</v>
      </c>
      <c r="C233" s="126" t="s">
        <v>1084</v>
      </c>
      <c r="D233" s="126">
        <v>320200</v>
      </c>
      <c r="E233" s="126" t="s">
        <v>82</v>
      </c>
      <c r="F233" s="126" t="s">
        <v>259</v>
      </c>
      <c r="G233" s="127">
        <v>700</v>
      </c>
      <c r="H233" s="126"/>
      <c r="I233" s="126"/>
      <c r="J233" s="130"/>
      <c r="K233" s="126"/>
      <c r="L233" s="127"/>
      <c r="M233" s="131">
        <v>39814</v>
      </c>
      <c r="N233" s="127">
        <f t="shared" si="2"/>
        <v>2009</v>
      </c>
      <c r="O233" s="127" t="s">
        <v>216</v>
      </c>
      <c r="P233" s="127">
        <v>1</v>
      </c>
      <c r="Q233" s="126"/>
      <c r="R233" s="141"/>
      <c r="S233" s="135">
        <v>44792</v>
      </c>
      <c r="T233" s="110" t="s">
        <v>1085</v>
      </c>
      <c r="U233" s="142">
        <f>IF(N233="",IFERROR(VLOOKUP(A233,'36-50'!A:S,19,FALSE),IFERROR(VLOOKUP(A233,'31-35'!A:S,19,FALSE),IFERROR(VLOOKUP(A233,'26-30'!A:S,19,FALSE),VLOOKUP(A233,'22-25'!A:S,19,FALSE)))),N233)</f>
        <v>2009</v>
      </c>
    </row>
    <row r="234" spans="1:21">
      <c r="A234" s="125">
        <v>150801</v>
      </c>
      <c r="B234" s="126" t="s">
        <v>1086</v>
      </c>
      <c r="C234" s="126" t="s">
        <v>1087</v>
      </c>
      <c r="D234" s="126">
        <v>150100</v>
      </c>
      <c r="E234" s="126" t="s">
        <v>58</v>
      </c>
      <c r="F234" s="126" t="s">
        <v>1088</v>
      </c>
      <c r="G234" s="127">
        <v>1200</v>
      </c>
      <c r="H234" s="126"/>
      <c r="I234" s="126"/>
      <c r="J234" s="130"/>
      <c r="K234" s="126"/>
      <c r="L234" s="127"/>
      <c r="M234" s="131">
        <v>42178</v>
      </c>
      <c r="N234" s="127">
        <f t="shared" si="2"/>
        <v>2015</v>
      </c>
      <c r="O234" s="127" t="s">
        <v>216</v>
      </c>
      <c r="P234" s="127">
        <v>1</v>
      </c>
      <c r="Q234" s="126"/>
      <c r="R234" s="141"/>
      <c r="S234" s="135">
        <v>44792</v>
      </c>
      <c r="T234" s="110" t="s">
        <v>1089</v>
      </c>
      <c r="U234" s="142">
        <f>IF(N234="",IFERROR(VLOOKUP(A234,'36-50'!A:S,19,FALSE),IFERROR(VLOOKUP(A234,'31-35'!A:S,19,FALSE),IFERROR(VLOOKUP(A234,'26-30'!A:S,19,FALSE),VLOOKUP(A234,'22-25'!A:S,19,FALSE)))),N234)</f>
        <v>2015</v>
      </c>
    </row>
    <row r="235" spans="1:21">
      <c r="A235" s="125">
        <v>320804</v>
      </c>
      <c r="B235" s="126"/>
      <c r="C235" s="126" t="s">
        <v>1090</v>
      </c>
      <c r="D235" s="126">
        <v>320400</v>
      </c>
      <c r="E235" s="126" t="s">
        <v>82</v>
      </c>
      <c r="F235" s="126" t="s">
        <v>1076</v>
      </c>
      <c r="G235" s="127">
        <v>1500</v>
      </c>
      <c r="H235" s="126"/>
      <c r="I235" s="126"/>
      <c r="J235" s="130"/>
      <c r="K235" s="126"/>
      <c r="L235" s="127"/>
      <c r="M235" s="131">
        <v>42844</v>
      </c>
      <c r="N235" s="127">
        <f t="shared" si="2"/>
        <v>2017</v>
      </c>
      <c r="O235" s="127" t="s">
        <v>216</v>
      </c>
      <c r="P235" s="127">
        <v>1</v>
      </c>
      <c r="Q235" s="126"/>
      <c r="R235" s="141"/>
      <c r="S235" s="135">
        <v>44792</v>
      </c>
      <c r="T235" s="110" t="s">
        <v>1091</v>
      </c>
      <c r="U235" s="142">
        <f>IF(N235="",IFERROR(VLOOKUP(A235,'36-50'!A:S,19,FALSE),IFERROR(VLOOKUP(A235,'31-35'!A:S,19,FALSE),IFERROR(VLOOKUP(A235,'26-30'!A:S,19,FALSE),VLOOKUP(A235,'22-25'!A:S,19,FALSE)))),N235)</f>
        <v>2017</v>
      </c>
    </row>
    <row r="236" spans="1:21">
      <c r="A236" s="125">
        <v>620802</v>
      </c>
      <c r="B236" s="126"/>
      <c r="C236" s="126" t="s">
        <v>1092</v>
      </c>
      <c r="D236" s="126"/>
      <c r="E236" s="126" t="s">
        <v>172</v>
      </c>
      <c r="F236" s="126"/>
      <c r="G236" s="127">
        <v>1200</v>
      </c>
      <c r="H236" s="126"/>
      <c r="I236" s="126"/>
      <c r="J236" s="130"/>
      <c r="K236" s="126"/>
      <c r="L236" s="127"/>
      <c r="M236" s="131"/>
      <c r="N236" s="136">
        <v>2032</v>
      </c>
      <c r="O236" s="127" t="s">
        <v>453</v>
      </c>
      <c r="P236" s="127">
        <v>4</v>
      </c>
      <c r="Q236" s="126"/>
      <c r="R236" s="141"/>
      <c r="S236" s="135">
        <v>44792</v>
      </c>
      <c r="T236" s="142"/>
      <c r="U236" s="142">
        <f>IF(N236="",IFERROR(VLOOKUP(A236,'36-50'!A:S,19,FALSE),IFERROR(VLOOKUP(A236,'31-35'!A:S,19,FALSE),IFERROR(VLOOKUP(A236,'26-30'!A:S,19,FALSE),VLOOKUP(A236,'22-25'!A:S,19,FALSE)))),N236)</f>
        <v>2032</v>
      </c>
    </row>
    <row r="237" spans="1:21">
      <c r="A237" s="125">
        <v>620804</v>
      </c>
      <c r="B237" s="126"/>
      <c r="C237" s="126" t="s">
        <v>1093</v>
      </c>
      <c r="D237" s="126"/>
      <c r="E237" s="126" t="s">
        <v>172</v>
      </c>
      <c r="F237" s="126"/>
      <c r="G237" s="127">
        <v>1200</v>
      </c>
      <c r="H237" s="126"/>
      <c r="I237" s="126"/>
      <c r="J237" s="130"/>
      <c r="K237" s="126"/>
      <c r="L237" s="127"/>
      <c r="M237" s="131"/>
      <c r="N237" s="136">
        <v>2032</v>
      </c>
      <c r="O237" s="127" t="s">
        <v>453</v>
      </c>
      <c r="P237" s="127">
        <v>4</v>
      </c>
      <c r="Q237" s="126"/>
      <c r="R237" s="141"/>
      <c r="S237" s="135">
        <v>44792</v>
      </c>
      <c r="T237" s="142"/>
      <c r="U237" s="142">
        <f>IF(N237="",IFERROR(VLOOKUP(A237,'36-50'!A:S,19,FALSE),IFERROR(VLOOKUP(A237,'31-35'!A:S,19,FALSE),IFERROR(VLOOKUP(A237,'26-30'!A:S,19,FALSE),VLOOKUP(A237,'22-25'!A:S,19,FALSE)))),N237)</f>
        <v>2032</v>
      </c>
    </row>
    <row r="238" spans="1:21">
      <c r="A238" s="125">
        <v>620806</v>
      </c>
      <c r="B238" s="126"/>
      <c r="C238" s="126" t="s">
        <v>1094</v>
      </c>
      <c r="D238" s="126"/>
      <c r="E238" s="126" t="s">
        <v>172</v>
      </c>
      <c r="F238" s="126"/>
      <c r="G238" s="127">
        <v>1200</v>
      </c>
      <c r="H238" s="126"/>
      <c r="I238" s="126"/>
      <c r="J238" s="130"/>
      <c r="K238" s="126"/>
      <c r="L238" s="127"/>
      <c r="M238" s="131"/>
      <c r="N238" s="136">
        <v>2032</v>
      </c>
      <c r="O238" s="127" t="s">
        <v>453</v>
      </c>
      <c r="P238" s="127">
        <v>4</v>
      </c>
      <c r="Q238" s="126"/>
      <c r="R238" s="141"/>
      <c r="S238" s="135">
        <v>44792</v>
      </c>
      <c r="T238" s="142"/>
      <c r="U238" s="142">
        <f>IF(N238="",IFERROR(VLOOKUP(A238,'36-50'!A:S,19,FALSE),IFERROR(VLOOKUP(A238,'31-35'!A:S,19,FALSE),IFERROR(VLOOKUP(A238,'26-30'!A:S,19,FALSE),VLOOKUP(A238,'22-25'!A:S,19,FALSE)))),N238)</f>
        <v>2032</v>
      </c>
    </row>
    <row r="239" spans="1:21">
      <c r="A239" s="125">
        <v>620808</v>
      </c>
      <c r="B239" s="126"/>
      <c r="C239" s="126" t="s">
        <v>1095</v>
      </c>
      <c r="D239" s="126"/>
      <c r="E239" s="126" t="s">
        <v>172</v>
      </c>
      <c r="F239" s="126"/>
      <c r="G239" s="127">
        <v>800</v>
      </c>
      <c r="H239" s="126"/>
      <c r="I239" s="126"/>
      <c r="J239" s="130"/>
      <c r="K239" s="126"/>
      <c r="L239" s="127"/>
      <c r="M239" s="131"/>
      <c r="N239" s="136">
        <v>2032</v>
      </c>
      <c r="O239" s="127" t="s">
        <v>453</v>
      </c>
      <c r="P239" s="127">
        <v>4</v>
      </c>
      <c r="Q239" s="126"/>
      <c r="R239" s="141"/>
      <c r="S239" s="135">
        <v>44792</v>
      </c>
      <c r="T239" s="142"/>
      <c r="U239" s="142">
        <f>IF(N239="",IFERROR(VLOOKUP(A239,'36-50'!A:S,19,FALSE),IFERROR(VLOOKUP(A239,'31-35'!A:S,19,FALSE),IFERROR(VLOOKUP(A239,'26-30'!A:S,19,FALSE),VLOOKUP(A239,'22-25'!A:S,19,FALSE)))),N239)</f>
        <v>2032</v>
      </c>
    </row>
    <row r="240" spans="1:21">
      <c r="A240" s="125">
        <v>620809</v>
      </c>
      <c r="B240" s="126"/>
      <c r="C240" s="126" t="s">
        <v>1096</v>
      </c>
      <c r="D240" s="126"/>
      <c r="E240" s="126" t="s">
        <v>172</v>
      </c>
      <c r="F240" s="126"/>
      <c r="G240" s="127">
        <v>1000</v>
      </c>
      <c r="H240" s="126"/>
      <c r="I240" s="126"/>
      <c r="J240" s="130"/>
      <c r="K240" s="126"/>
      <c r="L240" s="127"/>
      <c r="M240" s="131"/>
      <c r="N240" s="136">
        <v>2032</v>
      </c>
      <c r="O240" s="127" t="s">
        <v>453</v>
      </c>
      <c r="P240" s="127">
        <v>4</v>
      </c>
      <c r="Q240" s="126"/>
      <c r="R240" s="141"/>
      <c r="S240" s="135">
        <v>44792</v>
      </c>
      <c r="T240" s="142"/>
      <c r="U240" s="142">
        <f>IF(N240="",IFERROR(VLOOKUP(A240,'36-50'!A:S,19,FALSE),IFERROR(VLOOKUP(A240,'31-35'!A:S,19,FALSE),IFERROR(VLOOKUP(A240,'26-30'!A:S,19,FALSE),VLOOKUP(A240,'22-25'!A:S,19,FALSE)))),N240)</f>
        <v>2032</v>
      </c>
    </row>
    <row r="241" spans="1:21">
      <c r="A241" s="125">
        <v>620810</v>
      </c>
      <c r="B241" s="126"/>
      <c r="C241" s="126" t="s">
        <v>1097</v>
      </c>
      <c r="D241" s="126"/>
      <c r="E241" s="126" t="s">
        <v>172</v>
      </c>
      <c r="F241" s="126"/>
      <c r="G241" s="127">
        <v>1000</v>
      </c>
      <c r="H241" s="126"/>
      <c r="I241" s="126"/>
      <c r="J241" s="130"/>
      <c r="K241" s="126"/>
      <c r="L241" s="127"/>
      <c r="M241" s="131"/>
      <c r="N241" s="136">
        <v>2032</v>
      </c>
      <c r="O241" s="127" t="s">
        <v>453</v>
      </c>
      <c r="P241" s="127">
        <v>4</v>
      </c>
      <c r="Q241" s="126"/>
      <c r="R241" s="141"/>
      <c r="S241" s="135">
        <v>44792</v>
      </c>
      <c r="T241" s="142"/>
      <c r="U241" s="142">
        <f>IF(N241="",IFERROR(VLOOKUP(A241,'36-50'!A:S,19,FALSE),IFERROR(VLOOKUP(A241,'31-35'!A:S,19,FALSE),IFERROR(VLOOKUP(A241,'26-30'!A:S,19,FALSE),VLOOKUP(A241,'22-25'!A:S,19,FALSE)))),N241)</f>
        <v>2032</v>
      </c>
    </row>
    <row r="242" spans="1:21">
      <c r="A242" s="125">
        <v>620811</v>
      </c>
      <c r="B242" s="126"/>
      <c r="C242" s="126" t="s">
        <v>1098</v>
      </c>
      <c r="D242" s="126"/>
      <c r="E242" s="126" t="s">
        <v>172</v>
      </c>
      <c r="F242" s="126"/>
      <c r="G242" s="127">
        <v>600</v>
      </c>
      <c r="H242" s="126"/>
      <c r="I242" s="126"/>
      <c r="J242" s="130"/>
      <c r="K242" s="126"/>
      <c r="L242" s="127"/>
      <c r="M242" s="131"/>
      <c r="N242" s="136">
        <v>2032</v>
      </c>
      <c r="O242" s="127" t="s">
        <v>453</v>
      </c>
      <c r="P242" s="127">
        <v>4</v>
      </c>
      <c r="Q242" s="126"/>
      <c r="R242" s="141"/>
      <c r="S242" s="135">
        <v>44792</v>
      </c>
      <c r="T242" s="142"/>
      <c r="U242" s="142">
        <f>IF(N242="",IFERROR(VLOOKUP(A242,'36-50'!A:S,19,FALSE),IFERROR(VLOOKUP(A242,'31-35'!A:S,19,FALSE),IFERROR(VLOOKUP(A242,'26-30'!A:S,19,FALSE),VLOOKUP(A242,'22-25'!A:S,19,FALSE)))),N242)</f>
        <v>2032</v>
      </c>
    </row>
    <row r="243" spans="1:21">
      <c r="A243" s="125">
        <v>410810</v>
      </c>
      <c r="B243" s="126"/>
      <c r="C243" s="126" t="s">
        <v>1099</v>
      </c>
      <c r="D243" s="126"/>
      <c r="E243" s="126" t="s">
        <v>112</v>
      </c>
      <c r="F243" s="126"/>
      <c r="G243" s="127">
        <v>1200</v>
      </c>
      <c r="H243" s="126"/>
      <c r="I243" s="126"/>
      <c r="J243" s="130"/>
      <c r="K243" s="126"/>
      <c r="L243" s="127"/>
      <c r="M243" s="131"/>
      <c r="N243" s="136">
        <v>2032</v>
      </c>
      <c r="O243" s="127" t="s">
        <v>453</v>
      </c>
      <c r="P243" s="127">
        <v>4</v>
      </c>
      <c r="Q243" s="126"/>
      <c r="R243" s="141"/>
      <c r="S243" s="135">
        <v>44792</v>
      </c>
      <c r="T243" s="142"/>
      <c r="U243" s="142">
        <f>IF(N243="",IFERROR(VLOOKUP(A243,'36-50'!A:S,19,FALSE),IFERROR(VLOOKUP(A243,'31-35'!A:S,19,FALSE),IFERROR(VLOOKUP(A243,'26-30'!A:S,19,FALSE),VLOOKUP(A243,'22-25'!A:S,19,FALSE)))),N243)</f>
        <v>2032</v>
      </c>
    </row>
    <row r="244" spans="1:21">
      <c r="A244" s="125">
        <v>230802</v>
      </c>
      <c r="B244" s="126"/>
      <c r="C244" s="126" t="s">
        <v>1100</v>
      </c>
      <c r="D244" s="126">
        <v>230100</v>
      </c>
      <c r="E244" s="126" t="s">
        <v>73</v>
      </c>
      <c r="F244" s="126" t="s">
        <v>859</v>
      </c>
      <c r="G244" s="127">
        <v>1200</v>
      </c>
      <c r="H244" s="126"/>
      <c r="I244" s="126"/>
      <c r="J244" s="130"/>
      <c r="K244" s="126"/>
      <c r="L244" s="127"/>
      <c r="M244" s="131"/>
      <c r="N244" s="136">
        <v>2032</v>
      </c>
      <c r="O244" s="127" t="s">
        <v>453</v>
      </c>
      <c r="P244" s="127">
        <v>4</v>
      </c>
      <c r="Q244" s="126"/>
      <c r="R244" s="141"/>
      <c r="S244" s="135">
        <v>44792</v>
      </c>
      <c r="T244" s="142"/>
      <c r="U244" s="142">
        <f>IF(N244="",IFERROR(VLOOKUP(A244,'36-50'!A:S,19,FALSE),IFERROR(VLOOKUP(A244,'31-35'!A:S,19,FALSE),IFERROR(VLOOKUP(A244,'26-30'!A:S,19,FALSE),VLOOKUP(A244,'22-25'!A:S,19,FALSE)))),N244)</f>
        <v>2032</v>
      </c>
    </row>
    <row r="245" spans="1:21">
      <c r="A245" s="125">
        <v>230803</v>
      </c>
      <c r="B245" s="126"/>
      <c r="C245" s="126" t="s">
        <v>1101</v>
      </c>
      <c r="D245" s="126"/>
      <c r="E245" s="126" t="s">
        <v>73</v>
      </c>
      <c r="F245" s="126"/>
      <c r="G245" s="127">
        <v>1500</v>
      </c>
      <c r="H245" s="126"/>
      <c r="I245" s="126"/>
      <c r="J245" s="130"/>
      <c r="K245" s="126"/>
      <c r="L245" s="127"/>
      <c r="M245" s="131"/>
      <c r="N245" s="136">
        <v>2032</v>
      </c>
      <c r="O245" s="127" t="s">
        <v>453</v>
      </c>
      <c r="P245" s="127">
        <v>4</v>
      </c>
      <c r="Q245" s="126"/>
      <c r="R245" s="141"/>
      <c r="S245" s="135">
        <v>44792</v>
      </c>
      <c r="T245" s="142"/>
      <c r="U245" s="142">
        <f>IF(N245="",IFERROR(VLOOKUP(A245,'36-50'!A:S,19,FALSE),IFERROR(VLOOKUP(A245,'31-35'!A:S,19,FALSE),IFERROR(VLOOKUP(A245,'26-30'!A:S,19,FALSE),VLOOKUP(A245,'22-25'!A:S,19,FALSE)))),N245)</f>
        <v>2032</v>
      </c>
    </row>
    <row r="246" spans="1:21">
      <c r="A246" s="125">
        <v>230804</v>
      </c>
      <c r="B246" s="126"/>
      <c r="C246" s="126" t="s">
        <v>1102</v>
      </c>
      <c r="D246" s="126"/>
      <c r="E246" s="126" t="s">
        <v>73</v>
      </c>
      <c r="F246" s="126"/>
      <c r="G246" s="127">
        <v>1200</v>
      </c>
      <c r="H246" s="126"/>
      <c r="I246" s="126"/>
      <c r="J246" s="130"/>
      <c r="K246" s="126"/>
      <c r="L246" s="127"/>
      <c r="M246" s="131"/>
      <c r="N246" s="136">
        <v>2032</v>
      </c>
      <c r="O246" s="127" t="s">
        <v>453</v>
      </c>
      <c r="P246" s="127">
        <v>4</v>
      </c>
      <c r="Q246" s="126"/>
      <c r="R246" s="141"/>
      <c r="S246" s="135">
        <v>44792</v>
      </c>
      <c r="T246" s="142"/>
      <c r="U246" s="142">
        <f>IF(N246="",IFERROR(VLOOKUP(A246,'36-50'!A:S,19,FALSE),IFERROR(VLOOKUP(A246,'31-35'!A:S,19,FALSE),IFERROR(VLOOKUP(A246,'26-30'!A:S,19,FALSE),VLOOKUP(A246,'22-25'!A:S,19,FALSE)))),N246)</f>
        <v>2032</v>
      </c>
    </row>
    <row r="247" spans="1:21">
      <c r="A247" s="125">
        <v>230806</v>
      </c>
      <c r="B247" s="126"/>
      <c r="C247" s="126" t="s">
        <v>1103</v>
      </c>
      <c r="D247" s="126"/>
      <c r="E247" s="126" t="s">
        <v>73</v>
      </c>
      <c r="F247" s="126"/>
      <c r="G247" s="127">
        <v>1800</v>
      </c>
      <c r="H247" s="126"/>
      <c r="I247" s="126"/>
      <c r="J247" s="130"/>
      <c r="K247" s="126"/>
      <c r="L247" s="127"/>
      <c r="M247" s="131"/>
      <c r="N247" s="136">
        <v>2032</v>
      </c>
      <c r="O247" s="127" t="s">
        <v>453</v>
      </c>
      <c r="P247" s="127">
        <v>4</v>
      </c>
      <c r="Q247" s="126"/>
      <c r="R247" s="141"/>
      <c r="S247" s="135">
        <v>44792</v>
      </c>
      <c r="T247" s="142"/>
      <c r="U247" s="142">
        <f>IF(N247="",IFERROR(VLOOKUP(A247,'36-50'!A:S,19,FALSE),IFERROR(VLOOKUP(A247,'31-35'!A:S,19,FALSE),IFERROR(VLOOKUP(A247,'26-30'!A:S,19,FALSE),VLOOKUP(A247,'22-25'!A:S,19,FALSE)))),N247)</f>
        <v>2032</v>
      </c>
    </row>
    <row r="248" spans="1:21">
      <c r="A248" s="125">
        <v>230807</v>
      </c>
      <c r="B248" s="126"/>
      <c r="C248" s="126" t="s">
        <v>1104</v>
      </c>
      <c r="D248" s="126"/>
      <c r="E248" s="126" t="s">
        <v>73</v>
      </c>
      <c r="F248" s="126"/>
      <c r="G248" s="127">
        <v>1200</v>
      </c>
      <c r="H248" s="126"/>
      <c r="I248" s="126"/>
      <c r="J248" s="130"/>
      <c r="K248" s="126"/>
      <c r="L248" s="127"/>
      <c r="M248" s="131"/>
      <c r="N248" s="136">
        <v>2032</v>
      </c>
      <c r="O248" s="127" t="s">
        <v>453</v>
      </c>
      <c r="P248" s="127">
        <v>4</v>
      </c>
      <c r="Q248" s="126"/>
      <c r="R248" s="141"/>
      <c r="S248" s="135">
        <v>44792</v>
      </c>
      <c r="T248" s="142"/>
      <c r="U248" s="142">
        <f>IF(N248="",IFERROR(VLOOKUP(A248,'36-50'!A:S,19,FALSE),IFERROR(VLOOKUP(A248,'31-35'!A:S,19,FALSE),IFERROR(VLOOKUP(A248,'26-30'!A:S,19,FALSE),VLOOKUP(A248,'22-25'!A:S,19,FALSE)))),N248)</f>
        <v>2032</v>
      </c>
    </row>
    <row r="249" spans="1:21">
      <c r="A249" s="125">
        <v>230808</v>
      </c>
      <c r="B249" s="126"/>
      <c r="C249" s="126" t="s">
        <v>1105</v>
      </c>
      <c r="D249" s="126"/>
      <c r="E249" s="126" t="s">
        <v>73</v>
      </c>
      <c r="F249" s="126"/>
      <c r="G249" s="127">
        <v>1600</v>
      </c>
      <c r="H249" s="126"/>
      <c r="I249" s="126"/>
      <c r="J249" s="130"/>
      <c r="K249" s="126"/>
      <c r="L249" s="127"/>
      <c r="M249" s="131"/>
      <c r="N249" s="136">
        <v>2032</v>
      </c>
      <c r="O249" s="127" t="s">
        <v>453</v>
      </c>
      <c r="P249" s="127">
        <v>4</v>
      </c>
      <c r="Q249" s="126"/>
      <c r="R249" s="141"/>
      <c r="S249" s="135">
        <v>44792</v>
      </c>
      <c r="T249" s="142"/>
      <c r="U249" s="142">
        <f>IF(N249="",IFERROR(VLOOKUP(A249,'36-50'!A:S,19,FALSE),IFERROR(VLOOKUP(A249,'31-35'!A:S,19,FALSE),IFERROR(VLOOKUP(A249,'26-30'!A:S,19,FALSE),VLOOKUP(A249,'22-25'!A:S,19,FALSE)))),N249)</f>
        <v>2032</v>
      </c>
    </row>
    <row r="250" spans="1:21">
      <c r="A250" s="125">
        <v>420805</v>
      </c>
      <c r="B250" s="126"/>
      <c r="C250" s="126" t="s">
        <v>1106</v>
      </c>
      <c r="D250" s="126"/>
      <c r="E250" s="126" t="s">
        <v>117</v>
      </c>
      <c r="F250" s="126"/>
      <c r="G250" s="127">
        <v>1400</v>
      </c>
      <c r="H250" s="126"/>
      <c r="I250" s="126"/>
      <c r="J250" s="130"/>
      <c r="K250" s="126"/>
      <c r="L250" s="127"/>
      <c r="M250" s="131"/>
      <c r="N250" s="136">
        <v>2032</v>
      </c>
      <c r="O250" s="127" t="s">
        <v>453</v>
      </c>
      <c r="P250" s="127">
        <v>4</v>
      </c>
      <c r="Q250" s="126"/>
      <c r="R250" s="141"/>
      <c r="S250" s="135">
        <v>44792</v>
      </c>
      <c r="T250" s="142"/>
      <c r="U250" s="142">
        <f>IF(N250="",IFERROR(VLOOKUP(A250,'36-50'!A:S,19,FALSE),IFERROR(VLOOKUP(A250,'31-35'!A:S,19,FALSE),IFERROR(VLOOKUP(A250,'26-30'!A:S,19,FALSE),VLOOKUP(A250,'22-25'!A:S,19,FALSE)))),N250)</f>
        <v>2032</v>
      </c>
    </row>
    <row r="251" spans="1:21">
      <c r="A251" s="125">
        <v>420806</v>
      </c>
      <c r="B251" s="126"/>
      <c r="C251" s="126" t="s">
        <v>1107</v>
      </c>
      <c r="D251" s="126"/>
      <c r="E251" s="126" t="s">
        <v>117</v>
      </c>
      <c r="F251" s="126"/>
      <c r="G251" s="127">
        <v>1200</v>
      </c>
      <c r="H251" s="126"/>
      <c r="I251" s="126"/>
      <c r="J251" s="130"/>
      <c r="K251" s="126"/>
      <c r="L251" s="127"/>
      <c r="M251" s="131"/>
      <c r="N251" s="136">
        <v>2032</v>
      </c>
      <c r="O251" s="127" t="s">
        <v>453</v>
      </c>
      <c r="P251" s="127">
        <v>4</v>
      </c>
      <c r="Q251" s="126"/>
      <c r="R251" s="141"/>
      <c r="S251" s="135">
        <v>44792</v>
      </c>
      <c r="T251" s="142"/>
      <c r="U251" s="142">
        <f>IF(N251="",IFERROR(VLOOKUP(A251,'36-50'!A:S,19,FALSE),IFERROR(VLOOKUP(A251,'31-35'!A:S,19,FALSE),IFERROR(VLOOKUP(A251,'26-30'!A:S,19,FALSE),VLOOKUP(A251,'22-25'!A:S,19,FALSE)))),N251)</f>
        <v>2032</v>
      </c>
    </row>
    <row r="252" spans="1:21">
      <c r="A252" s="125">
        <v>420810</v>
      </c>
      <c r="B252" s="126"/>
      <c r="C252" s="126" t="s">
        <v>1108</v>
      </c>
      <c r="D252" s="126"/>
      <c r="E252" s="126" t="s">
        <v>117</v>
      </c>
      <c r="F252" s="126"/>
      <c r="G252" s="127">
        <v>1200</v>
      </c>
      <c r="H252" s="126"/>
      <c r="I252" s="126"/>
      <c r="J252" s="130"/>
      <c r="K252" s="126"/>
      <c r="L252" s="127"/>
      <c r="M252" s="131"/>
      <c r="N252" s="136">
        <v>2032</v>
      </c>
      <c r="O252" s="127" t="s">
        <v>453</v>
      </c>
      <c r="P252" s="127">
        <v>4</v>
      </c>
      <c r="Q252" s="126"/>
      <c r="R252" s="141"/>
      <c r="S252" s="135">
        <v>44792</v>
      </c>
      <c r="T252" s="142"/>
      <c r="U252" s="142">
        <f>IF(N252="",IFERROR(VLOOKUP(A252,'36-50'!A:S,19,FALSE),IFERROR(VLOOKUP(A252,'31-35'!A:S,19,FALSE),IFERROR(VLOOKUP(A252,'26-30'!A:S,19,FALSE),VLOOKUP(A252,'22-25'!A:S,19,FALSE)))),N252)</f>
        <v>2032</v>
      </c>
    </row>
    <row r="253" spans="1:21">
      <c r="A253" s="125">
        <v>430808</v>
      </c>
      <c r="B253" s="126"/>
      <c r="C253" s="126" t="s">
        <v>1109</v>
      </c>
      <c r="D253" s="126"/>
      <c r="E253" s="126" t="s">
        <v>122</v>
      </c>
      <c r="F253" s="126"/>
      <c r="G253" s="127">
        <v>1200</v>
      </c>
      <c r="H253" s="126"/>
      <c r="I253" s="126"/>
      <c r="J253" s="130"/>
      <c r="K253" s="126"/>
      <c r="L253" s="127"/>
      <c r="M253" s="131"/>
      <c r="N253" s="136">
        <v>2032</v>
      </c>
      <c r="O253" s="127" t="s">
        <v>453</v>
      </c>
      <c r="P253" s="127">
        <v>4</v>
      </c>
      <c r="Q253" s="126"/>
      <c r="R253" s="141"/>
      <c r="S253" s="135">
        <v>44792</v>
      </c>
      <c r="T253" s="142"/>
      <c r="U253" s="142">
        <f>IF(N253="",IFERROR(VLOOKUP(A253,'36-50'!A:S,19,FALSE),IFERROR(VLOOKUP(A253,'31-35'!A:S,19,FALSE),IFERROR(VLOOKUP(A253,'26-30'!A:S,19,FALSE),VLOOKUP(A253,'22-25'!A:S,19,FALSE)))),N253)</f>
        <v>2032</v>
      </c>
    </row>
    <row r="254" spans="1:21">
      <c r="A254" s="125">
        <v>430809</v>
      </c>
      <c r="B254" s="126"/>
      <c r="C254" s="126" t="s">
        <v>1110</v>
      </c>
      <c r="D254" s="126"/>
      <c r="E254" s="126" t="s">
        <v>122</v>
      </c>
      <c r="F254" s="126"/>
      <c r="G254" s="127">
        <v>1200</v>
      </c>
      <c r="H254" s="126"/>
      <c r="I254" s="126"/>
      <c r="J254" s="130"/>
      <c r="K254" s="126"/>
      <c r="L254" s="127"/>
      <c r="M254" s="131"/>
      <c r="N254" s="136">
        <v>2032</v>
      </c>
      <c r="O254" s="127" t="s">
        <v>453</v>
      </c>
      <c r="P254" s="127">
        <v>4</v>
      </c>
      <c r="Q254" s="126"/>
      <c r="R254" s="141"/>
      <c r="S254" s="135">
        <v>44792</v>
      </c>
      <c r="T254" s="142"/>
      <c r="U254" s="142">
        <f>IF(N254="",IFERROR(VLOOKUP(A254,'36-50'!A:S,19,FALSE),IFERROR(VLOOKUP(A254,'31-35'!A:S,19,FALSE),IFERROR(VLOOKUP(A254,'26-30'!A:S,19,FALSE),VLOOKUP(A254,'22-25'!A:S,19,FALSE)))),N254)</f>
        <v>2032</v>
      </c>
    </row>
    <row r="255" spans="1:21">
      <c r="A255" s="125">
        <v>430810</v>
      </c>
      <c r="B255" s="126"/>
      <c r="C255" s="126" t="s">
        <v>1111</v>
      </c>
      <c r="D255" s="126"/>
      <c r="E255" s="126" t="s">
        <v>122</v>
      </c>
      <c r="F255" s="126"/>
      <c r="G255" s="127">
        <v>1200</v>
      </c>
      <c r="H255" s="126"/>
      <c r="I255" s="126"/>
      <c r="J255" s="130"/>
      <c r="K255" s="126"/>
      <c r="L255" s="127"/>
      <c r="M255" s="131"/>
      <c r="N255" s="136">
        <v>2032</v>
      </c>
      <c r="O255" s="127" t="s">
        <v>453</v>
      </c>
      <c r="P255" s="127">
        <v>4</v>
      </c>
      <c r="Q255" s="126"/>
      <c r="R255" s="141"/>
      <c r="S255" s="135">
        <v>44792</v>
      </c>
      <c r="T255" s="142"/>
      <c r="U255" s="142">
        <f>IF(N255="",IFERROR(VLOOKUP(A255,'36-50'!A:S,19,FALSE),IFERROR(VLOOKUP(A255,'31-35'!A:S,19,FALSE),IFERROR(VLOOKUP(A255,'26-30'!A:S,19,FALSE),VLOOKUP(A255,'22-25'!A:S,19,FALSE)))),N255)</f>
        <v>2032</v>
      </c>
    </row>
    <row r="256" spans="1:21">
      <c r="A256" s="125">
        <v>430814</v>
      </c>
      <c r="B256" s="126"/>
      <c r="C256" s="126" t="s">
        <v>1112</v>
      </c>
      <c r="D256" s="126"/>
      <c r="E256" s="126" t="s">
        <v>122</v>
      </c>
      <c r="F256" s="126"/>
      <c r="G256" s="127">
        <v>1200</v>
      </c>
      <c r="H256" s="126"/>
      <c r="I256" s="126"/>
      <c r="J256" s="130"/>
      <c r="K256" s="126"/>
      <c r="L256" s="127"/>
      <c r="M256" s="131"/>
      <c r="N256" s="136">
        <v>2032</v>
      </c>
      <c r="O256" s="127" t="s">
        <v>453</v>
      </c>
      <c r="P256" s="127">
        <v>4</v>
      </c>
      <c r="Q256" s="126"/>
      <c r="R256" s="141"/>
      <c r="S256" s="135">
        <v>44792</v>
      </c>
      <c r="T256" s="142"/>
      <c r="U256" s="142">
        <f>IF(N256="",IFERROR(VLOOKUP(A256,'36-50'!A:S,19,FALSE),IFERROR(VLOOKUP(A256,'31-35'!A:S,19,FALSE),IFERROR(VLOOKUP(A256,'26-30'!A:S,19,FALSE),VLOOKUP(A256,'22-25'!A:S,19,FALSE)))),N256)</f>
        <v>2032</v>
      </c>
    </row>
    <row r="257" spans="1:21">
      <c r="A257" s="125">
        <v>220804</v>
      </c>
      <c r="B257" s="126"/>
      <c r="C257" s="126" t="s">
        <v>1113</v>
      </c>
      <c r="D257" s="126">
        <v>220500</v>
      </c>
      <c r="E257" s="126" t="s">
        <v>68</v>
      </c>
      <c r="F257" s="126" t="s">
        <v>1114</v>
      </c>
      <c r="G257" s="127">
        <v>800</v>
      </c>
      <c r="H257" s="126"/>
      <c r="I257" s="126"/>
      <c r="J257" s="130"/>
      <c r="K257" s="126"/>
      <c r="L257" s="127"/>
      <c r="M257" s="131"/>
      <c r="N257" s="136">
        <v>2032</v>
      </c>
      <c r="O257" s="127" t="s">
        <v>453</v>
      </c>
      <c r="P257" s="127">
        <v>4</v>
      </c>
      <c r="Q257" s="126"/>
      <c r="R257" s="141"/>
      <c r="S257" s="135">
        <v>44792</v>
      </c>
      <c r="T257" s="142"/>
      <c r="U257" s="142">
        <f>IF(N257="",IFERROR(VLOOKUP(A257,'36-50'!A:S,19,FALSE),IFERROR(VLOOKUP(A257,'31-35'!A:S,19,FALSE),IFERROR(VLOOKUP(A257,'26-30'!A:S,19,FALSE),VLOOKUP(A257,'22-25'!A:S,19,FALSE)))),N257)</f>
        <v>2032</v>
      </c>
    </row>
    <row r="258" spans="1:21">
      <c r="A258" s="125">
        <v>220805</v>
      </c>
      <c r="B258" s="126"/>
      <c r="C258" s="126" t="s">
        <v>1115</v>
      </c>
      <c r="D258" s="126"/>
      <c r="E258" s="126" t="s">
        <v>68</v>
      </c>
      <c r="F258" s="126"/>
      <c r="G258" s="127">
        <v>1600</v>
      </c>
      <c r="H258" s="126"/>
      <c r="I258" s="126"/>
      <c r="J258" s="130"/>
      <c r="K258" s="126"/>
      <c r="L258" s="127"/>
      <c r="M258" s="131"/>
      <c r="N258" s="136">
        <v>2032</v>
      </c>
      <c r="O258" s="127" t="s">
        <v>453</v>
      </c>
      <c r="P258" s="127">
        <v>4</v>
      </c>
      <c r="Q258" s="126"/>
      <c r="R258" s="141"/>
      <c r="S258" s="135">
        <v>44792</v>
      </c>
      <c r="T258" s="142"/>
      <c r="U258" s="142">
        <f>IF(N258="",IFERROR(VLOOKUP(A258,'36-50'!A:S,19,FALSE),IFERROR(VLOOKUP(A258,'31-35'!A:S,19,FALSE),IFERROR(VLOOKUP(A258,'26-30'!A:S,19,FALSE),VLOOKUP(A258,'22-25'!A:S,19,FALSE)))),N258)</f>
        <v>2032</v>
      </c>
    </row>
    <row r="259" spans="1:21">
      <c r="A259" s="125">
        <v>220806</v>
      </c>
      <c r="B259" s="126"/>
      <c r="C259" s="126" t="s">
        <v>1116</v>
      </c>
      <c r="D259" s="126"/>
      <c r="E259" s="126" t="s">
        <v>68</v>
      </c>
      <c r="F259" s="126"/>
      <c r="G259" s="127">
        <v>1200</v>
      </c>
      <c r="H259" s="126"/>
      <c r="I259" s="126"/>
      <c r="J259" s="130"/>
      <c r="K259" s="126"/>
      <c r="L259" s="127"/>
      <c r="M259" s="131"/>
      <c r="N259" s="136">
        <v>2032</v>
      </c>
      <c r="O259" s="127" t="s">
        <v>453</v>
      </c>
      <c r="P259" s="127">
        <v>4</v>
      </c>
      <c r="Q259" s="126"/>
      <c r="R259" s="141"/>
      <c r="S259" s="135">
        <v>44792</v>
      </c>
      <c r="T259" s="142"/>
      <c r="U259" s="142">
        <f>IF(N259="",IFERROR(VLOOKUP(A259,'36-50'!A:S,19,FALSE),IFERROR(VLOOKUP(A259,'31-35'!A:S,19,FALSE),IFERROR(VLOOKUP(A259,'26-30'!A:S,19,FALSE),VLOOKUP(A259,'22-25'!A:S,19,FALSE)))),N259)</f>
        <v>2032</v>
      </c>
    </row>
    <row r="260" spans="1:21">
      <c r="A260" s="125">
        <v>220808</v>
      </c>
      <c r="B260" s="126"/>
      <c r="C260" s="126" t="s">
        <v>1117</v>
      </c>
      <c r="D260" s="126"/>
      <c r="E260" s="126" t="s">
        <v>68</v>
      </c>
      <c r="F260" s="126"/>
      <c r="G260" s="127">
        <v>1200</v>
      </c>
      <c r="H260" s="126"/>
      <c r="I260" s="126"/>
      <c r="J260" s="130"/>
      <c r="K260" s="126"/>
      <c r="L260" s="127"/>
      <c r="M260" s="131"/>
      <c r="N260" s="136">
        <v>2032</v>
      </c>
      <c r="O260" s="127" t="s">
        <v>453</v>
      </c>
      <c r="P260" s="127">
        <v>4</v>
      </c>
      <c r="Q260" s="126"/>
      <c r="R260" s="141"/>
      <c r="S260" s="135">
        <v>44792</v>
      </c>
      <c r="T260" s="142"/>
      <c r="U260" s="142">
        <f>IF(N260="",IFERROR(VLOOKUP(A260,'36-50'!A:S,19,FALSE),IFERROR(VLOOKUP(A260,'31-35'!A:S,19,FALSE),IFERROR(VLOOKUP(A260,'26-30'!A:S,19,FALSE),VLOOKUP(A260,'22-25'!A:S,19,FALSE)))),N260)</f>
        <v>2032</v>
      </c>
    </row>
    <row r="261" spans="1:21">
      <c r="A261" s="125">
        <v>220809</v>
      </c>
      <c r="B261" s="126"/>
      <c r="C261" s="126" t="s">
        <v>1118</v>
      </c>
      <c r="D261" s="126"/>
      <c r="E261" s="126" t="s">
        <v>68</v>
      </c>
      <c r="F261" s="126"/>
      <c r="G261" s="127">
        <v>1200</v>
      </c>
      <c r="H261" s="126"/>
      <c r="I261" s="126"/>
      <c r="J261" s="130"/>
      <c r="K261" s="126"/>
      <c r="L261" s="127"/>
      <c r="M261" s="131"/>
      <c r="N261" s="136">
        <v>2032</v>
      </c>
      <c r="O261" s="127" t="s">
        <v>453</v>
      </c>
      <c r="P261" s="127">
        <v>4</v>
      </c>
      <c r="Q261" s="126"/>
      <c r="R261" s="141"/>
      <c r="S261" s="135">
        <v>44792</v>
      </c>
      <c r="T261" s="142"/>
      <c r="U261" s="142">
        <f>IF(N261="",IFERROR(VLOOKUP(A261,'36-50'!A:S,19,FALSE),IFERROR(VLOOKUP(A261,'31-35'!A:S,19,FALSE),IFERROR(VLOOKUP(A261,'26-30'!A:S,19,FALSE),VLOOKUP(A261,'22-25'!A:S,19,FALSE)))),N261)</f>
        <v>2032</v>
      </c>
    </row>
    <row r="262" spans="1:21">
      <c r="A262" s="125">
        <v>210804</v>
      </c>
      <c r="B262" s="126"/>
      <c r="C262" s="126" t="s">
        <v>1119</v>
      </c>
      <c r="D262" s="126">
        <v>210500</v>
      </c>
      <c r="E262" s="126" t="s">
        <v>63</v>
      </c>
      <c r="F262" s="126" t="s">
        <v>681</v>
      </c>
      <c r="G262" s="127">
        <v>1600</v>
      </c>
      <c r="H262" s="126"/>
      <c r="I262" s="126"/>
      <c r="J262" s="130"/>
      <c r="K262" s="126"/>
      <c r="L262" s="127"/>
      <c r="M262" s="131"/>
      <c r="N262" s="136">
        <v>2032</v>
      </c>
      <c r="O262" s="127" t="s">
        <v>453</v>
      </c>
      <c r="P262" s="127">
        <v>4</v>
      </c>
      <c r="Q262" s="126"/>
      <c r="R262" s="141"/>
      <c r="S262" s="135">
        <v>44792</v>
      </c>
      <c r="T262" s="142"/>
      <c r="U262" s="142">
        <f>IF(N262="",IFERROR(VLOOKUP(A262,'36-50'!A:S,19,FALSE),IFERROR(VLOOKUP(A262,'31-35'!A:S,19,FALSE),IFERROR(VLOOKUP(A262,'26-30'!A:S,19,FALSE),VLOOKUP(A262,'22-25'!A:S,19,FALSE)))),N262)</f>
        <v>2032</v>
      </c>
    </row>
    <row r="263" spans="1:21">
      <c r="A263" s="125">
        <v>210806</v>
      </c>
      <c r="B263" s="126"/>
      <c r="C263" s="126" t="s">
        <v>1120</v>
      </c>
      <c r="D263" s="126">
        <v>211400</v>
      </c>
      <c r="E263" s="126" t="s">
        <v>63</v>
      </c>
      <c r="F263" s="126" t="s">
        <v>1121</v>
      </c>
      <c r="G263" s="127">
        <v>1200</v>
      </c>
      <c r="H263" s="126"/>
      <c r="I263" s="126"/>
      <c r="J263" s="130"/>
      <c r="K263" s="126"/>
      <c r="L263" s="127"/>
      <c r="M263" s="131"/>
      <c r="N263" s="136">
        <v>2032</v>
      </c>
      <c r="O263" s="127" t="s">
        <v>453</v>
      </c>
      <c r="P263" s="127">
        <v>4</v>
      </c>
      <c r="Q263" s="126"/>
      <c r="R263" s="141"/>
      <c r="S263" s="135">
        <v>44792</v>
      </c>
      <c r="T263" s="142"/>
      <c r="U263" s="142">
        <f>IF(N263="",IFERROR(VLOOKUP(A263,'36-50'!A:S,19,FALSE),IFERROR(VLOOKUP(A263,'31-35'!A:S,19,FALSE),IFERROR(VLOOKUP(A263,'26-30'!A:S,19,FALSE),VLOOKUP(A263,'22-25'!A:S,19,FALSE)))),N263)</f>
        <v>2032</v>
      </c>
    </row>
    <row r="264" spans="1:21">
      <c r="A264" s="125">
        <v>210808</v>
      </c>
      <c r="B264" s="126"/>
      <c r="C264" s="126" t="s">
        <v>1122</v>
      </c>
      <c r="D264" s="126"/>
      <c r="E264" s="126" t="s">
        <v>63</v>
      </c>
      <c r="F264" s="126"/>
      <c r="G264" s="127">
        <v>1200</v>
      </c>
      <c r="H264" s="126"/>
      <c r="I264" s="126"/>
      <c r="J264" s="130"/>
      <c r="K264" s="126"/>
      <c r="L264" s="127"/>
      <c r="M264" s="131"/>
      <c r="N264" s="136">
        <v>2032</v>
      </c>
      <c r="O264" s="127" t="s">
        <v>453</v>
      </c>
      <c r="P264" s="127">
        <v>4</v>
      </c>
      <c r="Q264" s="126"/>
      <c r="R264" s="141"/>
      <c r="S264" s="135">
        <v>44792</v>
      </c>
      <c r="T264" s="142"/>
      <c r="U264" s="142">
        <f>IF(N264="",IFERROR(VLOOKUP(A264,'36-50'!A:S,19,FALSE),IFERROR(VLOOKUP(A264,'31-35'!A:S,19,FALSE),IFERROR(VLOOKUP(A264,'26-30'!A:S,19,FALSE),VLOOKUP(A264,'22-25'!A:S,19,FALSE)))),N264)</f>
        <v>2032</v>
      </c>
    </row>
    <row r="265" spans="1:21">
      <c r="A265" s="125">
        <v>210809</v>
      </c>
      <c r="B265" s="126"/>
      <c r="C265" s="126" t="s">
        <v>1123</v>
      </c>
      <c r="D265" s="126"/>
      <c r="E265" s="126" t="s">
        <v>63</v>
      </c>
      <c r="F265" s="126"/>
      <c r="G265" s="127">
        <v>600</v>
      </c>
      <c r="H265" s="126"/>
      <c r="I265" s="126"/>
      <c r="J265" s="130"/>
      <c r="K265" s="126"/>
      <c r="L265" s="127"/>
      <c r="M265" s="131"/>
      <c r="N265" s="136">
        <v>2032</v>
      </c>
      <c r="O265" s="127" t="s">
        <v>453</v>
      </c>
      <c r="P265" s="127">
        <v>4</v>
      </c>
      <c r="Q265" s="126"/>
      <c r="R265" s="141"/>
      <c r="S265" s="135">
        <v>44792</v>
      </c>
      <c r="T265" s="142"/>
      <c r="U265" s="142">
        <f>IF(N265="",IFERROR(VLOOKUP(A265,'36-50'!A:S,19,FALSE),IFERROR(VLOOKUP(A265,'31-35'!A:S,19,FALSE),IFERROR(VLOOKUP(A265,'26-30'!A:S,19,FALSE),VLOOKUP(A265,'22-25'!A:S,19,FALSE)))),N265)</f>
        <v>2032</v>
      </c>
    </row>
    <row r="266" spans="1:21">
      <c r="A266" s="125">
        <v>210811</v>
      </c>
      <c r="B266" s="126"/>
      <c r="C266" s="126" t="s">
        <v>1124</v>
      </c>
      <c r="D266" s="126"/>
      <c r="E266" s="126" t="s">
        <v>63</v>
      </c>
      <c r="F266" s="126"/>
      <c r="G266" s="127">
        <v>1200</v>
      </c>
      <c r="H266" s="126"/>
      <c r="I266" s="126"/>
      <c r="J266" s="130"/>
      <c r="K266" s="126"/>
      <c r="L266" s="127"/>
      <c r="M266" s="131"/>
      <c r="N266" s="136">
        <v>2032</v>
      </c>
      <c r="O266" s="127" t="s">
        <v>453</v>
      </c>
      <c r="P266" s="127">
        <v>4</v>
      </c>
      <c r="Q266" s="126"/>
      <c r="R266" s="141"/>
      <c r="S266" s="135">
        <v>44792</v>
      </c>
      <c r="T266" s="142"/>
      <c r="U266" s="142">
        <f>IF(N266="",IFERROR(VLOOKUP(A266,'36-50'!A:S,19,FALSE),IFERROR(VLOOKUP(A266,'31-35'!A:S,19,FALSE),IFERROR(VLOOKUP(A266,'26-30'!A:S,19,FALSE),VLOOKUP(A266,'22-25'!A:S,19,FALSE)))),N266)</f>
        <v>2032</v>
      </c>
    </row>
    <row r="267" spans="1:21">
      <c r="A267" s="125">
        <v>640801</v>
      </c>
      <c r="B267" s="126"/>
      <c r="C267" s="126" t="s">
        <v>1125</v>
      </c>
      <c r="D267" s="126">
        <v>640300</v>
      </c>
      <c r="E267" s="126" t="s">
        <v>182</v>
      </c>
      <c r="F267" s="126" t="s">
        <v>1126</v>
      </c>
      <c r="G267" s="127">
        <v>1000</v>
      </c>
      <c r="H267" s="126"/>
      <c r="I267" s="126"/>
      <c r="J267" s="130"/>
      <c r="K267" s="126"/>
      <c r="L267" s="127"/>
      <c r="M267" s="131"/>
      <c r="N267" s="136">
        <v>2032</v>
      </c>
      <c r="O267" s="127" t="s">
        <v>453</v>
      </c>
      <c r="P267" s="127">
        <v>4</v>
      </c>
      <c r="Q267" s="126"/>
      <c r="R267" s="141"/>
      <c r="S267" s="135">
        <v>44792</v>
      </c>
      <c r="T267" s="142"/>
      <c r="U267" s="142">
        <f>IF(N267="",IFERROR(VLOOKUP(A267,'36-50'!A:S,19,FALSE),IFERROR(VLOOKUP(A267,'31-35'!A:S,19,FALSE),IFERROR(VLOOKUP(A267,'26-30'!A:S,19,FALSE),VLOOKUP(A267,'22-25'!A:S,19,FALSE)))),N267)</f>
        <v>2032</v>
      </c>
    </row>
    <row r="268" spans="1:21">
      <c r="A268" s="125">
        <v>640802</v>
      </c>
      <c r="B268" s="126"/>
      <c r="C268" s="126" t="s">
        <v>1127</v>
      </c>
      <c r="D268" s="126">
        <v>640500</v>
      </c>
      <c r="E268" s="126" t="s">
        <v>182</v>
      </c>
      <c r="F268" s="126" t="s">
        <v>1128</v>
      </c>
      <c r="G268" s="127">
        <v>1000</v>
      </c>
      <c r="H268" s="126"/>
      <c r="I268" s="126"/>
      <c r="J268" s="130"/>
      <c r="K268" s="126"/>
      <c r="L268" s="127"/>
      <c r="M268" s="131"/>
      <c r="N268" s="136">
        <v>2032</v>
      </c>
      <c r="O268" s="127" t="s">
        <v>453</v>
      </c>
      <c r="P268" s="127">
        <v>4</v>
      </c>
      <c r="Q268" s="126"/>
      <c r="R268" s="141"/>
      <c r="S268" s="135">
        <v>44792</v>
      </c>
      <c r="T268" s="142"/>
      <c r="U268" s="142">
        <f>IF(N268="",IFERROR(VLOOKUP(A268,'36-50'!A:S,19,FALSE),IFERROR(VLOOKUP(A268,'31-35'!A:S,19,FALSE),IFERROR(VLOOKUP(A268,'26-30'!A:S,19,FALSE),VLOOKUP(A268,'22-25'!A:S,19,FALSE)))),N268)</f>
        <v>2032</v>
      </c>
    </row>
    <row r="269" spans="1:21">
      <c r="A269" s="125">
        <v>640803</v>
      </c>
      <c r="B269" s="126"/>
      <c r="C269" s="126" t="s">
        <v>1129</v>
      </c>
      <c r="D269" s="126"/>
      <c r="E269" s="126" t="s">
        <v>182</v>
      </c>
      <c r="F269" s="126"/>
      <c r="G269" s="127">
        <v>1400</v>
      </c>
      <c r="H269" s="126"/>
      <c r="I269" s="126"/>
      <c r="J269" s="130"/>
      <c r="K269" s="126"/>
      <c r="L269" s="127"/>
      <c r="M269" s="131"/>
      <c r="N269" s="136">
        <v>2032</v>
      </c>
      <c r="O269" s="127" t="s">
        <v>453</v>
      </c>
      <c r="P269" s="127">
        <v>4</v>
      </c>
      <c r="Q269" s="126"/>
      <c r="R269" s="141"/>
      <c r="S269" s="135">
        <v>44792</v>
      </c>
      <c r="T269" s="142"/>
      <c r="U269" s="142">
        <f>IF(N269="",IFERROR(VLOOKUP(A269,'36-50'!A:S,19,FALSE),IFERROR(VLOOKUP(A269,'31-35'!A:S,19,FALSE),IFERROR(VLOOKUP(A269,'26-30'!A:S,19,FALSE),VLOOKUP(A269,'22-25'!A:S,19,FALSE)))),N269)</f>
        <v>2032</v>
      </c>
    </row>
    <row r="270" spans="1:21">
      <c r="A270" s="125">
        <v>630802</v>
      </c>
      <c r="B270" s="126"/>
      <c r="C270" s="126" t="s">
        <v>1130</v>
      </c>
      <c r="D270" s="126"/>
      <c r="E270" s="126" t="s">
        <v>177</v>
      </c>
      <c r="F270" s="126"/>
      <c r="G270" s="127">
        <v>2400</v>
      </c>
      <c r="H270" s="126"/>
      <c r="I270" s="126"/>
      <c r="J270" s="130"/>
      <c r="K270" s="126"/>
      <c r="L270" s="127"/>
      <c r="M270" s="131"/>
      <c r="N270" s="136">
        <v>2032</v>
      </c>
      <c r="O270" s="127" t="s">
        <v>453</v>
      </c>
      <c r="P270" s="127">
        <v>4</v>
      </c>
      <c r="Q270" s="126"/>
      <c r="R270" s="141"/>
      <c r="S270" s="135">
        <v>44792</v>
      </c>
      <c r="T270" s="142"/>
      <c r="U270" s="142">
        <f>IF(N270="",IFERROR(VLOOKUP(A270,'36-50'!A:S,19,FALSE),IFERROR(VLOOKUP(A270,'31-35'!A:S,19,FALSE),IFERROR(VLOOKUP(A270,'26-30'!A:S,19,FALSE),VLOOKUP(A270,'22-25'!A:S,19,FALSE)))),N270)</f>
        <v>2032</v>
      </c>
    </row>
    <row r="271" spans="1:21">
      <c r="A271" s="125">
        <v>630803</v>
      </c>
      <c r="B271" s="126"/>
      <c r="C271" s="126" t="s">
        <v>1131</v>
      </c>
      <c r="D271" s="126"/>
      <c r="E271" s="126" t="s">
        <v>177</v>
      </c>
      <c r="F271" s="126"/>
      <c r="G271" s="127">
        <v>1000</v>
      </c>
      <c r="H271" s="126"/>
      <c r="I271" s="126"/>
      <c r="J271" s="130"/>
      <c r="K271" s="126"/>
      <c r="L271" s="127"/>
      <c r="M271" s="131"/>
      <c r="N271" s="136">
        <v>2032</v>
      </c>
      <c r="O271" s="127" t="s">
        <v>453</v>
      </c>
      <c r="P271" s="127">
        <v>4</v>
      </c>
      <c r="Q271" s="126"/>
      <c r="R271" s="141"/>
      <c r="S271" s="135">
        <v>44792</v>
      </c>
      <c r="T271" s="142"/>
      <c r="U271" s="142">
        <f>IF(N271="",IFERROR(VLOOKUP(A271,'36-50'!A:S,19,FALSE),IFERROR(VLOOKUP(A271,'31-35'!A:S,19,FALSE),IFERROR(VLOOKUP(A271,'26-30'!A:S,19,FALSE),VLOOKUP(A271,'22-25'!A:S,19,FALSE)))),N271)</f>
        <v>2032</v>
      </c>
    </row>
    <row r="272" spans="1:21">
      <c r="A272" s="125">
        <v>630806</v>
      </c>
      <c r="B272" s="126"/>
      <c r="C272" s="126" t="s">
        <v>1132</v>
      </c>
      <c r="D272" s="126"/>
      <c r="E272" s="126" t="s">
        <v>177</v>
      </c>
      <c r="F272" s="126"/>
      <c r="G272" s="127">
        <v>1400</v>
      </c>
      <c r="H272" s="126"/>
      <c r="I272" s="126"/>
      <c r="J272" s="130"/>
      <c r="K272" s="126"/>
      <c r="L272" s="127"/>
      <c r="M272" s="131"/>
      <c r="N272" s="136">
        <v>2032</v>
      </c>
      <c r="O272" s="127" t="s">
        <v>453</v>
      </c>
      <c r="P272" s="127">
        <v>4</v>
      </c>
      <c r="Q272" s="126"/>
      <c r="R272" s="141"/>
      <c r="S272" s="135">
        <v>44792</v>
      </c>
      <c r="T272" s="142"/>
      <c r="U272" s="142">
        <f>IF(N272="",IFERROR(VLOOKUP(A272,'36-50'!A:S,19,FALSE),IFERROR(VLOOKUP(A272,'31-35'!A:S,19,FALSE),IFERROR(VLOOKUP(A272,'26-30'!A:S,19,FALSE),VLOOKUP(A272,'22-25'!A:S,19,FALSE)))),N272)</f>
        <v>2032</v>
      </c>
    </row>
    <row r="273" spans="1:21">
      <c r="A273" s="125">
        <v>630807</v>
      </c>
      <c r="B273" s="126"/>
      <c r="C273" s="126" t="s">
        <v>1133</v>
      </c>
      <c r="D273" s="126"/>
      <c r="E273" s="126" t="s">
        <v>177</v>
      </c>
      <c r="F273" s="126"/>
      <c r="G273" s="127">
        <v>600</v>
      </c>
      <c r="H273" s="126"/>
      <c r="I273" s="126"/>
      <c r="J273" s="130"/>
      <c r="K273" s="126"/>
      <c r="L273" s="127"/>
      <c r="M273" s="131"/>
      <c r="N273" s="136">
        <v>2032</v>
      </c>
      <c r="O273" s="127" t="s">
        <v>453</v>
      </c>
      <c r="P273" s="127">
        <v>4</v>
      </c>
      <c r="Q273" s="126"/>
      <c r="R273" s="141"/>
      <c r="S273" s="135">
        <v>44792</v>
      </c>
      <c r="T273" s="142"/>
      <c r="U273" s="142">
        <f>IF(N273="",IFERROR(VLOOKUP(A273,'36-50'!A:S,19,FALSE),IFERROR(VLOOKUP(A273,'31-35'!A:S,19,FALSE),IFERROR(VLOOKUP(A273,'26-30'!A:S,19,FALSE),VLOOKUP(A273,'22-25'!A:S,19,FALSE)))),N273)</f>
        <v>2032</v>
      </c>
    </row>
    <row r="274" spans="1:21">
      <c r="A274" s="125">
        <v>610802</v>
      </c>
      <c r="B274" s="126"/>
      <c r="C274" s="126" t="s">
        <v>1134</v>
      </c>
      <c r="D274" s="126"/>
      <c r="E274" s="126" t="s">
        <v>167</v>
      </c>
      <c r="F274" s="126"/>
      <c r="G274" s="127">
        <v>1400</v>
      </c>
      <c r="H274" s="126"/>
      <c r="I274" s="126"/>
      <c r="J274" s="130"/>
      <c r="K274" s="126"/>
      <c r="L274" s="127"/>
      <c r="M274" s="131"/>
      <c r="N274" s="136">
        <v>2032</v>
      </c>
      <c r="O274" s="127" t="s">
        <v>453</v>
      </c>
      <c r="P274" s="127">
        <v>4</v>
      </c>
      <c r="Q274" s="126"/>
      <c r="R274" s="141"/>
      <c r="S274" s="135">
        <v>44792</v>
      </c>
      <c r="T274" s="142"/>
      <c r="U274" s="142">
        <f>IF(N274="",IFERROR(VLOOKUP(A274,'36-50'!A:S,19,FALSE),IFERROR(VLOOKUP(A274,'31-35'!A:S,19,FALSE),IFERROR(VLOOKUP(A274,'26-30'!A:S,19,FALSE),VLOOKUP(A274,'22-25'!A:S,19,FALSE)))),N274)</f>
        <v>2032</v>
      </c>
    </row>
    <row r="275" spans="1:21">
      <c r="A275" s="125">
        <v>610803</v>
      </c>
      <c r="B275" s="126"/>
      <c r="C275" s="126" t="s">
        <v>1135</v>
      </c>
      <c r="D275" s="126"/>
      <c r="E275" s="126" t="s">
        <v>167</v>
      </c>
      <c r="F275" s="126"/>
      <c r="G275" s="127">
        <v>1200</v>
      </c>
      <c r="H275" s="126"/>
      <c r="I275" s="126"/>
      <c r="J275" s="130"/>
      <c r="K275" s="126"/>
      <c r="L275" s="127"/>
      <c r="M275" s="131"/>
      <c r="N275" s="136">
        <v>2032</v>
      </c>
      <c r="O275" s="127" t="s">
        <v>453</v>
      </c>
      <c r="P275" s="127">
        <v>4</v>
      </c>
      <c r="Q275" s="126"/>
      <c r="R275" s="141"/>
      <c r="S275" s="135">
        <v>44792</v>
      </c>
      <c r="T275" s="142"/>
      <c r="U275" s="142">
        <f>IF(N275="",IFERROR(VLOOKUP(A275,'36-50'!A:S,19,FALSE),IFERROR(VLOOKUP(A275,'31-35'!A:S,19,FALSE),IFERROR(VLOOKUP(A275,'26-30'!A:S,19,FALSE),VLOOKUP(A275,'22-25'!A:S,19,FALSE)))),N275)</f>
        <v>2032</v>
      </c>
    </row>
    <row r="276" spans="1:21">
      <c r="A276" s="125">
        <v>610804</v>
      </c>
      <c r="B276" s="126"/>
      <c r="C276" s="126" t="s">
        <v>1136</v>
      </c>
      <c r="D276" s="126"/>
      <c r="E276" s="126" t="s">
        <v>167</v>
      </c>
      <c r="F276" s="126"/>
      <c r="G276" s="127">
        <v>1600</v>
      </c>
      <c r="H276" s="126"/>
      <c r="I276" s="126"/>
      <c r="J276" s="130"/>
      <c r="K276" s="126"/>
      <c r="L276" s="127"/>
      <c r="M276" s="131"/>
      <c r="N276" s="136">
        <v>2032</v>
      </c>
      <c r="O276" s="127" t="s">
        <v>453</v>
      </c>
      <c r="P276" s="127">
        <v>4</v>
      </c>
      <c r="Q276" s="126"/>
      <c r="R276" s="141"/>
      <c r="S276" s="135">
        <v>44792</v>
      </c>
      <c r="T276" s="142"/>
      <c r="U276" s="142">
        <f>IF(N276="",IFERROR(VLOOKUP(A276,'36-50'!A:S,19,FALSE),IFERROR(VLOOKUP(A276,'31-35'!A:S,19,FALSE),IFERROR(VLOOKUP(A276,'26-30'!A:S,19,FALSE),VLOOKUP(A276,'22-25'!A:S,19,FALSE)))),N276)</f>
        <v>2032</v>
      </c>
    </row>
    <row r="277" spans="1:21">
      <c r="A277" s="125">
        <v>610805</v>
      </c>
      <c r="B277" s="126"/>
      <c r="C277" s="126" t="s">
        <v>1137</v>
      </c>
      <c r="D277" s="126"/>
      <c r="E277" s="126" t="s">
        <v>167</v>
      </c>
      <c r="F277" s="126"/>
      <c r="G277" s="127">
        <v>1600</v>
      </c>
      <c r="H277" s="126"/>
      <c r="I277" s="126"/>
      <c r="J277" s="130"/>
      <c r="K277" s="126"/>
      <c r="L277" s="127"/>
      <c r="M277" s="131"/>
      <c r="N277" s="136">
        <v>2032</v>
      </c>
      <c r="O277" s="127" t="s">
        <v>453</v>
      </c>
      <c r="P277" s="127">
        <v>4</v>
      </c>
      <c r="Q277" s="126"/>
      <c r="R277" s="141"/>
      <c r="S277" s="135">
        <v>44792</v>
      </c>
      <c r="T277" s="142"/>
      <c r="U277" s="142">
        <f>IF(N277="",IFERROR(VLOOKUP(A277,'36-50'!A:S,19,FALSE),IFERROR(VLOOKUP(A277,'31-35'!A:S,19,FALSE),IFERROR(VLOOKUP(A277,'26-30'!A:S,19,FALSE),VLOOKUP(A277,'22-25'!A:S,19,FALSE)))),N277)</f>
        <v>2032</v>
      </c>
    </row>
    <row r="278" spans="1:21">
      <c r="A278" s="125">
        <v>610808</v>
      </c>
      <c r="B278" s="126"/>
      <c r="C278" s="126" t="s">
        <v>1075</v>
      </c>
      <c r="D278" s="126"/>
      <c r="E278" s="126" t="s">
        <v>167</v>
      </c>
      <c r="F278" s="126"/>
      <c r="G278" s="127">
        <v>1400</v>
      </c>
      <c r="H278" s="126"/>
      <c r="I278" s="126"/>
      <c r="J278" s="130"/>
      <c r="K278" s="126"/>
      <c r="L278" s="127"/>
      <c r="M278" s="131"/>
      <c r="N278" s="136">
        <v>2032</v>
      </c>
      <c r="O278" s="127" t="s">
        <v>453</v>
      </c>
      <c r="P278" s="127">
        <v>4</v>
      </c>
      <c r="Q278" s="126"/>
      <c r="R278" s="141"/>
      <c r="S278" s="135">
        <v>44792</v>
      </c>
      <c r="T278" s="142"/>
      <c r="U278" s="142">
        <f>IF(N278="",IFERROR(VLOOKUP(A278,'36-50'!A:S,19,FALSE),IFERROR(VLOOKUP(A278,'31-35'!A:S,19,FALSE),IFERROR(VLOOKUP(A278,'26-30'!A:S,19,FALSE),VLOOKUP(A278,'22-25'!A:S,19,FALSE)))),N278)</f>
        <v>2032</v>
      </c>
    </row>
    <row r="279" spans="1:21">
      <c r="A279" s="125">
        <v>650811</v>
      </c>
      <c r="B279" s="126"/>
      <c r="C279" s="126" t="s">
        <v>1138</v>
      </c>
      <c r="D279" s="126"/>
      <c r="E279" s="126" t="s">
        <v>1139</v>
      </c>
      <c r="F279" s="126"/>
      <c r="G279" s="127">
        <v>1400</v>
      </c>
      <c r="H279" s="126"/>
      <c r="I279" s="126"/>
      <c r="J279" s="130"/>
      <c r="K279" s="126"/>
      <c r="L279" s="127"/>
      <c r="M279" s="131"/>
      <c r="N279" s="136">
        <v>2032</v>
      </c>
      <c r="O279" s="127" t="s">
        <v>453</v>
      </c>
      <c r="P279" s="127">
        <v>4</v>
      </c>
      <c r="Q279" s="126"/>
      <c r="R279" s="141"/>
      <c r="S279" s="135">
        <v>44792</v>
      </c>
      <c r="T279" s="142"/>
      <c r="U279" s="142">
        <f>IF(N279="",IFERROR(VLOOKUP(A279,'36-50'!A:S,19,FALSE),IFERROR(VLOOKUP(A279,'31-35'!A:S,19,FALSE),IFERROR(VLOOKUP(A279,'26-30'!A:S,19,FALSE),VLOOKUP(A279,'22-25'!A:S,19,FALSE)))),N279)</f>
        <v>2032</v>
      </c>
    </row>
    <row r="280" spans="1:21">
      <c r="A280" s="125">
        <v>650812</v>
      </c>
      <c r="B280" s="126"/>
      <c r="C280" s="126" t="s">
        <v>1140</v>
      </c>
      <c r="D280" s="126"/>
      <c r="E280" s="126" t="s">
        <v>1139</v>
      </c>
      <c r="F280" s="126"/>
      <c r="G280" s="127">
        <v>1400</v>
      </c>
      <c r="H280" s="126"/>
      <c r="I280" s="126"/>
      <c r="J280" s="130"/>
      <c r="K280" s="126"/>
      <c r="L280" s="127"/>
      <c r="M280" s="131"/>
      <c r="N280" s="136">
        <v>2032</v>
      </c>
      <c r="O280" s="127" t="s">
        <v>453</v>
      </c>
      <c r="P280" s="127">
        <v>4</v>
      </c>
      <c r="Q280" s="126"/>
      <c r="R280" s="141"/>
      <c r="S280" s="135">
        <v>44792</v>
      </c>
      <c r="T280" s="142"/>
      <c r="U280" s="142">
        <f>IF(N280="",IFERROR(VLOOKUP(A280,'36-50'!A:S,19,FALSE),IFERROR(VLOOKUP(A280,'31-35'!A:S,19,FALSE),IFERROR(VLOOKUP(A280,'26-30'!A:S,19,FALSE),VLOOKUP(A280,'22-25'!A:S,19,FALSE)))),N280)</f>
        <v>2032</v>
      </c>
    </row>
    <row r="281" spans="1:21">
      <c r="A281" s="125">
        <v>650804</v>
      </c>
      <c r="B281" s="126"/>
      <c r="C281" s="126" t="s">
        <v>1141</v>
      </c>
      <c r="D281" s="126">
        <v>650500</v>
      </c>
      <c r="E281" s="126" t="s">
        <v>187</v>
      </c>
      <c r="F281" s="126" t="s">
        <v>427</v>
      </c>
      <c r="G281" s="127">
        <v>1400</v>
      </c>
      <c r="H281" s="126"/>
      <c r="I281" s="126"/>
      <c r="J281" s="130"/>
      <c r="K281" s="126"/>
      <c r="L281" s="127"/>
      <c r="M281" s="131"/>
      <c r="N281" s="136">
        <v>2032</v>
      </c>
      <c r="O281" s="127" t="s">
        <v>453</v>
      </c>
      <c r="P281" s="127">
        <v>4</v>
      </c>
      <c r="Q281" s="126"/>
      <c r="R281" s="141"/>
      <c r="S281" s="135">
        <v>44792</v>
      </c>
      <c r="T281" s="142"/>
      <c r="U281" s="142">
        <f>IF(N281="",IFERROR(VLOOKUP(A281,'36-50'!A:S,19,FALSE),IFERROR(VLOOKUP(A281,'31-35'!A:S,19,FALSE),IFERROR(VLOOKUP(A281,'26-30'!A:S,19,FALSE),VLOOKUP(A281,'22-25'!A:S,19,FALSE)))),N281)</f>
        <v>2032</v>
      </c>
    </row>
    <row r="282" spans="1:21">
      <c r="A282" s="125">
        <v>650806</v>
      </c>
      <c r="B282" s="126"/>
      <c r="C282" s="126" t="s">
        <v>1142</v>
      </c>
      <c r="D282" s="126"/>
      <c r="E282" s="126" t="s">
        <v>187</v>
      </c>
      <c r="F282" s="126"/>
      <c r="G282" s="127">
        <v>1400</v>
      </c>
      <c r="H282" s="126"/>
      <c r="I282" s="126"/>
      <c r="J282" s="130"/>
      <c r="K282" s="126"/>
      <c r="L282" s="127"/>
      <c r="M282" s="131"/>
      <c r="N282" s="136">
        <v>2032</v>
      </c>
      <c r="O282" s="127" t="s">
        <v>453</v>
      </c>
      <c r="P282" s="127">
        <v>4</v>
      </c>
      <c r="Q282" s="126"/>
      <c r="R282" s="141"/>
      <c r="S282" s="135">
        <v>44792</v>
      </c>
      <c r="T282" s="142"/>
      <c r="U282" s="142">
        <f>IF(N282="",IFERROR(VLOOKUP(A282,'36-50'!A:S,19,FALSE),IFERROR(VLOOKUP(A282,'31-35'!A:S,19,FALSE),IFERROR(VLOOKUP(A282,'26-30'!A:S,19,FALSE),VLOOKUP(A282,'22-25'!A:S,19,FALSE)))),N282)</f>
        <v>2032</v>
      </c>
    </row>
    <row r="283" spans="1:21">
      <c r="A283" s="125">
        <v>650807</v>
      </c>
      <c r="B283" s="126"/>
      <c r="C283" s="126" t="s">
        <v>1143</v>
      </c>
      <c r="D283" s="126"/>
      <c r="E283" s="126" t="s">
        <v>187</v>
      </c>
      <c r="F283" s="126"/>
      <c r="G283" s="127">
        <v>1800</v>
      </c>
      <c r="H283" s="126"/>
      <c r="I283" s="126"/>
      <c r="J283" s="130"/>
      <c r="K283" s="126"/>
      <c r="L283" s="127"/>
      <c r="M283" s="131"/>
      <c r="N283" s="136">
        <v>2032</v>
      </c>
      <c r="O283" s="127" t="s">
        <v>453</v>
      </c>
      <c r="P283" s="127">
        <v>4</v>
      </c>
      <c r="Q283" s="126"/>
      <c r="R283" s="141"/>
      <c r="S283" s="135">
        <v>44792</v>
      </c>
      <c r="T283" s="142"/>
      <c r="U283" s="142">
        <f>IF(N283="",IFERROR(VLOOKUP(A283,'36-50'!A:S,19,FALSE),IFERROR(VLOOKUP(A283,'31-35'!A:S,19,FALSE),IFERROR(VLOOKUP(A283,'26-30'!A:S,19,FALSE),VLOOKUP(A283,'22-25'!A:S,19,FALSE)))),N283)</f>
        <v>2032</v>
      </c>
    </row>
    <row r="284" spans="1:21">
      <c r="A284" s="125">
        <v>650808</v>
      </c>
      <c r="B284" s="126"/>
      <c r="C284" s="126" t="s">
        <v>1144</v>
      </c>
      <c r="D284" s="126"/>
      <c r="E284" s="126" t="s">
        <v>187</v>
      </c>
      <c r="F284" s="126"/>
      <c r="G284" s="127">
        <v>1400</v>
      </c>
      <c r="H284" s="126"/>
      <c r="I284" s="126"/>
      <c r="J284" s="130"/>
      <c r="K284" s="126"/>
      <c r="L284" s="127"/>
      <c r="M284" s="131"/>
      <c r="N284" s="136">
        <v>2033</v>
      </c>
      <c r="O284" s="127" t="s">
        <v>453</v>
      </c>
      <c r="P284" s="127">
        <v>4</v>
      </c>
      <c r="Q284" s="126"/>
      <c r="R284" s="141"/>
      <c r="S284" s="135">
        <v>44792</v>
      </c>
      <c r="T284" s="142"/>
      <c r="U284" s="142">
        <f>IF(N284="",IFERROR(VLOOKUP(A284,'36-50'!A:S,19,FALSE),IFERROR(VLOOKUP(A284,'31-35'!A:S,19,FALSE),IFERROR(VLOOKUP(A284,'26-30'!A:S,19,FALSE),VLOOKUP(A284,'22-25'!A:S,19,FALSE)))),N284)</f>
        <v>2033</v>
      </c>
    </row>
    <row r="285" spans="1:21">
      <c r="A285" s="125">
        <v>650809</v>
      </c>
      <c r="B285" s="126"/>
      <c r="C285" s="126" t="s">
        <v>1145</v>
      </c>
      <c r="D285" s="126"/>
      <c r="E285" s="126" t="s">
        <v>187</v>
      </c>
      <c r="F285" s="126"/>
      <c r="G285" s="127">
        <v>1400</v>
      </c>
      <c r="H285" s="126"/>
      <c r="I285" s="126"/>
      <c r="J285" s="130"/>
      <c r="K285" s="126"/>
      <c r="L285" s="127"/>
      <c r="M285" s="131"/>
      <c r="N285" s="136">
        <v>2033</v>
      </c>
      <c r="O285" s="127" t="s">
        <v>453</v>
      </c>
      <c r="P285" s="127">
        <v>4</v>
      </c>
      <c r="Q285" s="126"/>
      <c r="R285" s="141"/>
      <c r="S285" s="135">
        <v>44792</v>
      </c>
      <c r="T285" s="110" t="s">
        <v>1146</v>
      </c>
      <c r="U285" s="142">
        <f>IF(N285="",IFERROR(VLOOKUP(A285,'36-50'!A:S,19,FALSE),IFERROR(VLOOKUP(A285,'31-35'!A:S,19,FALSE),IFERROR(VLOOKUP(A285,'26-30'!A:S,19,FALSE),VLOOKUP(A285,'22-25'!A:S,19,FALSE)))),N285)</f>
        <v>2033</v>
      </c>
    </row>
    <row r="286" spans="1:21">
      <c r="A286" s="125">
        <v>650810</v>
      </c>
      <c r="B286" s="126"/>
      <c r="C286" s="126" t="s">
        <v>1147</v>
      </c>
      <c r="D286" s="126"/>
      <c r="E286" s="126" t="s">
        <v>187</v>
      </c>
      <c r="F286" s="126"/>
      <c r="G286" s="127">
        <v>1800</v>
      </c>
      <c r="H286" s="126"/>
      <c r="I286" s="126"/>
      <c r="J286" s="130"/>
      <c r="K286" s="126"/>
      <c r="L286" s="127"/>
      <c r="M286" s="131"/>
      <c r="N286" s="136">
        <v>2033</v>
      </c>
      <c r="O286" s="127" t="s">
        <v>453</v>
      </c>
      <c r="P286" s="127">
        <v>4</v>
      </c>
      <c r="Q286" s="126"/>
      <c r="R286" s="141"/>
      <c r="S286" s="135">
        <v>44792</v>
      </c>
      <c r="T286" s="142"/>
      <c r="U286" s="142">
        <f>IF(N286="",IFERROR(VLOOKUP(A286,'36-50'!A:S,19,FALSE),IFERROR(VLOOKUP(A286,'31-35'!A:S,19,FALSE),IFERROR(VLOOKUP(A286,'26-30'!A:S,19,FALSE),VLOOKUP(A286,'22-25'!A:S,19,FALSE)))),N286)</f>
        <v>2033</v>
      </c>
    </row>
    <row r="287" spans="1:21">
      <c r="A287" s="125">
        <v>340809</v>
      </c>
      <c r="B287" s="126"/>
      <c r="C287" s="126" t="s">
        <v>1148</v>
      </c>
      <c r="D287" s="126"/>
      <c r="E287" s="126" t="s">
        <v>92</v>
      </c>
      <c r="F287" s="126"/>
      <c r="G287" s="127">
        <v>1200</v>
      </c>
      <c r="H287" s="126"/>
      <c r="I287" s="126"/>
      <c r="J287" s="130"/>
      <c r="K287" s="126"/>
      <c r="L287" s="127"/>
      <c r="M287" s="131"/>
      <c r="N287" s="136">
        <v>2033</v>
      </c>
      <c r="O287" s="127" t="s">
        <v>453</v>
      </c>
      <c r="P287" s="127">
        <v>4</v>
      </c>
      <c r="Q287" s="126"/>
      <c r="R287" s="141"/>
      <c r="S287" s="135">
        <v>44792</v>
      </c>
      <c r="T287" s="142"/>
      <c r="U287" s="142">
        <f>IF(N287="",IFERROR(VLOOKUP(A287,'36-50'!A:S,19,FALSE),IFERROR(VLOOKUP(A287,'31-35'!A:S,19,FALSE),IFERROR(VLOOKUP(A287,'26-30'!A:S,19,FALSE),VLOOKUP(A287,'22-25'!A:S,19,FALSE)))),N287)</f>
        <v>2033</v>
      </c>
    </row>
    <row r="288" spans="1:21">
      <c r="A288" s="125">
        <v>340811</v>
      </c>
      <c r="B288" s="126"/>
      <c r="C288" s="126" t="s">
        <v>1149</v>
      </c>
      <c r="D288" s="126"/>
      <c r="E288" s="126" t="s">
        <v>92</v>
      </c>
      <c r="F288" s="126"/>
      <c r="G288" s="127">
        <v>1200</v>
      </c>
      <c r="H288" s="126"/>
      <c r="I288" s="126"/>
      <c r="J288" s="130"/>
      <c r="K288" s="126"/>
      <c r="L288" s="127"/>
      <c r="M288" s="131"/>
      <c r="N288" s="136">
        <v>2033</v>
      </c>
      <c r="O288" s="127" t="s">
        <v>453</v>
      </c>
      <c r="P288" s="127">
        <v>4</v>
      </c>
      <c r="Q288" s="126"/>
      <c r="R288" s="141"/>
      <c r="S288" s="135">
        <v>44792</v>
      </c>
      <c r="T288" s="142"/>
      <c r="U288" s="142">
        <f>IF(N288="",IFERROR(VLOOKUP(A288,'36-50'!A:S,19,FALSE),IFERROR(VLOOKUP(A288,'31-35'!A:S,19,FALSE),IFERROR(VLOOKUP(A288,'26-30'!A:S,19,FALSE),VLOOKUP(A288,'22-25'!A:S,19,FALSE)))),N288)</f>
        <v>2033</v>
      </c>
    </row>
    <row r="289" spans="1:21">
      <c r="A289" s="125">
        <v>340813</v>
      </c>
      <c r="B289" s="126"/>
      <c r="C289" s="126" t="s">
        <v>1150</v>
      </c>
      <c r="D289" s="126"/>
      <c r="E289" s="126" t="s">
        <v>92</v>
      </c>
      <c r="F289" s="126"/>
      <c r="G289" s="127">
        <v>1200</v>
      </c>
      <c r="H289" s="126"/>
      <c r="I289" s="126"/>
      <c r="J289" s="130"/>
      <c r="K289" s="126"/>
      <c r="L289" s="127"/>
      <c r="M289" s="131"/>
      <c r="N289" s="136">
        <v>2033</v>
      </c>
      <c r="O289" s="127" t="s">
        <v>453</v>
      </c>
      <c r="P289" s="127">
        <v>4</v>
      </c>
      <c r="Q289" s="126"/>
      <c r="R289" s="141"/>
      <c r="S289" s="135">
        <v>44792</v>
      </c>
      <c r="T289" s="142"/>
      <c r="U289" s="142">
        <f>IF(N289="",IFERROR(VLOOKUP(A289,'36-50'!A:S,19,FALSE),IFERROR(VLOOKUP(A289,'31-35'!A:S,19,FALSE),IFERROR(VLOOKUP(A289,'26-30'!A:S,19,FALSE),VLOOKUP(A289,'22-25'!A:S,19,FALSE)))),N289)</f>
        <v>2033</v>
      </c>
    </row>
    <row r="290" spans="1:21">
      <c r="A290" s="125">
        <v>340814</v>
      </c>
      <c r="B290" s="126"/>
      <c r="C290" s="126" t="s">
        <v>1151</v>
      </c>
      <c r="D290" s="126"/>
      <c r="E290" s="126" t="s">
        <v>92</v>
      </c>
      <c r="F290" s="126"/>
      <c r="G290" s="127">
        <v>1200</v>
      </c>
      <c r="H290" s="126"/>
      <c r="I290" s="126"/>
      <c r="J290" s="130"/>
      <c r="K290" s="126"/>
      <c r="L290" s="127"/>
      <c r="M290" s="131"/>
      <c r="N290" s="136">
        <v>2033</v>
      </c>
      <c r="O290" s="127" t="s">
        <v>453</v>
      </c>
      <c r="P290" s="127">
        <v>4</v>
      </c>
      <c r="Q290" s="126"/>
      <c r="R290" s="141"/>
      <c r="S290" s="135">
        <v>44792</v>
      </c>
      <c r="T290" s="142"/>
      <c r="U290" s="142">
        <f>IF(N290="",IFERROR(VLOOKUP(A290,'36-50'!A:S,19,FALSE),IFERROR(VLOOKUP(A290,'31-35'!A:S,19,FALSE),IFERROR(VLOOKUP(A290,'26-30'!A:S,19,FALSE),VLOOKUP(A290,'22-25'!A:S,19,FALSE)))),N290)</f>
        <v>2033</v>
      </c>
    </row>
    <row r="291" spans="1:21">
      <c r="A291" s="125">
        <v>450804</v>
      </c>
      <c r="B291" s="126" t="s">
        <v>1152</v>
      </c>
      <c r="C291" s="126" t="s">
        <v>1153</v>
      </c>
      <c r="D291" s="126">
        <v>450600</v>
      </c>
      <c r="E291" s="126" t="s">
        <v>132</v>
      </c>
      <c r="F291" s="126" t="s">
        <v>1154</v>
      </c>
      <c r="G291" s="127">
        <v>1200</v>
      </c>
      <c r="H291" s="126" t="s">
        <v>222</v>
      </c>
      <c r="I291" s="126"/>
      <c r="J291" s="130"/>
      <c r="K291" s="126"/>
      <c r="L291" s="127"/>
      <c r="M291" s="131"/>
      <c r="N291" s="136">
        <v>2033</v>
      </c>
      <c r="O291" s="127" t="s">
        <v>453</v>
      </c>
      <c r="P291" s="127">
        <v>4</v>
      </c>
      <c r="Q291" s="126" t="s">
        <v>223</v>
      </c>
      <c r="R291" s="141">
        <v>0</v>
      </c>
      <c r="S291" s="135">
        <v>44792</v>
      </c>
      <c r="T291" s="142"/>
      <c r="U291" s="142">
        <f>IF(N291="",IFERROR(VLOOKUP(A291,'36-50'!A:S,19,FALSE),IFERROR(VLOOKUP(A291,'31-35'!A:S,19,FALSE),IFERROR(VLOOKUP(A291,'26-30'!A:S,19,FALSE),VLOOKUP(A291,'22-25'!A:S,19,FALSE)))),N291)</f>
        <v>2033</v>
      </c>
    </row>
    <row r="292" spans="1:21">
      <c r="A292" s="125">
        <v>450805</v>
      </c>
      <c r="B292" s="126" t="s">
        <v>1155</v>
      </c>
      <c r="C292" s="126" t="s">
        <v>1156</v>
      </c>
      <c r="D292" s="126">
        <v>450800</v>
      </c>
      <c r="E292" s="126" t="s">
        <v>132</v>
      </c>
      <c r="F292" s="126" t="s">
        <v>1157</v>
      </c>
      <c r="G292" s="127">
        <v>1200</v>
      </c>
      <c r="H292" s="126" t="s">
        <v>222</v>
      </c>
      <c r="I292" s="126"/>
      <c r="J292" s="130"/>
      <c r="K292" s="126">
        <v>11.2</v>
      </c>
      <c r="L292" s="127"/>
      <c r="M292" s="131"/>
      <c r="N292" s="136">
        <v>2033</v>
      </c>
      <c r="O292" s="127" t="s">
        <v>453</v>
      </c>
      <c r="P292" s="127">
        <v>4</v>
      </c>
      <c r="Q292" s="126" t="s">
        <v>223</v>
      </c>
      <c r="R292" s="141">
        <v>0</v>
      </c>
      <c r="S292" s="135">
        <v>44792</v>
      </c>
      <c r="T292" s="110" t="s">
        <v>1158</v>
      </c>
      <c r="U292" s="142">
        <f>IF(N292="",IFERROR(VLOOKUP(A292,'36-50'!A:S,19,FALSE),IFERROR(VLOOKUP(A292,'31-35'!A:S,19,FALSE),IFERROR(VLOOKUP(A292,'26-30'!A:S,19,FALSE),VLOOKUP(A292,'22-25'!A:S,19,FALSE)))),N292)</f>
        <v>2033</v>
      </c>
    </row>
    <row r="293" spans="1:21">
      <c r="A293" s="125">
        <v>450810</v>
      </c>
      <c r="B293" s="126" t="s">
        <v>1159</v>
      </c>
      <c r="C293" s="126" t="s">
        <v>1160</v>
      </c>
      <c r="D293" s="126">
        <v>450300</v>
      </c>
      <c r="E293" s="126" t="s">
        <v>132</v>
      </c>
      <c r="F293" s="126" t="s">
        <v>461</v>
      </c>
      <c r="G293" s="127">
        <v>1200</v>
      </c>
      <c r="H293" s="126"/>
      <c r="I293" s="126"/>
      <c r="J293" s="130"/>
      <c r="K293" s="126"/>
      <c r="L293" s="127"/>
      <c r="M293" s="131"/>
      <c r="N293" s="136">
        <v>2033</v>
      </c>
      <c r="O293" s="127" t="s">
        <v>453</v>
      </c>
      <c r="P293" s="127">
        <v>4</v>
      </c>
      <c r="Q293" s="126"/>
      <c r="R293" s="141"/>
      <c r="S293" s="135">
        <v>44792</v>
      </c>
      <c r="T293" s="110" t="s">
        <v>1161</v>
      </c>
      <c r="U293" s="142">
        <f>IF(N293="",IFERROR(VLOOKUP(A293,'36-50'!A:S,19,FALSE),IFERROR(VLOOKUP(A293,'31-35'!A:S,19,FALSE),IFERROR(VLOOKUP(A293,'26-30'!A:S,19,FALSE),VLOOKUP(A293,'22-25'!A:S,19,FALSE)))),N293)</f>
        <v>2033</v>
      </c>
    </row>
    <row r="294" spans="1:21">
      <c r="A294" s="125">
        <v>450811</v>
      </c>
      <c r="B294" s="126" t="s">
        <v>1162</v>
      </c>
      <c r="C294" s="126" t="s">
        <v>1163</v>
      </c>
      <c r="D294" s="126">
        <v>450200</v>
      </c>
      <c r="E294" s="126" t="s">
        <v>132</v>
      </c>
      <c r="F294" s="126" t="s">
        <v>972</v>
      </c>
      <c r="G294" s="127">
        <v>1200</v>
      </c>
      <c r="H294" s="126"/>
      <c r="I294" s="126"/>
      <c r="J294" s="130"/>
      <c r="K294" s="126"/>
      <c r="L294" s="127"/>
      <c r="M294" s="131"/>
      <c r="N294" s="136">
        <v>2033</v>
      </c>
      <c r="O294" s="127" t="s">
        <v>453</v>
      </c>
      <c r="P294" s="127">
        <v>4</v>
      </c>
      <c r="Q294" s="126"/>
      <c r="R294" s="141"/>
      <c r="S294" s="135">
        <v>44792</v>
      </c>
      <c r="T294" s="110" t="s">
        <v>1164</v>
      </c>
      <c r="U294" s="142">
        <f>IF(N294="",IFERROR(VLOOKUP(A294,'36-50'!A:S,19,FALSE),IFERROR(VLOOKUP(A294,'31-35'!A:S,19,FALSE),IFERROR(VLOOKUP(A294,'26-30'!A:S,19,FALSE),VLOOKUP(A294,'22-25'!A:S,19,FALSE)))),N294)</f>
        <v>2033</v>
      </c>
    </row>
    <row r="295" spans="1:21">
      <c r="A295" s="125">
        <v>520801</v>
      </c>
      <c r="B295" s="126"/>
      <c r="C295" s="126" t="s">
        <v>1165</v>
      </c>
      <c r="D295" s="126"/>
      <c r="E295" s="126" t="s">
        <v>152</v>
      </c>
      <c r="F295" s="126"/>
      <c r="G295" s="127">
        <v>1200</v>
      </c>
      <c r="H295" s="126"/>
      <c r="I295" s="126"/>
      <c r="J295" s="130"/>
      <c r="K295" s="126"/>
      <c r="L295" s="127"/>
      <c r="M295" s="131"/>
      <c r="N295" s="136">
        <v>2033</v>
      </c>
      <c r="O295" s="127" t="s">
        <v>453</v>
      </c>
      <c r="P295" s="127">
        <v>4</v>
      </c>
      <c r="Q295" s="126"/>
      <c r="R295" s="141"/>
      <c r="S295" s="135">
        <v>44792</v>
      </c>
      <c r="T295" s="142"/>
      <c r="U295" s="142">
        <f>IF(N295="",IFERROR(VLOOKUP(A295,'36-50'!A:S,19,FALSE),IFERROR(VLOOKUP(A295,'31-35'!A:S,19,FALSE),IFERROR(VLOOKUP(A295,'26-30'!A:S,19,FALSE),VLOOKUP(A295,'22-25'!A:S,19,FALSE)))),N295)</f>
        <v>2033</v>
      </c>
    </row>
    <row r="296" spans="1:21">
      <c r="A296" s="125">
        <v>520802</v>
      </c>
      <c r="B296" s="126"/>
      <c r="C296" s="126" t="s">
        <v>1166</v>
      </c>
      <c r="D296" s="126"/>
      <c r="E296" s="126" t="s">
        <v>152</v>
      </c>
      <c r="F296" s="126"/>
      <c r="G296" s="127">
        <v>1500</v>
      </c>
      <c r="H296" s="126"/>
      <c r="I296" s="126"/>
      <c r="J296" s="130"/>
      <c r="K296" s="126"/>
      <c r="L296" s="127"/>
      <c r="M296" s="131"/>
      <c r="N296" s="136">
        <v>2033</v>
      </c>
      <c r="O296" s="127" t="s">
        <v>453</v>
      </c>
      <c r="P296" s="127">
        <v>4</v>
      </c>
      <c r="Q296" s="126"/>
      <c r="R296" s="141"/>
      <c r="S296" s="135">
        <v>44792</v>
      </c>
      <c r="T296" s="142"/>
      <c r="U296" s="142">
        <f>IF(N296="",IFERROR(VLOOKUP(A296,'36-50'!A:S,19,FALSE),IFERROR(VLOOKUP(A296,'31-35'!A:S,19,FALSE),IFERROR(VLOOKUP(A296,'26-30'!A:S,19,FALSE),VLOOKUP(A296,'22-25'!A:S,19,FALSE)))),N296)</f>
        <v>2033</v>
      </c>
    </row>
    <row r="297" spans="1:21">
      <c r="A297" s="125">
        <v>520803</v>
      </c>
      <c r="B297" s="126"/>
      <c r="C297" s="126" t="s">
        <v>1167</v>
      </c>
      <c r="D297" s="126"/>
      <c r="E297" s="126" t="s">
        <v>152</v>
      </c>
      <c r="F297" s="126"/>
      <c r="G297" s="127">
        <v>1800</v>
      </c>
      <c r="H297" s="126"/>
      <c r="I297" s="126"/>
      <c r="J297" s="130"/>
      <c r="K297" s="126"/>
      <c r="L297" s="127"/>
      <c r="M297" s="131"/>
      <c r="N297" s="136">
        <v>2033</v>
      </c>
      <c r="O297" s="127" t="s">
        <v>453</v>
      </c>
      <c r="P297" s="127">
        <v>4</v>
      </c>
      <c r="Q297" s="126"/>
      <c r="R297" s="141"/>
      <c r="S297" s="135">
        <v>44792</v>
      </c>
      <c r="T297" s="142"/>
      <c r="U297" s="142">
        <f>IF(N297="",IFERROR(VLOOKUP(A297,'36-50'!A:S,19,FALSE),IFERROR(VLOOKUP(A297,'31-35'!A:S,19,FALSE),IFERROR(VLOOKUP(A297,'26-30'!A:S,19,FALSE),VLOOKUP(A297,'22-25'!A:S,19,FALSE)))),N297)</f>
        <v>2033</v>
      </c>
    </row>
    <row r="298" spans="1:21">
      <c r="A298" s="125">
        <v>520804</v>
      </c>
      <c r="B298" s="126"/>
      <c r="C298" s="126" t="s">
        <v>1168</v>
      </c>
      <c r="D298" s="126"/>
      <c r="E298" s="126" t="s">
        <v>152</v>
      </c>
      <c r="F298" s="126"/>
      <c r="G298" s="127">
        <v>1500</v>
      </c>
      <c r="H298" s="126"/>
      <c r="I298" s="126"/>
      <c r="J298" s="130"/>
      <c r="K298" s="126"/>
      <c r="L298" s="127"/>
      <c r="M298" s="131"/>
      <c r="N298" s="136">
        <v>2033</v>
      </c>
      <c r="O298" s="127" t="s">
        <v>453</v>
      </c>
      <c r="P298" s="127">
        <v>4</v>
      </c>
      <c r="Q298" s="126"/>
      <c r="R298" s="141"/>
      <c r="S298" s="135">
        <v>44792</v>
      </c>
      <c r="T298" s="142"/>
      <c r="U298" s="142">
        <f>IF(N298="",IFERROR(VLOOKUP(A298,'36-50'!A:S,19,FALSE),IFERROR(VLOOKUP(A298,'31-35'!A:S,19,FALSE),IFERROR(VLOOKUP(A298,'26-30'!A:S,19,FALSE),VLOOKUP(A298,'22-25'!A:S,19,FALSE)))),N298)</f>
        <v>2033</v>
      </c>
    </row>
    <row r="299" spans="1:21">
      <c r="A299" s="125">
        <v>520805</v>
      </c>
      <c r="B299" s="126"/>
      <c r="C299" s="126" t="s">
        <v>1169</v>
      </c>
      <c r="D299" s="126"/>
      <c r="E299" s="126" t="s">
        <v>152</v>
      </c>
      <c r="F299" s="126"/>
      <c r="G299" s="127">
        <v>1200</v>
      </c>
      <c r="H299" s="126"/>
      <c r="I299" s="126"/>
      <c r="J299" s="130"/>
      <c r="K299" s="126"/>
      <c r="L299" s="127"/>
      <c r="M299" s="131"/>
      <c r="N299" s="136">
        <v>2033</v>
      </c>
      <c r="O299" s="127" t="s">
        <v>453</v>
      </c>
      <c r="P299" s="127">
        <v>4</v>
      </c>
      <c r="Q299" s="126"/>
      <c r="R299" s="141"/>
      <c r="S299" s="135">
        <v>44792</v>
      </c>
      <c r="T299" s="142"/>
      <c r="U299" s="142">
        <f>IF(N299="",IFERROR(VLOOKUP(A299,'36-50'!A:S,19,FALSE),IFERROR(VLOOKUP(A299,'31-35'!A:S,19,FALSE),IFERROR(VLOOKUP(A299,'26-30'!A:S,19,FALSE),VLOOKUP(A299,'22-25'!A:S,19,FALSE)))),N299)</f>
        <v>2033</v>
      </c>
    </row>
    <row r="300" spans="1:21">
      <c r="A300" s="125">
        <v>520806</v>
      </c>
      <c r="B300" s="126"/>
      <c r="C300" s="126" t="s">
        <v>1170</v>
      </c>
      <c r="D300" s="126"/>
      <c r="E300" s="126" t="s">
        <v>152</v>
      </c>
      <c r="F300" s="126"/>
      <c r="G300" s="127">
        <v>1000</v>
      </c>
      <c r="H300" s="126"/>
      <c r="I300" s="126"/>
      <c r="J300" s="130"/>
      <c r="K300" s="126"/>
      <c r="L300" s="127"/>
      <c r="M300" s="131"/>
      <c r="N300" s="136">
        <v>2033</v>
      </c>
      <c r="O300" s="127" t="s">
        <v>453</v>
      </c>
      <c r="P300" s="127">
        <v>4</v>
      </c>
      <c r="Q300" s="126"/>
      <c r="R300" s="141"/>
      <c r="S300" s="135">
        <v>44792</v>
      </c>
      <c r="T300" s="142"/>
      <c r="U300" s="142">
        <f>IF(N300="",IFERROR(VLOOKUP(A300,'36-50'!A:S,19,FALSE),IFERROR(VLOOKUP(A300,'31-35'!A:S,19,FALSE),IFERROR(VLOOKUP(A300,'26-30'!A:S,19,FALSE),VLOOKUP(A300,'22-25'!A:S,19,FALSE)))),N300)</f>
        <v>2033</v>
      </c>
    </row>
    <row r="301" spans="1:21">
      <c r="A301" s="125">
        <v>520807</v>
      </c>
      <c r="B301" s="126"/>
      <c r="C301" s="126" t="s">
        <v>1171</v>
      </c>
      <c r="D301" s="126"/>
      <c r="E301" s="126" t="s">
        <v>152</v>
      </c>
      <c r="F301" s="126"/>
      <c r="G301" s="127">
        <v>800</v>
      </c>
      <c r="H301" s="126"/>
      <c r="I301" s="126"/>
      <c r="J301" s="130"/>
      <c r="K301" s="126"/>
      <c r="L301" s="127"/>
      <c r="M301" s="131"/>
      <c r="N301" s="136">
        <v>2033</v>
      </c>
      <c r="O301" s="127" t="s">
        <v>453</v>
      </c>
      <c r="P301" s="127">
        <v>4</v>
      </c>
      <c r="Q301" s="126"/>
      <c r="R301" s="141"/>
      <c r="S301" s="135">
        <v>44792</v>
      </c>
      <c r="T301" s="142"/>
      <c r="U301" s="142">
        <f>IF(N301="",IFERROR(VLOOKUP(A301,'36-50'!A:S,19,FALSE),IFERROR(VLOOKUP(A301,'31-35'!A:S,19,FALSE),IFERROR(VLOOKUP(A301,'26-30'!A:S,19,FALSE),VLOOKUP(A301,'22-25'!A:S,19,FALSE)))),N301)</f>
        <v>2033</v>
      </c>
    </row>
    <row r="302" spans="1:21">
      <c r="A302" s="125">
        <v>520808</v>
      </c>
      <c r="B302" s="126"/>
      <c r="C302" s="126" t="s">
        <v>1172</v>
      </c>
      <c r="D302" s="126"/>
      <c r="E302" s="126" t="s">
        <v>152</v>
      </c>
      <c r="F302" s="126"/>
      <c r="G302" s="127">
        <v>1200</v>
      </c>
      <c r="H302" s="126"/>
      <c r="I302" s="126"/>
      <c r="J302" s="130"/>
      <c r="K302" s="126"/>
      <c r="L302" s="127"/>
      <c r="M302" s="131"/>
      <c r="N302" s="136">
        <v>2033</v>
      </c>
      <c r="O302" s="127" t="s">
        <v>453</v>
      </c>
      <c r="P302" s="127">
        <v>4</v>
      </c>
      <c r="Q302" s="126"/>
      <c r="R302" s="141"/>
      <c r="S302" s="135">
        <v>44792</v>
      </c>
      <c r="T302" s="142"/>
      <c r="U302" s="142">
        <f>IF(N302="",IFERROR(VLOOKUP(A302,'36-50'!A:S,19,FALSE),IFERROR(VLOOKUP(A302,'31-35'!A:S,19,FALSE),IFERROR(VLOOKUP(A302,'26-30'!A:S,19,FALSE),VLOOKUP(A302,'22-25'!A:S,19,FALSE)))),N302)</f>
        <v>2033</v>
      </c>
    </row>
    <row r="303" spans="1:21">
      <c r="A303" s="125">
        <v>520809</v>
      </c>
      <c r="B303" s="126"/>
      <c r="C303" s="126" t="s">
        <v>1173</v>
      </c>
      <c r="D303" s="126"/>
      <c r="E303" s="126" t="s">
        <v>152</v>
      </c>
      <c r="F303" s="126"/>
      <c r="G303" s="127">
        <v>1200</v>
      </c>
      <c r="H303" s="126"/>
      <c r="I303" s="126"/>
      <c r="J303" s="130"/>
      <c r="K303" s="126"/>
      <c r="L303" s="127"/>
      <c r="M303" s="131"/>
      <c r="N303" s="136">
        <v>2033</v>
      </c>
      <c r="O303" s="127" t="s">
        <v>453</v>
      </c>
      <c r="P303" s="127">
        <v>4</v>
      </c>
      <c r="Q303" s="126"/>
      <c r="R303" s="141"/>
      <c r="S303" s="135">
        <v>44792</v>
      </c>
      <c r="T303" s="142"/>
      <c r="U303" s="142">
        <f>IF(N303="",IFERROR(VLOOKUP(A303,'36-50'!A:S,19,FALSE),IFERROR(VLOOKUP(A303,'31-35'!A:S,19,FALSE),IFERROR(VLOOKUP(A303,'26-30'!A:S,19,FALSE),VLOOKUP(A303,'22-25'!A:S,19,FALSE)))),N303)</f>
        <v>2033</v>
      </c>
    </row>
    <row r="304" spans="1:21">
      <c r="A304" s="125">
        <v>520810</v>
      </c>
      <c r="B304" s="126"/>
      <c r="C304" s="126" t="s">
        <v>1174</v>
      </c>
      <c r="D304" s="126"/>
      <c r="E304" s="126" t="s">
        <v>152</v>
      </c>
      <c r="F304" s="126"/>
      <c r="G304" s="127">
        <v>1000</v>
      </c>
      <c r="H304" s="126"/>
      <c r="I304" s="126"/>
      <c r="J304" s="130"/>
      <c r="K304" s="126"/>
      <c r="L304" s="127"/>
      <c r="M304" s="131"/>
      <c r="N304" s="136">
        <v>2033</v>
      </c>
      <c r="O304" s="127" t="s">
        <v>453</v>
      </c>
      <c r="P304" s="127">
        <v>4</v>
      </c>
      <c r="Q304" s="126"/>
      <c r="R304" s="141"/>
      <c r="S304" s="135">
        <v>44792</v>
      </c>
      <c r="T304" s="142"/>
      <c r="U304" s="142">
        <f>IF(N304="",IFERROR(VLOOKUP(A304,'36-50'!A:S,19,FALSE),IFERROR(VLOOKUP(A304,'31-35'!A:S,19,FALSE),IFERROR(VLOOKUP(A304,'26-30'!A:S,19,FALSE),VLOOKUP(A304,'22-25'!A:S,19,FALSE)))),N304)</f>
        <v>2033</v>
      </c>
    </row>
    <row r="305" spans="1:21">
      <c r="A305" s="125">
        <v>130811</v>
      </c>
      <c r="B305" s="126"/>
      <c r="C305" s="126" t="s">
        <v>1175</v>
      </c>
      <c r="D305" s="126"/>
      <c r="E305" s="126" t="s">
        <v>48</v>
      </c>
      <c r="F305" s="126"/>
      <c r="G305" s="127">
        <v>600</v>
      </c>
      <c r="H305" s="126"/>
      <c r="I305" s="126"/>
      <c r="J305" s="130"/>
      <c r="K305" s="126"/>
      <c r="L305" s="127"/>
      <c r="M305" s="131"/>
      <c r="N305" s="136">
        <v>2033</v>
      </c>
      <c r="O305" s="127" t="s">
        <v>453</v>
      </c>
      <c r="P305" s="127">
        <v>4</v>
      </c>
      <c r="Q305" s="126"/>
      <c r="R305" s="141"/>
      <c r="S305" s="135">
        <v>44792</v>
      </c>
      <c r="T305" s="142"/>
      <c r="U305" s="142">
        <f>IF(N305="",IFERROR(VLOOKUP(A305,'36-50'!A:S,19,FALSE),IFERROR(VLOOKUP(A305,'31-35'!A:S,19,FALSE),IFERROR(VLOOKUP(A305,'26-30'!A:S,19,FALSE),VLOOKUP(A305,'22-25'!A:S,19,FALSE)))),N305)</f>
        <v>2033</v>
      </c>
    </row>
    <row r="306" spans="1:21">
      <c r="A306" s="125">
        <v>410807</v>
      </c>
      <c r="B306" s="126"/>
      <c r="C306" s="126" t="s">
        <v>1176</v>
      </c>
      <c r="D306" s="126"/>
      <c r="E306" s="126" t="s">
        <v>112</v>
      </c>
      <c r="F306" s="126"/>
      <c r="G306" s="127">
        <v>1800</v>
      </c>
      <c r="H306" s="126"/>
      <c r="I306" s="126"/>
      <c r="J306" s="130"/>
      <c r="K306" s="126"/>
      <c r="L306" s="127"/>
      <c r="M306" s="131"/>
      <c r="N306" s="136">
        <v>2033</v>
      </c>
      <c r="O306" s="127" t="s">
        <v>453</v>
      </c>
      <c r="P306" s="127">
        <v>4</v>
      </c>
      <c r="Q306" s="126"/>
      <c r="R306" s="141"/>
      <c r="S306" s="135">
        <v>44792</v>
      </c>
      <c r="T306" s="142"/>
      <c r="U306" s="142">
        <f>IF(N306="",IFERROR(VLOOKUP(A306,'36-50'!A:S,19,FALSE),IFERROR(VLOOKUP(A306,'31-35'!A:S,19,FALSE),IFERROR(VLOOKUP(A306,'26-30'!A:S,19,FALSE),VLOOKUP(A306,'22-25'!A:S,19,FALSE)))),N306)</f>
        <v>2033</v>
      </c>
    </row>
    <row r="307" spans="1:21">
      <c r="A307" s="125">
        <v>430803</v>
      </c>
      <c r="B307" s="126"/>
      <c r="C307" s="126" t="s">
        <v>1177</v>
      </c>
      <c r="D307" s="126">
        <v>430900</v>
      </c>
      <c r="E307" s="126" t="s">
        <v>122</v>
      </c>
      <c r="F307" s="126" t="s">
        <v>1178</v>
      </c>
      <c r="G307" s="127">
        <v>2400</v>
      </c>
      <c r="H307" s="126"/>
      <c r="I307" s="126"/>
      <c r="J307" s="130"/>
      <c r="K307" s="126"/>
      <c r="L307" s="127"/>
      <c r="M307" s="131"/>
      <c r="N307" s="136">
        <v>2033</v>
      </c>
      <c r="O307" s="127" t="s">
        <v>453</v>
      </c>
      <c r="P307" s="127">
        <v>4</v>
      </c>
      <c r="Q307" s="126"/>
      <c r="R307" s="141"/>
      <c r="S307" s="135">
        <v>44792</v>
      </c>
      <c r="T307" s="142"/>
      <c r="U307" s="142">
        <f>IF(N307="",IFERROR(VLOOKUP(A307,'36-50'!A:S,19,FALSE),IFERROR(VLOOKUP(A307,'31-35'!A:S,19,FALSE),IFERROR(VLOOKUP(A307,'26-30'!A:S,19,FALSE),VLOOKUP(A307,'22-25'!A:S,19,FALSE)))),N307)</f>
        <v>2033</v>
      </c>
    </row>
    <row r="308" ht="16.5" spans="1:21">
      <c r="A308" s="125">
        <v>430805</v>
      </c>
      <c r="B308" s="145" t="s">
        <v>1179</v>
      </c>
      <c r="C308" s="126" t="s">
        <v>1180</v>
      </c>
      <c r="D308" s="126"/>
      <c r="E308" s="126" t="s">
        <v>122</v>
      </c>
      <c r="F308" s="126" t="s">
        <v>398</v>
      </c>
      <c r="G308" s="127">
        <v>1200</v>
      </c>
      <c r="H308" s="126"/>
      <c r="I308" s="126"/>
      <c r="J308" s="130"/>
      <c r="K308" s="126"/>
      <c r="L308" s="127"/>
      <c r="M308" s="131"/>
      <c r="N308" s="136">
        <v>2033</v>
      </c>
      <c r="O308" s="127" t="s">
        <v>453</v>
      </c>
      <c r="P308" s="127">
        <v>4</v>
      </c>
      <c r="Q308" s="126"/>
      <c r="R308" s="141"/>
      <c r="S308" s="135">
        <v>44792</v>
      </c>
      <c r="T308" s="142" t="s">
        <v>517</v>
      </c>
      <c r="U308" s="142">
        <f>IF(N308="",IFERROR(VLOOKUP(A308,'36-50'!A:S,19,FALSE),IFERROR(VLOOKUP(A308,'31-35'!A:S,19,FALSE),IFERROR(VLOOKUP(A308,'26-30'!A:S,19,FALSE),VLOOKUP(A308,'22-25'!A:S,19,FALSE)))),N308)</f>
        <v>2033</v>
      </c>
    </row>
    <row r="309" spans="1:21">
      <c r="A309" s="125">
        <v>430806</v>
      </c>
      <c r="B309" s="126"/>
      <c r="C309" s="126" t="s">
        <v>1181</v>
      </c>
      <c r="D309" s="126"/>
      <c r="E309" s="126" t="s">
        <v>122</v>
      </c>
      <c r="F309" s="126"/>
      <c r="G309" s="127">
        <v>1800</v>
      </c>
      <c r="H309" s="126"/>
      <c r="I309" s="126"/>
      <c r="J309" s="130"/>
      <c r="K309" s="126"/>
      <c r="L309" s="127"/>
      <c r="M309" s="131"/>
      <c r="N309" s="136">
        <v>2033</v>
      </c>
      <c r="O309" s="127" t="s">
        <v>453</v>
      </c>
      <c r="P309" s="127">
        <v>4</v>
      </c>
      <c r="Q309" s="126"/>
      <c r="R309" s="141"/>
      <c r="S309" s="135">
        <v>44792</v>
      </c>
      <c r="T309" s="142"/>
      <c r="U309" s="142">
        <f>IF(N309="",IFERROR(VLOOKUP(A309,'36-50'!A:S,19,FALSE),IFERROR(VLOOKUP(A309,'31-35'!A:S,19,FALSE),IFERROR(VLOOKUP(A309,'26-30'!A:S,19,FALSE),VLOOKUP(A309,'22-25'!A:S,19,FALSE)))),N309)</f>
        <v>2033</v>
      </c>
    </row>
    <row r="310" spans="1:21">
      <c r="A310" s="125">
        <v>430807</v>
      </c>
      <c r="B310" s="126"/>
      <c r="C310" s="126" t="s">
        <v>1182</v>
      </c>
      <c r="D310" s="126"/>
      <c r="E310" s="126" t="s">
        <v>122</v>
      </c>
      <c r="F310" s="126"/>
      <c r="G310" s="127">
        <v>1200</v>
      </c>
      <c r="H310" s="126"/>
      <c r="I310" s="126"/>
      <c r="J310" s="130"/>
      <c r="K310" s="126"/>
      <c r="L310" s="127"/>
      <c r="M310" s="131"/>
      <c r="N310" s="136">
        <v>2033</v>
      </c>
      <c r="O310" s="127" t="s">
        <v>453</v>
      </c>
      <c r="P310" s="127">
        <v>4</v>
      </c>
      <c r="Q310" s="126"/>
      <c r="R310" s="141"/>
      <c r="S310" s="135">
        <v>44792</v>
      </c>
      <c r="T310" s="142"/>
      <c r="U310" s="142">
        <f>IF(N310="",IFERROR(VLOOKUP(A310,'36-50'!A:S,19,FALSE),IFERROR(VLOOKUP(A310,'31-35'!A:S,19,FALSE),IFERROR(VLOOKUP(A310,'26-30'!A:S,19,FALSE),VLOOKUP(A310,'22-25'!A:S,19,FALSE)))),N310)</f>
        <v>2033</v>
      </c>
    </row>
    <row r="311" spans="1:21">
      <c r="A311" s="125">
        <v>320806</v>
      </c>
      <c r="B311" s="126"/>
      <c r="C311" s="126" t="s">
        <v>1183</v>
      </c>
      <c r="D311" s="126"/>
      <c r="E311" s="126" t="s">
        <v>82</v>
      </c>
      <c r="F311" s="126"/>
      <c r="G311" s="127">
        <v>1000</v>
      </c>
      <c r="H311" s="126"/>
      <c r="I311" s="126"/>
      <c r="J311" s="130"/>
      <c r="K311" s="126"/>
      <c r="L311" s="127"/>
      <c r="M311" s="131"/>
      <c r="N311" s="136">
        <v>2033</v>
      </c>
      <c r="O311" s="127" t="s">
        <v>453</v>
      </c>
      <c r="P311" s="127">
        <v>4</v>
      </c>
      <c r="Q311" s="126"/>
      <c r="R311" s="141"/>
      <c r="S311" s="135">
        <v>44792</v>
      </c>
      <c r="T311" s="142"/>
      <c r="U311" s="142">
        <f>IF(N311="",IFERROR(VLOOKUP(A311,'36-50'!A:S,19,FALSE),IFERROR(VLOOKUP(A311,'31-35'!A:S,19,FALSE),IFERROR(VLOOKUP(A311,'26-30'!A:S,19,FALSE),VLOOKUP(A311,'22-25'!A:S,19,FALSE)))),N311)</f>
        <v>2033</v>
      </c>
    </row>
    <row r="312" spans="1:21">
      <c r="A312" s="125">
        <v>360803</v>
      </c>
      <c r="B312" s="126"/>
      <c r="C312" s="126" t="s">
        <v>1184</v>
      </c>
      <c r="D312" s="126">
        <v>360700</v>
      </c>
      <c r="E312" s="126" t="s">
        <v>102</v>
      </c>
      <c r="F312" s="126" t="s">
        <v>846</v>
      </c>
      <c r="G312" s="127">
        <v>1200</v>
      </c>
      <c r="H312" s="126"/>
      <c r="I312" s="126"/>
      <c r="J312" s="130"/>
      <c r="K312" s="126"/>
      <c r="L312" s="127"/>
      <c r="M312" s="131"/>
      <c r="N312" s="136">
        <v>2033</v>
      </c>
      <c r="O312" s="127" t="s">
        <v>453</v>
      </c>
      <c r="P312" s="127">
        <v>4</v>
      </c>
      <c r="Q312" s="126"/>
      <c r="R312" s="141"/>
      <c r="S312" s="135">
        <v>44792</v>
      </c>
      <c r="T312" s="142"/>
      <c r="U312" s="142">
        <f>IF(N312="",IFERROR(VLOOKUP(A312,'36-50'!A:S,19,FALSE),IFERROR(VLOOKUP(A312,'31-35'!A:S,19,FALSE),IFERROR(VLOOKUP(A312,'26-30'!A:S,19,FALSE),VLOOKUP(A312,'22-25'!A:S,19,FALSE)))),N312)</f>
        <v>2033</v>
      </c>
    </row>
    <row r="313" spans="1:21">
      <c r="A313" s="125">
        <v>360804</v>
      </c>
      <c r="B313" s="126"/>
      <c r="C313" s="126" t="s">
        <v>1185</v>
      </c>
      <c r="D313" s="126"/>
      <c r="E313" s="126" t="s">
        <v>102</v>
      </c>
      <c r="F313" s="126"/>
      <c r="G313" s="127">
        <v>1800</v>
      </c>
      <c r="H313" s="126"/>
      <c r="I313" s="126"/>
      <c r="J313" s="130"/>
      <c r="K313" s="126"/>
      <c r="L313" s="127"/>
      <c r="M313" s="131"/>
      <c r="N313" s="136">
        <v>2033</v>
      </c>
      <c r="O313" s="127" t="s">
        <v>453</v>
      </c>
      <c r="P313" s="127">
        <v>4</v>
      </c>
      <c r="Q313" s="126"/>
      <c r="R313" s="141"/>
      <c r="S313" s="135">
        <v>44792</v>
      </c>
      <c r="T313" s="142"/>
      <c r="U313" s="142">
        <f>IF(N313="",IFERROR(VLOOKUP(A313,'36-50'!A:S,19,FALSE),IFERROR(VLOOKUP(A313,'31-35'!A:S,19,FALSE),IFERROR(VLOOKUP(A313,'26-30'!A:S,19,FALSE),VLOOKUP(A313,'22-25'!A:S,19,FALSE)))),N313)</f>
        <v>2033</v>
      </c>
    </row>
    <row r="314" spans="1:21">
      <c r="A314" s="125">
        <v>360806</v>
      </c>
      <c r="B314" s="126"/>
      <c r="C314" s="126" t="s">
        <v>1186</v>
      </c>
      <c r="D314" s="126"/>
      <c r="E314" s="126" t="s">
        <v>102</v>
      </c>
      <c r="F314" s="126"/>
      <c r="G314" s="127">
        <v>1200</v>
      </c>
      <c r="H314" s="126"/>
      <c r="I314" s="126"/>
      <c r="J314" s="130"/>
      <c r="K314" s="126"/>
      <c r="L314" s="127"/>
      <c r="M314" s="131"/>
      <c r="N314" s="136">
        <v>2033</v>
      </c>
      <c r="O314" s="127" t="s">
        <v>453</v>
      </c>
      <c r="P314" s="127">
        <v>4</v>
      </c>
      <c r="Q314" s="126"/>
      <c r="R314" s="141"/>
      <c r="S314" s="135">
        <v>44792</v>
      </c>
      <c r="T314" s="142"/>
      <c r="U314" s="142">
        <f>IF(N314="",IFERROR(VLOOKUP(A314,'36-50'!A:S,19,FALSE),IFERROR(VLOOKUP(A314,'31-35'!A:S,19,FALSE),IFERROR(VLOOKUP(A314,'26-30'!A:S,19,FALSE),VLOOKUP(A314,'22-25'!A:S,19,FALSE)))),N314)</f>
        <v>2033</v>
      </c>
    </row>
    <row r="315" spans="1:21">
      <c r="A315" s="125">
        <v>360807</v>
      </c>
      <c r="B315" s="126"/>
      <c r="C315" s="126" t="s">
        <v>1187</v>
      </c>
      <c r="D315" s="126"/>
      <c r="E315" s="126" t="s">
        <v>102</v>
      </c>
      <c r="F315" s="126"/>
      <c r="G315" s="127">
        <v>1200</v>
      </c>
      <c r="H315" s="126"/>
      <c r="I315" s="126"/>
      <c r="J315" s="130"/>
      <c r="K315" s="126"/>
      <c r="L315" s="127"/>
      <c r="M315" s="131"/>
      <c r="N315" s="136">
        <v>2033</v>
      </c>
      <c r="O315" s="127" t="s">
        <v>453</v>
      </c>
      <c r="P315" s="127">
        <v>4</v>
      </c>
      <c r="Q315" s="126"/>
      <c r="R315" s="141"/>
      <c r="S315" s="135">
        <v>44792</v>
      </c>
      <c r="T315" s="142"/>
      <c r="U315" s="142">
        <f>IF(N315="",IFERROR(VLOOKUP(A315,'36-50'!A:S,19,FALSE),IFERROR(VLOOKUP(A315,'31-35'!A:S,19,FALSE),IFERROR(VLOOKUP(A315,'26-30'!A:S,19,FALSE),VLOOKUP(A315,'22-25'!A:S,19,FALSE)))),N315)</f>
        <v>2033</v>
      </c>
    </row>
    <row r="316" spans="1:21">
      <c r="A316" s="125">
        <v>150803</v>
      </c>
      <c r="B316" s="126"/>
      <c r="C316" s="126" t="s">
        <v>1188</v>
      </c>
      <c r="D316" s="126">
        <v>150300</v>
      </c>
      <c r="E316" s="126" t="s">
        <v>58</v>
      </c>
      <c r="F316" s="126" t="s">
        <v>1189</v>
      </c>
      <c r="G316" s="127">
        <v>1200</v>
      </c>
      <c r="H316" s="126"/>
      <c r="I316" s="126">
        <v>83.39</v>
      </c>
      <c r="J316" s="130">
        <v>6.94916666666667</v>
      </c>
      <c r="K316" s="126"/>
      <c r="L316" s="127"/>
      <c r="M316" s="131"/>
      <c r="N316" s="136">
        <v>2033</v>
      </c>
      <c r="O316" s="127" t="s">
        <v>453</v>
      </c>
      <c r="P316" s="127">
        <v>4</v>
      </c>
      <c r="Q316" s="126"/>
      <c r="R316" s="141"/>
      <c r="S316" s="135">
        <v>44792</v>
      </c>
      <c r="T316" s="142"/>
      <c r="U316" s="142">
        <f>IF(N316="",IFERROR(VLOOKUP(A316,'36-50'!A:S,19,FALSE),IFERROR(VLOOKUP(A316,'31-35'!A:S,19,FALSE),IFERROR(VLOOKUP(A316,'26-30'!A:S,19,FALSE),VLOOKUP(A316,'22-25'!A:S,19,FALSE)))),N316)</f>
        <v>2033</v>
      </c>
    </row>
    <row r="317" spans="1:21">
      <c r="A317" s="125">
        <v>370807</v>
      </c>
      <c r="B317" s="126" t="s">
        <v>1190</v>
      </c>
      <c r="C317" s="126" t="s">
        <v>1191</v>
      </c>
      <c r="D317" s="126">
        <v>370100</v>
      </c>
      <c r="E317" s="126" t="s">
        <v>107</v>
      </c>
      <c r="F317" s="126" t="s">
        <v>1192</v>
      </c>
      <c r="G317" s="127">
        <v>1000</v>
      </c>
      <c r="H317" s="126" t="s">
        <v>240</v>
      </c>
      <c r="I317" s="126" t="s">
        <v>457</v>
      </c>
      <c r="J317" s="130"/>
      <c r="K317" s="126" t="s">
        <v>457</v>
      </c>
      <c r="L317" s="127"/>
      <c r="M317" s="131"/>
      <c r="N317" s="136">
        <v>2033</v>
      </c>
      <c r="O317" s="127" t="s">
        <v>453</v>
      </c>
      <c r="P317" s="127">
        <v>4</v>
      </c>
      <c r="Q317" s="126">
        <v>0</v>
      </c>
      <c r="R317" s="141">
        <v>0</v>
      </c>
      <c r="S317" s="135">
        <v>44792</v>
      </c>
      <c r="T317" s="110" t="s">
        <v>1193</v>
      </c>
      <c r="U317" s="142">
        <f>IF(N317="",IFERROR(VLOOKUP(A317,'36-50'!A:S,19,FALSE),IFERROR(VLOOKUP(A317,'31-35'!A:S,19,FALSE),IFERROR(VLOOKUP(A317,'26-30'!A:S,19,FALSE),VLOOKUP(A317,'22-25'!A:S,19,FALSE)))),N317)</f>
        <v>2033</v>
      </c>
    </row>
    <row r="318" spans="1:21">
      <c r="A318" s="125">
        <v>370810</v>
      </c>
      <c r="B318" s="126" t="s">
        <v>1194</v>
      </c>
      <c r="C318" s="126" t="s">
        <v>1195</v>
      </c>
      <c r="D318" s="126">
        <v>371300</v>
      </c>
      <c r="E318" s="126" t="s">
        <v>107</v>
      </c>
      <c r="F318" s="126" t="s">
        <v>337</v>
      </c>
      <c r="G318" s="127">
        <v>1000</v>
      </c>
      <c r="H318" s="126"/>
      <c r="I318" s="126"/>
      <c r="J318" s="130"/>
      <c r="K318" s="126"/>
      <c r="L318" s="127"/>
      <c r="M318" s="131"/>
      <c r="N318" s="136">
        <v>2033</v>
      </c>
      <c r="O318" s="127" t="s">
        <v>453</v>
      </c>
      <c r="P318" s="127">
        <v>4</v>
      </c>
      <c r="Q318" s="126"/>
      <c r="R318" s="141"/>
      <c r="S318" s="135">
        <v>44792</v>
      </c>
      <c r="T318" s="110" t="s">
        <v>1196</v>
      </c>
      <c r="U318" s="142">
        <f>IF(N318="",IFERROR(VLOOKUP(A318,'36-50'!A:S,19,FALSE),IFERROR(VLOOKUP(A318,'31-35'!A:S,19,FALSE),IFERROR(VLOOKUP(A318,'26-30'!A:S,19,FALSE),VLOOKUP(A318,'22-25'!A:S,19,FALSE)))),N318)</f>
        <v>2033</v>
      </c>
    </row>
    <row r="319" spans="1:21">
      <c r="A319" s="125">
        <v>370809</v>
      </c>
      <c r="B319" s="126" t="s">
        <v>1197</v>
      </c>
      <c r="C319" s="126" t="s">
        <v>1198</v>
      </c>
      <c r="D319" s="126">
        <v>371100</v>
      </c>
      <c r="E319" s="126" t="s">
        <v>107</v>
      </c>
      <c r="F319" s="126" t="s">
        <v>1199</v>
      </c>
      <c r="G319" s="127">
        <v>1000</v>
      </c>
      <c r="H319" s="126"/>
      <c r="I319" s="126"/>
      <c r="J319" s="130"/>
      <c r="K319" s="126"/>
      <c r="L319" s="127"/>
      <c r="M319" s="131"/>
      <c r="N319" s="136">
        <v>2033</v>
      </c>
      <c r="O319" s="127" t="s">
        <v>453</v>
      </c>
      <c r="P319" s="127">
        <v>4</v>
      </c>
      <c r="Q319" s="126"/>
      <c r="R319" s="141"/>
      <c r="S319" s="135">
        <v>44792</v>
      </c>
      <c r="T319" s="110" t="s">
        <v>1200</v>
      </c>
      <c r="U319" s="142">
        <f>IF(N319="",IFERROR(VLOOKUP(A319,'36-50'!A:S,19,FALSE),IFERROR(VLOOKUP(A319,'31-35'!A:S,19,FALSE),IFERROR(VLOOKUP(A319,'26-30'!A:S,19,FALSE),VLOOKUP(A319,'22-25'!A:S,19,FALSE)))),N319)</f>
        <v>2033</v>
      </c>
    </row>
    <row r="320" spans="1:21">
      <c r="A320" s="125">
        <v>370806</v>
      </c>
      <c r="B320" s="126" t="s">
        <v>1201</v>
      </c>
      <c r="C320" s="126" t="s">
        <v>1202</v>
      </c>
      <c r="D320" s="126">
        <v>370700</v>
      </c>
      <c r="E320" s="126" t="s">
        <v>107</v>
      </c>
      <c r="F320" s="126" t="s">
        <v>422</v>
      </c>
      <c r="G320" s="127">
        <v>1200</v>
      </c>
      <c r="H320" s="126"/>
      <c r="I320" s="126" t="s">
        <v>457</v>
      </c>
      <c r="J320" s="130"/>
      <c r="K320" s="126"/>
      <c r="L320" s="127"/>
      <c r="M320" s="131"/>
      <c r="N320" s="136">
        <v>2033</v>
      </c>
      <c r="O320" s="127" t="s">
        <v>453</v>
      </c>
      <c r="P320" s="127">
        <v>4</v>
      </c>
      <c r="Q320" s="126"/>
      <c r="R320" s="141">
        <v>0</v>
      </c>
      <c r="S320" s="135">
        <v>44792</v>
      </c>
      <c r="T320" s="110" t="s">
        <v>1203</v>
      </c>
      <c r="U320" s="142">
        <f>IF(N320="",IFERROR(VLOOKUP(A320,'36-50'!A:S,19,FALSE),IFERROR(VLOOKUP(A320,'31-35'!A:S,19,FALSE),IFERROR(VLOOKUP(A320,'26-30'!A:S,19,FALSE),VLOOKUP(A320,'22-25'!A:S,19,FALSE)))),N320)</f>
        <v>2033</v>
      </c>
    </row>
    <row r="321" spans="1:21">
      <c r="A321" s="125">
        <v>370808</v>
      </c>
      <c r="B321" s="126" t="s">
        <v>1204</v>
      </c>
      <c r="C321" s="126" t="s">
        <v>1205</v>
      </c>
      <c r="D321" s="126">
        <v>370400</v>
      </c>
      <c r="E321" s="126" t="s">
        <v>107</v>
      </c>
      <c r="F321" s="126" t="s">
        <v>1206</v>
      </c>
      <c r="G321" s="127">
        <v>1180</v>
      </c>
      <c r="H321" s="126" t="s">
        <v>1207</v>
      </c>
      <c r="I321" s="126">
        <v>84.3</v>
      </c>
      <c r="J321" s="130">
        <v>7.14406779661017</v>
      </c>
      <c r="K321" s="126" t="s">
        <v>457</v>
      </c>
      <c r="L321" s="127"/>
      <c r="M321" s="131"/>
      <c r="N321" s="136">
        <v>2033</v>
      </c>
      <c r="O321" s="127" t="s">
        <v>453</v>
      </c>
      <c r="P321" s="127">
        <v>4</v>
      </c>
      <c r="Q321" s="126" t="s">
        <v>1208</v>
      </c>
      <c r="R321" s="141">
        <v>0</v>
      </c>
      <c r="S321" s="135">
        <v>44792</v>
      </c>
      <c r="T321" s="110" t="s">
        <v>1209</v>
      </c>
      <c r="U321" s="142">
        <f>IF(N321="",IFERROR(VLOOKUP(A321,'36-50'!A:S,19,FALSE),IFERROR(VLOOKUP(A321,'31-35'!A:S,19,FALSE),IFERROR(VLOOKUP(A321,'26-30'!A:S,19,FALSE),VLOOKUP(A321,'22-25'!A:S,19,FALSE)))),N321)</f>
        <v>2033</v>
      </c>
    </row>
    <row r="322" spans="1:21">
      <c r="A322" s="125">
        <v>140805</v>
      </c>
      <c r="B322" s="126"/>
      <c r="C322" s="126" t="s">
        <v>1210</v>
      </c>
      <c r="D322" s="126"/>
      <c r="E322" s="126" t="s">
        <v>53</v>
      </c>
      <c r="F322" s="126"/>
      <c r="G322" s="127">
        <v>1200</v>
      </c>
      <c r="H322" s="126"/>
      <c r="I322" s="126"/>
      <c r="J322" s="130"/>
      <c r="K322" s="126"/>
      <c r="L322" s="127"/>
      <c r="M322" s="131"/>
      <c r="N322" s="136">
        <v>2033</v>
      </c>
      <c r="O322" s="127" t="s">
        <v>453</v>
      </c>
      <c r="P322" s="127">
        <v>4</v>
      </c>
      <c r="Q322" s="126"/>
      <c r="R322" s="141"/>
      <c r="S322" s="135">
        <v>44792</v>
      </c>
      <c r="T322" s="142"/>
      <c r="U322" s="142">
        <f>IF(N322="",IFERROR(VLOOKUP(A322,'36-50'!A:S,19,FALSE),IFERROR(VLOOKUP(A322,'31-35'!A:S,19,FALSE),IFERROR(VLOOKUP(A322,'26-30'!A:S,19,FALSE),VLOOKUP(A322,'22-25'!A:S,19,FALSE)))),N322)</f>
        <v>2033</v>
      </c>
    </row>
    <row r="323" spans="1:21">
      <c r="A323" s="125">
        <v>140806</v>
      </c>
      <c r="B323" s="126"/>
      <c r="C323" s="126" t="s">
        <v>1211</v>
      </c>
      <c r="D323" s="126"/>
      <c r="E323" s="126" t="s">
        <v>53</v>
      </c>
      <c r="F323" s="126"/>
      <c r="G323" s="127">
        <v>1200</v>
      </c>
      <c r="H323" s="126"/>
      <c r="I323" s="126"/>
      <c r="J323" s="130"/>
      <c r="K323" s="126"/>
      <c r="L323" s="127"/>
      <c r="M323" s="131"/>
      <c r="N323" s="136">
        <v>2033</v>
      </c>
      <c r="O323" s="127" t="s">
        <v>453</v>
      </c>
      <c r="P323" s="127">
        <v>4</v>
      </c>
      <c r="Q323" s="126"/>
      <c r="R323" s="141"/>
      <c r="S323" s="135">
        <v>44792</v>
      </c>
      <c r="T323" s="142"/>
      <c r="U323" s="142">
        <f>IF(N323="",IFERROR(VLOOKUP(A323,'36-50'!A:S,19,FALSE),IFERROR(VLOOKUP(A323,'31-35'!A:S,19,FALSE),IFERROR(VLOOKUP(A323,'26-30'!A:S,19,FALSE),VLOOKUP(A323,'22-25'!A:S,19,FALSE)))),N323)</f>
        <v>2033</v>
      </c>
    </row>
    <row r="324" spans="1:21">
      <c r="A324" s="125">
        <v>510802</v>
      </c>
      <c r="B324" s="126"/>
      <c r="C324" s="126" t="s">
        <v>1212</v>
      </c>
      <c r="D324" s="126"/>
      <c r="E324" s="126" t="s">
        <v>147</v>
      </c>
      <c r="F324" s="126"/>
      <c r="G324" s="127">
        <v>1800</v>
      </c>
      <c r="H324" s="126"/>
      <c r="I324" s="126"/>
      <c r="J324" s="130"/>
      <c r="K324" s="126"/>
      <c r="L324" s="127"/>
      <c r="M324" s="131"/>
      <c r="N324" s="136">
        <v>2033</v>
      </c>
      <c r="O324" s="127" t="s">
        <v>453</v>
      </c>
      <c r="P324" s="127">
        <v>4</v>
      </c>
      <c r="Q324" s="126"/>
      <c r="R324" s="141"/>
      <c r="S324" s="135">
        <v>44792</v>
      </c>
      <c r="T324" s="142"/>
      <c r="U324" s="142">
        <f>IF(N324="",IFERROR(VLOOKUP(A324,'36-50'!A:S,19,FALSE),IFERROR(VLOOKUP(A324,'31-35'!A:S,19,FALSE),IFERROR(VLOOKUP(A324,'26-30'!A:S,19,FALSE),VLOOKUP(A324,'22-25'!A:S,19,FALSE)))),N324)</f>
        <v>2033</v>
      </c>
    </row>
    <row r="325" spans="1:21">
      <c r="A325" s="125">
        <v>540802</v>
      </c>
      <c r="B325" s="126"/>
      <c r="C325" s="126" t="s">
        <v>1213</v>
      </c>
      <c r="D325" s="126"/>
      <c r="E325" s="126" t="s">
        <v>162</v>
      </c>
      <c r="F325" s="126"/>
      <c r="G325" s="127">
        <v>1050</v>
      </c>
      <c r="H325" s="126"/>
      <c r="I325" s="126"/>
      <c r="J325" s="130"/>
      <c r="K325" s="126"/>
      <c r="L325" s="127"/>
      <c r="M325" s="131"/>
      <c r="N325" s="136">
        <v>2033</v>
      </c>
      <c r="O325" s="127" t="s">
        <v>453</v>
      </c>
      <c r="P325" s="127">
        <v>4</v>
      </c>
      <c r="Q325" s="126"/>
      <c r="R325" s="141"/>
      <c r="S325" s="135">
        <v>44792</v>
      </c>
      <c r="T325" s="142"/>
      <c r="U325" s="142">
        <f>IF(N325="",IFERROR(VLOOKUP(A325,'36-50'!A:S,19,FALSE),IFERROR(VLOOKUP(A325,'31-35'!A:S,19,FALSE),IFERROR(VLOOKUP(A325,'26-30'!A:S,19,FALSE),VLOOKUP(A325,'22-25'!A:S,19,FALSE)))),N325)</f>
        <v>2033</v>
      </c>
    </row>
    <row r="326" spans="1:21">
      <c r="A326" s="125">
        <v>540803</v>
      </c>
      <c r="B326" s="126"/>
      <c r="C326" s="126" t="s">
        <v>1214</v>
      </c>
      <c r="D326" s="126"/>
      <c r="E326" s="126" t="s">
        <v>162</v>
      </c>
      <c r="F326" s="126"/>
      <c r="G326" s="127">
        <v>1800</v>
      </c>
      <c r="H326" s="126"/>
      <c r="I326" s="126"/>
      <c r="J326" s="130"/>
      <c r="K326" s="126"/>
      <c r="L326" s="127"/>
      <c r="M326" s="131"/>
      <c r="N326" s="136">
        <v>2033</v>
      </c>
      <c r="O326" s="127" t="s">
        <v>453</v>
      </c>
      <c r="P326" s="127">
        <v>4</v>
      </c>
      <c r="Q326" s="126"/>
      <c r="R326" s="141"/>
      <c r="S326" s="135">
        <v>44792</v>
      </c>
      <c r="T326" s="142"/>
      <c r="U326" s="142">
        <f>IF(N326="",IFERROR(VLOOKUP(A326,'36-50'!A:S,19,FALSE),IFERROR(VLOOKUP(A326,'31-35'!A:S,19,FALSE),IFERROR(VLOOKUP(A326,'26-30'!A:S,19,FALSE),VLOOKUP(A326,'22-25'!A:S,19,FALSE)))),N326)</f>
        <v>2033</v>
      </c>
    </row>
    <row r="327" spans="1:21">
      <c r="A327" s="125">
        <v>540804</v>
      </c>
      <c r="B327" s="126"/>
      <c r="C327" s="126" t="s">
        <v>1215</v>
      </c>
      <c r="D327" s="126"/>
      <c r="E327" s="126" t="s">
        <v>162</v>
      </c>
      <c r="F327" s="126"/>
      <c r="G327" s="127">
        <v>1200</v>
      </c>
      <c r="H327" s="126"/>
      <c r="I327" s="126"/>
      <c r="J327" s="130"/>
      <c r="K327" s="126"/>
      <c r="L327" s="127"/>
      <c r="M327" s="131"/>
      <c r="N327" s="136">
        <v>2033</v>
      </c>
      <c r="O327" s="127" t="s">
        <v>453</v>
      </c>
      <c r="P327" s="127">
        <v>4</v>
      </c>
      <c r="Q327" s="126"/>
      <c r="R327" s="141"/>
      <c r="S327" s="135">
        <v>44792</v>
      </c>
      <c r="T327" s="142"/>
      <c r="U327" s="142">
        <f>IF(N327="",IFERROR(VLOOKUP(A327,'36-50'!A:S,19,FALSE),IFERROR(VLOOKUP(A327,'31-35'!A:S,19,FALSE),IFERROR(VLOOKUP(A327,'26-30'!A:S,19,FALSE),VLOOKUP(A327,'22-25'!A:S,19,FALSE)))),N327)</f>
        <v>2033</v>
      </c>
    </row>
    <row r="328" spans="1:21">
      <c r="A328" s="125">
        <v>540805</v>
      </c>
      <c r="B328" s="126"/>
      <c r="C328" s="126" t="s">
        <v>1216</v>
      </c>
      <c r="D328" s="126"/>
      <c r="E328" s="126" t="s">
        <v>162</v>
      </c>
      <c r="F328" s="126"/>
      <c r="G328" s="127">
        <v>900</v>
      </c>
      <c r="H328" s="126"/>
      <c r="I328" s="126"/>
      <c r="J328" s="130"/>
      <c r="K328" s="126"/>
      <c r="L328" s="127"/>
      <c r="M328" s="131"/>
      <c r="N328" s="136">
        <v>2033</v>
      </c>
      <c r="O328" s="127" t="s">
        <v>453</v>
      </c>
      <c r="P328" s="127">
        <v>4</v>
      </c>
      <c r="Q328" s="126"/>
      <c r="R328" s="141"/>
      <c r="S328" s="135">
        <v>44792</v>
      </c>
      <c r="T328" s="142"/>
      <c r="U328" s="142">
        <f>IF(N328="",IFERROR(VLOOKUP(A328,'36-50'!A:S,19,FALSE),IFERROR(VLOOKUP(A328,'31-35'!A:S,19,FALSE),IFERROR(VLOOKUP(A328,'26-30'!A:S,19,FALSE),VLOOKUP(A328,'22-25'!A:S,19,FALSE)))),N328)</f>
        <v>2033</v>
      </c>
    </row>
    <row r="329" spans="1:21">
      <c r="A329" s="125">
        <v>540806</v>
      </c>
      <c r="B329" s="126"/>
      <c r="C329" s="126" t="s">
        <v>1217</v>
      </c>
      <c r="D329" s="126"/>
      <c r="E329" s="126" t="s">
        <v>162</v>
      </c>
      <c r="F329" s="126"/>
      <c r="G329" s="127">
        <v>2100</v>
      </c>
      <c r="H329" s="126"/>
      <c r="I329" s="126"/>
      <c r="J329" s="130"/>
      <c r="K329" s="126"/>
      <c r="L329" s="127"/>
      <c r="M329" s="131"/>
      <c r="N329" s="136">
        <v>2033</v>
      </c>
      <c r="O329" s="127" t="s">
        <v>453</v>
      </c>
      <c r="P329" s="127">
        <v>4</v>
      </c>
      <c r="Q329" s="126"/>
      <c r="R329" s="141"/>
      <c r="S329" s="135">
        <v>44792</v>
      </c>
      <c r="T329" s="142"/>
      <c r="U329" s="142">
        <f>IF(N329="",IFERROR(VLOOKUP(A329,'36-50'!A:S,19,FALSE),IFERROR(VLOOKUP(A329,'31-35'!A:S,19,FALSE),IFERROR(VLOOKUP(A329,'26-30'!A:S,19,FALSE),VLOOKUP(A329,'22-25'!A:S,19,FALSE)))),N329)</f>
        <v>2033</v>
      </c>
    </row>
    <row r="330" spans="1:21">
      <c r="A330" s="125">
        <v>540807</v>
      </c>
      <c r="B330" s="126"/>
      <c r="C330" s="126" t="s">
        <v>1218</v>
      </c>
      <c r="D330" s="126"/>
      <c r="E330" s="126" t="s">
        <v>162</v>
      </c>
      <c r="F330" s="126"/>
      <c r="G330" s="127">
        <v>2100</v>
      </c>
      <c r="H330" s="126"/>
      <c r="I330" s="126"/>
      <c r="J330" s="130"/>
      <c r="K330" s="126"/>
      <c r="L330" s="127"/>
      <c r="M330" s="131"/>
      <c r="N330" s="136">
        <v>2033</v>
      </c>
      <c r="O330" s="127" t="s">
        <v>453</v>
      </c>
      <c r="P330" s="127">
        <v>4</v>
      </c>
      <c r="Q330" s="126"/>
      <c r="R330" s="141"/>
      <c r="S330" s="135">
        <v>44792</v>
      </c>
      <c r="T330" s="142"/>
      <c r="U330" s="142">
        <f>IF(N330="",IFERROR(VLOOKUP(A330,'36-50'!A:S,19,FALSE),IFERROR(VLOOKUP(A330,'31-35'!A:S,19,FALSE),IFERROR(VLOOKUP(A330,'26-30'!A:S,19,FALSE),VLOOKUP(A330,'22-25'!A:S,19,FALSE)))),N330)</f>
        <v>2033</v>
      </c>
    </row>
    <row r="331" spans="1:21">
      <c r="A331" s="125">
        <v>650803</v>
      </c>
      <c r="B331" s="126"/>
      <c r="C331" s="126" t="s">
        <v>1219</v>
      </c>
      <c r="D331" s="126">
        <v>653000</v>
      </c>
      <c r="E331" s="126" t="s">
        <v>187</v>
      </c>
      <c r="F331" s="126" t="s">
        <v>1220</v>
      </c>
      <c r="G331" s="127">
        <v>1000</v>
      </c>
      <c r="H331" s="126"/>
      <c r="I331" s="126"/>
      <c r="J331" s="130"/>
      <c r="K331" s="126"/>
      <c r="L331" s="127"/>
      <c r="M331" s="131"/>
      <c r="N331" s="136">
        <v>2033</v>
      </c>
      <c r="O331" s="127" t="s">
        <v>453</v>
      </c>
      <c r="P331" s="127">
        <v>4</v>
      </c>
      <c r="Q331" s="126"/>
      <c r="R331" s="141"/>
      <c r="S331" s="135">
        <v>44792</v>
      </c>
      <c r="T331" s="142"/>
      <c r="U331" s="142">
        <f>IF(N331="",IFERROR(VLOOKUP(A331,'36-50'!A:S,19,FALSE),IFERROR(VLOOKUP(A331,'31-35'!A:S,19,FALSE),IFERROR(VLOOKUP(A331,'26-30'!A:S,19,FALSE),VLOOKUP(A331,'22-25'!A:S,19,FALSE)))),N331)</f>
        <v>2033</v>
      </c>
    </row>
    <row r="332" spans="1:21">
      <c r="A332" s="125">
        <v>330813</v>
      </c>
      <c r="B332" s="126" t="s">
        <v>1221</v>
      </c>
      <c r="C332" s="126" t="s">
        <v>1222</v>
      </c>
      <c r="D332" s="126">
        <v>331000</v>
      </c>
      <c r="E332" s="126" t="s">
        <v>87</v>
      </c>
      <c r="F332" s="126" t="s">
        <v>235</v>
      </c>
      <c r="G332" s="127">
        <v>1700</v>
      </c>
      <c r="H332" s="126"/>
      <c r="I332" s="126"/>
      <c r="J332" s="130"/>
      <c r="K332" s="126"/>
      <c r="L332" s="127"/>
      <c r="M332" s="131"/>
      <c r="N332" s="136">
        <v>2033</v>
      </c>
      <c r="O332" s="127" t="s">
        <v>453</v>
      </c>
      <c r="P332" s="127">
        <v>4</v>
      </c>
      <c r="Q332" s="126"/>
      <c r="R332" s="141"/>
      <c r="S332" s="135">
        <v>44792</v>
      </c>
      <c r="T332" s="142"/>
      <c r="U332" s="142">
        <f>IF(N332="",IFERROR(VLOOKUP(A332,'36-50'!A:S,19,FALSE),IFERROR(VLOOKUP(A332,'31-35'!A:S,19,FALSE),IFERROR(VLOOKUP(A332,'26-30'!A:S,19,FALSE),VLOOKUP(A332,'22-25'!A:S,19,FALSE)))),N332)</f>
        <v>2033</v>
      </c>
    </row>
    <row r="333" spans="1:21">
      <c r="A333" s="125">
        <v>330814</v>
      </c>
      <c r="B333" s="126"/>
      <c r="C333" s="126" t="s">
        <v>1223</v>
      </c>
      <c r="D333" s="126"/>
      <c r="E333" s="126" t="s">
        <v>87</v>
      </c>
      <c r="F333" s="126"/>
      <c r="G333" s="127">
        <v>1200</v>
      </c>
      <c r="H333" s="126"/>
      <c r="I333" s="126"/>
      <c r="J333" s="130"/>
      <c r="K333" s="126"/>
      <c r="L333" s="127"/>
      <c r="M333" s="131"/>
      <c r="N333" s="136">
        <v>2033</v>
      </c>
      <c r="O333" s="127" t="s">
        <v>453</v>
      </c>
      <c r="P333" s="127">
        <v>4</v>
      </c>
      <c r="Q333" s="126"/>
      <c r="R333" s="141"/>
      <c r="S333" s="135">
        <v>44792</v>
      </c>
      <c r="T333" s="142"/>
      <c r="U333" s="142">
        <f>IF(N333="",IFERROR(VLOOKUP(A333,'36-50'!A:S,19,FALSE),IFERROR(VLOOKUP(A333,'31-35'!A:S,19,FALSE),IFERROR(VLOOKUP(A333,'26-30'!A:S,19,FALSE),VLOOKUP(A333,'22-25'!A:S,19,FALSE)))),N333)</f>
        <v>2033</v>
      </c>
    </row>
    <row r="334" spans="1:21">
      <c r="A334" s="125">
        <v>330815</v>
      </c>
      <c r="B334" s="126"/>
      <c r="C334" s="126" t="s">
        <v>1224</v>
      </c>
      <c r="D334" s="126"/>
      <c r="E334" s="126" t="s">
        <v>87</v>
      </c>
      <c r="F334" s="126"/>
      <c r="G334" s="127">
        <v>1200</v>
      </c>
      <c r="H334" s="126"/>
      <c r="I334" s="126"/>
      <c r="J334" s="130"/>
      <c r="K334" s="126"/>
      <c r="L334" s="127"/>
      <c r="M334" s="131"/>
      <c r="N334" s="136">
        <v>2033</v>
      </c>
      <c r="O334" s="127" t="s">
        <v>453</v>
      </c>
      <c r="P334" s="127">
        <v>4</v>
      </c>
      <c r="Q334" s="126"/>
      <c r="R334" s="141"/>
      <c r="S334" s="135">
        <v>44792</v>
      </c>
      <c r="T334" s="110" t="s">
        <v>1146</v>
      </c>
      <c r="U334" s="142">
        <f>IF(N334="",IFERROR(VLOOKUP(A334,'36-50'!A:S,19,FALSE),IFERROR(VLOOKUP(A334,'31-35'!A:S,19,FALSE),IFERROR(VLOOKUP(A334,'26-30'!A:S,19,FALSE),VLOOKUP(A334,'22-25'!A:S,19,FALSE)))),N334)</f>
        <v>2033</v>
      </c>
    </row>
    <row r="335" spans="1:21">
      <c r="A335" s="125">
        <v>330816</v>
      </c>
      <c r="B335" s="126"/>
      <c r="C335" s="126" t="s">
        <v>1225</v>
      </c>
      <c r="D335" s="126"/>
      <c r="E335" s="126" t="s">
        <v>87</v>
      </c>
      <c r="F335" s="126"/>
      <c r="G335" s="127">
        <v>1400</v>
      </c>
      <c r="H335" s="126"/>
      <c r="I335" s="126"/>
      <c r="J335" s="130"/>
      <c r="K335" s="126"/>
      <c r="L335" s="127"/>
      <c r="M335" s="131"/>
      <c r="N335" s="136">
        <v>2033</v>
      </c>
      <c r="O335" s="127" t="s">
        <v>453</v>
      </c>
      <c r="P335" s="127">
        <v>4</v>
      </c>
      <c r="Q335" s="126"/>
      <c r="R335" s="141"/>
      <c r="S335" s="135">
        <v>44792</v>
      </c>
      <c r="T335" s="142"/>
      <c r="U335" s="142">
        <f>IF(N335="",IFERROR(VLOOKUP(A335,'36-50'!A:S,19,FALSE),IFERROR(VLOOKUP(A335,'31-35'!A:S,19,FALSE),IFERROR(VLOOKUP(A335,'26-30'!A:S,19,FALSE),VLOOKUP(A335,'22-25'!A:S,19,FALSE)))),N335)</f>
        <v>2033</v>
      </c>
    </row>
    <row r="336" spans="1:21">
      <c r="A336" s="125">
        <v>330817</v>
      </c>
      <c r="B336" s="126"/>
      <c r="C336" s="126" t="s">
        <v>1226</v>
      </c>
      <c r="D336" s="126"/>
      <c r="E336" s="126" t="s">
        <v>87</v>
      </c>
      <c r="F336" s="126"/>
      <c r="G336" s="127">
        <v>1200</v>
      </c>
      <c r="H336" s="126"/>
      <c r="I336" s="126"/>
      <c r="J336" s="130"/>
      <c r="K336" s="126"/>
      <c r="L336" s="127"/>
      <c r="M336" s="131"/>
      <c r="N336" s="136">
        <v>2033</v>
      </c>
      <c r="O336" s="127" t="s">
        <v>453</v>
      </c>
      <c r="P336" s="127">
        <v>4</v>
      </c>
      <c r="Q336" s="126"/>
      <c r="R336" s="141"/>
      <c r="S336" s="135">
        <v>44792</v>
      </c>
      <c r="T336" s="142"/>
      <c r="U336" s="142">
        <f>IF(N336="",IFERROR(VLOOKUP(A336,'36-50'!A:S,19,FALSE),IFERROR(VLOOKUP(A336,'31-35'!A:S,19,FALSE),IFERROR(VLOOKUP(A336,'26-30'!A:S,19,FALSE),VLOOKUP(A336,'22-25'!A:S,19,FALSE)))),N336)</f>
        <v>2033</v>
      </c>
    </row>
    <row r="337" spans="1:21">
      <c r="A337" s="125">
        <v>330819</v>
      </c>
      <c r="B337" s="126"/>
      <c r="C337" s="126" t="s">
        <v>1227</v>
      </c>
      <c r="D337" s="126"/>
      <c r="E337" s="126" t="s">
        <v>87</v>
      </c>
      <c r="F337" s="126"/>
      <c r="G337" s="127">
        <v>1200</v>
      </c>
      <c r="H337" s="126"/>
      <c r="I337" s="126"/>
      <c r="J337" s="130"/>
      <c r="K337" s="126"/>
      <c r="L337" s="127"/>
      <c r="M337" s="131"/>
      <c r="N337" s="136">
        <v>2033</v>
      </c>
      <c r="O337" s="127" t="s">
        <v>453</v>
      </c>
      <c r="P337" s="127">
        <v>4</v>
      </c>
      <c r="Q337" s="126"/>
      <c r="R337" s="141"/>
      <c r="S337" s="135">
        <v>44792</v>
      </c>
      <c r="T337" s="142"/>
      <c r="U337" s="142">
        <f>IF(N337="",IFERROR(VLOOKUP(A337,'36-50'!A:S,19,FALSE),IFERROR(VLOOKUP(A337,'31-35'!A:S,19,FALSE),IFERROR(VLOOKUP(A337,'26-30'!A:S,19,FALSE),VLOOKUP(A337,'22-25'!A:S,19,FALSE)))),N337)</f>
        <v>2033</v>
      </c>
    </row>
    <row r="338" spans="1:21">
      <c r="A338" s="125">
        <v>330821</v>
      </c>
      <c r="B338" s="126"/>
      <c r="C338" s="126" t="s">
        <v>1228</v>
      </c>
      <c r="D338" s="126"/>
      <c r="E338" s="126" t="s">
        <v>87</v>
      </c>
      <c r="F338" s="126"/>
      <c r="G338" s="127">
        <v>1200</v>
      </c>
      <c r="H338" s="126"/>
      <c r="I338" s="126"/>
      <c r="J338" s="130"/>
      <c r="K338" s="126"/>
      <c r="L338" s="127"/>
      <c r="M338" s="131"/>
      <c r="N338" s="136">
        <v>2033</v>
      </c>
      <c r="O338" s="127" t="s">
        <v>453</v>
      </c>
      <c r="P338" s="127">
        <v>4</v>
      </c>
      <c r="Q338" s="126"/>
      <c r="R338" s="141"/>
      <c r="S338" s="135">
        <v>44792</v>
      </c>
      <c r="T338" s="142"/>
      <c r="U338" s="142">
        <f>IF(N338="",IFERROR(VLOOKUP(A338,'36-50'!A:S,19,FALSE),IFERROR(VLOOKUP(A338,'31-35'!A:S,19,FALSE),IFERROR(VLOOKUP(A338,'26-30'!A:S,19,FALSE),VLOOKUP(A338,'22-25'!A:S,19,FALSE)))),N338)</f>
        <v>2033</v>
      </c>
    </row>
    <row r="339" spans="1:21">
      <c r="A339" s="125">
        <v>330822</v>
      </c>
      <c r="B339" s="126"/>
      <c r="C339" s="126" t="s">
        <v>1229</v>
      </c>
      <c r="D339" s="126"/>
      <c r="E339" s="126" t="s">
        <v>87</v>
      </c>
      <c r="F339" s="126"/>
      <c r="G339" s="127">
        <v>1200</v>
      </c>
      <c r="H339" s="126"/>
      <c r="I339" s="126"/>
      <c r="J339" s="130"/>
      <c r="K339" s="126"/>
      <c r="L339" s="127"/>
      <c r="M339" s="131"/>
      <c r="N339" s="136">
        <v>2033</v>
      </c>
      <c r="O339" s="127" t="s">
        <v>453</v>
      </c>
      <c r="P339" s="127">
        <v>4</v>
      </c>
      <c r="Q339" s="126"/>
      <c r="R339" s="141"/>
      <c r="S339" s="135">
        <v>44792</v>
      </c>
      <c r="T339" s="142"/>
      <c r="U339" s="142">
        <f>IF(N339="",IFERROR(VLOOKUP(A339,'36-50'!A:S,19,FALSE),IFERROR(VLOOKUP(A339,'31-35'!A:S,19,FALSE),IFERROR(VLOOKUP(A339,'26-30'!A:S,19,FALSE),VLOOKUP(A339,'22-25'!A:S,19,FALSE)))),N339)</f>
        <v>2033</v>
      </c>
    </row>
    <row r="340" spans="1:21">
      <c r="A340" s="125">
        <v>330825</v>
      </c>
      <c r="B340" s="126"/>
      <c r="C340" s="126" t="s">
        <v>1230</v>
      </c>
      <c r="D340" s="126"/>
      <c r="E340" s="126" t="s">
        <v>87</v>
      </c>
      <c r="F340" s="126"/>
      <c r="G340" s="127">
        <v>1200</v>
      </c>
      <c r="H340" s="126"/>
      <c r="I340" s="126"/>
      <c r="J340" s="130"/>
      <c r="K340" s="126"/>
      <c r="L340" s="127"/>
      <c r="M340" s="131"/>
      <c r="N340" s="136">
        <v>2033</v>
      </c>
      <c r="O340" s="127" t="s">
        <v>453</v>
      </c>
      <c r="P340" s="127">
        <v>4</v>
      </c>
      <c r="Q340" s="126"/>
      <c r="R340" s="141"/>
      <c r="S340" s="135">
        <v>44792</v>
      </c>
      <c r="T340" s="142"/>
      <c r="U340" s="142">
        <f>IF(N340="",IFERROR(VLOOKUP(A340,'36-50'!A:S,19,FALSE),IFERROR(VLOOKUP(A340,'31-35'!A:S,19,FALSE),IFERROR(VLOOKUP(A340,'26-30'!A:S,19,FALSE),VLOOKUP(A340,'22-25'!A:S,19,FALSE)))),N340)</f>
        <v>2033</v>
      </c>
    </row>
    <row r="341" spans="1:21">
      <c r="A341" s="125">
        <v>500802</v>
      </c>
      <c r="B341" s="126"/>
      <c r="C341" s="126" t="s">
        <v>1231</v>
      </c>
      <c r="D341" s="126">
        <v>500000</v>
      </c>
      <c r="E341" s="126" t="s">
        <v>142</v>
      </c>
      <c r="F341" s="126" t="s">
        <v>142</v>
      </c>
      <c r="G341" s="127">
        <v>1400</v>
      </c>
      <c r="H341" s="126"/>
      <c r="I341" s="126"/>
      <c r="J341" s="130"/>
      <c r="K341" s="126"/>
      <c r="L341" s="127"/>
      <c r="M341" s="131"/>
      <c r="N341" s="136">
        <v>2033</v>
      </c>
      <c r="O341" s="127" t="s">
        <v>453</v>
      </c>
      <c r="P341" s="127">
        <v>4</v>
      </c>
      <c r="Q341" s="126"/>
      <c r="R341" s="141"/>
      <c r="S341" s="135">
        <v>44792</v>
      </c>
      <c r="T341" s="142"/>
      <c r="U341" s="142">
        <f>IF(N341="",IFERROR(VLOOKUP(A341,'36-50'!A:S,19,FALSE),IFERROR(VLOOKUP(A341,'31-35'!A:S,19,FALSE),IFERROR(VLOOKUP(A341,'26-30'!A:S,19,FALSE),VLOOKUP(A341,'22-25'!A:S,19,FALSE)))),N341)</f>
        <v>2033</v>
      </c>
    </row>
    <row r="342" spans="1:21">
      <c r="A342" s="125">
        <v>500803</v>
      </c>
      <c r="B342" s="126"/>
      <c r="C342" s="126" t="s">
        <v>1232</v>
      </c>
      <c r="D342" s="126"/>
      <c r="E342" s="126" t="s">
        <v>142</v>
      </c>
      <c r="F342" s="126"/>
      <c r="G342" s="127">
        <v>1200</v>
      </c>
      <c r="H342" s="126"/>
      <c r="I342" s="126"/>
      <c r="J342" s="130"/>
      <c r="K342" s="126"/>
      <c r="L342" s="127"/>
      <c r="M342" s="131"/>
      <c r="N342" s="136">
        <v>2033</v>
      </c>
      <c r="O342" s="127" t="s">
        <v>453</v>
      </c>
      <c r="P342" s="127">
        <v>4</v>
      </c>
      <c r="Q342" s="126"/>
      <c r="R342" s="141"/>
      <c r="S342" s="135">
        <v>44792</v>
      </c>
      <c r="T342" s="142"/>
      <c r="U342" s="142">
        <f>IF(N342="",IFERROR(VLOOKUP(A342,'36-50'!A:S,19,FALSE),IFERROR(VLOOKUP(A342,'31-35'!A:S,19,FALSE),IFERROR(VLOOKUP(A342,'26-30'!A:S,19,FALSE),VLOOKUP(A342,'22-25'!A:S,19,FALSE)))),N342)</f>
        <v>2033</v>
      </c>
    </row>
    <row r="343" spans="1:21">
      <c r="A343" s="125">
        <v>520819</v>
      </c>
      <c r="B343" s="126"/>
      <c r="C343" s="126" t="s">
        <v>1233</v>
      </c>
      <c r="D343" s="126"/>
      <c r="E343" s="126" t="s">
        <v>152</v>
      </c>
      <c r="F343" s="126"/>
      <c r="G343" s="127">
        <v>1400</v>
      </c>
      <c r="H343" s="126"/>
      <c r="I343" s="126"/>
      <c r="J343" s="130"/>
      <c r="K343" s="126"/>
      <c r="L343" s="127"/>
      <c r="M343" s="131"/>
      <c r="N343" s="136">
        <v>2033</v>
      </c>
      <c r="O343" s="127" t="s">
        <v>465</v>
      </c>
      <c r="P343" s="127">
        <v>5</v>
      </c>
      <c r="Q343" s="126"/>
      <c r="R343" s="141"/>
      <c r="S343" s="135">
        <v>44792</v>
      </c>
      <c r="T343" s="142"/>
      <c r="U343" s="142">
        <f>IF(N343="",IFERROR(VLOOKUP(A343,'36-50'!A:S,19,FALSE),IFERROR(VLOOKUP(A343,'31-35'!A:S,19,FALSE),IFERROR(VLOOKUP(A343,'26-30'!A:S,19,FALSE),VLOOKUP(A343,'22-25'!A:S,19,FALSE)))),N343)</f>
        <v>2033</v>
      </c>
    </row>
    <row r="344" spans="1:21">
      <c r="A344" s="125">
        <v>520820</v>
      </c>
      <c r="B344" s="126"/>
      <c r="C344" s="126" t="s">
        <v>1234</v>
      </c>
      <c r="D344" s="126"/>
      <c r="E344" s="126" t="s">
        <v>152</v>
      </c>
      <c r="F344" s="126"/>
      <c r="G344" s="127">
        <v>800</v>
      </c>
      <c r="H344" s="126"/>
      <c r="I344" s="126"/>
      <c r="J344" s="130"/>
      <c r="K344" s="126"/>
      <c r="L344" s="127"/>
      <c r="M344" s="131"/>
      <c r="N344" s="136">
        <v>2033</v>
      </c>
      <c r="O344" s="127" t="s">
        <v>465</v>
      </c>
      <c r="P344" s="127">
        <v>5</v>
      </c>
      <c r="Q344" s="126"/>
      <c r="R344" s="141"/>
      <c r="S344" s="135">
        <v>44792</v>
      </c>
      <c r="T344" s="142"/>
      <c r="U344" s="142">
        <f>IF(N344="",IFERROR(VLOOKUP(A344,'36-50'!A:S,19,FALSE),IFERROR(VLOOKUP(A344,'31-35'!A:S,19,FALSE),IFERROR(VLOOKUP(A344,'26-30'!A:S,19,FALSE),VLOOKUP(A344,'22-25'!A:S,19,FALSE)))),N344)</f>
        <v>2033</v>
      </c>
    </row>
    <row r="345" spans="1:21">
      <c r="A345" s="125">
        <v>520821</v>
      </c>
      <c r="B345" s="126"/>
      <c r="C345" s="126" t="s">
        <v>1235</v>
      </c>
      <c r="D345" s="126"/>
      <c r="E345" s="126" t="s">
        <v>152</v>
      </c>
      <c r="F345" s="126"/>
      <c r="G345" s="127">
        <v>1000</v>
      </c>
      <c r="H345" s="126"/>
      <c r="I345" s="126"/>
      <c r="J345" s="130"/>
      <c r="K345" s="126"/>
      <c r="L345" s="127"/>
      <c r="M345" s="131"/>
      <c r="N345" s="136">
        <v>2033</v>
      </c>
      <c r="O345" s="127" t="s">
        <v>465</v>
      </c>
      <c r="P345" s="127">
        <v>5</v>
      </c>
      <c r="Q345" s="126"/>
      <c r="R345" s="141"/>
      <c r="S345" s="135">
        <v>44792</v>
      </c>
      <c r="T345" s="142"/>
      <c r="U345" s="142">
        <f>IF(N345="",IFERROR(VLOOKUP(A345,'36-50'!A:S,19,FALSE),IFERROR(VLOOKUP(A345,'31-35'!A:S,19,FALSE),IFERROR(VLOOKUP(A345,'26-30'!A:S,19,FALSE),VLOOKUP(A345,'22-25'!A:S,19,FALSE)))),N345)</f>
        <v>2033</v>
      </c>
    </row>
    <row r="346" spans="1:21">
      <c r="A346" s="125">
        <v>520822</v>
      </c>
      <c r="B346" s="126"/>
      <c r="C346" s="126" t="s">
        <v>1236</v>
      </c>
      <c r="D346" s="126"/>
      <c r="E346" s="126" t="s">
        <v>152</v>
      </c>
      <c r="F346" s="126"/>
      <c r="G346" s="127">
        <v>900</v>
      </c>
      <c r="H346" s="126"/>
      <c r="I346" s="126"/>
      <c r="J346" s="130"/>
      <c r="K346" s="126"/>
      <c r="L346" s="127"/>
      <c r="M346" s="131"/>
      <c r="N346" s="136">
        <v>2033</v>
      </c>
      <c r="O346" s="127" t="s">
        <v>465</v>
      </c>
      <c r="P346" s="127">
        <v>5</v>
      </c>
      <c r="Q346" s="126"/>
      <c r="R346" s="141"/>
      <c r="S346" s="135">
        <v>44792</v>
      </c>
      <c r="T346" s="142"/>
      <c r="U346" s="142">
        <f>IF(N346="",IFERROR(VLOOKUP(A346,'36-50'!A:S,19,FALSE),IFERROR(VLOOKUP(A346,'31-35'!A:S,19,FALSE),IFERROR(VLOOKUP(A346,'26-30'!A:S,19,FALSE),VLOOKUP(A346,'22-25'!A:S,19,FALSE)))),N346)</f>
        <v>2033</v>
      </c>
    </row>
    <row r="347" spans="1:21">
      <c r="A347" s="125">
        <v>520823</v>
      </c>
      <c r="B347" s="126"/>
      <c r="C347" s="126" t="s">
        <v>1237</v>
      </c>
      <c r="D347" s="126"/>
      <c r="E347" s="126" t="s">
        <v>152</v>
      </c>
      <c r="F347" s="126"/>
      <c r="G347" s="127">
        <v>900</v>
      </c>
      <c r="H347" s="126"/>
      <c r="I347" s="126"/>
      <c r="J347" s="130"/>
      <c r="K347" s="126"/>
      <c r="L347" s="127"/>
      <c r="M347" s="131"/>
      <c r="N347" s="136">
        <v>2033</v>
      </c>
      <c r="O347" s="127" t="s">
        <v>465</v>
      </c>
      <c r="P347" s="127">
        <v>5</v>
      </c>
      <c r="Q347" s="126"/>
      <c r="R347" s="141"/>
      <c r="S347" s="135">
        <v>44792</v>
      </c>
      <c r="T347" s="142"/>
      <c r="U347" s="142">
        <f>IF(N347="",IFERROR(VLOOKUP(A347,'36-50'!A:S,19,FALSE),IFERROR(VLOOKUP(A347,'31-35'!A:S,19,FALSE),IFERROR(VLOOKUP(A347,'26-30'!A:S,19,FALSE),VLOOKUP(A347,'22-25'!A:S,19,FALSE)))),N347)</f>
        <v>2033</v>
      </c>
    </row>
    <row r="348" spans="1:21">
      <c r="A348" s="125">
        <v>520824</v>
      </c>
      <c r="B348" s="126"/>
      <c r="C348" s="126" t="s">
        <v>1238</v>
      </c>
      <c r="D348" s="126"/>
      <c r="E348" s="126" t="s">
        <v>152</v>
      </c>
      <c r="F348" s="126"/>
      <c r="G348" s="127">
        <v>600</v>
      </c>
      <c r="H348" s="126"/>
      <c r="I348" s="126"/>
      <c r="J348" s="130"/>
      <c r="K348" s="126"/>
      <c r="L348" s="127"/>
      <c r="M348" s="131"/>
      <c r="N348" s="136">
        <v>2033</v>
      </c>
      <c r="O348" s="127" t="s">
        <v>465</v>
      </c>
      <c r="P348" s="127">
        <v>5</v>
      </c>
      <c r="Q348" s="126"/>
      <c r="R348" s="141"/>
      <c r="S348" s="135">
        <v>44792</v>
      </c>
      <c r="T348" s="142"/>
      <c r="U348" s="142">
        <f>IF(N348="",IFERROR(VLOOKUP(A348,'36-50'!A:S,19,FALSE),IFERROR(VLOOKUP(A348,'31-35'!A:S,19,FALSE),IFERROR(VLOOKUP(A348,'26-30'!A:S,19,FALSE),VLOOKUP(A348,'22-25'!A:S,19,FALSE)))),N348)</f>
        <v>2033</v>
      </c>
    </row>
    <row r="349" spans="1:21">
      <c r="A349" s="125">
        <v>520825</v>
      </c>
      <c r="B349" s="126"/>
      <c r="C349" s="126" t="s">
        <v>1239</v>
      </c>
      <c r="D349" s="126"/>
      <c r="E349" s="126" t="s">
        <v>152</v>
      </c>
      <c r="F349" s="126"/>
      <c r="G349" s="127">
        <v>400</v>
      </c>
      <c r="H349" s="126"/>
      <c r="I349" s="126"/>
      <c r="J349" s="130"/>
      <c r="K349" s="126"/>
      <c r="L349" s="127"/>
      <c r="M349" s="131"/>
      <c r="N349" s="136">
        <v>2033</v>
      </c>
      <c r="O349" s="127" t="s">
        <v>465</v>
      </c>
      <c r="P349" s="127">
        <v>5</v>
      </c>
      <c r="Q349" s="126"/>
      <c r="R349" s="141"/>
      <c r="S349" s="135">
        <v>44792</v>
      </c>
      <c r="T349" s="142"/>
      <c r="U349" s="142">
        <f>IF(N349="",IFERROR(VLOOKUP(A349,'36-50'!A:S,19,FALSE),IFERROR(VLOOKUP(A349,'31-35'!A:S,19,FALSE),IFERROR(VLOOKUP(A349,'26-30'!A:S,19,FALSE),VLOOKUP(A349,'22-25'!A:S,19,FALSE)))),N349)</f>
        <v>2033</v>
      </c>
    </row>
    <row r="350" spans="1:21">
      <c r="A350" s="125">
        <v>440816</v>
      </c>
      <c r="B350" s="126"/>
      <c r="C350" s="126" t="s">
        <v>1240</v>
      </c>
      <c r="D350" s="126"/>
      <c r="E350" s="126" t="s">
        <v>127</v>
      </c>
      <c r="F350" s="126"/>
      <c r="G350" s="127">
        <v>1200</v>
      </c>
      <c r="H350" s="126"/>
      <c r="I350" s="126"/>
      <c r="J350" s="130"/>
      <c r="K350" s="126"/>
      <c r="L350" s="127"/>
      <c r="M350" s="131"/>
      <c r="N350" s="136">
        <f t="shared" ref="N350:N358" si="3">N340+1</f>
        <v>2034</v>
      </c>
      <c r="O350" s="127" t="s">
        <v>465</v>
      </c>
      <c r="P350" s="127">
        <v>5</v>
      </c>
      <c r="Q350" s="126"/>
      <c r="R350" s="141"/>
      <c r="S350" s="135">
        <v>44792</v>
      </c>
      <c r="T350" s="142"/>
      <c r="U350" s="142">
        <f>IF(N350="",IFERROR(VLOOKUP(A350,'36-50'!A:S,19,FALSE),IFERROR(VLOOKUP(A350,'31-35'!A:S,19,FALSE),IFERROR(VLOOKUP(A350,'26-30'!A:S,19,FALSE),VLOOKUP(A350,'22-25'!A:S,19,FALSE)))),N350)</f>
        <v>2034</v>
      </c>
    </row>
    <row r="351" spans="1:21">
      <c r="A351" s="125">
        <v>420813</v>
      </c>
      <c r="B351" s="126"/>
      <c r="C351" s="126" t="s">
        <v>1241</v>
      </c>
      <c r="D351" s="126"/>
      <c r="E351" s="126" t="s">
        <v>117</v>
      </c>
      <c r="F351" s="126"/>
      <c r="G351" s="127">
        <v>1200</v>
      </c>
      <c r="H351" s="126"/>
      <c r="I351" s="126"/>
      <c r="J351" s="130"/>
      <c r="K351" s="126"/>
      <c r="L351" s="127"/>
      <c r="M351" s="131"/>
      <c r="N351" s="136">
        <f t="shared" si="3"/>
        <v>2034</v>
      </c>
      <c r="O351" s="127" t="s">
        <v>465</v>
      </c>
      <c r="P351" s="127">
        <v>5</v>
      </c>
      <c r="Q351" s="126"/>
      <c r="R351" s="141"/>
      <c r="S351" s="135">
        <v>44792</v>
      </c>
      <c r="T351" s="142"/>
      <c r="U351" s="142">
        <f>IF(N351="",IFERROR(VLOOKUP(A351,'36-50'!A:S,19,FALSE),IFERROR(VLOOKUP(A351,'31-35'!A:S,19,FALSE),IFERROR(VLOOKUP(A351,'26-30'!A:S,19,FALSE),VLOOKUP(A351,'22-25'!A:S,19,FALSE)))),N351)</f>
        <v>2034</v>
      </c>
    </row>
    <row r="352" spans="1:21">
      <c r="A352" s="125">
        <v>420814</v>
      </c>
      <c r="B352" s="126"/>
      <c r="C352" s="126" t="s">
        <v>1242</v>
      </c>
      <c r="D352" s="126"/>
      <c r="E352" s="126" t="s">
        <v>117</v>
      </c>
      <c r="F352" s="126"/>
      <c r="G352" s="127">
        <v>1200</v>
      </c>
      <c r="H352" s="126"/>
      <c r="I352" s="126"/>
      <c r="J352" s="130"/>
      <c r="K352" s="126"/>
      <c r="L352" s="127"/>
      <c r="M352" s="131"/>
      <c r="N352" s="136">
        <f t="shared" si="3"/>
        <v>2034</v>
      </c>
      <c r="O352" s="127" t="s">
        <v>465</v>
      </c>
      <c r="P352" s="127">
        <v>5</v>
      </c>
      <c r="Q352" s="126"/>
      <c r="R352" s="141"/>
      <c r="S352" s="135">
        <v>44792</v>
      </c>
      <c r="T352" s="142"/>
      <c r="U352" s="142">
        <f>IF(N352="",IFERROR(VLOOKUP(A352,'36-50'!A:S,19,FALSE),IFERROR(VLOOKUP(A352,'31-35'!A:S,19,FALSE),IFERROR(VLOOKUP(A352,'26-30'!A:S,19,FALSE),VLOOKUP(A352,'22-25'!A:S,19,FALSE)))),N352)</f>
        <v>2034</v>
      </c>
    </row>
    <row r="353" spans="1:21">
      <c r="A353" s="125">
        <v>420815</v>
      </c>
      <c r="B353" s="126"/>
      <c r="C353" s="126" t="s">
        <v>1243</v>
      </c>
      <c r="D353" s="126"/>
      <c r="E353" s="126" t="s">
        <v>117</v>
      </c>
      <c r="F353" s="126"/>
      <c r="G353" s="127">
        <v>1200</v>
      </c>
      <c r="H353" s="126"/>
      <c r="I353" s="126"/>
      <c r="J353" s="130"/>
      <c r="K353" s="126"/>
      <c r="L353" s="127"/>
      <c r="M353" s="131"/>
      <c r="N353" s="136">
        <f t="shared" si="3"/>
        <v>2034</v>
      </c>
      <c r="O353" s="127" t="s">
        <v>465</v>
      </c>
      <c r="P353" s="127">
        <v>5</v>
      </c>
      <c r="Q353" s="126"/>
      <c r="R353" s="141"/>
      <c r="S353" s="135">
        <v>44792</v>
      </c>
      <c r="T353" s="142"/>
      <c r="U353" s="142">
        <f>IF(N353="",IFERROR(VLOOKUP(A353,'36-50'!A:S,19,FALSE),IFERROR(VLOOKUP(A353,'31-35'!A:S,19,FALSE),IFERROR(VLOOKUP(A353,'26-30'!A:S,19,FALSE),VLOOKUP(A353,'22-25'!A:S,19,FALSE)))),N353)</f>
        <v>2034</v>
      </c>
    </row>
    <row r="354" spans="1:21">
      <c r="A354" s="125">
        <v>420816</v>
      </c>
      <c r="B354" s="126"/>
      <c r="C354" s="126" t="s">
        <v>1244</v>
      </c>
      <c r="D354" s="126"/>
      <c r="E354" s="126" t="s">
        <v>117</v>
      </c>
      <c r="F354" s="126"/>
      <c r="G354" s="127">
        <v>1200</v>
      </c>
      <c r="H354" s="126"/>
      <c r="I354" s="126"/>
      <c r="J354" s="130"/>
      <c r="K354" s="126"/>
      <c r="L354" s="127"/>
      <c r="M354" s="131"/>
      <c r="N354" s="136">
        <f t="shared" si="3"/>
        <v>2034</v>
      </c>
      <c r="O354" s="127" t="s">
        <v>465</v>
      </c>
      <c r="P354" s="127">
        <v>5</v>
      </c>
      <c r="Q354" s="126"/>
      <c r="R354" s="141"/>
      <c r="S354" s="135">
        <v>44792</v>
      </c>
      <c r="T354" s="142"/>
      <c r="U354" s="142">
        <f>IF(N354="",IFERROR(VLOOKUP(A354,'36-50'!A:S,19,FALSE),IFERROR(VLOOKUP(A354,'31-35'!A:S,19,FALSE),IFERROR(VLOOKUP(A354,'26-30'!A:S,19,FALSE),VLOOKUP(A354,'22-25'!A:S,19,FALSE)))),N354)</f>
        <v>2034</v>
      </c>
    </row>
    <row r="355" spans="1:21">
      <c r="A355" s="125">
        <v>420817</v>
      </c>
      <c r="B355" s="126"/>
      <c r="C355" s="126" t="s">
        <v>1245</v>
      </c>
      <c r="D355" s="126"/>
      <c r="E355" s="126" t="s">
        <v>117</v>
      </c>
      <c r="F355" s="126"/>
      <c r="G355" s="127">
        <v>1800</v>
      </c>
      <c r="H355" s="126"/>
      <c r="I355" s="126"/>
      <c r="J355" s="130"/>
      <c r="K355" s="126"/>
      <c r="L355" s="127"/>
      <c r="M355" s="131"/>
      <c r="N355" s="136">
        <f t="shared" si="3"/>
        <v>2034</v>
      </c>
      <c r="O355" s="127" t="s">
        <v>465</v>
      </c>
      <c r="P355" s="127">
        <v>5</v>
      </c>
      <c r="Q355" s="126"/>
      <c r="R355" s="141"/>
      <c r="S355" s="135">
        <v>44792</v>
      </c>
      <c r="T355" s="142"/>
      <c r="U355" s="142">
        <f>IF(N355="",IFERROR(VLOOKUP(A355,'36-50'!A:S,19,FALSE),IFERROR(VLOOKUP(A355,'31-35'!A:S,19,FALSE),IFERROR(VLOOKUP(A355,'26-30'!A:S,19,FALSE),VLOOKUP(A355,'22-25'!A:S,19,FALSE)))),N355)</f>
        <v>2034</v>
      </c>
    </row>
    <row r="356" spans="1:21">
      <c r="A356" s="125">
        <v>430816</v>
      </c>
      <c r="B356" s="126"/>
      <c r="C356" s="126" t="s">
        <v>1246</v>
      </c>
      <c r="D356" s="126"/>
      <c r="E356" s="126" t="s">
        <v>122</v>
      </c>
      <c r="F356" s="126" t="s">
        <v>1247</v>
      </c>
      <c r="G356" s="127">
        <v>1000</v>
      </c>
      <c r="H356" s="126"/>
      <c r="I356" s="126"/>
      <c r="J356" s="130"/>
      <c r="K356" s="126"/>
      <c r="L356" s="127"/>
      <c r="M356" s="131"/>
      <c r="N356" s="136">
        <f t="shared" si="3"/>
        <v>2034</v>
      </c>
      <c r="O356" s="127" t="s">
        <v>465</v>
      </c>
      <c r="P356" s="127">
        <v>5</v>
      </c>
      <c r="Q356" s="126"/>
      <c r="R356" s="141"/>
      <c r="S356" s="135">
        <v>44792</v>
      </c>
      <c r="T356" s="142"/>
      <c r="U356" s="142">
        <f>IF(N356="",IFERROR(VLOOKUP(A356,'36-50'!A:S,19,FALSE),IFERROR(VLOOKUP(A356,'31-35'!A:S,19,FALSE),IFERROR(VLOOKUP(A356,'26-30'!A:S,19,FALSE),VLOOKUP(A356,'22-25'!A:S,19,FALSE)))),N356)</f>
        <v>2034</v>
      </c>
    </row>
    <row r="357" spans="1:21">
      <c r="A357" s="125">
        <v>430815</v>
      </c>
      <c r="B357" s="126"/>
      <c r="C357" s="126" t="s">
        <v>1248</v>
      </c>
      <c r="D357" s="126"/>
      <c r="E357" s="126" t="s">
        <v>122</v>
      </c>
      <c r="F357" s="126"/>
      <c r="G357" s="127">
        <v>1200</v>
      </c>
      <c r="H357" s="126"/>
      <c r="I357" s="126"/>
      <c r="J357" s="130"/>
      <c r="K357" s="126"/>
      <c r="L357" s="127"/>
      <c r="M357" s="131"/>
      <c r="N357" s="136">
        <f t="shared" si="3"/>
        <v>2034</v>
      </c>
      <c r="O357" s="127" t="s">
        <v>465</v>
      </c>
      <c r="P357" s="127">
        <v>5</v>
      </c>
      <c r="Q357" s="126"/>
      <c r="R357" s="141"/>
      <c r="S357" s="135">
        <v>44792</v>
      </c>
      <c r="T357" s="142"/>
      <c r="U357" s="142">
        <f>IF(N357="",IFERROR(VLOOKUP(A357,'36-50'!A:S,19,FALSE),IFERROR(VLOOKUP(A357,'31-35'!A:S,19,FALSE),IFERROR(VLOOKUP(A357,'26-30'!A:S,19,FALSE),VLOOKUP(A357,'22-25'!A:S,19,FALSE)))),N357)</f>
        <v>2034</v>
      </c>
    </row>
    <row r="358" spans="1:21">
      <c r="A358" s="125">
        <v>430817</v>
      </c>
      <c r="B358" s="126"/>
      <c r="C358" s="126" t="s">
        <v>1249</v>
      </c>
      <c r="D358" s="126"/>
      <c r="E358" s="126" t="s">
        <v>122</v>
      </c>
      <c r="F358" s="126"/>
      <c r="G358" s="127">
        <v>1200</v>
      </c>
      <c r="H358" s="126"/>
      <c r="I358" s="126"/>
      <c r="J358" s="130"/>
      <c r="K358" s="126"/>
      <c r="L358" s="127"/>
      <c r="M358" s="131"/>
      <c r="N358" s="136">
        <f t="shared" si="3"/>
        <v>2034</v>
      </c>
      <c r="O358" s="127" t="s">
        <v>465</v>
      </c>
      <c r="P358" s="127">
        <v>5</v>
      </c>
      <c r="Q358" s="126"/>
      <c r="R358" s="141"/>
      <c r="S358" s="135">
        <v>44792</v>
      </c>
      <c r="T358" s="142"/>
      <c r="U358" s="142">
        <f>IF(N358="",IFERROR(VLOOKUP(A358,'36-50'!A:S,19,FALSE),IFERROR(VLOOKUP(A358,'31-35'!A:S,19,FALSE),IFERROR(VLOOKUP(A358,'26-30'!A:S,19,FALSE),VLOOKUP(A358,'22-25'!A:S,19,FALSE)))),N358)</f>
        <v>2034</v>
      </c>
    </row>
    <row r="359" spans="1:21">
      <c r="A359" s="125">
        <v>620812</v>
      </c>
      <c r="B359" s="126"/>
      <c r="C359" s="126" t="s">
        <v>1250</v>
      </c>
      <c r="D359" s="126"/>
      <c r="E359" s="126" t="s">
        <v>172</v>
      </c>
      <c r="F359" s="126"/>
      <c r="G359" s="127">
        <v>1400</v>
      </c>
      <c r="H359" s="126"/>
      <c r="I359" s="126"/>
      <c r="J359" s="130"/>
      <c r="K359" s="126"/>
      <c r="L359" s="127"/>
      <c r="M359" s="131"/>
      <c r="N359" s="136">
        <f t="shared" ref="N359:N364" si="4">N338+1</f>
        <v>2034</v>
      </c>
      <c r="O359" s="127" t="s">
        <v>465</v>
      </c>
      <c r="P359" s="127">
        <v>5</v>
      </c>
      <c r="Q359" s="126"/>
      <c r="R359" s="141"/>
      <c r="S359" s="135">
        <v>44792</v>
      </c>
      <c r="T359" s="142"/>
      <c r="U359" s="142">
        <f>IF(N359="",IFERROR(VLOOKUP(A359,'36-50'!A:S,19,FALSE),IFERROR(VLOOKUP(A359,'31-35'!A:S,19,FALSE),IFERROR(VLOOKUP(A359,'26-30'!A:S,19,FALSE),VLOOKUP(A359,'22-25'!A:S,19,FALSE)))),N359)</f>
        <v>2034</v>
      </c>
    </row>
    <row r="360" spans="1:21">
      <c r="A360" s="125">
        <v>520813</v>
      </c>
      <c r="B360" s="126"/>
      <c r="C360" s="126" t="s">
        <v>1251</v>
      </c>
      <c r="D360" s="126"/>
      <c r="E360" s="126" t="s">
        <v>152</v>
      </c>
      <c r="F360" s="126"/>
      <c r="G360" s="127">
        <v>1200</v>
      </c>
      <c r="H360" s="126"/>
      <c r="I360" s="126"/>
      <c r="J360" s="130"/>
      <c r="K360" s="126"/>
      <c r="L360" s="127"/>
      <c r="M360" s="131"/>
      <c r="N360" s="136">
        <f t="shared" si="4"/>
        <v>2034</v>
      </c>
      <c r="O360" s="127" t="s">
        <v>465</v>
      </c>
      <c r="P360" s="127">
        <v>5</v>
      </c>
      <c r="Q360" s="126"/>
      <c r="R360" s="141"/>
      <c r="S360" s="135">
        <v>44792</v>
      </c>
      <c r="T360" s="142"/>
      <c r="U360" s="142">
        <f>IF(N360="",IFERROR(VLOOKUP(A360,'36-50'!A:S,19,FALSE),IFERROR(VLOOKUP(A360,'31-35'!A:S,19,FALSE),IFERROR(VLOOKUP(A360,'26-30'!A:S,19,FALSE),VLOOKUP(A360,'22-25'!A:S,19,FALSE)))),N360)</f>
        <v>2034</v>
      </c>
    </row>
    <row r="361" spans="1:21">
      <c r="A361" s="125">
        <v>520814</v>
      </c>
      <c r="B361" s="126"/>
      <c r="C361" s="126" t="s">
        <v>1252</v>
      </c>
      <c r="D361" s="126"/>
      <c r="E361" s="126" t="s">
        <v>152</v>
      </c>
      <c r="F361" s="126"/>
      <c r="G361" s="127">
        <v>1800</v>
      </c>
      <c r="H361" s="126"/>
      <c r="I361" s="126"/>
      <c r="J361" s="130"/>
      <c r="K361" s="126"/>
      <c r="L361" s="127"/>
      <c r="M361" s="131"/>
      <c r="N361" s="136">
        <f t="shared" si="4"/>
        <v>2034</v>
      </c>
      <c r="O361" s="127" t="s">
        <v>465</v>
      </c>
      <c r="P361" s="127">
        <v>5</v>
      </c>
      <c r="Q361" s="126"/>
      <c r="R361" s="141"/>
      <c r="S361" s="135">
        <v>44792</v>
      </c>
      <c r="T361" s="142"/>
      <c r="U361" s="142">
        <f>IF(N361="",IFERROR(VLOOKUP(A361,'36-50'!A:S,19,FALSE),IFERROR(VLOOKUP(A361,'31-35'!A:S,19,FALSE),IFERROR(VLOOKUP(A361,'26-30'!A:S,19,FALSE),VLOOKUP(A361,'22-25'!A:S,19,FALSE)))),N361)</f>
        <v>2034</v>
      </c>
    </row>
    <row r="362" spans="1:21">
      <c r="A362" s="125">
        <v>520815</v>
      </c>
      <c r="B362" s="126"/>
      <c r="C362" s="126" t="s">
        <v>1253</v>
      </c>
      <c r="D362" s="126"/>
      <c r="E362" s="126" t="s">
        <v>152</v>
      </c>
      <c r="F362" s="126"/>
      <c r="G362" s="127">
        <v>2100</v>
      </c>
      <c r="H362" s="126"/>
      <c r="I362" s="126"/>
      <c r="J362" s="130"/>
      <c r="K362" s="126"/>
      <c r="L362" s="127"/>
      <c r="M362" s="131"/>
      <c r="N362" s="136">
        <f t="shared" si="4"/>
        <v>2034</v>
      </c>
      <c r="O362" s="127" t="s">
        <v>465</v>
      </c>
      <c r="P362" s="127">
        <v>5</v>
      </c>
      <c r="Q362" s="126"/>
      <c r="R362" s="141"/>
      <c r="S362" s="135">
        <v>44792</v>
      </c>
      <c r="T362" s="142"/>
      <c r="U362" s="142">
        <f>IF(N362="",IFERROR(VLOOKUP(A362,'36-50'!A:S,19,FALSE),IFERROR(VLOOKUP(A362,'31-35'!A:S,19,FALSE),IFERROR(VLOOKUP(A362,'26-30'!A:S,19,FALSE),VLOOKUP(A362,'22-25'!A:S,19,FALSE)))),N362)</f>
        <v>2034</v>
      </c>
    </row>
    <row r="363" spans="1:21">
      <c r="A363" s="125">
        <v>520816</v>
      </c>
      <c r="B363" s="126"/>
      <c r="C363" s="126" t="s">
        <v>1254</v>
      </c>
      <c r="D363" s="126"/>
      <c r="E363" s="126" t="s">
        <v>152</v>
      </c>
      <c r="F363" s="126"/>
      <c r="G363" s="127">
        <v>1200</v>
      </c>
      <c r="H363" s="126"/>
      <c r="I363" s="126"/>
      <c r="J363" s="130"/>
      <c r="K363" s="126"/>
      <c r="L363" s="127"/>
      <c r="M363" s="131"/>
      <c r="N363" s="136">
        <f t="shared" si="4"/>
        <v>2034</v>
      </c>
      <c r="O363" s="127" t="s">
        <v>465</v>
      </c>
      <c r="P363" s="127">
        <v>5</v>
      </c>
      <c r="Q363" s="126"/>
      <c r="R363" s="141"/>
      <c r="S363" s="135">
        <v>44792</v>
      </c>
      <c r="T363" s="142"/>
      <c r="U363" s="142">
        <f>IF(N363="",IFERROR(VLOOKUP(A363,'36-50'!A:S,19,FALSE),IFERROR(VLOOKUP(A363,'31-35'!A:S,19,FALSE),IFERROR(VLOOKUP(A363,'26-30'!A:S,19,FALSE),VLOOKUP(A363,'22-25'!A:S,19,FALSE)))),N363)</f>
        <v>2034</v>
      </c>
    </row>
    <row r="364" spans="1:21">
      <c r="A364" s="125">
        <v>520817</v>
      </c>
      <c r="B364" s="126"/>
      <c r="C364" s="126" t="s">
        <v>1255</v>
      </c>
      <c r="D364" s="126"/>
      <c r="E364" s="126" t="s">
        <v>152</v>
      </c>
      <c r="F364" s="126"/>
      <c r="G364" s="127">
        <v>1200</v>
      </c>
      <c r="H364" s="126"/>
      <c r="I364" s="126"/>
      <c r="J364" s="130"/>
      <c r="K364" s="126"/>
      <c r="L364" s="127"/>
      <c r="M364" s="131"/>
      <c r="N364" s="136">
        <f t="shared" si="4"/>
        <v>2034</v>
      </c>
      <c r="O364" s="127" t="s">
        <v>465</v>
      </c>
      <c r="P364" s="127">
        <v>5</v>
      </c>
      <c r="Q364" s="126"/>
      <c r="R364" s="141"/>
      <c r="S364" s="135">
        <v>44792</v>
      </c>
      <c r="T364" s="142"/>
      <c r="U364" s="142">
        <f>IF(N364="",IFERROR(VLOOKUP(A364,'36-50'!A:S,19,FALSE),IFERROR(VLOOKUP(A364,'31-35'!A:S,19,FALSE),IFERROR(VLOOKUP(A364,'26-30'!A:S,19,FALSE),VLOOKUP(A364,'22-25'!A:S,19,FALSE)))),N364)</f>
        <v>2034</v>
      </c>
    </row>
    <row r="365" spans="1:21">
      <c r="A365" s="125">
        <v>450813</v>
      </c>
      <c r="B365" s="126"/>
      <c r="C365" s="126" t="s">
        <v>1256</v>
      </c>
      <c r="D365" s="126"/>
      <c r="E365" s="126" t="s">
        <v>132</v>
      </c>
      <c r="F365" s="126"/>
      <c r="G365" s="127">
        <v>1200</v>
      </c>
      <c r="H365" s="126"/>
      <c r="I365" s="126"/>
      <c r="J365" s="130"/>
      <c r="K365" s="126"/>
      <c r="L365" s="127"/>
      <c r="M365" s="131"/>
      <c r="N365" s="136">
        <f>N355+1</f>
        <v>2035</v>
      </c>
      <c r="O365" s="127" t="s">
        <v>465</v>
      </c>
      <c r="P365" s="127">
        <v>5</v>
      </c>
      <c r="Q365" s="126"/>
      <c r="R365" s="141"/>
      <c r="S365" s="135">
        <v>44792</v>
      </c>
      <c r="T365" s="142"/>
      <c r="U365" s="142">
        <f>IF(N365="",IFERROR(VLOOKUP(A365,'36-50'!A:S,19,FALSE),IFERROR(VLOOKUP(A365,'31-35'!A:S,19,FALSE),IFERROR(VLOOKUP(A365,'26-30'!A:S,19,FALSE),VLOOKUP(A365,'22-25'!A:S,19,FALSE)))),N365)</f>
        <v>2035</v>
      </c>
    </row>
    <row r="366" spans="1:21">
      <c r="A366" s="125">
        <v>450814</v>
      </c>
      <c r="B366" s="126"/>
      <c r="C366" s="126" t="s">
        <v>1257</v>
      </c>
      <c r="D366" s="126"/>
      <c r="E366" s="126" t="s">
        <v>132</v>
      </c>
      <c r="F366" s="126"/>
      <c r="G366" s="127">
        <v>1200</v>
      </c>
      <c r="H366" s="126"/>
      <c r="I366" s="126"/>
      <c r="J366" s="130"/>
      <c r="K366" s="126"/>
      <c r="L366" s="127"/>
      <c r="M366" s="131"/>
      <c r="N366" s="136">
        <f>N345+1</f>
        <v>2034</v>
      </c>
      <c r="O366" s="127" t="s">
        <v>465</v>
      </c>
      <c r="P366" s="127">
        <v>5</v>
      </c>
      <c r="Q366" s="126"/>
      <c r="R366" s="141"/>
      <c r="S366" s="135">
        <v>44792</v>
      </c>
      <c r="T366" s="142"/>
      <c r="U366" s="142">
        <f>IF(N366="",IFERROR(VLOOKUP(A366,'36-50'!A:S,19,FALSE),IFERROR(VLOOKUP(A366,'31-35'!A:S,19,FALSE),IFERROR(VLOOKUP(A366,'26-30'!A:S,19,FALSE),VLOOKUP(A366,'22-25'!A:S,19,FALSE)))),N366)</f>
        <v>2034</v>
      </c>
    </row>
    <row r="367" spans="1:21">
      <c r="A367" s="125">
        <v>230809</v>
      </c>
      <c r="B367" s="126"/>
      <c r="C367" s="126" t="s">
        <v>1258</v>
      </c>
      <c r="D367" s="126"/>
      <c r="E367" s="126" t="s">
        <v>73</v>
      </c>
      <c r="F367" s="126"/>
      <c r="G367" s="127">
        <v>1000</v>
      </c>
      <c r="H367" s="126"/>
      <c r="I367" s="126"/>
      <c r="J367" s="130"/>
      <c r="K367" s="126"/>
      <c r="L367" s="127"/>
      <c r="M367" s="131"/>
      <c r="N367" s="136">
        <f t="shared" ref="N367:N374" si="5">N357+1</f>
        <v>2035</v>
      </c>
      <c r="O367" s="127" t="s">
        <v>465</v>
      </c>
      <c r="P367" s="127">
        <v>5</v>
      </c>
      <c r="Q367" s="126"/>
      <c r="R367" s="141"/>
      <c r="S367" s="135">
        <v>44792</v>
      </c>
      <c r="T367" s="142"/>
      <c r="U367" s="142">
        <f>IF(N367="",IFERROR(VLOOKUP(A367,'36-50'!A:S,19,FALSE),IFERROR(VLOOKUP(A367,'31-35'!A:S,19,FALSE),IFERROR(VLOOKUP(A367,'26-30'!A:S,19,FALSE),VLOOKUP(A367,'22-25'!A:S,19,FALSE)))),N367)</f>
        <v>2035</v>
      </c>
    </row>
    <row r="368" spans="1:21">
      <c r="A368" s="125">
        <v>320807</v>
      </c>
      <c r="B368" s="126"/>
      <c r="C368" s="126" t="s">
        <v>1259</v>
      </c>
      <c r="D368" s="126"/>
      <c r="E368" s="126" t="s">
        <v>82</v>
      </c>
      <c r="F368" s="126"/>
      <c r="G368" s="127">
        <v>1200</v>
      </c>
      <c r="H368" s="126"/>
      <c r="I368" s="126"/>
      <c r="J368" s="130"/>
      <c r="K368" s="126"/>
      <c r="L368" s="127"/>
      <c r="M368" s="131"/>
      <c r="N368" s="136">
        <f t="shared" si="5"/>
        <v>2035</v>
      </c>
      <c r="O368" s="127" t="s">
        <v>465</v>
      </c>
      <c r="P368" s="127">
        <v>5</v>
      </c>
      <c r="Q368" s="126"/>
      <c r="R368" s="141"/>
      <c r="S368" s="135">
        <v>44792</v>
      </c>
      <c r="T368" s="142"/>
      <c r="U368" s="142">
        <f>IF(N368="",IFERROR(VLOOKUP(A368,'36-50'!A:S,19,FALSE),IFERROR(VLOOKUP(A368,'31-35'!A:S,19,FALSE),IFERROR(VLOOKUP(A368,'26-30'!A:S,19,FALSE),VLOOKUP(A368,'22-25'!A:S,19,FALSE)))),N368)</f>
        <v>2035</v>
      </c>
    </row>
    <row r="369" spans="1:21">
      <c r="A369" s="125">
        <v>640804</v>
      </c>
      <c r="B369" s="126"/>
      <c r="C369" s="126" t="s">
        <v>1260</v>
      </c>
      <c r="D369" s="126"/>
      <c r="E369" s="126" t="s">
        <v>182</v>
      </c>
      <c r="F369" s="126"/>
      <c r="G369" s="127">
        <v>800</v>
      </c>
      <c r="H369" s="126"/>
      <c r="I369" s="126"/>
      <c r="J369" s="130"/>
      <c r="K369" s="126"/>
      <c r="L369" s="127"/>
      <c r="M369" s="131"/>
      <c r="N369" s="136">
        <f t="shared" si="5"/>
        <v>2035</v>
      </c>
      <c r="O369" s="127" t="s">
        <v>465</v>
      </c>
      <c r="P369" s="127">
        <v>5</v>
      </c>
      <c r="Q369" s="126"/>
      <c r="R369" s="141"/>
      <c r="S369" s="135">
        <v>44792</v>
      </c>
      <c r="T369" s="142"/>
      <c r="U369" s="142">
        <f>IF(N369="",IFERROR(VLOOKUP(A369,'36-50'!A:S,19,FALSE),IFERROR(VLOOKUP(A369,'31-35'!A:S,19,FALSE),IFERROR(VLOOKUP(A369,'26-30'!A:S,19,FALSE),VLOOKUP(A369,'22-25'!A:S,19,FALSE)))),N369)</f>
        <v>2035</v>
      </c>
    </row>
    <row r="370" spans="1:21">
      <c r="A370" s="125">
        <v>630809</v>
      </c>
      <c r="B370" s="126"/>
      <c r="C370" s="126" t="s">
        <v>1261</v>
      </c>
      <c r="D370" s="126"/>
      <c r="E370" s="126" t="s">
        <v>177</v>
      </c>
      <c r="F370" s="126"/>
      <c r="G370" s="127">
        <v>4000</v>
      </c>
      <c r="H370" s="126"/>
      <c r="I370" s="126"/>
      <c r="J370" s="130"/>
      <c r="K370" s="126"/>
      <c r="L370" s="127"/>
      <c r="M370" s="131"/>
      <c r="N370" s="136">
        <f t="shared" si="5"/>
        <v>2035</v>
      </c>
      <c r="O370" s="127" t="s">
        <v>465</v>
      </c>
      <c r="P370" s="127">
        <v>5</v>
      </c>
      <c r="Q370" s="126"/>
      <c r="R370" s="141"/>
      <c r="S370" s="135">
        <v>44792</v>
      </c>
      <c r="T370" s="142"/>
      <c r="U370" s="142">
        <f>IF(N370="",IFERROR(VLOOKUP(A370,'36-50'!A:S,19,FALSE),IFERROR(VLOOKUP(A370,'31-35'!A:S,19,FALSE),IFERROR(VLOOKUP(A370,'26-30'!A:S,19,FALSE),VLOOKUP(A370,'22-25'!A:S,19,FALSE)))),N370)</f>
        <v>2035</v>
      </c>
    </row>
    <row r="371" spans="1:21">
      <c r="A371" s="125">
        <v>630810</v>
      </c>
      <c r="B371" s="126"/>
      <c r="C371" s="126" t="s">
        <v>1262</v>
      </c>
      <c r="D371" s="126"/>
      <c r="E371" s="126" t="s">
        <v>177</v>
      </c>
      <c r="F371" s="126"/>
      <c r="G371" s="127">
        <v>3900</v>
      </c>
      <c r="H371" s="126"/>
      <c r="I371" s="126"/>
      <c r="J371" s="130"/>
      <c r="K371" s="126"/>
      <c r="L371" s="127"/>
      <c r="M371" s="131"/>
      <c r="N371" s="136">
        <f t="shared" si="5"/>
        <v>2035</v>
      </c>
      <c r="O371" s="127" t="s">
        <v>465</v>
      </c>
      <c r="P371" s="127">
        <v>5</v>
      </c>
      <c r="Q371" s="126"/>
      <c r="R371" s="141"/>
      <c r="S371" s="135">
        <v>44792</v>
      </c>
      <c r="T371" s="142"/>
      <c r="U371" s="142">
        <f>IF(N371="",IFERROR(VLOOKUP(A371,'36-50'!A:S,19,FALSE),IFERROR(VLOOKUP(A371,'31-35'!A:S,19,FALSE),IFERROR(VLOOKUP(A371,'26-30'!A:S,19,FALSE),VLOOKUP(A371,'22-25'!A:S,19,FALSE)))),N371)</f>
        <v>2035</v>
      </c>
    </row>
    <row r="372" spans="1:21">
      <c r="A372" s="125">
        <v>630811</v>
      </c>
      <c r="B372" s="126"/>
      <c r="C372" s="126" t="s">
        <v>1263</v>
      </c>
      <c r="D372" s="126"/>
      <c r="E372" s="126" t="s">
        <v>177</v>
      </c>
      <c r="F372" s="126"/>
      <c r="G372" s="127">
        <v>1400</v>
      </c>
      <c r="H372" s="126"/>
      <c r="I372" s="126"/>
      <c r="J372" s="130"/>
      <c r="K372" s="126"/>
      <c r="L372" s="127"/>
      <c r="M372" s="131"/>
      <c r="N372" s="136">
        <f t="shared" si="5"/>
        <v>2035</v>
      </c>
      <c r="O372" s="127" t="s">
        <v>465</v>
      </c>
      <c r="P372" s="127">
        <v>5</v>
      </c>
      <c r="Q372" s="126"/>
      <c r="R372" s="141"/>
      <c r="S372" s="135">
        <v>44792</v>
      </c>
      <c r="T372" s="142"/>
      <c r="U372" s="142">
        <f>IF(N372="",IFERROR(VLOOKUP(A372,'36-50'!A:S,19,FALSE),IFERROR(VLOOKUP(A372,'31-35'!A:S,19,FALSE),IFERROR(VLOOKUP(A372,'26-30'!A:S,19,FALSE),VLOOKUP(A372,'22-25'!A:S,19,FALSE)))),N372)</f>
        <v>2035</v>
      </c>
    </row>
    <row r="373" spans="1:21">
      <c r="A373" s="125">
        <v>630812</v>
      </c>
      <c r="B373" s="126"/>
      <c r="C373" s="126" t="s">
        <v>1264</v>
      </c>
      <c r="D373" s="126"/>
      <c r="E373" s="126" t="s">
        <v>177</v>
      </c>
      <c r="F373" s="126"/>
      <c r="G373" s="127">
        <v>600</v>
      </c>
      <c r="H373" s="126"/>
      <c r="I373" s="126"/>
      <c r="J373" s="130"/>
      <c r="K373" s="126"/>
      <c r="L373" s="127"/>
      <c r="M373" s="131"/>
      <c r="N373" s="136">
        <f t="shared" si="5"/>
        <v>2035</v>
      </c>
      <c r="O373" s="127" t="s">
        <v>465</v>
      </c>
      <c r="P373" s="127">
        <v>5</v>
      </c>
      <c r="Q373" s="126"/>
      <c r="R373" s="141"/>
      <c r="S373" s="135">
        <v>44792</v>
      </c>
      <c r="T373" s="142"/>
      <c r="U373" s="142">
        <f>IF(N373="",IFERROR(VLOOKUP(A373,'36-50'!A:S,19,FALSE),IFERROR(VLOOKUP(A373,'31-35'!A:S,19,FALSE),IFERROR(VLOOKUP(A373,'26-30'!A:S,19,FALSE),VLOOKUP(A373,'22-25'!A:S,19,FALSE)))),N373)</f>
        <v>2035</v>
      </c>
    </row>
    <row r="374" spans="1:21">
      <c r="A374" s="125">
        <v>630813</v>
      </c>
      <c r="B374" s="126"/>
      <c r="C374" s="126" t="s">
        <v>1265</v>
      </c>
      <c r="D374" s="126"/>
      <c r="E374" s="126" t="s">
        <v>177</v>
      </c>
      <c r="F374" s="126"/>
      <c r="G374" s="127">
        <v>1200</v>
      </c>
      <c r="H374" s="126"/>
      <c r="I374" s="126"/>
      <c r="J374" s="130"/>
      <c r="K374" s="126"/>
      <c r="L374" s="127"/>
      <c r="M374" s="131"/>
      <c r="N374" s="136">
        <f t="shared" si="5"/>
        <v>2035</v>
      </c>
      <c r="O374" s="127" t="s">
        <v>465</v>
      </c>
      <c r="P374" s="127">
        <v>5</v>
      </c>
      <c r="Q374" s="126"/>
      <c r="R374" s="141"/>
      <c r="S374" s="135">
        <v>44792</v>
      </c>
      <c r="T374" s="142"/>
      <c r="U374" s="142">
        <f>IF(N374="",IFERROR(VLOOKUP(A374,'36-50'!A:S,19,FALSE),IFERROR(VLOOKUP(A374,'31-35'!A:S,19,FALSE),IFERROR(VLOOKUP(A374,'26-30'!A:S,19,FALSE),VLOOKUP(A374,'22-25'!A:S,19,FALSE)))),N374)</f>
        <v>2035</v>
      </c>
    </row>
    <row r="375" spans="1:21">
      <c r="A375" s="125">
        <v>630814</v>
      </c>
      <c r="B375" s="126"/>
      <c r="C375" s="126" t="s">
        <v>1266</v>
      </c>
      <c r="D375" s="126"/>
      <c r="E375" s="126" t="s">
        <v>177</v>
      </c>
      <c r="F375" s="126"/>
      <c r="G375" s="127">
        <v>800</v>
      </c>
      <c r="H375" s="126"/>
      <c r="I375" s="126"/>
      <c r="J375" s="130"/>
      <c r="K375" s="126"/>
      <c r="L375" s="127"/>
      <c r="M375" s="131"/>
      <c r="N375" s="136">
        <f t="shared" ref="N375:N384" si="6">N354+1</f>
        <v>2035</v>
      </c>
      <c r="O375" s="127" t="s">
        <v>465</v>
      </c>
      <c r="P375" s="127">
        <v>5</v>
      </c>
      <c r="Q375" s="126"/>
      <c r="R375" s="141"/>
      <c r="S375" s="135">
        <v>44792</v>
      </c>
      <c r="T375" s="142"/>
      <c r="U375" s="142">
        <f>IF(N375="",IFERROR(VLOOKUP(A375,'36-50'!A:S,19,FALSE),IFERROR(VLOOKUP(A375,'31-35'!A:S,19,FALSE),IFERROR(VLOOKUP(A375,'26-30'!A:S,19,FALSE),VLOOKUP(A375,'22-25'!A:S,19,FALSE)))),N375)</f>
        <v>2035</v>
      </c>
    </row>
    <row r="376" spans="1:21">
      <c r="A376" s="125">
        <v>510804</v>
      </c>
      <c r="B376" s="126"/>
      <c r="C376" s="126" t="s">
        <v>1267</v>
      </c>
      <c r="D376" s="126"/>
      <c r="E376" s="126" t="s">
        <v>147</v>
      </c>
      <c r="F376" s="126"/>
      <c r="G376" s="127">
        <v>1500</v>
      </c>
      <c r="H376" s="126"/>
      <c r="I376" s="126"/>
      <c r="J376" s="130"/>
      <c r="K376" s="126"/>
      <c r="L376" s="127"/>
      <c r="M376" s="131"/>
      <c r="N376" s="136">
        <f t="shared" si="6"/>
        <v>2035</v>
      </c>
      <c r="O376" s="127" t="s">
        <v>465</v>
      </c>
      <c r="P376" s="127">
        <v>5</v>
      </c>
      <c r="Q376" s="126"/>
      <c r="R376" s="141"/>
      <c r="S376" s="135">
        <v>44792</v>
      </c>
      <c r="T376" s="142"/>
      <c r="U376" s="142">
        <f>IF(N376="",IFERROR(VLOOKUP(A376,'36-50'!A:S,19,FALSE),IFERROR(VLOOKUP(A376,'31-35'!A:S,19,FALSE),IFERROR(VLOOKUP(A376,'26-30'!A:S,19,FALSE),VLOOKUP(A376,'22-25'!A:S,19,FALSE)))),N376)</f>
        <v>2035</v>
      </c>
    </row>
    <row r="377" spans="1:21">
      <c r="A377" s="125">
        <v>510805</v>
      </c>
      <c r="B377" s="126"/>
      <c r="C377" s="126" t="s">
        <v>1268</v>
      </c>
      <c r="D377" s="126"/>
      <c r="E377" s="126" t="s">
        <v>147</v>
      </c>
      <c r="F377" s="126"/>
      <c r="G377" s="127">
        <v>1200</v>
      </c>
      <c r="H377" s="126"/>
      <c r="I377" s="126"/>
      <c r="J377" s="130"/>
      <c r="K377" s="126"/>
      <c r="L377" s="127"/>
      <c r="M377" s="131"/>
      <c r="N377" s="136">
        <f t="shared" si="6"/>
        <v>2035</v>
      </c>
      <c r="O377" s="127" t="s">
        <v>465</v>
      </c>
      <c r="P377" s="127">
        <v>5</v>
      </c>
      <c r="Q377" s="126"/>
      <c r="R377" s="141"/>
      <c r="S377" s="135">
        <v>44792</v>
      </c>
      <c r="T377" s="142"/>
      <c r="U377" s="142">
        <f>IF(N377="",IFERROR(VLOOKUP(A377,'36-50'!A:S,19,FALSE),IFERROR(VLOOKUP(A377,'31-35'!A:S,19,FALSE),IFERROR(VLOOKUP(A377,'26-30'!A:S,19,FALSE),VLOOKUP(A377,'22-25'!A:S,19,FALSE)))),N377)</f>
        <v>2035</v>
      </c>
    </row>
    <row r="378" spans="1:21">
      <c r="A378" s="125">
        <v>510809</v>
      </c>
      <c r="B378" s="126"/>
      <c r="C378" s="126" t="s">
        <v>1269</v>
      </c>
      <c r="D378" s="126"/>
      <c r="E378" s="126" t="s">
        <v>147</v>
      </c>
      <c r="F378" s="126"/>
      <c r="G378" s="127">
        <v>1200</v>
      </c>
      <c r="H378" s="126"/>
      <c r="I378" s="126"/>
      <c r="J378" s="130"/>
      <c r="K378" s="126"/>
      <c r="L378" s="127"/>
      <c r="M378" s="131"/>
      <c r="N378" s="136">
        <f t="shared" si="6"/>
        <v>2035</v>
      </c>
      <c r="O378" s="127" t="s">
        <v>465</v>
      </c>
      <c r="P378" s="127">
        <v>5</v>
      </c>
      <c r="Q378" s="126"/>
      <c r="R378" s="141"/>
      <c r="S378" s="135">
        <v>44792</v>
      </c>
      <c r="T378" s="142"/>
      <c r="U378" s="142">
        <f>IF(N378="",IFERROR(VLOOKUP(A378,'36-50'!A:S,19,FALSE),IFERROR(VLOOKUP(A378,'31-35'!A:S,19,FALSE),IFERROR(VLOOKUP(A378,'26-30'!A:S,19,FALSE),VLOOKUP(A378,'22-25'!A:S,19,FALSE)))),N378)</f>
        <v>2035</v>
      </c>
    </row>
    <row r="379" spans="1:21">
      <c r="A379" s="125">
        <v>540818</v>
      </c>
      <c r="B379" s="126"/>
      <c r="C379" s="126" t="s">
        <v>1270</v>
      </c>
      <c r="D379" s="126"/>
      <c r="E379" s="126" t="s">
        <v>162</v>
      </c>
      <c r="F379" s="126"/>
      <c r="G379" s="127">
        <v>1200</v>
      </c>
      <c r="H379" s="126"/>
      <c r="I379" s="126"/>
      <c r="J379" s="130"/>
      <c r="K379" s="126"/>
      <c r="L379" s="127"/>
      <c r="M379" s="131"/>
      <c r="N379" s="136">
        <f t="shared" si="6"/>
        <v>2035</v>
      </c>
      <c r="O379" s="127" t="s">
        <v>465</v>
      </c>
      <c r="P379" s="127">
        <v>5</v>
      </c>
      <c r="Q379" s="126"/>
      <c r="R379" s="141"/>
      <c r="S379" s="135">
        <v>44792</v>
      </c>
      <c r="T379" s="142"/>
      <c r="U379" s="142">
        <f>IF(N379="",IFERROR(VLOOKUP(A379,'36-50'!A:S,19,FALSE),IFERROR(VLOOKUP(A379,'31-35'!A:S,19,FALSE),IFERROR(VLOOKUP(A379,'26-30'!A:S,19,FALSE),VLOOKUP(A379,'22-25'!A:S,19,FALSE)))),N379)</f>
        <v>2035</v>
      </c>
    </row>
    <row r="380" spans="1:21">
      <c r="A380" s="125">
        <v>540819</v>
      </c>
      <c r="B380" s="126"/>
      <c r="C380" s="126" t="s">
        <v>1271</v>
      </c>
      <c r="D380" s="126"/>
      <c r="E380" s="126" t="s">
        <v>162</v>
      </c>
      <c r="F380" s="126"/>
      <c r="G380" s="127">
        <v>1800</v>
      </c>
      <c r="H380" s="126"/>
      <c r="I380" s="126"/>
      <c r="J380" s="130"/>
      <c r="K380" s="126"/>
      <c r="L380" s="127"/>
      <c r="M380" s="131"/>
      <c r="N380" s="136">
        <f t="shared" si="6"/>
        <v>2035</v>
      </c>
      <c r="O380" s="127" t="s">
        <v>465</v>
      </c>
      <c r="P380" s="127">
        <v>5</v>
      </c>
      <c r="Q380" s="126"/>
      <c r="R380" s="141"/>
      <c r="S380" s="135">
        <v>44792</v>
      </c>
      <c r="T380" s="142"/>
      <c r="U380" s="142">
        <f>IF(N380="",IFERROR(VLOOKUP(A380,'36-50'!A:S,19,FALSE),IFERROR(VLOOKUP(A380,'31-35'!A:S,19,FALSE),IFERROR(VLOOKUP(A380,'26-30'!A:S,19,FALSE),VLOOKUP(A380,'22-25'!A:S,19,FALSE)))),N380)</f>
        <v>2035</v>
      </c>
    </row>
    <row r="381" spans="1:21">
      <c r="A381" s="125">
        <v>540820</v>
      </c>
      <c r="B381" s="126"/>
      <c r="C381" s="126" t="s">
        <v>1272</v>
      </c>
      <c r="D381" s="126"/>
      <c r="E381" s="126" t="s">
        <v>162</v>
      </c>
      <c r="F381" s="126"/>
      <c r="G381" s="127">
        <v>3000</v>
      </c>
      <c r="H381" s="126"/>
      <c r="I381" s="126"/>
      <c r="J381" s="130"/>
      <c r="K381" s="126"/>
      <c r="L381" s="127"/>
      <c r="M381" s="131"/>
      <c r="N381" s="136">
        <f t="shared" si="6"/>
        <v>2035</v>
      </c>
      <c r="O381" s="127" t="s">
        <v>465</v>
      </c>
      <c r="P381" s="127">
        <v>5</v>
      </c>
      <c r="Q381" s="126"/>
      <c r="R381" s="141"/>
      <c r="S381" s="135">
        <v>44792</v>
      </c>
      <c r="T381" s="142"/>
      <c r="U381" s="142">
        <f>IF(N381="",IFERROR(VLOOKUP(A381,'36-50'!A:S,19,FALSE),IFERROR(VLOOKUP(A381,'31-35'!A:S,19,FALSE),IFERROR(VLOOKUP(A381,'26-30'!A:S,19,FALSE),VLOOKUP(A381,'22-25'!A:S,19,FALSE)))),N381)</f>
        <v>2035</v>
      </c>
    </row>
    <row r="382" spans="1:21">
      <c r="A382" s="125">
        <v>540821</v>
      </c>
      <c r="B382" s="126"/>
      <c r="C382" s="126" t="s">
        <v>1273</v>
      </c>
      <c r="D382" s="126"/>
      <c r="E382" s="126" t="s">
        <v>162</v>
      </c>
      <c r="F382" s="126"/>
      <c r="G382" s="127">
        <v>600</v>
      </c>
      <c r="H382" s="126"/>
      <c r="I382" s="126"/>
      <c r="J382" s="130"/>
      <c r="K382" s="126"/>
      <c r="L382" s="127"/>
      <c r="M382" s="131"/>
      <c r="N382" s="136">
        <f t="shared" si="6"/>
        <v>2035</v>
      </c>
      <c r="O382" s="127" t="s">
        <v>465</v>
      </c>
      <c r="P382" s="127">
        <v>5</v>
      </c>
      <c r="Q382" s="126"/>
      <c r="R382" s="141"/>
      <c r="S382" s="135">
        <v>44792</v>
      </c>
      <c r="T382" s="142"/>
      <c r="U382" s="142">
        <f>IF(N382="",IFERROR(VLOOKUP(A382,'36-50'!A:S,19,FALSE),IFERROR(VLOOKUP(A382,'31-35'!A:S,19,FALSE),IFERROR(VLOOKUP(A382,'26-30'!A:S,19,FALSE),VLOOKUP(A382,'22-25'!A:S,19,FALSE)))),N382)</f>
        <v>2035</v>
      </c>
    </row>
    <row r="383" spans="1:21">
      <c r="A383" s="125">
        <v>540822</v>
      </c>
      <c r="B383" s="126"/>
      <c r="C383" s="126" t="s">
        <v>1274</v>
      </c>
      <c r="D383" s="126"/>
      <c r="E383" s="126" t="s">
        <v>162</v>
      </c>
      <c r="F383" s="126"/>
      <c r="G383" s="127">
        <v>500</v>
      </c>
      <c r="H383" s="126"/>
      <c r="I383" s="126"/>
      <c r="J383" s="130"/>
      <c r="K383" s="126"/>
      <c r="L383" s="127"/>
      <c r="M383" s="131"/>
      <c r="N383" s="136">
        <f t="shared" si="6"/>
        <v>2035</v>
      </c>
      <c r="O383" s="127" t="s">
        <v>465</v>
      </c>
      <c r="P383" s="127">
        <v>5</v>
      </c>
      <c r="Q383" s="126"/>
      <c r="R383" s="141"/>
      <c r="S383" s="135">
        <v>44792</v>
      </c>
      <c r="T383" s="142"/>
      <c r="U383" s="142">
        <f>IF(N383="",IFERROR(VLOOKUP(A383,'36-50'!A:S,19,FALSE),IFERROR(VLOOKUP(A383,'31-35'!A:S,19,FALSE),IFERROR(VLOOKUP(A383,'26-30'!A:S,19,FALSE),VLOOKUP(A383,'22-25'!A:S,19,FALSE)))),N383)</f>
        <v>2035</v>
      </c>
    </row>
    <row r="384" spans="1:21">
      <c r="A384" s="125">
        <v>360809</v>
      </c>
      <c r="B384" s="126"/>
      <c r="C384" s="126" t="s">
        <v>1275</v>
      </c>
      <c r="D384" s="126"/>
      <c r="E384" s="126" t="s">
        <v>102</v>
      </c>
      <c r="F384" s="126"/>
      <c r="G384" s="127">
        <v>500</v>
      </c>
      <c r="H384" s="126"/>
      <c r="I384" s="126"/>
      <c r="J384" s="130"/>
      <c r="K384" s="126"/>
      <c r="L384" s="127"/>
      <c r="M384" s="131"/>
      <c r="N384" s="136">
        <f t="shared" si="6"/>
        <v>2035</v>
      </c>
      <c r="O384" s="127" t="s">
        <v>465</v>
      </c>
      <c r="P384" s="127">
        <v>5</v>
      </c>
      <c r="Q384" s="126"/>
      <c r="R384" s="141"/>
      <c r="S384" s="135">
        <v>44792</v>
      </c>
      <c r="T384" s="142"/>
      <c r="U384" s="142">
        <f>IF(N384="",IFERROR(VLOOKUP(A384,'36-50'!A:S,19,FALSE),IFERROR(VLOOKUP(A384,'31-35'!A:S,19,FALSE),IFERROR(VLOOKUP(A384,'26-30'!A:S,19,FALSE),VLOOKUP(A384,'22-25'!A:S,19,FALSE)))),N384)</f>
        <v>2035</v>
      </c>
    </row>
    <row r="385" spans="1:21">
      <c r="A385" s="125">
        <v>630808</v>
      </c>
      <c r="B385" s="126"/>
      <c r="C385" s="126" t="s">
        <v>1276</v>
      </c>
      <c r="D385" s="126"/>
      <c r="E385" s="126" t="s">
        <v>177</v>
      </c>
      <c r="F385" s="126"/>
      <c r="G385" s="127">
        <v>4000</v>
      </c>
      <c r="H385" s="126"/>
      <c r="I385" s="126"/>
      <c r="J385" s="130"/>
      <c r="K385" s="126"/>
      <c r="L385" s="127"/>
      <c r="M385" s="131"/>
      <c r="N385" s="136">
        <f>N375+1</f>
        <v>2036</v>
      </c>
      <c r="O385" s="127" t="s">
        <v>465</v>
      </c>
      <c r="P385" s="127">
        <v>5</v>
      </c>
      <c r="Q385" s="126"/>
      <c r="R385" s="141"/>
      <c r="S385" s="135">
        <v>44792</v>
      </c>
      <c r="T385" s="142"/>
      <c r="U385" s="142">
        <f>IF(N385="",IFERROR(VLOOKUP(A385,'36-50'!A:S,19,FALSE),IFERROR(VLOOKUP(A385,'31-35'!A:S,19,FALSE),IFERROR(VLOOKUP(A385,'26-30'!A:S,19,FALSE),VLOOKUP(A385,'22-25'!A:S,19,FALSE)))),N385)</f>
        <v>2036</v>
      </c>
    </row>
    <row r="386" spans="1:21">
      <c r="A386" s="125">
        <v>540817</v>
      </c>
      <c r="B386" s="126"/>
      <c r="C386" s="126" t="s">
        <v>1277</v>
      </c>
      <c r="D386" s="126"/>
      <c r="E386" s="126" t="s">
        <v>162</v>
      </c>
      <c r="F386" s="126"/>
      <c r="G386" s="127">
        <v>1600</v>
      </c>
      <c r="H386" s="126"/>
      <c r="I386" s="126"/>
      <c r="J386" s="130"/>
      <c r="K386" s="126"/>
      <c r="L386" s="127"/>
      <c r="M386" s="131"/>
      <c r="N386" s="136">
        <f>N365+1</f>
        <v>2036</v>
      </c>
      <c r="O386" s="127" t="s">
        <v>465</v>
      </c>
      <c r="P386" s="127">
        <v>5</v>
      </c>
      <c r="Q386" s="126"/>
      <c r="R386" s="141"/>
      <c r="S386" s="135">
        <v>44792</v>
      </c>
      <c r="T386" s="142"/>
      <c r="U386" s="142">
        <f>IF(N386="",IFERROR(VLOOKUP(A386,'36-50'!A:S,19,FALSE),IFERROR(VLOOKUP(A386,'31-35'!A:S,19,FALSE),IFERROR(VLOOKUP(A386,'26-30'!A:S,19,FALSE),VLOOKUP(A386,'22-25'!A:S,19,FALSE)))),N386)</f>
        <v>2036</v>
      </c>
    </row>
    <row r="387" spans="1:21">
      <c r="A387" s="125">
        <v>540823</v>
      </c>
      <c r="B387" s="126"/>
      <c r="C387" s="126" t="s">
        <v>1278</v>
      </c>
      <c r="D387" s="126"/>
      <c r="E387" s="126" t="s">
        <v>162</v>
      </c>
      <c r="F387" s="126"/>
      <c r="G387" s="127">
        <v>600</v>
      </c>
      <c r="H387" s="126"/>
      <c r="I387" s="126"/>
      <c r="J387" s="130"/>
      <c r="K387" s="126"/>
      <c r="L387" s="127"/>
      <c r="M387" s="131"/>
      <c r="N387" s="136">
        <f t="shared" ref="N387:N394" si="7">N377+1</f>
        <v>2036</v>
      </c>
      <c r="O387" s="127" t="s">
        <v>465</v>
      </c>
      <c r="P387" s="127">
        <v>5</v>
      </c>
      <c r="Q387" s="126"/>
      <c r="R387" s="141"/>
      <c r="S387" s="135">
        <v>44792</v>
      </c>
      <c r="T387" s="142"/>
      <c r="U387" s="142">
        <f>IF(N387="",IFERROR(VLOOKUP(A387,'36-50'!A:S,19,FALSE),IFERROR(VLOOKUP(A387,'31-35'!A:S,19,FALSE),IFERROR(VLOOKUP(A387,'26-30'!A:S,19,FALSE),VLOOKUP(A387,'22-25'!A:S,19,FALSE)))),N387)</f>
        <v>2036</v>
      </c>
    </row>
    <row r="388" spans="1:21">
      <c r="A388" s="125">
        <v>540824</v>
      </c>
      <c r="B388" s="126"/>
      <c r="C388" s="126" t="s">
        <v>1279</v>
      </c>
      <c r="D388" s="126"/>
      <c r="E388" s="126" t="s">
        <v>162</v>
      </c>
      <c r="F388" s="126"/>
      <c r="G388" s="127">
        <v>1000</v>
      </c>
      <c r="H388" s="126"/>
      <c r="I388" s="126"/>
      <c r="J388" s="130"/>
      <c r="K388" s="126"/>
      <c r="L388" s="127"/>
      <c r="M388" s="131"/>
      <c r="N388" s="136">
        <f t="shared" si="7"/>
        <v>2036</v>
      </c>
      <c r="O388" s="127" t="s">
        <v>465</v>
      </c>
      <c r="P388" s="127">
        <v>5</v>
      </c>
      <c r="Q388" s="126"/>
      <c r="R388" s="141"/>
      <c r="S388" s="135">
        <v>44792</v>
      </c>
      <c r="T388" s="142"/>
      <c r="U388" s="142">
        <f>IF(N388="",IFERROR(VLOOKUP(A388,'36-50'!A:S,19,FALSE),IFERROR(VLOOKUP(A388,'31-35'!A:S,19,FALSE),IFERROR(VLOOKUP(A388,'26-30'!A:S,19,FALSE),VLOOKUP(A388,'22-25'!A:S,19,FALSE)))),N388)</f>
        <v>2036</v>
      </c>
    </row>
    <row r="389" spans="1:21">
      <c r="A389" s="125">
        <v>650814</v>
      </c>
      <c r="B389" s="126"/>
      <c r="C389" s="126" t="s">
        <v>1280</v>
      </c>
      <c r="D389" s="126">
        <v>653000</v>
      </c>
      <c r="E389" s="126" t="s">
        <v>187</v>
      </c>
      <c r="F389" s="126" t="s">
        <v>1220</v>
      </c>
      <c r="G389" s="127">
        <v>1400</v>
      </c>
      <c r="H389" s="126"/>
      <c r="I389" s="126"/>
      <c r="J389" s="130"/>
      <c r="K389" s="126"/>
      <c r="L389" s="127"/>
      <c r="M389" s="131"/>
      <c r="N389" s="136">
        <f t="shared" si="7"/>
        <v>2036</v>
      </c>
      <c r="O389" s="127" t="s">
        <v>465</v>
      </c>
      <c r="P389" s="127">
        <v>5</v>
      </c>
      <c r="Q389" s="126"/>
      <c r="R389" s="141"/>
      <c r="S389" s="135">
        <v>44792</v>
      </c>
      <c r="T389" s="142"/>
      <c r="U389" s="142">
        <f>IF(N389="",IFERROR(VLOOKUP(A389,'36-50'!A:S,19,FALSE),IFERROR(VLOOKUP(A389,'31-35'!A:S,19,FALSE),IFERROR(VLOOKUP(A389,'26-30'!A:S,19,FALSE),VLOOKUP(A389,'22-25'!A:S,19,FALSE)))),N389)</f>
        <v>2036</v>
      </c>
    </row>
    <row r="390" spans="1:21">
      <c r="A390" s="125">
        <v>500807</v>
      </c>
      <c r="B390" s="126"/>
      <c r="C390" s="126" t="s">
        <v>1281</v>
      </c>
      <c r="D390" s="126"/>
      <c r="E390" s="126" t="s">
        <v>142</v>
      </c>
      <c r="F390" s="126"/>
      <c r="G390" s="127">
        <v>1200</v>
      </c>
      <c r="H390" s="126"/>
      <c r="I390" s="126"/>
      <c r="J390" s="130"/>
      <c r="K390" s="126"/>
      <c r="L390" s="127"/>
      <c r="M390" s="131"/>
      <c r="N390" s="136">
        <f t="shared" si="7"/>
        <v>2036</v>
      </c>
      <c r="O390" s="127" t="s">
        <v>465</v>
      </c>
      <c r="P390" s="127">
        <v>5</v>
      </c>
      <c r="Q390" s="126"/>
      <c r="R390" s="141"/>
      <c r="S390" s="135">
        <v>44792</v>
      </c>
      <c r="T390" s="142"/>
      <c r="U390" s="142">
        <f>IF(N390="",IFERROR(VLOOKUP(A390,'36-50'!A:S,19,FALSE),IFERROR(VLOOKUP(A390,'31-35'!A:S,19,FALSE),IFERROR(VLOOKUP(A390,'26-30'!A:S,19,FALSE),VLOOKUP(A390,'22-25'!A:S,19,FALSE)))),N390)</f>
        <v>2036</v>
      </c>
    </row>
    <row r="391" spans="1:21">
      <c r="A391" s="125">
        <v>520818</v>
      </c>
      <c r="B391" s="126"/>
      <c r="C391" s="126" t="s">
        <v>1282</v>
      </c>
      <c r="D391" s="126"/>
      <c r="E391" s="126" t="s">
        <v>152</v>
      </c>
      <c r="F391" s="126"/>
      <c r="G391" s="127">
        <v>1000</v>
      </c>
      <c r="H391" s="126"/>
      <c r="I391" s="126"/>
      <c r="J391" s="130"/>
      <c r="K391" s="126"/>
      <c r="L391" s="127"/>
      <c r="M391" s="131"/>
      <c r="N391" s="136">
        <f t="shared" si="7"/>
        <v>2036</v>
      </c>
      <c r="O391" s="127" t="s">
        <v>465</v>
      </c>
      <c r="P391" s="127">
        <v>5</v>
      </c>
      <c r="Q391" s="126"/>
      <c r="R391" s="141"/>
      <c r="S391" s="135">
        <v>44792</v>
      </c>
      <c r="T391" s="142"/>
      <c r="U391" s="142">
        <f>IF(N391="",IFERROR(VLOOKUP(A391,'36-50'!A:S,19,FALSE),IFERROR(VLOOKUP(A391,'31-35'!A:S,19,FALSE),IFERROR(VLOOKUP(A391,'26-30'!A:S,19,FALSE),VLOOKUP(A391,'22-25'!A:S,19,FALSE)))),N391)</f>
        <v>2036</v>
      </c>
    </row>
    <row r="392" spans="1:21">
      <c r="A392" s="125">
        <v>540808</v>
      </c>
      <c r="B392" s="126"/>
      <c r="C392" s="126" t="s">
        <v>1283</v>
      </c>
      <c r="D392" s="126"/>
      <c r="E392" s="126" t="s">
        <v>162</v>
      </c>
      <c r="F392" s="126"/>
      <c r="G392" s="127">
        <v>2400</v>
      </c>
      <c r="H392" s="126"/>
      <c r="I392" s="126"/>
      <c r="J392" s="130"/>
      <c r="K392" s="126"/>
      <c r="L392" s="127"/>
      <c r="M392" s="131"/>
      <c r="N392" s="136">
        <f t="shared" si="7"/>
        <v>2036</v>
      </c>
      <c r="O392" s="127" t="s">
        <v>465</v>
      </c>
      <c r="P392" s="127">
        <v>5</v>
      </c>
      <c r="Q392" s="126"/>
      <c r="R392" s="141"/>
      <c r="S392" s="135">
        <v>44792</v>
      </c>
      <c r="T392" s="142"/>
      <c r="U392" s="142">
        <f>IF(N392="",IFERROR(VLOOKUP(A392,'36-50'!A:S,19,FALSE),IFERROR(VLOOKUP(A392,'31-35'!A:S,19,FALSE),IFERROR(VLOOKUP(A392,'26-30'!A:S,19,FALSE),VLOOKUP(A392,'22-25'!A:S,19,FALSE)))),N392)</f>
        <v>2036</v>
      </c>
    </row>
    <row r="393" spans="1:21">
      <c r="A393" s="125">
        <v>540809</v>
      </c>
      <c r="B393" s="126"/>
      <c r="C393" s="126" t="s">
        <v>1284</v>
      </c>
      <c r="D393" s="126"/>
      <c r="E393" s="126" t="s">
        <v>162</v>
      </c>
      <c r="F393" s="126"/>
      <c r="G393" s="127">
        <v>700</v>
      </c>
      <c r="H393" s="126"/>
      <c r="I393" s="126"/>
      <c r="J393" s="130"/>
      <c r="K393" s="126"/>
      <c r="L393" s="127"/>
      <c r="M393" s="131"/>
      <c r="N393" s="136">
        <f t="shared" si="7"/>
        <v>2036</v>
      </c>
      <c r="O393" s="127" t="s">
        <v>465</v>
      </c>
      <c r="P393" s="127">
        <v>5</v>
      </c>
      <c r="Q393" s="126"/>
      <c r="R393" s="141"/>
      <c r="S393" s="135">
        <v>44792</v>
      </c>
      <c r="T393" s="142"/>
      <c r="U393" s="142">
        <f>IF(N393="",IFERROR(VLOOKUP(A393,'36-50'!A:S,19,FALSE),IFERROR(VLOOKUP(A393,'31-35'!A:S,19,FALSE),IFERROR(VLOOKUP(A393,'26-30'!A:S,19,FALSE),VLOOKUP(A393,'22-25'!A:S,19,FALSE)))),N393)</f>
        <v>2036</v>
      </c>
    </row>
    <row r="394" spans="1:21">
      <c r="A394" s="125">
        <v>540810</v>
      </c>
      <c r="B394" s="126"/>
      <c r="C394" s="126" t="s">
        <v>1285</v>
      </c>
      <c r="D394" s="126"/>
      <c r="E394" s="126" t="s">
        <v>162</v>
      </c>
      <c r="F394" s="126"/>
      <c r="G394" s="127">
        <v>1200</v>
      </c>
      <c r="H394" s="126"/>
      <c r="I394" s="126"/>
      <c r="J394" s="130"/>
      <c r="K394" s="126"/>
      <c r="L394" s="127"/>
      <c r="M394" s="131"/>
      <c r="N394" s="136">
        <f t="shared" si="7"/>
        <v>2036</v>
      </c>
      <c r="O394" s="127" t="s">
        <v>465</v>
      </c>
      <c r="P394" s="127">
        <v>5</v>
      </c>
      <c r="Q394" s="126"/>
      <c r="R394" s="141"/>
      <c r="S394" s="135">
        <v>44792</v>
      </c>
      <c r="T394" s="142"/>
      <c r="U394" s="142">
        <f>IF(N394="",IFERROR(VLOOKUP(A394,'36-50'!A:S,19,FALSE),IFERROR(VLOOKUP(A394,'31-35'!A:S,19,FALSE),IFERROR(VLOOKUP(A394,'26-30'!A:S,19,FALSE),VLOOKUP(A394,'22-25'!A:S,19,FALSE)))),N394)</f>
        <v>2036</v>
      </c>
    </row>
    <row r="395" spans="1:21">
      <c r="A395" s="125">
        <v>540811</v>
      </c>
      <c r="B395" s="126"/>
      <c r="C395" s="126" t="s">
        <v>1286</v>
      </c>
      <c r="D395" s="126"/>
      <c r="E395" s="126" t="s">
        <v>162</v>
      </c>
      <c r="F395" s="126"/>
      <c r="G395" s="127">
        <v>2400</v>
      </c>
      <c r="H395" s="126"/>
      <c r="I395" s="126"/>
      <c r="J395" s="130"/>
      <c r="K395" s="126"/>
      <c r="L395" s="127"/>
      <c r="M395" s="131"/>
      <c r="N395" s="136">
        <f t="shared" ref="N395:N403" si="8">N374+1</f>
        <v>2036</v>
      </c>
      <c r="O395" s="127" t="s">
        <v>465</v>
      </c>
      <c r="P395" s="127">
        <v>5</v>
      </c>
      <c r="Q395" s="126"/>
      <c r="R395" s="141"/>
      <c r="S395" s="135">
        <v>44792</v>
      </c>
      <c r="T395" s="142"/>
      <c r="U395" s="142">
        <f>IF(N395="",IFERROR(VLOOKUP(A395,'36-50'!A:S,19,FALSE),IFERROR(VLOOKUP(A395,'31-35'!A:S,19,FALSE),IFERROR(VLOOKUP(A395,'26-30'!A:S,19,FALSE),VLOOKUP(A395,'22-25'!A:S,19,FALSE)))),N395)</f>
        <v>2036</v>
      </c>
    </row>
    <row r="396" spans="1:21">
      <c r="A396" s="125">
        <v>540812</v>
      </c>
      <c r="B396" s="126"/>
      <c r="C396" s="126" t="s">
        <v>1287</v>
      </c>
      <c r="D396" s="126"/>
      <c r="E396" s="126" t="s">
        <v>162</v>
      </c>
      <c r="F396" s="126"/>
      <c r="G396" s="127">
        <v>1800</v>
      </c>
      <c r="H396" s="126"/>
      <c r="I396" s="126"/>
      <c r="J396" s="130"/>
      <c r="K396" s="126"/>
      <c r="L396" s="127"/>
      <c r="M396" s="131"/>
      <c r="N396" s="136">
        <f t="shared" si="8"/>
        <v>2036</v>
      </c>
      <c r="O396" s="127" t="s">
        <v>465</v>
      </c>
      <c r="P396" s="127">
        <v>5</v>
      </c>
      <c r="Q396" s="126"/>
      <c r="R396" s="141"/>
      <c r="S396" s="135">
        <v>44792</v>
      </c>
      <c r="T396" s="142"/>
      <c r="U396" s="142">
        <f>IF(N396="",IFERROR(VLOOKUP(A396,'36-50'!A:S,19,FALSE),IFERROR(VLOOKUP(A396,'31-35'!A:S,19,FALSE),IFERROR(VLOOKUP(A396,'26-30'!A:S,19,FALSE),VLOOKUP(A396,'22-25'!A:S,19,FALSE)))),N396)</f>
        <v>2036</v>
      </c>
    </row>
    <row r="397" spans="1:21">
      <c r="A397" s="125">
        <v>540813</v>
      </c>
      <c r="B397" s="126"/>
      <c r="C397" s="126" t="s">
        <v>1288</v>
      </c>
      <c r="D397" s="126"/>
      <c r="E397" s="126" t="s">
        <v>162</v>
      </c>
      <c r="F397" s="126"/>
      <c r="G397" s="127">
        <v>900</v>
      </c>
      <c r="H397" s="126"/>
      <c r="I397" s="126"/>
      <c r="J397" s="130"/>
      <c r="K397" s="126"/>
      <c r="L397" s="127"/>
      <c r="M397" s="131"/>
      <c r="N397" s="136">
        <f t="shared" si="8"/>
        <v>2036</v>
      </c>
      <c r="O397" s="127" t="s">
        <v>465</v>
      </c>
      <c r="P397" s="127">
        <v>5</v>
      </c>
      <c r="Q397" s="126"/>
      <c r="R397" s="141"/>
      <c r="S397" s="135">
        <v>44792</v>
      </c>
      <c r="T397" s="142"/>
      <c r="U397" s="142">
        <f>IF(N397="",IFERROR(VLOOKUP(A397,'36-50'!A:S,19,FALSE),IFERROR(VLOOKUP(A397,'31-35'!A:S,19,FALSE),IFERROR(VLOOKUP(A397,'26-30'!A:S,19,FALSE),VLOOKUP(A397,'22-25'!A:S,19,FALSE)))),N397)</f>
        <v>2036</v>
      </c>
    </row>
    <row r="398" spans="1:21">
      <c r="A398" s="125">
        <v>540815</v>
      </c>
      <c r="B398" s="126"/>
      <c r="C398" s="126" t="s">
        <v>1289</v>
      </c>
      <c r="D398" s="126"/>
      <c r="E398" s="126" t="s">
        <v>162</v>
      </c>
      <c r="F398" s="126"/>
      <c r="G398" s="127">
        <v>1200</v>
      </c>
      <c r="H398" s="126"/>
      <c r="I398" s="126"/>
      <c r="J398" s="130"/>
      <c r="K398" s="126"/>
      <c r="L398" s="127"/>
      <c r="M398" s="131"/>
      <c r="N398" s="136">
        <f t="shared" si="8"/>
        <v>2036</v>
      </c>
      <c r="O398" s="127" t="s">
        <v>465</v>
      </c>
      <c r="P398" s="127">
        <v>5</v>
      </c>
      <c r="Q398" s="126"/>
      <c r="R398" s="141"/>
      <c r="S398" s="135">
        <v>44792</v>
      </c>
      <c r="T398" s="142"/>
      <c r="U398" s="142">
        <f>IF(N398="",IFERROR(VLOOKUP(A398,'36-50'!A:S,19,FALSE),IFERROR(VLOOKUP(A398,'31-35'!A:S,19,FALSE),IFERROR(VLOOKUP(A398,'26-30'!A:S,19,FALSE),VLOOKUP(A398,'22-25'!A:S,19,FALSE)))),N398)</f>
        <v>2036</v>
      </c>
    </row>
    <row r="399" spans="1:21">
      <c r="A399" s="125">
        <v>650820</v>
      </c>
      <c r="B399" s="126"/>
      <c r="C399" s="126" t="s">
        <v>1290</v>
      </c>
      <c r="D399" s="126"/>
      <c r="E399" s="126" t="s">
        <v>1139</v>
      </c>
      <c r="F399" s="126"/>
      <c r="G399" s="127">
        <v>1200</v>
      </c>
      <c r="H399" s="126"/>
      <c r="I399" s="126"/>
      <c r="J399" s="130"/>
      <c r="K399" s="126"/>
      <c r="L399" s="127"/>
      <c r="M399" s="131"/>
      <c r="N399" s="136">
        <f t="shared" si="8"/>
        <v>2036</v>
      </c>
      <c r="O399" s="127" t="s">
        <v>465</v>
      </c>
      <c r="P399" s="127">
        <v>5</v>
      </c>
      <c r="Q399" s="126"/>
      <c r="R399" s="141"/>
      <c r="S399" s="135">
        <v>44792</v>
      </c>
      <c r="T399" s="142"/>
      <c r="U399" s="142">
        <f>IF(N399="",IFERROR(VLOOKUP(A399,'36-50'!A:S,19,FALSE),IFERROR(VLOOKUP(A399,'31-35'!A:S,19,FALSE),IFERROR(VLOOKUP(A399,'26-30'!A:S,19,FALSE),VLOOKUP(A399,'22-25'!A:S,19,FALSE)))),N399)</f>
        <v>2036</v>
      </c>
    </row>
    <row r="400" spans="1:21">
      <c r="A400" s="125">
        <v>650815</v>
      </c>
      <c r="B400" s="126"/>
      <c r="C400" s="126" t="s">
        <v>1291</v>
      </c>
      <c r="D400" s="126"/>
      <c r="E400" s="126" t="s">
        <v>187</v>
      </c>
      <c r="F400" s="126"/>
      <c r="G400" s="127">
        <v>1400</v>
      </c>
      <c r="H400" s="126"/>
      <c r="I400" s="126"/>
      <c r="J400" s="130"/>
      <c r="K400" s="126"/>
      <c r="L400" s="127"/>
      <c r="M400" s="131"/>
      <c r="N400" s="136">
        <f t="shared" si="8"/>
        <v>2036</v>
      </c>
      <c r="O400" s="127" t="s">
        <v>465</v>
      </c>
      <c r="P400" s="127">
        <v>5</v>
      </c>
      <c r="Q400" s="126"/>
      <c r="R400" s="141"/>
      <c r="S400" s="135">
        <v>44792</v>
      </c>
      <c r="T400" s="142"/>
      <c r="U400" s="142">
        <f>IF(N400="",IFERROR(VLOOKUP(A400,'36-50'!A:S,19,FALSE),IFERROR(VLOOKUP(A400,'31-35'!A:S,19,FALSE),IFERROR(VLOOKUP(A400,'26-30'!A:S,19,FALSE),VLOOKUP(A400,'22-25'!A:S,19,FALSE)))),N400)</f>
        <v>2036</v>
      </c>
    </row>
    <row r="401" spans="1:21">
      <c r="A401" s="125">
        <v>650816</v>
      </c>
      <c r="B401" s="126"/>
      <c r="C401" s="126" t="s">
        <v>1292</v>
      </c>
      <c r="D401" s="126"/>
      <c r="E401" s="126" t="s">
        <v>187</v>
      </c>
      <c r="F401" s="126"/>
      <c r="G401" s="127">
        <v>1400</v>
      </c>
      <c r="H401" s="126"/>
      <c r="I401" s="126"/>
      <c r="J401" s="130"/>
      <c r="K401" s="126"/>
      <c r="L401" s="127"/>
      <c r="M401" s="131"/>
      <c r="N401" s="136">
        <f t="shared" si="8"/>
        <v>2036</v>
      </c>
      <c r="O401" s="127" t="s">
        <v>465</v>
      </c>
      <c r="P401" s="127">
        <v>5</v>
      </c>
      <c r="Q401" s="126"/>
      <c r="R401" s="141"/>
      <c r="S401" s="135">
        <v>44792</v>
      </c>
      <c r="T401" s="142"/>
      <c r="U401" s="142">
        <f>IF(N401="",IFERROR(VLOOKUP(A401,'36-50'!A:S,19,FALSE),IFERROR(VLOOKUP(A401,'31-35'!A:S,19,FALSE),IFERROR(VLOOKUP(A401,'26-30'!A:S,19,FALSE),VLOOKUP(A401,'22-25'!A:S,19,FALSE)))),N401)</f>
        <v>2036</v>
      </c>
    </row>
    <row r="402" spans="1:21">
      <c r="A402" s="125">
        <v>650817</v>
      </c>
      <c r="B402" s="126"/>
      <c r="C402" s="126" t="s">
        <v>1293</v>
      </c>
      <c r="D402" s="126"/>
      <c r="E402" s="126" t="s">
        <v>187</v>
      </c>
      <c r="F402" s="126"/>
      <c r="G402" s="127">
        <v>1200</v>
      </c>
      <c r="H402" s="126"/>
      <c r="I402" s="126"/>
      <c r="J402" s="130"/>
      <c r="K402" s="126"/>
      <c r="L402" s="127"/>
      <c r="M402" s="131"/>
      <c r="N402" s="136">
        <f t="shared" si="8"/>
        <v>2036</v>
      </c>
      <c r="O402" s="127" t="s">
        <v>465</v>
      </c>
      <c r="P402" s="127">
        <v>5</v>
      </c>
      <c r="Q402" s="126"/>
      <c r="R402" s="141"/>
      <c r="S402" s="135">
        <v>44792</v>
      </c>
      <c r="T402" s="142"/>
      <c r="U402" s="142">
        <f>IF(N402="",IFERROR(VLOOKUP(A402,'36-50'!A:S,19,FALSE),IFERROR(VLOOKUP(A402,'31-35'!A:S,19,FALSE),IFERROR(VLOOKUP(A402,'26-30'!A:S,19,FALSE),VLOOKUP(A402,'22-25'!A:S,19,FALSE)))),N402)</f>
        <v>2036</v>
      </c>
    </row>
    <row r="403" spans="1:21">
      <c r="A403" s="125">
        <v>650818</v>
      </c>
      <c r="B403" s="126"/>
      <c r="C403" s="126" t="s">
        <v>1294</v>
      </c>
      <c r="D403" s="126"/>
      <c r="E403" s="126" t="s">
        <v>187</v>
      </c>
      <c r="F403" s="126"/>
      <c r="G403" s="127">
        <v>1200</v>
      </c>
      <c r="H403" s="126"/>
      <c r="I403" s="126"/>
      <c r="J403" s="130"/>
      <c r="K403" s="126"/>
      <c r="L403" s="127"/>
      <c r="M403" s="131"/>
      <c r="N403" s="136">
        <f t="shared" si="8"/>
        <v>2036</v>
      </c>
      <c r="O403" s="127" t="s">
        <v>465</v>
      </c>
      <c r="P403" s="127">
        <v>5</v>
      </c>
      <c r="Q403" s="126"/>
      <c r="R403" s="141"/>
      <c r="S403" s="135">
        <v>44792</v>
      </c>
      <c r="T403" s="142"/>
      <c r="U403" s="142">
        <f>IF(N403="",IFERROR(VLOOKUP(A403,'36-50'!A:S,19,FALSE),IFERROR(VLOOKUP(A403,'31-35'!A:S,19,FALSE),IFERROR(VLOOKUP(A403,'26-30'!A:S,19,FALSE),VLOOKUP(A403,'22-25'!A:S,19,FALSE)))),N403)</f>
        <v>2036</v>
      </c>
    </row>
    <row r="404" spans="1:21">
      <c r="A404" s="125">
        <v>150804</v>
      </c>
      <c r="B404" s="126"/>
      <c r="C404" s="126" t="s">
        <v>1295</v>
      </c>
      <c r="D404" s="126"/>
      <c r="E404" s="126" t="s">
        <v>58</v>
      </c>
      <c r="F404" s="126"/>
      <c r="G404" s="127">
        <v>1200</v>
      </c>
      <c r="H404" s="126"/>
      <c r="I404" s="126"/>
      <c r="J404" s="130"/>
      <c r="K404" s="126"/>
      <c r="L404" s="127"/>
      <c r="M404" s="131"/>
      <c r="N404" s="136">
        <f>N394+1</f>
        <v>2037</v>
      </c>
      <c r="O404" s="127" t="s">
        <v>465</v>
      </c>
      <c r="P404" s="127">
        <v>5</v>
      </c>
      <c r="Q404" s="126"/>
      <c r="R404" s="141"/>
      <c r="S404" s="135">
        <v>44792</v>
      </c>
      <c r="T404" s="142"/>
      <c r="U404" s="142">
        <f>IF(N404="",IFERROR(VLOOKUP(A404,'36-50'!A:S,19,FALSE),IFERROR(VLOOKUP(A404,'31-35'!A:S,19,FALSE),IFERROR(VLOOKUP(A404,'26-30'!A:S,19,FALSE),VLOOKUP(A404,'22-25'!A:S,19,FALSE)))),N404)</f>
        <v>2037</v>
      </c>
    </row>
    <row r="405" spans="1:21">
      <c r="A405" s="125">
        <v>510808</v>
      </c>
      <c r="B405" s="126"/>
      <c r="C405" s="126" t="s">
        <v>522</v>
      </c>
      <c r="D405" s="126"/>
      <c r="E405" s="126" t="s">
        <v>147</v>
      </c>
      <c r="F405" s="126"/>
      <c r="G405" s="127">
        <v>1200</v>
      </c>
      <c r="H405" s="126"/>
      <c r="I405" s="126"/>
      <c r="J405" s="130"/>
      <c r="K405" s="126"/>
      <c r="L405" s="127"/>
      <c r="M405" s="131"/>
      <c r="N405" s="136">
        <f>N384+1</f>
        <v>2036</v>
      </c>
      <c r="O405" s="127" t="s">
        <v>465</v>
      </c>
      <c r="P405" s="127">
        <v>5</v>
      </c>
      <c r="Q405" s="126"/>
      <c r="R405" s="141"/>
      <c r="S405" s="135">
        <v>44792</v>
      </c>
      <c r="T405" s="142"/>
      <c r="U405" s="142">
        <f>IF(N405="",IFERROR(VLOOKUP(A405,'36-50'!A:S,19,FALSE),IFERROR(VLOOKUP(A405,'31-35'!A:S,19,FALSE),IFERROR(VLOOKUP(A405,'26-30'!A:S,19,FALSE),VLOOKUP(A405,'22-25'!A:S,19,FALSE)))),N405)</f>
        <v>2036</v>
      </c>
    </row>
    <row r="406" spans="1:21">
      <c r="A406" s="125">
        <v>500806</v>
      </c>
      <c r="B406" s="126"/>
      <c r="C406" s="126" t="s">
        <v>1296</v>
      </c>
      <c r="D406" s="126"/>
      <c r="E406" s="126" t="s">
        <v>142</v>
      </c>
      <c r="F406" s="126"/>
      <c r="G406" s="127">
        <v>1200</v>
      </c>
      <c r="H406" s="126"/>
      <c r="I406" s="126"/>
      <c r="J406" s="130"/>
      <c r="K406" s="126"/>
      <c r="L406" s="127"/>
      <c r="M406" s="131"/>
      <c r="N406" s="136">
        <f>N396+1</f>
        <v>2037</v>
      </c>
      <c r="O406" s="127" t="s">
        <v>465</v>
      </c>
      <c r="P406" s="127">
        <v>5</v>
      </c>
      <c r="Q406" s="126"/>
      <c r="R406" s="141"/>
      <c r="S406" s="135">
        <v>44792</v>
      </c>
      <c r="T406" s="142"/>
      <c r="U406" s="142">
        <f>IF(N406="",IFERROR(VLOOKUP(A406,'36-50'!A:S,19,FALSE),IFERROR(VLOOKUP(A406,'31-35'!A:S,19,FALSE),IFERROR(VLOOKUP(A406,'26-30'!A:S,19,FALSE),VLOOKUP(A406,'22-25'!A:S,19,FALSE)))),N406)</f>
        <v>2037</v>
      </c>
    </row>
    <row r="407" spans="1:21">
      <c r="A407" s="125">
        <v>540816</v>
      </c>
      <c r="B407" s="126"/>
      <c r="C407" s="126" t="s">
        <v>1297</v>
      </c>
      <c r="D407" s="126"/>
      <c r="E407" s="126" t="s">
        <v>162</v>
      </c>
      <c r="F407" s="126"/>
      <c r="G407" s="127">
        <v>1200</v>
      </c>
      <c r="H407" s="126"/>
      <c r="I407" s="126"/>
      <c r="J407" s="130"/>
      <c r="K407" s="126"/>
      <c r="L407" s="127"/>
      <c r="M407" s="131"/>
      <c r="N407" s="136">
        <f>N386+1</f>
        <v>2037</v>
      </c>
      <c r="O407" s="127" t="s">
        <v>465</v>
      </c>
      <c r="P407" s="127">
        <v>5</v>
      </c>
      <c r="Q407" s="126"/>
      <c r="R407" s="141"/>
      <c r="S407" s="135">
        <v>44792</v>
      </c>
      <c r="T407" s="142"/>
      <c r="U407" s="142">
        <f>IF(N407="",IFERROR(VLOOKUP(A407,'36-50'!A:S,19,FALSE),IFERROR(VLOOKUP(A407,'31-35'!A:S,19,FALSE),IFERROR(VLOOKUP(A407,'26-30'!A:S,19,FALSE),VLOOKUP(A407,'22-25'!A:S,19,FALSE)))),N407)</f>
        <v>2037</v>
      </c>
    </row>
    <row r="408" spans="1:21">
      <c r="A408" s="125">
        <v>650819</v>
      </c>
      <c r="B408" s="126"/>
      <c r="C408" s="126" t="s">
        <v>1298</v>
      </c>
      <c r="D408" s="126"/>
      <c r="E408" s="126" t="s">
        <v>187</v>
      </c>
      <c r="F408" s="126"/>
      <c r="G408" s="127">
        <v>1400</v>
      </c>
      <c r="H408" s="126"/>
      <c r="I408" s="126"/>
      <c r="J408" s="130"/>
      <c r="K408" s="126"/>
      <c r="L408" s="127"/>
      <c r="M408" s="131"/>
      <c r="N408" s="136">
        <f>N398+1</f>
        <v>2037</v>
      </c>
      <c r="O408" s="127" t="s">
        <v>465</v>
      </c>
      <c r="P408" s="127">
        <v>5</v>
      </c>
      <c r="Q408" s="126"/>
      <c r="R408" s="141"/>
      <c r="S408" s="135">
        <v>44792</v>
      </c>
      <c r="T408" s="142"/>
      <c r="U408" s="142">
        <f>IF(N408="",IFERROR(VLOOKUP(A408,'36-50'!A:S,19,FALSE),IFERROR(VLOOKUP(A408,'31-35'!A:S,19,FALSE),IFERROR(VLOOKUP(A408,'26-30'!A:S,19,FALSE),VLOOKUP(A408,'22-25'!A:S,19,FALSE)))),N408)</f>
        <v>2037</v>
      </c>
    </row>
    <row r="409" spans="1:21">
      <c r="A409" s="125">
        <v>650820</v>
      </c>
      <c r="B409" s="126"/>
      <c r="C409" s="126" t="s">
        <v>1299</v>
      </c>
      <c r="D409" s="126"/>
      <c r="E409" s="126" t="s">
        <v>187</v>
      </c>
      <c r="F409" s="126"/>
      <c r="G409" s="127">
        <v>1200</v>
      </c>
      <c r="H409" s="126"/>
      <c r="I409" s="126"/>
      <c r="J409" s="130"/>
      <c r="K409" s="126"/>
      <c r="L409" s="127"/>
      <c r="M409" s="131"/>
      <c r="N409" s="136">
        <f>N399+1</f>
        <v>2037</v>
      </c>
      <c r="O409" s="127" t="s">
        <v>465</v>
      </c>
      <c r="P409" s="127">
        <v>5</v>
      </c>
      <c r="Q409" s="126"/>
      <c r="R409" s="141"/>
      <c r="S409" s="135">
        <v>44792</v>
      </c>
      <c r="T409" s="142"/>
      <c r="U409" s="142">
        <f>IF(N409="",IFERROR(VLOOKUP(A409,'36-50'!A:S,19,FALSE),IFERROR(VLOOKUP(A409,'31-35'!A:S,19,FALSE),IFERROR(VLOOKUP(A409,'26-30'!A:S,19,FALSE),VLOOKUP(A409,'22-25'!A:S,19,FALSE)))),N409)</f>
        <v>2037</v>
      </c>
    </row>
    <row r="410" spans="1:21">
      <c r="A410" s="125">
        <v>650821</v>
      </c>
      <c r="B410" s="126"/>
      <c r="C410" s="126" t="s">
        <v>1300</v>
      </c>
      <c r="D410" s="126"/>
      <c r="E410" s="126" t="s">
        <v>1139</v>
      </c>
      <c r="F410" s="126"/>
      <c r="G410" s="127">
        <v>1200</v>
      </c>
      <c r="H410" s="126"/>
      <c r="I410" s="126"/>
      <c r="J410" s="130"/>
      <c r="K410" s="126"/>
      <c r="L410" s="127"/>
      <c r="M410" s="131"/>
      <c r="N410" s="136">
        <f>N400+1</f>
        <v>2037</v>
      </c>
      <c r="O410" s="127" t="s">
        <v>465</v>
      </c>
      <c r="P410" s="127">
        <v>5</v>
      </c>
      <c r="Q410" s="126"/>
      <c r="R410" s="141"/>
      <c r="S410" s="135">
        <v>44792</v>
      </c>
      <c r="T410" s="142"/>
      <c r="U410" s="142">
        <f>IF(N410="",IFERROR(VLOOKUP(A410,'36-50'!A:S,19,FALSE),IFERROR(VLOOKUP(A410,'31-35'!A:S,19,FALSE),IFERROR(VLOOKUP(A410,'26-30'!A:S,19,FALSE),VLOOKUP(A410,'22-25'!A:S,19,FALSE)))),N410)</f>
        <v>2037</v>
      </c>
    </row>
    <row r="411" spans="1:21">
      <c r="A411" s="125">
        <v>540814</v>
      </c>
      <c r="B411" s="126"/>
      <c r="C411" s="126" t="s">
        <v>1301</v>
      </c>
      <c r="D411" s="126"/>
      <c r="E411" s="126" t="s">
        <v>162</v>
      </c>
      <c r="F411" s="126"/>
      <c r="G411" s="127">
        <v>1000</v>
      </c>
      <c r="H411" s="126"/>
      <c r="I411" s="126"/>
      <c r="J411" s="130"/>
      <c r="K411" s="126"/>
      <c r="L411" s="127"/>
      <c r="M411" s="131"/>
      <c r="N411" s="136">
        <f>N390+1</f>
        <v>2037</v>
      </c>
      <c r="O411" s="127" t="s">
        <v>465</v>
      </c>
      <c r="P411" s="127">
        <v>5</v>
      </c>
      <c r="Q411" s="126"/>
      <c r="R411" s="141"/>
      <c r="S411" s="135">
        <v>44792</v>
      </c>
      <c r="T411" s="142"/>
      <c r="U411" s="142">
        <f>IF(N411="",IFERROR(VLOOKUP(A411,'36-50'!A:S,19,FALSE),IFERROR(VLOOKUP(A411,'31-35'!A:S,19,FALSE),IFERROR(VLOOKUP(A411,'26-30'!A:S,19,FALSE),VLOOKUP(A411,'22-25'!A:S,19,FALSE)))),N411)</f>
        <v>2037</v>
      </c>
    </row>
    <row r="412" spans="1:21">
      <c r="A412" s="125">
        <v>330828</v>
      </c>
      <c r="B412" s="126"/>
      <c r="C412" s="126" t="s">
        <v>1302</v>
      </c>
      <c r="D412" s="126"/>
      <c r="E412" s="126" t="s">
        <v>87</v>
      </c>
      <c r="F412" s="126"/>
      <c r="G412" s="127">
        <v>1000</v>
      </c>
      <c r="H412" s="126"/>
      <c r="I412" s="126"/>
      <c r="J412" s="130"/>
      <c r="K412" s="126"/>
      <c r="L412" s="127"/>
      <c r="M412" s="131"/>
      <c r="N412" s="127" t="str">
        <f t="shared" ref="N412:N475" si="9">IF(M412="","",YEAR(M412))</f>
        <v/>
      </c>
      <c r="O412" s="127" t="s">
        <v>616</v>
      </c>
      <c r="P412" s="127">
        <v>6</v>
      </c>
      <c r="Q412" s="126"/>
      <c r="R412" s="141"/>
      <c r="S412" s="135">
        <v>44792</v>
      </c>
      <c r="T412" s="142"/>
      <c r="U412" s="142">
        <f>IF(N412="",IFERROR(VLOOKUP(A412,'36-50'!A:S,19,FALSE),IFERROR(VLOOKUP(A412,'31-35'!A:S,19,FALSE),IFERROR(VLOOKUP(A412,'26-30'!A:S,19,FALSE),VLOOKUP(A412,'22-25'!A:S,19,FALSE)))),N412)</f>
        <v>2038</v>
      </c>
    </row>
    <row r="413" spans="1:21">
      <c r="A413" s="125">
        <v>330829</v>
      </c>
      <c r="B413" s="126"/>
      <c r="C413" s="126" t="s">
        <v>1303</v>
      </c>
      <c r="D413" s="126"/>
      <c r="E413" s="126" t="s">
        <v>87</v>
      </c>
      <c r="F413" s="126"/>
      <c r="G413" s="127">
        <v>800</v>
      </c>
      <c r="H413" s="126"/>
      <c r="I413" s="126"/>
      <c r="J413" s="130"/>
      <c r="K413" s="126"/>
      <c r="L413" s="127"/>
      <c r="M413" s="131"/>
      <c r="N413" s="127" t="str">
        <f t="shared" si="9"/>
        <v/>
      </c>
      <c r="O413" s="127" t="s">
        <v>616</v>
      </c>
      <c r="P413" s="127">
        <v>6</v>
      </c>
      <c r="Q413" s="126"/>
      <c r="R413" s="141"/>
      <c r="S413" s="135">
        <v>44792</v>
      </c>
      <c r="T413" s="142"/>
      <c r="U413" s="142">
        <f>IF(N413="",IFERROR(VLOOKUP(A413,'36-50'!A:S,19,FALSE),IFERROR(VLOOKUP(A413,'31-35'!A:S,19,FALSE),IFERROR(VLOOKUP(A413,'26-30'!A:S,19,FALSE),VLOOKUP(A413,'22-25'!A:S,19,FALSE)))),N413)</f>
        <v>2038</v>
      </c>
    </row>
    <row r="414" spans="1:21">
      <c r="A414" s="125">
        <v>330830</v>
      </c>
      <c r="B414" s="126"/>
      <c r="C414" s="126" t="s">
        <v>1304</v>
      </c>
      <c r="D414" s="126"/>
      <c r="E414" s="126" t="s">
        <v>87</v>
      </c>
      <c r="F414" s="126"/>
      <c r="G414" s="127">
        <v>1200</v>
      </c>
      <c r="H414" s="126"/>
      <c r="I414" s="126"/>
      <c r="J414" s="130"/>
      <c r="K414" s="126"/>
      <c r="L414" s="127"/>
      <c r="M414" s="131"/>
      <c r="N414" s="127" t="str">
        <f t="shared" si="9"/>
        <v/>
      </c>
      <c r="O414" s="127" t="s">
        <v>616</v>
      </c>
      <c r="P414" s="127">
        <v>6</v>
      </c>
      <c r="Q414" s="126"/>
      <c r="R414" s="141"/>
      <c r="S414" s="135">
        <v>44792</v>
      </c>
      <c r="T414" s="142"/>
      <c r="U414" s="142">
        <f>IF(N414="",IFERROR(VLOOKUP(A414,'36-50'!A:S,19,FALSE),IFERROR(VLOOKUP(A414,'31-35'!A:S,19,FALSE),IFERROR(VLOOKUP(A414,'26-30'!A:S,19,FALSE),VLOOKUP(A414,'22-25'!A:S,19,FALSE)))),N414)</f>
        <v>2038</v>
      </c>
    </row>
    <row r="415" spans="1:21">
      <c r="A415" s="125">
        <v>440819</v>
      </c>
      <c r="B415" s="126"/>
      <c r="C415" s="126" t="s">
        <v>1305</v>
      </c>
      <c r="D415" s="126"/>
      <c r="E415" s="126" t="s">
        <v>127</v>
      </c>
      <c r="F415" s="126"/>
      <c r="G415" s="127">
        <v>1200</v>
      </c>
      <c r="H415" s="126"/>
      <c r="I415" s="126"/>
      <c r="J415" s="130"/>
      <c r="K415" s="126"/>
      <c r="L415" s="127"/>
      <c r="M415" s="131"/>
      <c r="N415" s="127" t="str">
        <f t="shared" si="9"/>
        <v/>
      </c>
      <c r="O415" s="127" t="s">
        <v>616</v>
      </c>
      <c r="P415" s="127">
        <v>6</v>
      </c>
      <c r="Q415" s="126"/>
      <c r="R415" s="141"/>
      <c r="S415" s="135">
        <v>44792</v>
      </c>
      <c r="T415" s="142"/>
      <c r="U415" s="142">
        <f>IF(N415="",IFERROR(VLOOKUP(A415,'36-50'!A:S,19,FALSE),IFERROR(VLOOKUP(A415,'31-35'!A:S,19,FALSE),IFERROR(VLOOKUP(A415,'26-30'!A:S,19,FALSE),VLOOKUP(A415,'22-25'!A:S,19,FALSE)))),N415)</f>
        <v>2039</v>
      </c>
    </row>
    <row r="416" spans="1:21">
      <c r="A416" s="125">
        <v>450815</v>
      </c>
      <c r="B416" s="126"/>
      <c r="C416" s="126" t="s">
        <v>1306</v>
      </c>
      <c r="D416" s="126"/>
      <c r="E416" s="126" t="s">
        <v>132</v>
      </c>
      <c r="F416" s="126"/>
      <c r="G416" s="127">
        <v>1200</v>
      </c>
      <c r="H416" s="126"/>
      <c r="I416" s="126"/>
      <c r="J416" s="130"/>
      <c r="K416" s="126"/>
      <c r="L416" s="127"/>
      <c r="M416" s="131"/>
      <c r="N416" s="127" t="str">
        <f t="shared" si="9"/>
        <v/>
      </c>
      <c r="O416" s="127" t="s">
        <v>616</v>
      </c>
      <c r="P416" s="127">
        <v>6</v>
      </c>
      <c r="Q416" s="126"/>
      <c r="R416" s="141"/>
      <c r="S416" s="135">
        <v>44792</v>
      </c>
      <c r="T416" s="142"/>
      <c r="U416" s="142">
        <f>IF(N416="",IFERROR(VLOOKUP(A416,'36-50'!A:S,19,FALSE),IFERROR(VLOOKUP(A416,'31-35'!A:S,19,FALSE),IFERROR(VLOOKUP(A416,'26-30'!A:S,19,FALSE),VLOOKUP(A416,'22-25'!A:S,19,FALSE)))),N416)</f>
        <v>2039</v>
      </c>
    </row>
    <row r="417" spans="1:21">
      <c r="A417" s="125">
        <v>500808</v>
      </c>
      <c r="B417" s="126"/>
      <c r="C417" s="126" t="s">
        <v>1307</v>
      </c>
      <c r="D417" s="126"/>
      <c r="E417" s="126" t="s">
        <v>142</v>
      </c>
      <c r="F417" s="126"/>
      <c r="G417" s="127">
        <v>1200</v>
      </c>
      <c r="H417" s="126"/>
      <c r="I417" s="126"/>
      <c r="J417" s="130"/>
      <c r="K417" s="126"/>
      <c r="L417" s="127"/>
      <c r="M417" s="131"/>
      <c r="N417" s="127" t="str">
        <f t="shared" si="9"/>
        <v/>
      </c>
      <c r="O417" s="127" t="s">
        <v>616</v>
      </c>
      <c r="P417" s="127">
        <v>6</v>
      </c>
      <c r="Q417" s="126"/>
      <c r="R417" s="141"/>
      <c r="S417" s="135">
        <v>44792</v>
      </c>
      <c r="T417" s="142"/>
      <c r="U417" s="142">
        <f>IF(N417="",IFERROR(VLOOKUP(A417,'36-50'!A:S,19,FALSE),IFERROR(VLOOKUP(A417,'31-35'!A:S,19,FALSE),IFERROR(VLOOKUP(A417,'26-30'!A:S,19,FALSE),VLOOKUP(A417,'22-25'!A:S,19,FALSE)))),N417)</f>
        <v>2039</v>
      </c>
    </row>
    <row r="418" spans="1:21">
      <c r="A418" s="125">
        <v>500809</v>
      </c>
      <c r="B418" s="126"/>
      <c r="C418" s="126" t="s">
        <v>1308</v>
      </c>
      <c r="D418" s="126"/>
      <c r="E418" s="126" t="s">
        <v>142</v>
      </c>
      <c r="F418" s="126"/>
      <c r="G418" s="127">
        <v>1200</v>
      </c>
      <c r="H418" s="126"/>
      <c r="I418" s="126"/>
      <c r="J418" s="130"/>
      <c r="K418" s="126"/>
      <c r="L418" s="127"/>
      <c r="M418" s="131"/>
      <c r="N418" s="127" t="str">
        <f t="shared" si="9"/>
        <v/>
      </c>
      <c r="O418" s="127" t="s">
        <v>616</v>
      </c>
      <c r="P418" s="127">
        <v>6</v>
      </c>
      <c r="Q418" s="126"/>
      <c r="R418" s="141"/>
      <c r="S418" s="135">
        <v>44792</v>
      </c>
      <c r="T418" s="142"/>
      <c r="U418" s="142">
        <f>IF(N418="",IFERROR(VLOOKUP(A418,'36-50'!A:S,19,FALSE),IFERROR(VLOOKUP(A418,'31-35'!A:S,19,FALSE),IFERROR(VLOOKUP(A418,'26-30'!A:S,19,FALSE),VLOOKUP(A418,'22-25'!A:S,19,FALSE)))),N418)</f>
        <v>2039</v>
      </c>
    </row>
    <row r="419" spans="1:21">
      <c r="A419" s="125">
        <v>630815</v>
      </c>
      <c r="B419" s="126"/>
      <c r="C419" s="126" t="s">
        <v>1309</v>
      </c>
      <c r="D419" s="126"/>
      <c r="E419" s="126" t="s">
        <v>177</v>
      </c>
      <c r="F419" s="126"/>
      <c r="G419" s="127">
        <v>2500</v>
      </c>
      <c r="H419" s="126"/>
      <c r="I419" s="126"/>
      <c r="J419" s="130"/>
      <c r="K419" s="126"/>
      <c r="L419" s="127"/>
      <c r="M419" s="131"/>
      <c r="N419" s="127" t="str">
        <f t="shared" si="9"/>
        <v/>
      </c>
      <c r="O419" s="127" t="s">
        <v>616</v>
      </c>
      <c r="P419" s="127">
        <v>6</v>
      </c>
      <c r="Q419" s="126"/>
      <c r="R419" s="141"/>
      <c r="S419" s="135">
        <v>44792</v>
      </c>
      <c r="T419" s="142"/>
      <c r="U419" s="142">
        <f>IF(N419="",IFERROR(VLOOKUP(A419,'36-50'!A:S,19,FALSE),IFERROR(VLOOKUP(A419,'31-35'!A:S,19,FALSE),IFERROR(VLOOKUP(A419,'26-30'!A:S,19,FALSE),VLOOKUP(A419,'22-25'!A:S,19,FALSE)))),N419)</f>
        <v>2040</v>
      </c>
    </row>
    <row r="420" spans="1:21">
      <c r="A420" s="125">
        <v>540828</v>
      </c>
      <c r="B420" s="126"/>
      <c r="C420" s="126" t="s">
        <v>1310</v>
      </c>
      <c r="D420" s="126"/>
      <c r="E420" s="126" t="s">
        <v>162</v>
      </c>
      <c r="F420" s="126"/>
      <c r="G420" s="127">
        <v>1600</v>
      </c>
      <c r="H420" s="126"/>
      <c r="I420" s="126"/>
      <c r="J420" s="130"/>
      <c r="K420" s="126"/>
      <c r="L420" s="127"/>
      <c r="M420" s="131"/>
      <c r="N420" s="127" t="str">
        <f t="shared" si="9"/>
        <v/>
      </c>
      <c r="O420" s="127" t="s">
        <v>616</v>
      </c>
      <c r="P420" s="127">
        <v>6</v>
      </c>
      <c r="Q420" s="126"/>
      <c r="R420" s="141"/>
      <c r="S420" s="135">
        <v>44792</v>
      </c>
      <c r="T420" s="142"/>
      <c r="U420" s="142">
        <f>IF(N420="",IFERROR(VLOOKUP(A420,'36-50'!A:S,19,FALSE),IFERROR(VLOOKUP(A420,'31-35'!A:S,19,FALSE),IFERROR(VLOOKUP(A420,'26-30'!A:S,19,FALSE),VLOOKUP(A420,'22-25'!A:S,19,FALSE)))),N420)</f>
        <v>2040</v>
      </c>
    </row>
    <row r="421" spans="1:21">
      <c r="A421" s="125">
        <v>540829</v>
      </c>
      <c r="B421" s="126"/>
      <c r="C421" s="126" t="s">
        <v>1311</v>
      </c>
      <c r="D421" s="126"/>
      <c r="E421" s="126" t="s">
        <v>162</v>
      </c>
      <c r="F421" s="126"/>
      <c r="G421" s="127">
        <v>1000</v>
      </c>
      <c r="H421" s="126"/>
      <c r="I421" s="126"/>
      <c r="J421" s="130"/>
      <c r="K421" s="126"/>
      <c r="L421" s="127"/>
      <c r="M421" s="131"/>
      <c r="N421" s="127" t="str">
        <f t="shared" si="9"/>
        <v/>
      </c>
      <c r="O421" s="127" t="s">
        <v>616</v>
      </c>
      <c r="P421" s="127">
        <v>6</v>
      </c>
      <c r="Q421" s="126"/>
      <c r="R421" s="141"/>
      <c r="S421" s="135">
        <v>44792</v>
      </c>
      <c r="T421" s="142"/>
      <c r="U421" s="142">
        <f>IF(N421="",IFERROR(VLOOKUP(A421,'36-50'!A:S,19,FALSE),IFERROR(VLOOKUP(A421,'31-35'!A:S,19,FALSE),IFERROR(VLOOKUP(A421,'26-30'!A:S,19,FALSE),VLOOKUP(A421,'22-25'!A:S,19,FALSE)))),N421)</f>
        <v>2040</v>
      </c>
    </row>
    <row r="422" spans="1:21">
      <c r="A422" s="125">
        <v>540830</v>
      </c>
      <c r="B422" s="126"/>
      <c r="C422" s="126" t="s">
        <v>1312</v>
      </c>
      <c r="D422" s="126"/>
      <c r="E422" s="126" t="s">
        <v>162</v>
      </c>
      <c r="F422" s="126"/>
      <c r="G422" s="127">
        <v>1000</v>
      </c>
      <c r="H422" s="126"/>
      <c r="I422" s="126"/>
      <c r="J422" s="130"/>
      <c r="K422" s="126"/>
      <c r="L422" s="127"/>
      <c r="M422" s="131"/>
      <c r="N422" s="127" t="str">
        <f t="shared" si="9"/>
        <v/>
      </c>
      <c r="O422" s="127" t="s">
        <v>616</v>
      </c>
      <c r="P422" s="127">
        <v>6</v>
      </c>
      <c r="Q422" s="126"/>
      <c r="R422" s="141"/>
      <c r="S422" s="135">
        <v>44792</v>
      </c>
      <c r="T422" s="142"/>
      <c r="U422" s="142">
        <f>IF(N422="",IFERROR(VLOOKUP(A422,'36-50'!A:S,19,FALSE),IFERROR(VLOOKUP(A422,'31-35'!A:S,19,FALSE),IFERROR(VLOOKUP(A422,'26-30'!A:S,19,FALSE),VLOOKUP(A422,'22-25'!A:S,19,FALSE)))),N422)</f>
        <v>2040</v>
      </c>
    </row>
    <row r="423" spans="1:21">
      <c r="A423" s="125">
        <v>630816</v>
      </c>
      <c r="B423" s="126"/>
      <c r="C423" s="126" t="s">
        <v>1313</v>
      </c>
      <c r="D423" s="126"/>
      <c r="E423" s="126" t="s">
        <v>177</v>
      </c>
      <c r="F423" s="126"/>
      <c r="G423" s="127">
        <v>600</v>
      </c>
      <c r="H423" s="126"/>
      <c r="I423" s="126"/>
      <c r="J423" s="130"/>
      <c r="K423" s="126"/>
      <c r="L423" s="127"/>
      <c r="M423" s="131"/>
      <c r="N423" s="127" t="str">
        <f t="shared" si="9"/>
        <v/>
      </c>
      <c r="O423" s="127" t="s">
        <v>616</v>
      </c>
      <c r="P423" s="127">
        <v>6</v>
      </c>
      <c r="Q423" s="126"/>
      <c r="R423" s="141"/>
      <c r="S423" s="135">
        <v>44792</v>
      </c>
      <c r="T423" s="142"/>
      <c r="U423" s="142">
        <f>IF(N423="",IFERROR(VLOOKUP(A423,'36-50'!A:S,19,FALSE),IFERROR(VLOOKUP(A423,'31-35'!A:S,19,FALSE),IFERROR(VLOOKUP(A423,'26-30'!A:S,19,FALSE),VLOOKUP(A423,'22-25'!A:S,19,FALSE)))),N423)</f>
        <v>2041</v>
      </c>
    </row>
    <row r="424" spans="1:21">
      <c r="A424" s="125">
        <v>630817</v>
      </c>
      <c r="B424" s="126"/>
      <c r="C424" s="126" t="s">
        <v>1314</v>
      </c>
      <c r="D424" s="126"/>
      <c r="E424" s="126" t="s">
        <v>177</v>
      </c>
      <c r="F424" s="126"/>
      <c r="G424" s="127">
        <v>400</v>
      </c>
      <c r="H424" s="126"/>
      <c r="I424" s="126"/>
      <c r="J424" s="130"/>
      <c r="K424" s="126"/>
      <c r="L424" s="127"/>
      <c r="M424" s="131"/>
      <c r="N424" s="127" t="str">
        <f t="shared" si="9"/>
        <v/>
      </c>
      <c r="O424" s="127" t="s">
        <v>616</v>
      </c>
      <c r="P424" s="127">
        <v>6</v>
      </c>
      <c r="Q424" s="126"/>
      <c r="R424" s="141"/>
      <c r="S424" s="135">
        <v>44792</v>
      </c>
      <c r="T424" s="142"/>
      <c r="U424" s="142">
        <f>IF(N424="",IFERROR(VLOOKUP(A424,'36-50'!A:S,19,FALSE),IFERROR(VLOOKUP(A424,'31-35'!A:S,19,FALSE),IFERROR(VLOOKUP(A424,'26-30'!A:S,19,FALSE),VLOOKUP(A424,'22-25'!A:S,19,FALSE)))),N424)</f>
        <v>2041</v>
      </c>
    </row>
    <row r="425" spans="1:21">
      <c r="A425" s="125">
        <v>630818</v>
      </c>
      <c r="B425" s="126"/>
      <c r="C425" s="126" t="s">
        <v>1315</v>
      </c>
      <c r="D425" s="126"/>
      <c r="E425" s="126" t="s">
        <v>177</v>
      </c>
      <c r="F425" s="126"/>
      <c r="G425" s="127">
        <v>1200</v>
      </c>
      <c r="H425" s="126"/>
      <c r="I425" s="126"/>
      <c r="J425" s="130"/>
      <c r="K425" s="126"/>
      <c r="L425" s="127"/>
      <c r="M425" s="131"/>
      <c r="N425" s="127" t="str">
        <f t="shared" si="9"/>
        <v/>
      </c>
      <c r="O425" s="127" t="s">
        <v>616</v>
      </c>
      <c r="P425" s="127">
        <v>6</v>
      </c>
      <c r="Q425" s="126"/>
      <c r="R425" s="141"/>
      <c r="S425" s="135">
        <v>44792</v>
      </c>
      <c r="T425" s="142"/>
      <c r="U425" s="142">
        <f>IF(N425="",IFERROR(VLOOKUP(A425,'36-50'!A:S,19,FALSE),IFERROR(VLOOKUP(A425,'31-35'!A:S,19,FALSE),IFERROR(VLOOKUP(A425,'26-30'!A:S,19,FALSE),VLOOKUP(A425,'22-25'!A:S,19,FALSE)))),N425)</f>
        <v>2041</v>
      </c>
    </row>
    <row r="426" spans="1:21">
      <c r="A426" s="125">
        <v>630819</v>
      </c>
      <c r="B426" s="126"/>
      <c r="C426" s="126" t="s">
        <v>1316</v>
      </c>
      <c r="D426" s="126"/>
      <c r="E426" s="126" t="s">
        <v>177</v>
      </c>
      <c r="F426" s="126"/>
      <c r="G426" s="127">
        <v>600</v>
      </c>
      <c r="H426" s="126"/>
      <c r="I426" s="126"/>
      <c r="J426" s="130"/>
      <c r="K426" s="126"/>
      <c r="L426" s="127"/>
      <c r="M426" s="131"/>
      <c r="N426" s="127" t="str">
        <f t="shared" si="9"/>
        <v/>
      </c>
      <c r="O426" s="127" t="s">
        <v>616</v>
      </c>
      <c r="P426" s="127">
        <v>6</v>
      </c>
      <c r="Q426" s="126"/>
      <c r="R426" s="141"/>
      <c r="S426" s="135">
        <v>44792</v>
      </c>
      <c r="T426" s="142"/>
      <c r="U426" s="142">
        <f>IF(N426="",IFERROR(VLOOKUP(A426,'36-50'!A:S,19,FALSE),IFERROR(VLOOKUP(A426,'31-35'!A:S,19,FALSE),IFERROR(VLOOKUP(A426,'26-30'!A:S,19,FALSE),VLOOKUP(A426,'22-25'!A:S,19,FALSE)))),N426)</f>
        <v>2042</v>
      </c>
    </row>
    <row r="427" spans="1:21">
      <c r="A427" s="125">
        <v>630820</v>
      </c>
      <c r="B427" s="126"/>
      <c r="C427" s="126" t="s">
        <v>1317</v>
      </c>
      <c r="D427" s="126"/>
      <c r="E427" s="126" t="s">
        <v>177</v>
      </c>
      <c r="F427" s="126"/>
      <c r="G427" s="127">
        <v>500</v>
      </c>
      <c r="H427" s="126"/>
      <c r="I427" s="126"/>
      <c r="J427" s="130"/>
      <c r="K427" s="126"/>
      <c r="L427" s="127"/>
      <c r="M427" s="131"/>
      <c r="N427" s="127" t="str">
        <f t="shared" si="9"/>
        <v/>
      </c>
      <c r="O427" s="127" t="s">
        <v>616</v>
      </c>
      <c r="P427" s="127">
        <v>6</v>
      </c>
      <c r="Q427" s="126"/>
      <c r="R427" s="141"/>
      <c r="S427" s="135">
        <v>44792</v>
      </c>
      <c r="T427" s="142"/>
      <c r="U427" s="142">
        <f>IF(N427="",IFERROR(VLOOKUP(A427,'36-50'!A:S,19,FALSE),IFERROR(VLOOKUP(A427,'31-35'!A:S,19,FALSE),IFERROR(VLOOKUP(A427,'26-30'!A:S,19,FALSE),VLOOKUP(A427,'22-25'!A:S,19,FALSE)))),N427)</f>
        <v>2042</v>
      </c>
    </row>
    <row r="428" spans="1:21">
      <c r="A428" s="125">
        <v>630821</v>
      </c>
      <c r="B428" s="126"/>
      <c r="C428" s="126" t="s">
        <v>1318</v>
      </c>
      <c r="D428" s="126"/>
      <c r="E428" s="126" t="s">
        <v>177</v>
      </c>
      <c r="F428" s="126"/>
      <c r="G428" s="127">
        <v>1400</v>
      </c>
      <c r="H428" s="126"/>
      <c r="I428" s="126"/>
      <c r="J428" s="130"/>
      <c r="K428" s="126"/>
      <c r="L428" s="127"/>
      <c r="M428" s="131"/>
      <c r="N428" s="127" t="str">
        <f t="shared" si="9"/>
        <v/>
      </c>
      <c r="O428" s="127" t="s">
        <v>616</v>
      </c>
      <c r="P428" s="127">
        <v>6</v>
      </c>
      <c r="Q428" s="126"/>
      <c r="R428" s="141"/>
      <c r="S428" s="135">
        <v>44792</v>
      </c>
      <c r="T428" s="142"/>
      <c r="U428" s="142">
        <f>IF(N428="",IFERROR(VLOOKUP(A428,'36-50'!A:S,19,FALSE),IFERROR(VLOOKUP(A428,'31-35'!A:S,19,FALSE),IFERROR(VLOOKUP(A428,'26-30'!A:S,19,FALSE),VLOOKUP(A428,'22-25'!A:S,19,FALSE)))),N428)</f>
        <v>2042</v>
      </c>
    </row>
    <row r="429" spans="1:21">
      <c r="A429" s="125">
        <v>630822</v>
      </c>
      <c r="B429" s="126"/>
      <c r="C429" s="126" t="s">
        <v>1319</v>
      </c>
      <c r="D429" s="126"/>
      <c r="E429" s="126" t="s">
        <v>177</v>
      </c>
      <c r="F429" s="126"/>
      <c r="G429" s="127">
        <v>2400</v>
      </c>
      <c r="H429" s="126"/>
      <c r="I429" s="126"/>
      <c r="J429" s="130"/>
      <c r="K429" s="126"/>
      <c r="L429" s="127"/>
      <c r="M429" s="131"/>
      <c r="N429" s="127" t="str">
        <f t="shared" si="9"/>
        <v/>
      </c>
      <c r="O429" s="127" t="s">
        <v>616</v>
      </c>
      <c r="P429" s="127">
        <v>6</v>
      </c>
      <c r="Q429" s="126"/>
      <c r="R429" s="141"/>
      <c r="S429" s="135">
        <v>44792</v>
      </c>
      <c r="T429" s="142"/>
      <c r="U429" s="142">
        <f>IF(N429="",IFERROR(VLOOKUP(A429,'36-50'!A:S,19,FALSE),IFERROR(VLOOKUP(A429,'31-35'!A:S,19,FALSE),IFERROR(VLOOKUP(A429,'26-30'!A:S,19,FALSE),VLOOKUP(A429,'22-25'!A:S,19,FALSE)))),N429)</f>
        <v>2042</v>
      </c>
    </row>
    <row r="430" spans="1:21">
      <c r="A430" s="125">
        <v>630823</v>
      </c>
      <c r="B430" s="126"/>
      <c r="C430" s="126" t="s">
        <v>1320</v>
      </c>
      <c r="D430" s="126"/>
      <c r="E430" s="126" t="s">
        <v>177</v>
      </c>
      <c r="F430" s="126"/>
      <c r="G430" s="127">
        <v>1400</v>
      </c>
      <c r="H430" s="126"/>
      <c r="I430" s="126"/>
      <c r="J430" s="130"/>
      <c r="K430" s="126"/>
      <c r="L430" s="127"/>
      <c r="M430" s="131"/>
      <c r="N430" s="127" t="str">
        <f t="shared" si="9"/>
        <v/>
      </c>
      <c r="O430" s="127" t="s">
        <v>616</v>
      </c>
      <c r="P430" s="127">
        <v>6</v>
      </c>
      <c r="Q430" s="126"/>
      <c r="R430" s="141"/>
      <c r="S430" s="135">
        <v>44792</v>
      </c>
      <c r="T430" s="142"/>
      <c r="U430" s="142">
        <f>IF(N430="",IFERROR(VLOOKUP(A430,'36-50'!A:S,19,FALSE),IFERROR(VLOOKUP(A430,'31-35'!A:S,19,FALSE),IFERROR(VLOOKUP(A430,'26-30'!A:S,19,FALSE),VLOOKUP(A430,'22-25'!A:S,19,FALSE)))),N430)</f>
        <v>2042</v>
      </c>
    </row>
    <row r="431" spans="1:21">
      <c r="A431" s="125">
        <v>610809</v>
      </c>
      <c r="B431" s="126"/>
      <c r="C431" s="126" t="s">
        <v>1321</v>
      </c>
      <c r="D431" s="126"/>
      <c r="E431" s="126" t="s">
        <v>167</v>
      </c>
      <c r="F431" s="126"/>
      <c r="G431" s="127">
        <v>1400</v>
      </c>
      <c r="H431" s="126"/>
      <c r="I431" s="126"/>
      <c r="J431" s="130"/>
      <c r="K431" s="126"/>
      <c r="L431" s="127"/>
      <c r="M431" s="131"/>
      <c r="N431" s="127" t="str">
        <f t="shared" si="9"/>
        <v/>
      </c>
      <c r="O431" s="127" t="s">
        <v>556</v>
      </c>
      <c r="P431" s="127">
        <v>7</v>
      </c>
      <c r="Q431" s="126"/>
      <c r="R431" s="141"/>
      <c r="S431" s="135">
        <v>44792</v>
      </c>
      <c r="T431" s="142"/>
      <c r="U431" s="142">
        <f>IF(N431="",IFERROR(VLOOKUP(A431,'36-50'!A:S,19,FALSE),IFERROR(VLOOKUP(A431,'31-35'!A:S,19,FALSE),IFERROR(VLOOKUP(A431,'26-30'!A:S,19,FALSE),VLOOKUP(A431,'22-25'!A:S,19,FALSE)))),N431)</f>
        <v>2043</v>
      </c>
    </row>
    <row r="432" spans="1:21">
      <c r="A432" s="125">
        <v>610810</v>
      </c>
      <c r="B432" s="126"/>
      <c r="C432" s="126" t="s">
        <v>1322</v>
      </c>
      <c r="D432" s="126"/>
      <c r="E432" s="126" t="s">
        <v>167</v>
      </c>
      <c r="F432" s="126"/>
      <c r="G432" s="127">
        <v>1600</v>
      </c>
      <c r="H432" s="126"/>
      <c r="I432" s="126"/>
      <c r="J432" s="130"/>
      <c r="K432" s="126"/>
      <c r="L432" s="127"/>
      <c r="M432" s="131"/>
      <c r="N432" s="127" t="str">
        <f t="shared" si="9"/>
        <v/>
      </c>
      <c r="O432" s="127" t="s">
        <v>556</v>
      </c>
      <c r="P432" s="127">
        <v>7</v>
      </c>
      <c r="Q432" s="126"/>
      <c r="R432" s="141"/>
      <c r="S432" s="135">
        <v>44792</v>
      </c>
      <c r="T432" s="142"/>
      <c r="U432" s="142">
        <f>IF(N432="",IFERROR(VLOOKUP(A432,'36-50'!A:S,19,FALSE),IFERROR(VLOOKUP(A432,'31-35'!A:S,19,FALSE),IFERROR(VLOOKUP(A432,'26-30'!A:S,19,FALSE),VLOOKUP(A432,'22-25'!A:S,19,FALSE)))),N432)</f>
        <v>2043</v>
      </c>
    </row>
    <row r="433" spans="1:21">
      <c r="A433" s="125">
        <v>610811</v>
      </c>
      <c r="B433" s="126"/>
      <c r="C433" s="126" t="s">
        <v>1323</v>
      </c>
      <c r="D433" s="126"/>
      <c r="E433" s="126" t="s">
        <v>167</v>
      </c>
      <c r="F433" s="126"/>
      <c r="G433" s="127">
        <v>300</v>
      </c>
      <c r="H433" s="126"/>
      <c r="I433" s="126"/>
      <c r="J433" s="130"/>
      <c r="K433" s="126"/>
      <c r="L433" s="127"/>
      <c r="M433" s="131"/>
      <c r="N433" s="127" t="str">
        <f t="shared" si="9"/>
        <v/>
      </c>
      <c r="O433" s="127" t="s">
        <v>556</v>
      </c>
      <c r="P433" s="127">
        <v>7</v>
      </c>
      <c r="Q433" s="126"/>
      <c r="R433" s="141"/>
      <c r="S433" s="135">
        <v>44792</v>
      </c>
      <c r="T433" s="142"/>
      <c r="U433" s="142">
        <f>IF(N433="",IFERROR(VLOOKUP(A433,'36-50'!A:S,19,FALSE),IFERROR(VLOOKUP(A433,'31-35'!A:S,19,FALSE),IFERROR(VLOOKUP(A433,'26-30'!A:S,19,FALSE),VLOOKUP(A433,'22-25'!A:S,19,FALSE)))),N433)</f>
        <v>2043</v>
      </c>
    </row>
    <row r="434" spans="1:21">
      <c r="A434" s="125">
        <v>610812</v>
      </c>
      <c r="B434" s="126"/>
      <c r="C434" s="126" t="s">
        <v>1324</v>
      </c>
      <c r="D434" s="126"/>
      <c r="E434" s="126" t="s">
        <v>167</v>
      </c>
      <c r="F434" s="126"/>
      <c r="G434" s="127">
        <v>1350</v>
      </c>
      <c r="H434" s="126"/>
      <c r="I434" s="126"/>
      <c r="J434" s="130"/>
      <c r="K434" s="126"/>
      <c r="L434" s="127"/>
      <c r="M434" s="131"/>
      <c r="N434" s="127" t="str">
        <f t="shared" si="9"/>
        <v/>
      </c>
      <c r="O434" s="127" t="s">
        <v>556</v>
      </c>
      <c r="P434" s="127">
        <v>7</v>
      </c>
      <c r="Q434" s="126"/>
      <c r="R434" s="141"/>
      <c r="S434" s="135">
        <v>44792</v>
      </c>
      <c r="T434" s="142"/>
      <c r="U434" s="142">
        <f>IF(N434="",IFERROR(VLOOKUP(A434,'36-50'!A:S,19,FALSE),IFERROR(VLOOKUP(A434,'31-35'!A:S,19,FALSE),IFERROR(VLOOKUP(A434,'26-30'!A:S,19,FALSE),VLOOKUP(A434,'22-25'!A:S,19,FALSE)))),N434)</f>
        <v>2043</v>
      </c>
    </row>
    <row r="435" spans="1:21">
      <c r="A435" s="125">
        <v>610813</v>
      </c>
      <c r="B435" s="126"/>
      <c r="C435" s="126" t="s">
        <v>1325</v>
      </c>
      <c r="D435" s="126"/>
      <c r="E435" s="126" t="s">
        <v>167</v>
      </c>
      <c r="F435" s="126"/>
      <c r="G435" s="127">
        <v>1200</v>
      </c>
      <c r="H435" s="126"/>
      <c r="I435" s="126"/>
      <c r="J435" s="130"/>
      <c r="K435" s="126"/>
      <c r="L435" s="127"/>
      <c r="M435" s="131"/>
      <c r="N435" s="127" t="str">
        <f t="shared" si="9"/>
        <v/>
      </c>
      <c r="O435" s="127" t="s">
        <v>556</v>
      </c>
      <c r="P435" s="127">
        <v>7</v>
      </c>
      <c r="Q435" s="126"/>
      <c r="R435" s="141"/>
      <c r="S435" s="135">
        <v>44792</v>
      </c>
      <c r="T435" s="142"/>
      <c r="U435" s="142">
        <f>IF(N435="",IFERROR(VLOOKUP(A435,'36-50'!A:S,19,FALSE),IFERROR(VLOOKUP(A435,'31-35'!A:S,19,FALSE),IFERROR(VLOOKUP(A435,'26-30'!A:S,19,FALSE),VLOOKUP(A435,'22-25'!A:S,19,FALSE)))),N435)</f>
        <v>2043</v>
      </c>
    </row>
    <row r="436" spans="1:21">
      <c r="A436" s="125">
        <v>610814</v>
      </c>
      <c r="B436" s="126"/>
      <c r="C436" s="126" t="s">
        <v>1326</v>
      </c>
      <c r="D436" s="126"/>
      <c r="E436" s="126" t="s">
        <v>167</v>
      </c>
      <c r="F436" s="126"/>
      <c r="G436" s="127">
        <v>1200</v>
      </c>
      <c r="H436" s="126"/>
      <c r="I436" s="126"/>
      <c r="J436" s="130"/>
      <c r="K436" s="126"/>
      <c r="L436" s="127"/>
      <c r="M436" s="131"/>
      <c r="N436" s="127" t="str">
        <f t="shared" si="9"/>
        <v/>
      </c>
      <c r="O436" s="127" t="s">
        <v>556</v>
      </c>
      <c r="P436" s="127">
        <v>7</v>
      </c>
      <c r="Q436" s="126"/>
      <c r="R436" s="141"/>
      <c r="S436" s="135">
        <v>44792</v>
      </c>
      <c r="T436" s="142"/>
      <c r="U436" s="142">
        <f>IF(N436="",IFERROR(VLOOKUP(A436,'36-50'!A:S,19,FALSE),IFERROR(VLOOKUP(A436,'31-35'!A:S,19,FALSE),IFERROR(VLOOKUP(A436,'26-30'!A:S,19,FALSE),VLOOKUP(A436,'22-25'!A:S,19,FALSE)))),N436)</f>
        <v>2043</v>
      </c>
    </row>
    <row r="437" spans="1:21">
      <c r="A437" s="125">
        <v>540840</v>
      </c>
      <c r="B437" s="126"/>
      <c r="C437" s="126" t="s">
        <v>1327</v>
      </c>
      <c r="D437" s="126"/>
      <c r="E437" s="126" t="s">
        <v>162</v>
      </c>
      <c r="F437" s="126"/>
      <c r="G437" s="127">
        <v>2400</v>
      </c>
      <c r="H437" s="126"/>
      <c r="I437" s="126"/>
      <c r="J437" s="130"/>
      <c r="K437" s="126"/>
      <c r="L437" s="127"/>
      <c r="M437" s="131"/>
      <c r="N437" s="127" t="str">
        <f t="shared" si="9"/>
        <v/>
      </c>
      <c r="O437" s="127" t="s">
        <v>556</v>
      </c>
      <c r="P437" s="127">
        <v>7</v>
      </c>
      <c r="Q437" s="126"/>
      <c r="R437" s="141"/>
      <c r="S437" s="135">
        <v>44792</v>
      </c>
      <c r="T437" s="142"/>
      <c r="U437" s="142">
        <f>IF(N437="",IFERROR(VLOOKUP(A437,'36-50'!A:S,19,FALSE),IFERROR(VLOOKUP(A437,'31-35'!A:S,19,FALSE),IFERROR(VLOOKUP(A437,'26-30'!A:S,19,FALSE),VLOOKUP(A437,'22-25'!A:S,19,FALSE)))),N437)</f>
        <v>2043</v>
      </c>
    </row>
    <row r="438" spans="1:21">
      <c r="A438" s="125">
        <v>540841</v>
      </c>
      <c r="B438" s="126"/>
      <c r="C438" s="126" t="s">
        <v>1328</v>
      </c>
      <c r="D438" s="126"/>
      <c r="E438" s="126" t="s">
        <v>162</v>
      </c>
      <c r="F438" s="126"/>
      <c r="G438" s="127">
        <v>3000</v>
      </c>
      <c r="H438" s="126"/>
      <c r="I438" s="126"/>
      <c r="J438" s="130"/>
      <c r="K438" s="126"/>
      <c r="L438" s="127"/>
      <c r="M438" s="131"/>
      <c r="N438" s="127" t="str">
        <f t="shared" si="9"/>
        <v/>
      </c>
      <c r="O438" s="127" t="s">
        <v>556</v>
      </c>
      <c r="P438" s="127">
        <v>7</v>
      </c>
      <c r="Q438" s="126"/>
      <c r="R438" s="141"/>
      <c r="S438" s="135">
        <v>44792</v>
      </c>
      <c r="T438" s="142"/>
      <c r="U438" s="142">
        <f>IF(N438="",IFERROR(VLOOKUP(A438,'36-50'!A:S,19,FALSE),IFERROR(VLOOKUP(A438,'31-35'!A:S,19,FALSE),IFERROR(VLOOKUP(A438,'26-30'!A:S,19,FALSE),VLOOKUP(A438,'22-25'!A:S,19,FALSE)))),N438)</f>
        <v>2043</v>
      </c>
    </row>
    <row r="439" spans="1:21">
      <c r="A439" s="125">
        <v>540842</v>
      </c>
      <c r="B439" s="126"/>
      <c r="C439" s="126" t="s">
        <v>1329</v>
      </c>
      <c r="D439" s="126"/>
      <c r="E439" s="126" t="s">
        <v>162</v>
      </c>
      <c r="F439" s="126"/>
      <c r="G439" s="127">
        <v>3200</v>
      </c>
      <c r="H439" s="126"/>
      <c r="I439" s="126"/>
      <c r="J439" s="130"/>
      <c r="K439" s="126"/>
      <c r="L439" s="127"/>
      <c r="M439" s="131"/>
      <c r="N439" s="127" t="str">
        <f t="shared" si="9"/>
        <v/>
      </c>
      <c r="O439" s="127" t="s">
        <v>556</v>
      </c>
      <c r="P439" s="127">
        <v>7</v>
      </c>
      <c r="Q439" s="126"/>
      <c r="R439" s="141"/>
      <c r="S439" s="135">
        <v>44792</v>
      </c>
      <c r="T439" s="142"/>
      <c r="U439" s="142">
        <f>IF(N439="",IFERROR(VLOOKUP(A439,'36-50'!A:S,19,FALSE),IFERROR(VLOOKUP(A439,'31-35'!A:S,19,FALSE),IFERROR(VLOOKUP(A439,'26-30'!A:S,19,FALSE),VLOOKUP(A439,'22-25'!A:S,19,FALSE)))),N439)</f>
        <v>2043</v>
      </c>
    </row>
    <row r="440" spans="1:21">
      <c r="A440" s="125">
        <v>540843</v>
      </c>
      <c r="B440" s="126"/>
      <c r="C440" s="126" t="s">
        <v>1330</v>
      </c>
      <c r="D440" s="126"/>
      <c r="E440" s="126" t="s">
        <v>162</v>
      </c>
      <c r="F440" s="126"/>
      <c r="G440" s="127">
        <v>3000</v>
      </c>
      <c r="H440" s="126"/>
      <c r="I440" s="126"/>
      <c r="J440" s="130"/>
      <c r="K440" s="126"/>
      <c r="L440" s="127"/>
      <c r="M440" s="131"/>
      <c r="N440" s="127" t="str">
        <f t="shared" si="9"/>
        <v/>
      </c>
      <c r="O440" s="127" t="s">
        <v>556</v>
      </c>
      <c r="P440" s="127">
        <v>7</v>
      </c>
      <c r="Q440" s="126"/>
      <c r="R440" s="141"/>
      <c r="S440" s="135">
        <v>44792</v>
      </c>
      <c r="T440" s="142"/>
      <c r="U440" s="142">
        <f>IF(N440="",IFERROR(VLOOKUP(A440,'36-50'!A:S,19,FALSE),IFERROR(VLOOKUP(A440,'31-35'!A:S,19,FALSE),IFERROR(VLOOKUP(A440,'26-30'!A:S,19,FALSE),VLOOKUP(A440,'22-25'!A:S,19,FALSE)))),N440)</f>
        <v>2043</v>
      </c>
    </row>
    <row r="441" spans="1:21">
      <c r="A441" s="125">
        <v>540844</v>
      </c>
      <c r="B441" s="126"/>
      <c r="C441" s="126" t="s">
        <v>1331</v>
      </c>
      <c r="D441" s="126"/>
      <c r="E441" s="126" t="s">
        <v>162</v>
      </c>
      <c r="F441" s="126"/>
      <c r="G441" s="127">
        <v>1500</v>
      </c>
      <c r="H441" s="126"/>
      <c r="I441" s="126"/>
      <c r="J441" s="130"/>
      <c r="K441" s="126"/>
      <c r="L441" s="127"/>
      <c r="M441" s="131"/>
      <c r="N441" s="127" t="str">
        <f t="shared" si="9"/>
        <v/>
      </c>
      <c r="O441" s="127" t="s">
        <v>556</v>
      </c>
      <c r="P441" s="127">
        <v>7</v>
      </c>
      <c r="Q441" s="126"/>
      <c r="R441" s="141"/>
      <c r="S441" s="135">
        <v>44792</v>
      </c>
      <c r="T441" s="142"/>
      <c r="U441" s="142">
        <f>IF(N441="",IFERROR(VLOOKUP(A441,'36-50'!A:S,19,FALSE),IFERROR(VLOOKUP(A441,'31-35'!A:S,19,FALSE),IFERROR(VLOOKUP(A441,'26-30'!A:S,19,FALSE),VLOOKUP(A441,'22-25'!A:S,19,FALSE)))),N441)</f>
        <v>2043</v>
      </c>
    </row>
    <row r="442" spans="1:21">
      <c r="A442" s="125">
        <v>540845</v>
      </c>
      <c r="B442" s="126"/>
      <c r="C442" s="126" t="s">
        <v>1332</v>
      </c>
      <c r="D442" s="126"/>
      <c r="E442" s="126" t="s">
        <v>162</v>
      </c>
      <c r="F442" s="126"/>
      <c r="G442" s="127">
        <v>3600</v>
      </c>
      <c r="H442" s="126"/>
      <c r="I442" s="126"/>
      <c r="J442" s="130"/>
      <c r="K442" s="126"/>
      <c r="L442" s="127"/>
      <c r="M442" s="131"/>
      <c r="N442" s="127" t="str">
        <f t="shared" si="9"/>
        <v/>
      </c>
      <c r="O442" s="127" t="s">
        <v>556</v>
      </c>
      <c r="P442" s="127">
        <v>7</v>
      </c>
      <c r="Q442" s="126"/>
      <c r="R442" s="141"/>
      <c r="S442" s="135">
        <v>44792</v>
      </c>
      <c r="T442" s="142"/>
      <c r="U442" s="142">
        <f>IF(N442="",IFERROR(VLOOKUP(A442,'36-50'!A:S,19,FALSE),IFERROR(VLOOKUP(A442,'31-35'!A:S,19,FALSE),IFERROR(VLOOKUP(A442,'26-30'!A:S,19,FALSE),VLOOKUP(A442,'22-25'!A:S,19,FALSE)))),N442)</f>
        <v>2043</v>
      </c>
    </row>
    <row r="443" spans="1:21">
      <c r="A443" s="125">
        <v>340817</v>
      </c>
      <c r="B443" s="126"/>
      <c r="C443" s="126" t="s">
        <v>1333</v>
      </c>
      <c r="D443" s="126"/>
      <c r="E443" s="126" t="s">
        <v>92</v>
      </c>
      <c r="F443" s="126"/>
      <c r="G443" s="127">
        <v>1800</v>
      </c>
      <c r="H443" s="126"/>
      <c r="I443" s="126"/>
      <c r="J443" s="130"/>
      <c r="K443" s="126"/>
      <c r="L443" s="127"/>
      <c r="M443" s="131"/>
      <c r="N443" s="127" t="str">
        <f t="shared" si="9"/>
        <v/>
      </c>
      <c r="O443" s="127" t="s">
        <v>556</v>
      </c>
      <c r="P443" s="127">
        <v>7</v>
      </c>
      <c r="Q443" s="126"/>
      <c r="R443" s="141"/>
      <c r="S443" s="135">
        <v>44792</v>
      </c>
      <c r="T443" s="142"/>
      <c r="U443" s="142">
        <f>IF(N443="",IFERROR(VLOOKUP(A443,'36-50'!A:S,19,FALSE),IFERROR(VLOOKUP(A443,'31-35'!A:S,19,FALSE),IFERROR(VLOOKUP(A443,'26-30'!A:S,19,FALSE),VLOOKUP(A443,'22-25'!A:S,19,FALSE)))),N443)</f>
        <v>2044</v>
      </c>
    </row>
    <row r="444" spans="1:21">
      <c r="A444" s="125">
        <v>340818</v>
      </c>
      <c r="B444" s="126"/>
      <c r="C444" s="126" t="s">
        <v>1334</v>
      </c>
      <c r="D444" s="126"/>
      <c r="E444" s="126" t="s">
        <v>92</v>
      </c>
      <c r="F444" s="126"/>
      <c r="G444" s="127">
        <v>1200</v>
      </c>
      <c r="H444" s="126"/>
      <c r="I444" s="126"/>
      <c r="J444" s="130"/>
      <c r="K444" s="126"/>
      <c r="L444" s="127"/>
      <c r="M444" s="131"/>
      <c r="N444" s="127" t="str">
        <f t="shared" si="9"/>
        <v/>
      </c>
      <c r="O444" s="127" t="s">
        <v>556</v>
      </c>
      <c r="P444" s="127">
        <v>7</v>
      </c>
      <c r="Q444" s="126"/>
      <c r="R444" s="141"/>
      <c r="S444" s="135">
        <v>44792</v>
      </c>
      <c r="T444" s="142"/>
      <c r="U444" s="142">
        <f>IF(N444="",IFERROR(VLOOKUP(A444,'36-50'!A:S,19,FALSE),IFERROR(VLOOKUP(A444,'31-35'!A:S,19,FALSE),IFERROR(VLOOKUP(A444,'26-30'!A:S,19,FALSE),VLOOKUP(A444,'22-25'!A:S,19,FALSE)))),N444)</f>
        <v>2044</v>
      </c>
    </row>
    <row r="445" spans="1:21">
      <c r="A445" s="125">
        <v>340820</v>
      </c>
      <c r="B445" s="126"/>
      <c r="C445" s="126" t="s">
        <v>1335</v>
      </c>
      <c r="D445" s="126"/>
      <c r="E445" s="126" t="s">
        <v>92</v>
      </c>
      <c r="F445" s="126"/>
      <c r="G445" s="127">
        <v>1000</v>
      </c>
      <c r="H445" s="126"/>
      <c r="I445" s="126"/>
      <c r="J445" s="130"/>
      <c r="K445" s="126"/>
      <c r="L445" s="127"/>
      <c r="M445" s="131"/>
      <c r="N445" s="127" t="str">
        <f t="shared" si="9"/>
        <v/>
      </c>
      <c r="O445" s="127" t="s">
        <v>556</v>
      </c>
      <c r="P445" s="127">
        <v>7</v>
      </c>
      <c r="Q445" s="126"/>
      <c r="R445" s="141"/>
      <c r="S445" s="135">
        <v>44792</v>
      </c>
      <c r="T445" s="142"/>
      <c r="U445" s="142">
        <f>IF(N445="",IFERROR(VLOOKUP(A445,'36-50'!A:S,19,FALSE),IFERROR(VLOOKUP(A445,'31-35'!A:S,19,FALSE),IFERROR(VLOOKUP(A445,'26-30'!A:S,19,FALSE),VLOOKUP(A445,'22-25'!A:S,19,FALSE)))),N445)</f>
        <v>2044</v>
      </c>
    </row>
    <row r="446" spans="1:21">
      <c r="A446" s="125">
        <v>340821</v>
      </c>
      <c r="B446" s="126"/>
      <c r="C446" s="126" t="s">
        <v>1336</v>
      </c>
      <c r="D446" s="126"/>
      <c r="E446" s="126" t="s">
        <v>92</v>
      </c>
      <c r="F446" s="126"/>
      <c r="G446" s="127">
        <v>2400</v>
      </c>
      <c r="H446" s="126"/>
      <c r="I446" s="126"/>
      <c r="J446" s="130"/>
      <c r="K446" s="126"/>
      <c r="L446" s="127"/>
      <c r="M446" s="131"/>
      <c r="N446" s="127" t="str">
        <f t="shared" si="9"/>
        <v/>
      </c>
      <c r="O446" s="127" t="s">
        <v>556</v>
      </c>
      <c r="P446" s="127">
        <v>7</v>
      </c>
      <c r="Q446" s="126"/>
      <c r="R446" s="141"/>
      <c r="S446" s="135">
        <v>44792</v>
      </c>
      <c r="T446" s="142"/>
      <c r="U446" s="142">
        <f>IF(N446="",IFERROR(VLOOKUP(A446,'36-50'!A:S,19,FALSE),IFERROR(VLOOKUP(A446,'31-35'!A:S,19,FALSE),IFERROR(VLOOKUP(A446,'26-30'!A:S,19,FALSE),VLOOKUP(A446,'22-25'!A:S,19,FALSE)))),N446)</f>
        <v>2044</v>
      </c>
    </row>
    <row r="447" spans="1:21">
      <c r="A447" s="125">
        <v>340822</v>
      </c>
      <c r="B447" s="126"/>
      <c r="C447" s="126" t="s">
        <v>1337</v>
      </c>
      <c r="D447" s="126"/>
      <c r="E447" s="126" t="s">
        <v>92</v>
      </c>
      <c r="F447" s="126"/>
      <c r="G447" s="127">
        <v>1200</v>
      </c>
      <c r="H447" s="126"/>
      <c r="I447" s="126"/>
      <c r="J447" s="130"/>
      <c r="K447" s="126"/>
      <c r="L447" s="127"/>
      <c r="M447" s="131"/>
      <c r="N447" s="127" t="str">
        <f t="shared" si="9"/>
        <v/>
      </c>
      <c r="O447" s="127" t="s">
        <v>556</v>
      </c>
      <c r="P447" s="127">
        <v>7</v>
      </c>
      <c r="Q447" s="126"/>
      <c r="R447" s="141"/>
      <c r="S447" s="135">
        <v>44792</v>
      </c>
      <c r="T447" s="142"/>
      <c r="U447" s="142">
        <f>IF(N447="",IFERROR(VLOOKUP(A447,'36-50'!A:S,19,FALSE),IFERROR(VLOOKUP(A447,'31-35'!A:S,19,FALSE),IFERROR(VLOOKUP(A447,'26-30'!A:S,19,FALSE),VLOOKUP(A447,'22-25'!A:S,19,FALSE)))),N447)</f>
        <v>2044</v>
      </c>
    </row>
    <row r="448" spans="1:21">
      <c r="A448" s="125">
        <v>340823</v>
      </c>
      <c r="B448" s="126"/>
      <c r="C448" s="126" t="s">
        <v>1338</v>
      </c>
      <c r="D448" s="126"/>
      <c r="E448" s="126" t="s">
        <v>92</v>
      </c>
      <c r="F448" s="126"/>
      <c r="G448" s="127">
        <v>600</v>
      </c>
      <c r="H448" s="126"/>
      <c r="I448" s="126"/>
      <c r="J448" s="130"/>
      <c r="K448" s="126"/>
      <c r="L448" s="127"/>
      <c r="M448" s="131"/>
      <c r="N448" s="127" t="str">
        <f t="shared" si="9"/>
        <v/>
      </c>
      <c r="O448" s="127" t="s">
        <v>556</v>
      </c>
      <c r="P448" s="127">
        <v>7</v>
      </c>
      <c r="Q448" s="126"/>
      <c r="R448" s="141"/>
      <c r="S448" s="135">
        <v>44792</v>
      </c>
      <c r="T448" s="142"/>
      <c r="U448" s="142">
        <f>IF(N448="",IFERROR(VLOOKUP(A448,'36-50'!A:S,19,FALSE),IFERROR(VLOOKUP(A448,'31-35'!A:S,19,FALSE),IFERROR(VLOOKUP(A448,'26-30'!A:S,19,FALSE),VLOOKUP(A448,'22-25'!A:S,19,FALSE)))),N448)</f>
        <v>2044</v>
      </c>
    </row>
    <row r="449" spans="1:21">
      <c r="A449" s="125">
        <v>360810</v>
      </c>
      <c r="B449" s="126"/>
      <c r="C449" s="126" t="s">
        <v>1339</v>
      </c>
      <c r="D449" s="126"/>
      <c r="E449" s="126" t="s">
        <v>102</v>
      </c>
      <c r="F449" s="126"/>
      <c r="G449" s="127">
        <v>1200</v>
      </c>
      <c r="H449" s="126"/>
      <c r="I449" s="126"/>
      <c r="J449" s="130"/>
      <c r="K449" s="126"/>
      <c r="L449" s="127"/>
      <c r="M449" s="131"/>
      <c r="N449" s="127" t="str">
        <f t="shared" si="9"/>
        <v/>
      </c>
      <c r="O449" s="127" t="s">
        <v>556</v>
      </c>
      <c r="P449" s="127">
        <v>7</v>
      </c>
      <c r="Q449" s="126"/>
      <c r="R449" s="141"/>
      <c r="S449" s="135">
        <v>44792</v>
      </c>
      <c r="T449" s="142"/>
      <c r="U449" s="142">
        <f>IF(N449="",IFERROR(VLOOKUP(A449,'36-50'!A:S,19,FALSE),IFERROR(VLOOKUP(A449,'31-35'!A:S,19,FALSE),IFERROR(VLOOKUP(A449,'26-30'!A:S,19,FALSE),VLOOKUP(A449,'22-25'!A:S,19,FALSE)))),N449)</f>
        <v>2044</v>
      </c>
    </row>
    <row r="450" spans="1:21">
      <c r="A450" s="125">
        <v>360811</v>
      </c>
      <c r="B450" s="126"/>
      <c r="C450" s="126" t="s">
        <v>1340</v>
      </c>
      <c r="D450" s="126"/>
      <c r="E450" s="126" t="s">
        <v>102</v>
      </c>
      <c r="F450" s="126"/>
      <c r="G450" s="127">
        <v>270</v>
      </c>
      <c r="H450" s="126"/>
      <c r="I450" s="126"/>
      <c r="J450" s="130"/>
      <c r="K450" s="126"/>
      <c r="L450" s="127"/>
      <c r="M450" s="131"/>
      <c r="N450" s="127" t="str">
        <f t="shared" si="9"/>
        <v/>
      </c>
      <c r="O450" s="127" t="s">
        <v>556</v>
      </c>
      <c r="P450" s="127">
        <v>7</v>
      </c>
      <c r="Q450" s="126"/>
      <c r="R450" s="141"/>
      <c r="S450" s="135">
        <v>44792</v>
      </c>
      <c r="T450" s="142"/>
      <c r="U450" s="142">
        <f>IF(N450="",IFERROR(VLOOKUP(A450,'36-50'!A:S,19,FALSE),IFERROR(VLOOKUP(A450,'31-35'!A:S,19,FALSE),IFERROR(VLOOKUP(A450,'26-30'!A:S,19,FALSE),VLOOKUP(A450,'22-25'!A:S,19,FALSE)))),N450)</f>
        <v>2044</v>
      </c>
    </row>
    <row r="451" spans="1:21">
      <c r="A451" s="125">
        <v>360812</v>
      </c>
      <c r="B451" s="126"/>
      <c r="C451" s="126" t="s">
        <v>1341</v>
      </c>
      <c r="D451" s="126"/>
      <c r="E451" s="126" t="s">
        <v>102</v>
      </c>
      <c r="F451" s="126"/>
      <c r="G451" s="127">
        <v>290</v>
      </c>
      <c r="H451" s="126"/>
      <c r="I451" s="126"/>
      <c r="J451" s="130"/>
      <c r="K451" s="126"/>
      <c r="L451" s="127"/>
      <c r="M451" s="131"/>
      <c r="N451" s="127" t="str">
        <f t="shared" si="9"/>
        <v/>
      </c>
      <c r="O451" s="127" t="s">
        <v>556</v>
      </c>
      <c r="P451" s="127">
        <v>7</v>
      </c>
      <c r="Q451" s="126"/>
      <c r="R451" s="141"/>
      <c r="S451" s="135">
        <v>44792</v>
      </c>
      <c r="T451" s="142"/>
      <c r="U451" s="142">
        <f>IF(N451="",IFERROR(VLOOKUP(A451,'36-50'!A:S,19,FALSE),IFERROR(VLOOKUP(A451,'31-35'!A:S,19,FALSE),IFERROR(VLOOKUP(A451,'26-30'!A:S,19,FALSE),VLOOKUP(A451,'22-25'!A:S,19,FALSE)))),N451)</f>
        <v>2044</v>
      </c>
    </row>
    <row r="452" spans="1:21">
      <c r="A452" s="125">
        <v>230810</v>
      </c>
      <c r="B452" s="126"/>
      <c r="C452" s="126" t="s">
        <v>1342</v>
      </c>
      <c r="D452" s="126"/>
      <c r="E452" s="126" t="s">
        <v>73</v>
      </c>
      <c r="F452" s="126"/>
      <c r="G452" s="127">
        <v>1800</v>
      </c>
      <c r="H452" s="126"/>
      <c r="I452" s="126"/>
      <c r="J452" s="130"/>
      <c r="K452" s="126"/>
      <c r="L452" s="127"/>
      <c r="M452" s="131"/>
      <c r="N452" s="127" t="str">
        <f t="shared" si="9"/>
        <v/>
      </c>
      <c r="O452" s="127" t="s">
        <v>556</v>
      </c>
      <c r="P452" s="127">
        <v>7</v>
      </c>
      <c r="Q452" s="126"/>
      <c r="R452" s="141"/>
      <c r="S452" s="135">
        <v>44792</v>
      </c>
      <c r="T452" s="142"/>
      <c r="U452" s="142">
        <f>IF(N452="",IFERROR(VLOOKUP(A452,'36-50'!A:S,19,FALSE),IFERROR(VLOOKUP(A452,'31-35'!A:S,19,FALSE),IFERROR(VLOOKUP(A452,'26-30'!A:S,19,FALSE),VLOOKUP(A452,'22-25'!A:S,19,FALSE)))),N452)</f>
        <v>2045</v>
      </c>
    </row>
    <row r="453" spans="1:21">
      <c r="A453" s="125">
        <v>230811</v>
      </c>
      <c r="B453" s="126"/>
      <c r="C453" s="126" t="s">
        <v>1343</v>
      </c>
      <c r="D453" s="126"/>
      <c r="E453" s="126" t="s">
        <v>73</v>
      </c>
      <c r="F453" s="126"/>
      <c r="G453" s="127">
        <v>1600</v>
      </c>
      <c r="H453" s="126"/>
      <c r="I453" s="126"/>
      <c r="J453" s="130"/>
      <c r="K453" s="126"/>
      <c r="L453" s="127"/>
      <c r="M453" s="131"/>
      <c r="N453" s="127" t="str">
        <f t="shared" si="9"/>
        <v/>
      </c>
      <c r="O453" s="127" t="s">
        <v>556</v>
      </c>
      <c r="P453" s="127">
        <v>7</v>
      </c>
      <c r="Q453" s="126"/>
      <c r="R453" s="141"/>
      <c r="S453" s="135">
        <v>44792</v>
      </c>
      <c r="T453" s="142"/>
      <c r="U453" s="142">
        <f>IF(N453="",IFERROR(VLOOKUP(A453,'36-50'!A:S,19,FALSE),IFERROR(VLOOKUP(A453,'31-35'!A:S,19,FALSE),IFERROR(VLOOKUP(A453,'26-30'!A:S,19,FALSE),VLOOKUP(A453,'22-25'!A:S,19,FALSE)))),N453)</f>
        <v>2045</v>
      </c>
    </row>
    <row r="454" spans="1:21">
      <c r="A454" s="125">
        <v>230812</v>
      </c>
      <c r="B454" s="126"/>
      <c r="C454" s="126" t="s">
        <v>1344</v>
      </c>
      <c r="D454" s="126"/>
      <c r="E454" s="126" t="s">
        <v>73</v>
      </c>
      <c r="F454" s="126"/>
      <c r="G454" s="127">
        <v>1800</v>
      </c>
      <c r="H454" s="126"/>
      <c r="I454" s="126"/>
      <c r="J454" s="130"/>
      <c r="K454" s="126"/>
      <c r="L454" s="127"/>
      <c r="M454" s="131"/>
      <c r="N454" s="127" t="str">
        <f t="shared" si="9"/>
        <v/>
      </c>
      <c r="O454" s="127" t="s">
        <v>556</v>
      </c>
      <c r="P454" s="127">
        <v>7</v>
      </c>
      <c r="Q454" s="126"/>
      <c r="R454" s="141"/>
      <c r="S454" s="135">
        <v>44792</v>
      </c>
      <c r="T454" s="142"/>
      <c r="U454" s="142">
        <f>IF(N454="",IFERROR(VLOOKUP(A454,'36-50'!A:S,19,FALSE),IFERROR(VLOOKUP(A454,'31-35'!A:S,19,FALSE),IFERROR(VLOOKUP(A454,'26-30'!A:S,19,FALSE),VLOOKUP(A454,'22-25'!A:S,19,FALSE)))),N454)</f>
        <v>2045</v>
      </c>
    </row>
    <row r="455" spans="1:21">
      <c r="A455" s="125">
        <v>230813</v>
      </c>
      <c r="B455" s="126"/>
      <c r="C455" s="126" t="s">
        <v>1345</v>
      </c>
      <c r="D455" s="126"/>
      <c r="E455" s="126" t="s">
        <v>73</v>
      </c>
      <c r="F455" s="126"/>
      <c r="G455" s="127">
        <v>1200</v>
      </c>
      <c r="H455" s="126"/>
      <c r="I455" s="126"/>
      <c r="J455" s="130"/>
      <c r="K455" s="126"/>
      <c r="L455" s="127"/>
      <c r="M455" s="131"/>
      <c r="N455" s="127" t="str">
        <f t="shared" si="9"/>
        <v/>
      </c>
      <c r="O455" s="127" t="s">
        <v>556</v>
      </c>
      <c r="P455" s="127">
        <v>7</v>
      </c>
      <c r="Q455" s="126"/>
      <c r="R455" s="141"/>
      <c r="S455" s="135">
        <v>44792</v>
      </c>
      <c r="T455" s="142"/>
      <c r="U455" s="142">
        <f>IF(N455="",IFERROR(VLOOKUP(A455,'36-50'!A:S,19,FALSE),IFERROR(VLOOKUP(A455,'31-35'!A:S,19,FALSE),IFERROR(VLOOKUP(A455,'26-30'!A:S,19,FALSE),VLOOKUP(A455,'22-25'!A:S,19,FALSE)))),N455)</f>
        <v>2045</v>
      </c>
    </row>
    <row r="456" spans="1:21">
      <c r="A456" s="125">
        <v>230814</v>
      </c>
      <c r="B456" s="126"/>
      <c r="C456" s="126" t="s">
        <v>1346</v>
      </c>
      <c r="D456" s="126"/>
      <c r="E456" s="126" t="s">
        <v>73</v>
      </c>
      <c r="F456" s="126"/>
      <c r="G456" s="127">
        <v>1200</v>
      </c>
      <c r="H456" s="126"/>
      <c r="I456" s="126"/>
      <c r="J456" s="130"/>
      <c r="K456" s="126"/>
      <c r="L456" s="127"/>
      <c r="M456" s="131"/>
      <c r="N456" s="127" t="str">
        <f t="shared" si="9"/>
        <v/>
      </c>
      <c r="O456" s="127" t="s">
        <v>556</v>
      </c>
      <c r="P456" s="127">
        <v>7</v>
      </c>
      <c r="Q456" s="126"/>
      <c r="R456" s="141"/>
      <c r="S456" s="135">
        <v>44792</v>
      </c>
      <c r="T456" s="142"/>
      <c r="U456" s="142">
        <f>IF(N456="",IFERROR(VLOOKUP(A456,'36-50'!A:S,19,FALSE),IFERROR(VLOOKUP(A456,'31-35'!A:S,19,FALSE),IFERROR(VLOOKUP(A456,'26-30'!A:S,19,FALSE),VLOOKUP(A456,'22-25'!A:S,19,FALSE)))),N456)</f>
        <v>2045</v>
      </c>
    </row>
    <row r="457" spans="1:21">
      <c r="A457" s="125">
        <v>230815</v>
      </c>
      <c r="B457" s="126"/>
      <c r="C457" s="126" t="s">
        <v>1347</v>
      </c>
      <c r="D457" s="126"/>
      <c r="E457" s="126" t="s">
        <v>73</v>
      </c>
      <c r="F457" s="126"/>
      <c r="G457" s="127">
        <v>1200</v>
      </c>
      <c r="H457" s="126"/>
      <c r="I457" s="126"/>
      <c r="J457" s="130"/>
      <c r="K457" s="126"/>
      <c r="L457" s="127"/>
      <c r="M457" s="131"/>
      <c r="N457" s="127" t="str">
        <f t="shared" si="9"/>
        <v/>
      </c>
      <c r="O457" s="127" t="s">
        <v>556</v>
      </c>
      <c r="P457" s="127">
        <v>7</v>
      </c>
      <c r="Q457" s="126"/>
      <c r="R457" s="141"/>
      <c r="S457" s="135">
        <v>44792</v>
      </c>
      <c r="T457" s="142"/>
      <c r="U457" s="142">
        <f>IF(N457="",IFERROR(VLOOKUP(A457,'36-50'!A:S,19,FALSE),IFERROR(VLOOKUP(A457,'31-35'!A:S,19,FALSE),IFERROR(VLOOKUP(A457,'26-30'!A:S,19,FALSE),VLOOKUP(A457,'22-25'!A:S,19,FALSE)))),N457)</f>
        <v>2045</v>
      </c>
    </row>
    <row r="458" spans="1:21">
      <c r="A458" s="125">
        <v>230816</v>
      </c>
      <c r="B458" s="126"/>
      <c r="C458" s="126" t="s">
        <v>1348</v>
      </c>
      <c r="D458" s="126"/>
      <c r="E458" s="126" t="s">
        <v>73</v>
      </c>
      <c r="F458" s="126"/>
      <c r="G458" s="127">
        <v>1600</v>
      </c>
      <c r="H458" s="126"/>
      <c r="I458" s="126"/>
      <c r="J458" s="130"/>
      <c r="K458" s="126"/>
      <c r="L458" s="127"/>
      <c r="M458" s="131"/>
      <c r="N458" s="127" t="str">
        <f t="shared" si="9"/>
        <v/>
      </c>
      <c r="O458" s="127" t="s">
        <v>556</v>
      </c>
      <c r="P458" s="127">
        <v>7</v>
      </c>
      <c r="Q458" s="126"/>
      <c r="R458" s="141"/>
      <c r="S458" s="135">
        <v>44792</v>
      </c>
      <c r="T458" s="142"/>
      <c r="U458" s="142">
        <f>IF(N458="",IFERROR(VLOOKUP(A458,'36-50'!A:S,19,FALSE),IFERROR(VLOOKUP(A458,'31-35'!A:S,19,FALSE),IFERROR(VLOOKUP(A458,'26-30'!A:S,19,FALSE),VLOOKUP(A458,'22-25'!A:S,19,FALSE)))),N458)</f>
        <v>2045</v>
      </c>
    </row>
    <row r="459" spans="1:21">
      <c r="A459" s="125">
        <v>230817</v>
      </c>
      <c r="B459" s="126"/>
      <c r="C459" s="126" t="s">
        <v>1349</v>
      </c>
      <c r="D459" s="126"/>
      <c r="E459" s="126" t="s">
        <v>73</v>
      </c>
      <c r="F459" s="126"/>
      <c r="G459" s="127">
        <v>1600</v>
      </c>
      <c r="H459" s="126"/>
      <c r="I459" s="126"/>
      <c r="J459" s="130"/>
      <c r="K459" s="126"/>
      <c r="L459" s="127"/>
      <c r="M459" s="131"/>
      <c r="N459" s="127" t="str">
        <f t="shared" si="9"/>
        <v/>
      </c>
      <c r="O459" s="127" t="s">
        <v>556</v>
      </c>
      <c r="P459" s="127">
        <v>7</v>
      </c>
      <c r="Q459" s="126"/>
      <c r="R459" s="141"/>
      <c r="S459" s="135">
        <v>44792</v>
      </c>
      <c r="T459" s="142"/>
      <c r="U459" s="142">
        <f>IF(N459="",IFERROR(VLOOKUP(A459,'36-50'!A:S,19,FALSE),IFERROR(VLOOKUP(A459,'31-35'!A:S,19,FALSE),IFERROR(VLOOKUP(A459,'26-30'!A:S,19,FALSE),VLOOKUP(A459,'22-25'!A:S,19,FALSE)))),N459)</f>
        <v>2045</v>
      </c>
    </row>
    <row r="460" spans="1:21">
      <c r="A460" s="125">
        <v>230818</v>
      </c>
      <c r="B460" s="126"/>
      <c r="C460" s="126" t="s">
        <v>1350</v>
      </c>
      <c r="D460" s="126"/>
      <c r="E460" s="126" t="s">
        <v>73</v>
      </c>
      <c r="F460" s="126"/>
      <c r="G460" s="127">
        <v>800</v>
      </c>
      <c r="H460" s="126"/>
      <c r="I460" s="126"/>
      <c r="J460" s="130"/>
      <c r="K460" s="126"/>
      <c r="L460" s="127"/>
      <c r="M460" s="131"/>
      <c r="N460" s="127" t="str">
        <f t="shared" si="9"/>
        <v/>
      </c>
      <c r="O460" s="127" t="s">
        <v>556</v>
      </c>
      <c r="P460" s="127">
        <v>7</v>
      </c>
      <c r="Q460" s="126"/>
      <c r="R460" s="141"/>
      <c r="S460" s="135">
        <v>44792</v>
      </c>
      <c r="T460" s="142"/>
      <c r="U460" s="142">
        <f>IF(N460="",IFERROR(VLOOKUP(A460,'36-50'!A:S,19,FALSE),IFERROR(VLOOKUP(A460,'31-35'!A:S,19,FALSE),IFERROR(VLOOKUP(A460,'26-30'!A:S,19,FALSE),VLOOKUP(A460,'22-25'!A:S,19,FALSE)))),N460)</f>
        <v>2045</v>
      </c>
    </row>
    <row r="461" spans="1:21">
      <c r="A461" s="125">
        <v>230819</v>
      </c>
      <c r="B461" s="126"/>
      <c r="C461" s="126" t="s">
        <v>1351</v>
      </c>
      <c r="D461" s="126"/>
      <c r="E461" s="126" t="s">
        <v>73</v>
      </c>
      <c r="F461" s="126"/>
      <c r="G461" s="127">
        <v>1800</v>
      </c>
      <c r="H461" s="126"/>
      <c r="I461" s="126"/>
      <c r="J461" s="130"/>
      <c r="K461" s="126"/>
      <c r="L461" s="127"/>
      <c r="M461" s="131"/>
      <c r="N461" s="127" t="str">
        <f t="shared" si="9"/>
        <v/>
      </c>
      <c r="O461" s="127" t="s">
        <v>556</v>
      </c>
      <c r="P461" s="127">
        <v>7</v>
      </c>
      <c r="Q461" s="126"/>
      <c r="R461" s="141"/>
      <c r="S461" s="135">
        <v>44792</v>
      </c>
      <c r="T461" s="142"/>
      <c r="U461" s="142">
        <f>IF(N461="",IFERROR(VLOOKUP(A461,'36-50'!A:S,19,FALSE),IFERROR(VLOOKUP(A461,'31-35'!A:S,19,FALSE),IFERROR(VLOOKUP(A461,'26-30'!A:S,19,FALSE),VLOOKUP(A461,'22-25'!A:S,19,FALSE)))),N461)</f>
        <v>2045</v>
      </c>
    </row>
    <row r="462" spans="1:21">
      <c r="A462" s="125">
        <v>220821</v>
      </c>
      <c r="B462" s="126"/>
      <c r="C462" s="126" t="s">
        <v>1352</v>
      </c>
      <c r="D462" s="126"/>
      <c r="E462" s="126" t="s">
        <v>68</v>
      </c>
      <c r="F462" s="126"/>
      <c r="G462" s="127">
        <v>1200</v>
      </c>
      <c r="H462" s="126"/>
      <c r="I462" s="126"/>
      <c r="J462" s="130"/>
      <c r="K462" s="126"/>
      <c r="L462" s="127"/>
      <c r="M462" s="131"/>
      <c r="N462" s="127" t="str">
        <f t="shared" si="9"/>
        <v/>
      </c>
      <c r="O462" s="127" t="s">
        <v>556</v>
      </c>
      <c r="P462" s="127">
        <v>7</v>
      </c>
      <c r="Q462" s="126"/>
      <c r="R462" s="141"/>
      <c r="S462" s="135">
        <v>44792</v>
      </c>
      <c r="T462" s="142"/>
      <c r="U462" s="142">
        <f>IF(N462="",IFERROR(VLOOKUP(A462,'36-50'!A:S,19,FALSE),IFERROR(VLOOKUP(A462,'31-35'!A:S,19,FALSE),IFERROR(VLOOKUP(A462,'26-30'!A:S,19,FALSE),VLOOKUP(A462,'22-25'!A:S,19,FALSE)))),N462)</f>
        <v>2045</v>
      </c>
    </row>
    <row r="463" spans="1:21">
      <c r="A463" s="125">
        <v>220822</v>
      </c>
      <c r="B463" s="126"/>
      <c r="C463" s="126" t="s">
        <v>1353</v>
      </c>
      <c r="D463" s="126"/>
      <c r="E463" s="126" t="s">
        <v>68</v>
      </c>
      <c r="F463" s="126"/>
      <c r="G463" s="127">
        <v>1500</v>
      </c>
      <c r="H463" s="126"/>
      <c r="I463" s="126"/>
      <c r="J463" s="130"/>
      <c r="K463" s="126"/>
      <c r="L463" s="127"/>
      <c r="M463" s="131"/>
      <c r="N463" s="127" t="str">
        <f t="shared" si="9"/>
        <v/>
      </c>
      <c r="O463" s="127" t="s">
        <v>556</v>
      </c>
      <c r="P463" s="127">
        <v>7</v>
      </c>
      <c r="Q463" s="126"/>
      <c r="R463" s="141"/>
      <c r="S463" s="135">
        <v>44792</v>
      </c>
      <c r="T463" s="142"/>
      <c r="U463" s="142">
        <f>IF(N463="",IFERROR(VLOOKUP(A463,'36-50'!A:S,19,FALSE),IFERROR(VLOOKUP(A463,'31-35'!A:S,19,FALSE),IFERROR(VLOOKUP(A463,'26-30'!A:S,19,FALSE),VLOOKUP(A463,'22-25'!A:S,19,FALSE)))),N463)</f>
        <v>2045</v>
      </c>
    </row>
    <row r="464" spans="1:21">
      <c r="A464" s="125">
        <v>220823</v>
      </c>
      <c r="B464" s="126"/>
      <c r="C464" s="126" t="s">
        <v>1354</v>
      </c>
      <c r="D464" s="126"/>
      <c r="E464" s="126" t="s">
        <v>68</v>
      </c>
      <c r="F464" s="126"/>
      <c r="G464" s="127">
        <v>1000</v>
      </c>
      <c r="H464" s="126"/>
      <c r="I464" s="126"/>
      <c r="J464" s="130"/>
      <c r="K464" s="126"/>
      <c r="L464" s="127"/>
      <c r="M464" s="131"/>
      <c r="N464" s="127" t="str">
        <f t="shared" si="9"/>
        <v/>
      </c>
      <c r="O464" s="127" t="s">
        <v>556</v>
      </c>
      <c r="P464" s="127">
        <v>7</v>
      </c>
      <c r="Q464" s="126"/>
      <c r="R464" s="141"/>
      <c r="S464" s="135">
        <v>44792</v>
      </c>
      <c r="T464" s="142"/>
      <c r="U464" s="142">
        <f>IF(N464="",IFERROR(VLOOKUP(A464,'36-50'!A:S,19,FALSE),IFERROR(VLOOKUP(A464,'31-35'!A:S,19,FALSE),IFERROR(VLOOKUP(A464,'26-30'!A:S,19,FALSE),VLOOKUP(A464,'22-25'!A:S,19,FALSE)))),N464)</f>
        <v>2045</v>
      </c>
    </row>
    <row r="465" spans="1:21">
      <c r="A465" s="125">
        <v>410814</v>
      </c>
      <c r="B465" s="126"/>
      <c r="C465" s="126" t="s">
        <v>1355</v>
      </c>
      <c r="D465" s="126"/>
      <c r="E465" s="126" t="s">
        <v>112</v>
      </c>
      <c r="F465" s="126"/>
      <c r="G465" s="127">
        <v>1500</v>
      </c>
      <c r="H465" s="126"/>
      <c r="I465" s="126"/>
      <c r="J465" s="130"/>
      <c r="K465" s="126"/>
      <c r="L465" s="127"/>
      <c r="M465" s="131"/>
      <c r="N465" s="127" t="str">
        <f t="shared" si="9"/>
        <v/>
      </c>
      <c r="O465" s="127" t="s">
        <v>556</v>
      </c>
      <c r="P465" s="127">
        <v>7</v>
      </c>
      <c r="Q465" s="126"/>
      <c r="R465" s="141"/>
      <c r="S465" s="135">
        <v>44792</v>
      </c>
      <c r="T465" s="142"/>
      <c r="U465" s="142">
        <f>IF(N465="",IFERROR(VLOOKUP(A465,'36-50'!A:S,19,FALSE),IFERROR(VLOOKUP(A465,'31-35'!A:S,19,FALSE),IFERROR(VLOOKUP(A465,'26-30'!A:S,19,FALSE),VLOOKUP(A465,'22-25'!A:S,19,FALSE)))),N465)</f>
        <v>2046</v>
      </c>
    </row>
    <row r="466" spans="1:21">
      <c r="A466" s="125">
        <v>410815</v>
      </c>
      <c r="B466" s="126"/>
      <c r="C466" s="126" t="s">
        <v>1356</v>
      </c>
      <c r="D466" s="126"/>
      <c r="E466" s="126" t="s">
        <v>112</v>
      </c>
      <c r="F466" s="126"/>
      <c r="G466" s="127">
        <v>1800</v>
      </c>
      <c r="H466" s="127"/>
      <c r="I466" s="126"/>
      <c r="J466" s="130"/>
      <c r="K466" s="126"/>
      <c r="L466" s="127"/>
      <c r="M466" s="131"/>
      <c r="N466" s="127" t="str">
        <f t="shared" si="9"/>
        <v/>
      </c>
      <c r="O466" s="127" t="s">
        <v>556</v>
      </c>
      <c r="P466" s="127">
        <v>7</v>
      </c>
      <c r="Q466" s="126"/>
      <c r="R466" s="141"/>
      <c r="S466" s="135">
        <v>44792</v>
      </c>
      <c r="T466" s="142"/>
      <c r="U466" s="142">
        <f>IF(N466="",IFERROR(VLOOKUP(A466,'36-50'!A:S,19,FALSE),IFERROR(VLOOKUP(A466,'31-35'!A:S,19,FALSE),IFERROR(VLOOKUP(A466,'26-30'!A:S,19,FALSE),VLOOKUP(A466,'22-25'!A:S,19,FALSE)))),N466)</f>
        <v>2046</v>
      </c>
    </row>
    <row r="467" spans="1:21">
      <c r="A467" s="125">
        <v>410816</v>
      </c>
      <c r="B467" s="126"/>
      <c r="C467" s="126" t="s">
        <v>1357</v>
      </c>
      <c r="D467" s="126"/>
      <c r="E467" s="126" t="s">
        <v>112</v>
      </c>
      <c r="F467" s="126"/>
      <c r="G467" s="127">
        <v>1200</v>
      </c>
      <c r="H467" s="126"/>
      <c r="I467" s="126"/>
      <c r="J467" s="130"/>
      <c r="K467" s="126"/>
      <c r="L467" s="127"/>
      <c r="M467" s="131"/>
      <c r="N467" s="127" t="str">
        <f t="shared" si="9"/>
        <v/>
      </c>
      <c r="O467" s="127" t="s">
        <v>556</v>
      </c>
      <c r="P467" s="127">
        <v>7</v>
      </c>
      <c r="Q467" s="126"/>
      <c r="R467" s="141"/>
      <c r="S467" s="135">
        <v>44792</v>
      </c>
      <c r="T467" s="142"/>
      <c r="U467" s="142">
        <f>IF(N467="",IFERROR(VLOOKUP(A467,'36-50'!A:S,19,FALSE),IFERROR(VLOOKUP(A467,'31-35'!A:S,19,FALSE),IFERROR(VLOOKUP(A467,'26-30'!A:S,19,FALSE),VLOOKUP(A467,'22-25'!A:S,19,FALSE)))),N467)</f>
        <v>2046</v>
      </c>
    </row>
    <row r="468" spans="1:21">
      <c r="A468" s="125">
        <v>230820</v>
      </c>
      <c r="B468" s="126"/>
      <c r="C468" s="126" t="s">
        <v>1358</v>
      </c>
      <c r="D468" s="126"/>
      <c r="E468" s="126" t="s">
        <v>73</v>
      </c>
      <c r="F468" s="126"/>
      <c r="G468" s="127">
        <v>1600</v>
      </c>
      <c r="H468" s="126"/>
      <c r="I468" s="126"/>
      <c r="J468" s="130"/>
      <c r="K468" s="126"/>
      <c r="L468" s="127"/>
      <c r="M468" s="131"/>
      <c r="N468" s="127" t="str">
        <f t="shared" si="9"/>
        <v/>
      </c>
      <c r="O468" s="127" t="s">
        <v>556</v>
      </c>
      <c r="P468" s="127">
        <v>7</v>
      </c>
      <c r="Q468" s="126"/>
      <c r="R468" s="141"/>
      <c r="S468" s="135">
        <v>44792</v>
      </c>
      <c r="T468" s="142"/>
      <c r="U468" s="142">
        <f>IF(N468="",IFERROR(VLOOKUP(A468,'36-50'!A:S,19,FALSE),IFERROR(VLOOKUP(A468,'31-35'!A:S,19,FALSE),IFERROR(VLOOKUP(A468,'26-30'!A:S,19,FALSE),VLOOKUP(A468,'22-25'!A:S,19,FALSE)))),N468)</f>
        <v>2046</v>
      </c>
    </row>
    <row r="469" spans="1:21">
      <c r="A469" s="125">
        <v>230821</v>
      </c>
      <c r="B469" s="126"/>
      <c r="C469" s="126" t="s">
        <v>1359</v>
      </c>
      <c r="D469" s="126"/>
      <c r="E469" s="126" t="s">
        <v>73</v>
      </c>
      <c r="F469" s="126"/>
      <c r="G469" s="127">
        <v>1800</v>
      </c>
      <c r="H469" s="126"/>
      <c r="I469" s="126"/>
      <c r="J469" s="130"/>
      <c r="K469" s="126"/>
      <c r="L469" s="127"/>
      <c r="M469" s="131"/>
      <c r="N469" s="127" t="str">
        <f t="shared" si="9"/>
        <v/>
      </c>
      <c r="O469" s="127" t="s">
        <v>556</v>
      </c>
      <c r="P469" s="127">
        <v>7</v>
      </c>
      <c r="Q469" s="126"/>
      <c r="R469" s="141"/>
      <c r="S469" s="135">
        <v>44792</v>
      </c>
      <c r="T469" s="142"/>
      <c r="U469" s="142">
        <f>IF(N469="",IFERROR(VLOOKUP(A469,'36-50'!A:S,19,FALSE),IFERROR(VLOOKUP(A469,'31-35'!A:S,19,FALSE),IFERROR(VLOOKUP(A469,'26-30'!A:S,19,FALSE),VLOOKUP(A469,'22-25'!A:S,19,FALSE)))),N469)</f>
        <v>2046</v>
      </c>
    </row>
    <row r="470" spans="1:21">
      <c r="A470" s="125">
        <v>230822</v>
      </c>
      <c r="B470" s="126"/>
      <c r="C470" s="126" t="s">
        <v>1360</v>
      </c>
      <c r="D470" s="126"/>
      <c r="E470" s="126" t="s">
        <v>73</v>
      </c>
      <c r="F470" s="126"/>
      <c r="G470" s="127">
        <v>1400</v>
      </c>
      <c r="H470" s="126"/>
      <c r="I470" s="126"/>
      <c r="J470" s="130"/>
      <c r="K470" s="126"/>
      <c r="L470" s="127"/>
      <c r="M470" s="131"/>
      <c r="N470" s="127" t="str">
        <f t="shared" si="9"/>
        <v/>
      </c>
      <c r="O470" s="127" t="s">
        <v>556</v>
      </c>
      <c r="P470" s="127">
        <v>7</v>
      </c>
      <c r="Q470" s="126"/>
      <c r="R470" s="141"/>
      <c r="S470" s="135">
        <v>44792</v>
      </c>
      <c r="T470" s="142"/>
      <c r="U470" s="142">
        <f>IF(N470="",IFERROR(VLOOKUP(A470,'36-50'!A:S,19,FALSE),IFERROR(VLOOKUP(A470,'31-35'!A:S,19,FALSE),IFERROR(VLOOKUP(A470,'26-30'!A:S,19,FALSE),VLOOKUP(A470,'22-25'!A:S,19,FALSE)))),N470)</f>
        <v>2046</v>
      </c>
    </row>
    <row r="471" spans="1:21">
      <c r="A471" s="125">
        <v>230823</v>
      </c>
      <c r="B471" s="126"/>
      <c r="C471" s="126" t="s">
        <v>1361</v>
      </c>
      <c r="D471" s="126"/>
      <c r="E471" s="126" t="s">
        <v>73</v>
      </c>
      <c r="F471" s="126"/>
      <c r="G471" s="127">
        <v>1200</v>
      </c>
      <c r="H471" s="126"/>
      <c r="I471" s="126"/>
      <c r="J471" s="130"/>
      <c r="K471" s="126"/>
      <c r="L471" s="127"/>
      <c r="M471" s="131"/>
      <c r="N471" s="127" t="str">
        <f t="shared" si="9"/>
        <v/>
      </c>
      <c r="O471" s="127" t="s">
        <v>556</v>
      </c>
      <c r="P471" s="127">
        <v>7</v>
      </c>
      <c r="Q471" s="126"/>
      <c r="R471" s="141"/>
      <c r="S471" s="135">
        <v>44792</v>
      </c>
      <c r="T471" s="142"/>
      <c r="U471" s="142">
        <f>IF(N471="",IFERROR(VLOOKUP(A471,'36-50'!A:S,19,FALSE),IFERROR(VLOOKUP(A471,'31-35'!A:S,19,FALSE),IFERROR(VLOOKUP(A471,'26-30'!A:S,19,FALSE),VLOOKUP(A471,'22-25'!A:S,19,FALSE)))),N471)</f>
        <v>2046</v>
      </c>
    </row>
    <row r="472" spans="1:21">
      <c r="A472" s="125">
        <v>230824</v>
      </c>
      <c r="B472" s="126"/>
      <c r="C472" s="126" t="s">
        <v>1362</v>
      </c>
      <c r="D472" s="126"/>
      <c r="E472" s="126" t="s">
        <v>73</v>
      </c>
      <c r="F472" s="126"/>
      <c r="G472" s="127">
        <v>1200</v>
      </c>
      <c r="H472" s="126"/>
      <c r="I472" s="126"/>
      <c r="J472" s="130"/>
      <c r="K472" s="126"/>
      <c r="L472" s="127"/>
      <c r="M472" s="131"/>
      <c r="N472" s="127" t="str">
        <f t="shared" si="9"/>
        <v/>
      </c>
      <c r="O472" s="127" t="s">
        <v>556</v>
      </c>
      <c r="P472" s="127">
        <v>7</v>
      </c>
      <c r="Q472" s="126"/>
      <c r="R472" s="141"/>
      <c r="S472" s="135">
        <v>44792</v>
      </c>
      <c r="T472" s="142"/>
      <c r="U472" s="142">
        <f>IF(N472="",IFERROR(VLOOKUP(A472,'36-50'!A:S,19,FALSE),IFERROR(VLOOKUP(A472,'31-35'!A:S,19,FALSE),IFERROR(VLOOKUP(A472,'26-30'!A:S,19,FALSE),VLOOKUP(A472,'22-25'!A:S,19,FALSE)))),N472)</f>
        <v>2046</v>
      </c>
    </row>
    <row r="473" spans="1:21">
      <c r="A473" s="125">
        <v>230825</v>
      </c>
      <c r="B473" s="126"/>
      <c r="C473" s="126" t="s">
        <v>1363</v>
      </c>
      <c r="D473" s="126"/>
      <c r="E473" s="126" t="s">
        <v>73</v>
      </c>
      <c r="F473" s="126"/>
      <c r="G473" s="127">
        <v>1600</v>
      </c>
      <c r="H473" s="126"/>
      <c r="I473" s="126"/>
      <c r="J473" s="130"/>
      <c r="K473" s="126"/>
      <c r="L473" s="127"/>
      <c r="M473" s="131"/>
      <c r="N473" s="127" t="str">
        <f t="shared" si="9"/>
        <v/>
      </c>
      <c r="O473" s="127" t="s">
        <v>556</v>
      </c>
      <c r="P473" s="127">
        <v>7</v>
      </c>
      <c r="Q473" s="126"/>
      <c r="R473" s="141"/>
      <c r="S473" s="135">
        <v>44792</v>
      </c>
      <c r="T473" s="142"/>
      <c r="U473" s="142">
        <f>IF(N473="",IFERROR(VLOOKUP(A473,'36-50'!A:S,19,FALSE),IFERROR(VLOOKUP(A473,'31-35'!A:S,19,FALSE),IFERROR(VLOOKUP(A473,'26-30'!A:S,19,FALSE),VLOOKUP(A473,'22-25'!A:S,19,FALSE)))),N473)</f>
        <v>2046</v>
      </c>
    </row>
    <row r="474" spans="1:21">
      <c r="A474" s="125">
        <v>230826</v>
      </c>
      <c r="B474" s="126"/>
      <c r="C474" s="126" t="s">
        <v>1364</v>
      </c>
      <c r="D474" s="126"/>
      <c r="E474" s="126" t="s">
        <v>73</v>
      </c>
      <c r="F474" s="126"/>
      <c r="G474" s="127">
        <v>1800</v>
      </c>
      <c r="H474" s="126"/>
      <c r="I474" s="126"/>
      <c r="J474" s="130"/>
      <c r="K474" s="126"/>
      <c r="L474" s="127"/>
      <c r="M474" s="131"/>
      <c r="N474" s="127" t="str">
        <f t="shared" si="9"/>
        <v/>
      </c>
      <c r="O474" s="127" t="s">
        <v>556</v>
      </c>
      <c r="P474" s="127">
        <v>7</v>
      </c>
      <c r="Q474" s="126"/>
      <c r="R474" s="141"/>
      <c r="S474" s="135">
        <v>44792</v>
      </c>
      <c r="T474" s="142"/>
      <c r="U474" s="142">
        <f>IF(N474="",IFERROR(VLOOKUP(A474,'36-50'!A:S,19,FALSE),IFERROR(VLOOKUP(A474,'31-35'!A:S,19,FALSE),IFERROR(VLOOKUP(A474,'26-30'!A:S,19,FALSE),VLOOKUP(A474,'22-25'!A:S,19,FALSE)))),N474)</f>
        <v>2046</v>
      </c>
    </row>
    <row r="475" spans="1:21">
      <c r="A475" s="125">
        <v>230827</v>
      </c>
      <c r="B475" s="126"/>
      <c r="C475" s="126" t="s">
        <v>1365</v>
      </c>
      <c r="D475" s="126"/>
      <c r="E475" s="126" t="s">
        <v>73</v>
      </c>
      <c r="F475" s="126"/>
      <c r="G475" s="127">
        <v>1800</v>
      </c>
      <c r="H475" s="126"/>
      <c r="I475" s="126"/>
      <c r="J475" s="130"/>
      <c r="K475" s="126"/>
      <c r="L475" s="127"/>
      <c r="M475" s="131"/>
      <c r="N475" s="127" t="str">
        <f t="shared" si="9"/>
        <v/>
      </c>
      <c r="O475" s="127" t="s">
        <v>556</v>
      </c>
      <c r="P475" s="127">
        <v>7</v>
      </c>
      <c r="Q475" s="126"/>
      <c r="R475" s="141"/>
      <c r="S475" s="135">
        <v>44792</v>
      </c>
      <c r="T475" s="142"/>
      <c r="U475" s="142">
        <f>IF(N475="",IFERROR(VLOOKUP(A475,'36-50'!A:S,19,FALSE),IFERROR(VLOOKUP(A475,'31-35'!A:S,19,FALSE),IFERROR(VLOOKUP(A475,'26-30'!A:S,19,FALSE),VLOOKUP(A475,'22-25'!A:S,19,FALSE)))),N475)</f>
        <v>2046</v>
      </c>
    </row>
    <row r="476" spans="1:21">
      <c r="A476" s="125">
        <v>230828</v>
      </c>
      <c r="B476" s="126"/>
      <c r="C476" s="126" t="s">
        <v>1366</v>
      </c>
      <c r="D476" s="126"/>
      <c r="E476" s="126" t="s">
        <v>73</v>
      </c>
      <c r="F476" s="126"/>
      <c r="G476" s="127">
        <v>1800</v>
      </c>
      <c r="H476" s="126"/>
      <c r="I476" s="126"/>
      <c r="J476" s="130"/>
      <c r="K476" s="126"/>
      <c r="L476" s="127"/>
      <c r="M476" s="131"/>
      <c r="N476" s="127" t="str">
        <f t="shared" ref="N476:N539" si="10">IF(M476="","",YEAR(M476))</f>
        <v/>
      </c>
      <c r="O476" s="127" t="s">
        <v>556</v>
      </c>
      <c r="P476" s="127">
        <v>7</v>
      </c>
      <c r="Q476" s="126"/>
      <c r="R476" s="141"/>
      <c r="S476" s="135">
        <v>44792</v>
      </c>
      <c r="T476" s="142"/>
      <c r="U476" s="142">
        <f>IF(N476="",IFERROR(VLOOKUP(A476,'36-50'!A:S,19,FALSE),IFERROR(VLOOKUP(A476,'31-35'!A:S,19,FALSE),IFERROR(VLOOKUP(A476,'26-30'!A:S,19,FALSE),VLOOKUP(A476,'22-25'!A:S,19,FALSE)))),N476)</f>
        <v>2046</v>
      </c>
    </row>
    <row r="477" spans="1:21">
      <c r="A477" s="125">
        <v>230829</v>
      </c>
      <c r="B477" s="126"/>
      <c r="C477" s="126" t="s">
        <v>1367</v>
      </c>
      <c r="D477" s="126"/>
      <c r="E477" s="126" t="s">
        <v>73</v>
      </c>
      <c r="F477" s="126"/>
      <c r="G477" s="127">
        <v>1600</v>
      </c>
      <c r="H477" s="126"/>
      <c r="I477" s="126"/>
      <c r="J477" s="130"/>
      <c r="K477" s="126"/>
      <c r="L477" s="127"/>
      <c r="M477" s="131"/>
      <c r="N477" s="127" t="str">
        <f t="shared" si="10"/>
        <v/>
      </c>
      <c r="O477" s="127" t="s">
        <v>556</v>
      </c>
      <c r="P477" s="127">
        <v>7</v>
      </c>
      <c r="Q477" s="126"/>
      <c r="R477" s="141"/>
      <c r="S477" s="135">
        <v>44792</v>
      </c>
      <c r="T477" s="142"/>
      <c r="U477" s="142">
        <f>IF(N477="",IFERROR(VLOOKUP(A477,'36-50'!A:S,19,FALSE),IFERROR(VLOOKUP(A477,'31-35'!A:S,19,FALSE),IFERROR(VLOOKUP(A477,'26-30'!A:S,19,FALSE),VLOOKUP(A477,'22-25'!A:S,19,FALSE)))),N477)</f>
        <v>2046</v>
      </c>
    </row>
    <row r="478" spans="1:21">
      <c r="A478" s="125">
        <v>230830</v>
      </c>
      <c r="B478" s="126"/>
      <c r="C478" s="126" t="s">
        <v>1368</v>
      </c>
      <c r="D478" s="126"/>
      <c r="E478" s="126" t="s">
        <v>73</v>
      </c>
      <c r="F478" s="126"/>
      <c r="G478" s="127">
        <v>1000</v>
      </c>
      <c r="H478" s="126"/>
      <c r="I478" s="126"/>
      <c r="J478" s="130"/>
      <c r="K478" s="126"/>
      <c r="L478" s="127"/>
      <c r="M478" s="131"/>
      <c r="N478" s="127" t="str">
        <f t="shared" si="10"/>
        <v/>
      </c>
      <c r="O478" s="127" t="s">
        <v>556</v>
      </c>
      <c r="P478" s="127">
        <v>7</v>
      </c>
      <c r="Q478" s="126"/>
      <c r="R478" s="141"/>
      <c r="S478" s="135">
        <v>44792</v>
      </c>
      <c r="T478" s="142"/>
      <c r="U478" s="142">
        <f>IF(N478="",IFERROR(VLOOKUP(A478,'36-50'!A:S,19,FALSE),IFERROR(VLOOKUP(A478,'31-35'!A:S,19,FALSE),IFERROR(VLOOKUP(A478,'26-30'!A:S,19,FALSE),VLOOKUP(A478,'22-25'!A:S,19,FALSE)))),N478)</f>
        <v>2046</v>
      </c>
    </row>
    <row r="479" spans="1:21">
      <c r="A479" s="125">
        <v>230831</v>
      </c>
      <c r="B479" s="126"/>
      <c r="C479" s="126" t="s">
        <v>1369</v>
      </c>
      <c r="D479" s="126"/>
      <c r="E479" s="126" t="s">
        <v>73</v>
      </c>
      <c r="F479" s="126"/>
      <c r="G479" s="127">
        <v>1200</v>
      </c>
      <c r="H479" s="126"/>
      <c r="I479" s="126"/>
      <c r="J479" s="130"/>
      <c r="K479" s="126"/>
      <c r="L479" s="127"/>
      <c r="M479" s="131"/>
      <c r="N479" s="127" t="str">
        <f t="shared" si="10"/>
        <v/>
      </c>
      <c r="O479" s="127" t="s">
        <v>556</v>
      </c>
      <c r="P479" s="127">
        <v>7</v>
      </c>
      <c r="Q479" s="126"/>
      <c r="R479" s="141"/>
      <c r="S479" s="135">
        <v>44792</v>
      </c>
      <c r="T479" s="142"/>
      <c r="U479" s="142">
        <f>IF(N479="",IFERROR(VLOOKUP(A479,'36-50'!A:S,19,FALSE),IFERROR(VLOOKUP(A479,'31-35'!A:S,19,FALSE),IFERROR(VLOOKUP(A479,'26-30'!A:S,19,FALSE),VLOOKUP(A479,'22-25'!A:S,19,FALSE)))),N479)</f>
        <v>2046</v>
      </c>
    </row>
    <row r="480" spans="1:21">
      <c r="A480" s="125">
        <v>320808</v>
      </c>
      <c r="B480" s="126"/>
      <c r="C480" s="126" t="s">
        <v>1370</v>
      </c>
      <c r="D480" s="126">
        <v>320700</v>
      </c>
      <c r="E480" s="126" t="s">
        <v>82</v>
      </c>
      <c r="F480" s="126" t="s">
        <v>1371</v>
      </c>
      <c r="G480" s="127">
        <v>1200</v>
      </c>
      <c r="H480" s="126"/>
      <c r="I480" s="126"/>
      <c r="J480" s="130"/>
      <c r="K480" s="126"/>
      <c r="L480" s="127"/>
      <c r="M480" s="131"/>
      <c r="N480" s="127" t="str">
        <f t="shared" si="10"/>
        <v/>
      </c>
      <c r="O480" s="127" t="s">
        <v>556</v>
      </c>
      <c r="P480" s="127">
        <v>7</v>
      </c>
      <c r="Q480" s="126"/>
      <c r="R480" s="141"/>
      <c r="S480" s="135">
        <v>44792</v>
      </c>
      <c r="T480" s="142"/>
      <c r="U480" s="142">
        <f>IF(N480="",IFERROR(VLOOKUP(A480,'36-50'!A:S,19,FALSE),IFERROR(VLOOKUP(A480,'31-35'!A:S,19,FALSE),IFERROR(VLOOKUP(A480,'26-30'!A:S,19,FALSE),VLOOKUP(A480,'22-25'!A:S,19,FALSE)))),N480)</f>
        <v>2046</v>
      </c>
    </row>
    <row r="481" spans="1:21">
      <c r="A481" s="125">
        <v>320809</v>
      </c>
      <c r="B481" s="126"/>
      <c r="C481" s="126" t="s">
        <v>1372</v>
      </c>
      <c r="D481" s="126"/>
      <c r="E481" s="126" t="s">
        <v>82</v>
      </c>
      <c r="F481" s="126"/>
      <c r="G481" s="127">
        <v>200</v>
      </c>
      <c r="H481" s="126"/>
      <c r="I481" s="126"/>
      <c r="J481" s="130"/>
      <c r="K481" s="126"/>
      <c r="L481" s="127"/>
      <c r="M481" s="131"/>
      <c r="N481" s="127" t="str">
        <f t="shared" si="10"/>
        <v/>
      </c>
      <c r="O481" s="127" t="s">
        <v>556</v>
      </c>
      <c r="P481" s="127">
        <v>7</v>
      </c>
      <c r="Q481" s="126"/>
      <c r="R481" s="141"/>
      <c r="S481" s="135">
        <v>44792</v>
      </c>
      <c r="T481" s="142"/>
      <c r="U481" s="142">
        <f>IF(N481="",IFERROR(VLOOKUP(A481,'36-50'!A:S,19,FALSE),IFERROR(VLOOKUP(A481,'31-35'!A:S,19,FALSE),IFERROR(VLOOKUP(A481,'26-30'!A:S,19,FALSE),VLOOKUP(A481,'22-25'!A:S,19,FALSE)))),N481)</f>
        <v>2046</v>
      </c>
    </row>
    <row r="482" s="117" customFormat="1" ht="14.5" spans="1:21">
      <c r="A482" s="125">
        <v>360813</v>
      </c>
      <c r="B482" s="126"/>
      <c r="C482" s="126" t="s">
        <v>1373</v>
      </c>
      <c r="D482" s="126"/>
      <c r="E482" s="126" t="s">
        <v>102</v>
      </c>
      <c r="F482" s="126"/>
      <c r="G482" s="127">
        <v>1200</v>
      </c>
      <c r="H482" s="126"/>
      <c r="I482" s="126"/>
      <c r="J482" s="130"/>
      <c r="K482" s="126"/>
      <c r="L482" s="127"/>
      <c r="M482" s="131"/>
      <c r="N482" s="127" t="str">
        <f t="shared" si="10"/>
        <v/>
      </c>
      <c r="O482" s="127" t="s">
        <v>556</v>
      </c>
      <c r="P482" s="127">
        <v>7</v>
      </c>
      <c r="Q482" s="126"/>
      <c r="R482" s="141"/>
      <c r="S482" s="135">
        <v>44792</v>
      </c>
      <c r="T482" s="142"/>
      <c r="U482" s="142">
        <f>IF(N482="",IFERROR(VLOOKUP(A482,'36-50'!A:S,19,FALSE),IFERROR(VLOOKUP(A482,'31-35'!A:S,19,FALSE),IFERROR(VLOOKUP(A482,'26-30'!A:S,19,FALSE),VLOOKUP(A482,'22-25'!A:S,19,FALSE)))),N482)</f>
        <v>2046</v>
      </c>
    </row>
    <row r="483" spans="1:21">
      <c r="A483" s="125">
        <v>360814</v>
      </c>
      <c r="B483" s="126"/>
      <c r="C483" s="126" t="s">
        <v>1374</v>
      </c>
      <c r="D483" s="126"/>
      <c r="E483" s="126" t="s">
        <v>102</v>
      </c>
      <c r="F483" s="126"/>
      <c r="G483" s="127">
        <v>1200</v>
      </c>
      <c r="H483" s="126"/>
      <c r="I483" s="126"/>
      <c r="J483" s="130"/>
      <c r="K483" s="126"/>
      <c r="L483" s="127"/>
      <c r="M483" s="131"/>
      <c r="N483" s="127" t="str">
        <f t="shared" si="10"/>
        <v/>
      </c>
      <c r="O483" s="127" t="s">
        <v>556</v>
      </c>
      <c r="P483" s="127">
        <v>7</v>
      </c>
      <c r="Q483" s="126"/>
      <c r="R483" s="141"/>
      <c r="S483" s="135">
        <v>44792</v>
      </c>
      <c r="T483" s="142"/>
      <c r="U483" s="142">
        <f>IF(N483="",IFERROR(VLOOKUP(A483,'36-50'!A:S,19,FALSE),IFERROR(VLOOKUP(A483,'31-35'!A:S,19,FALSE),IFERROR(VLOOKUP(A483,'26-30'!A:S,19,FALSE),VLOOKUP(A483,'22-25'!A:S,19,FALSE)))),N483)</f>
        <v>2046</v>
      </c>
    </row>
    <row r="484" spans="1:21">
      <c r="A484" s="125">
        <v>360815</v>
      </c>
      <c r="B484" s="126"/>
      <c r="C484" s="126" t="s">
        <v>1375</v>
      </c>
      <c r="D484" s="126"/>
      <c r="E484" s="126" t="s">
        <v>102</v>
      </c>
      <c r="F484" s="126"/>
      <c r="G484" s="127">
        <v>550</v>
      </c>
      <c r="H484" s="126"/>
      <c r="I484" s="126"/>
      <c r="J484" s="130"/>
      <c r="K484" s="126"/>
      <c r="L484" s="127"/>
      <c r="M484" s="131"/>
      <c r="N484" s="127" t="str">
        <f t="shared" si="10"/>
        <v/>
      </c>
      <c r="O484" s="127" t="s">
        <v>556</v>
      </c>
      <c r="P484" s="127">
        <v>7</v>
      </c>
      <c r="Q484" s="126"/>
      <c r="R484" s="141"/>
      <c r="S484" s="135">
        <v>44792</v>
      </c>
      <c r="T484" s="142"/>
      <c r="U484" s="142">
        <f>IF(N484="",IFERROR(VLOOKUP(A484,'36-50'!A:S,19,FALSE),IFERROR(VLOOKUP(A484,'31-35'!A:S,19,FALSE),IFERROR(VLOOKUP(A484,'26-30'!A:S,19,FALSE),VLOOKUP(A484,'22-25'!A:S,19,FALSE)))),N484)</f>
        <v>2046</v>
      </c>
    </row>
    <row r="485" spans="1:21">
      <c r="A485" s="125">
        <v>370812</v>
      </c>
      <c r="B485" s="126" t="s">
        <v>1376</v>
      </c>
      <c r="C485" s="126" t="s">
        <v>1377</v>
      </c>
      <c r="D485" s="126">
        <v>370100</v>
      </c>
      <c r="E485" s="126" t="s">
        <v>107</v>
      </c>
      <c r="F485" s="126" t="s">
        <v>1192</v>
      </c>
      <c r="G485" s="127">
        <v>1000</v>
      </c>
      <c r="H485" s="126"/>
      <c r="I485" s="126"/>
      <c r="J485" s="130"/>
      <c r="K485" s="126"/>
      <c r="L485" s="127"/>
      <c r="M485" s="131"/>
      <c r="N485" s="127" t="str">
        <f t="shared" si="10"/>
        <v/>
      </c>
      <c r="O485" s="127" t="s">
        <v>556</v>
      </c>
      <c r="P485" s="127">
        <v>7</v>
      </c>
      <c r="Q485" s="126"/>
      <c r="R485" s="141"/>
      <c r="S485" s="135">
        <v>44792</v>
      </c>
      <c r="T485" s="142"/>
      <c r="U485" s="142">
        <f>IF(N485="",IFERROR(VLOOKUP(A485,'36-50'!A:S,19,FALSE),IFERROR(VLOOKUP(A485,'31-35'!A:S,19,FALSE),IFERROR(VLOOKUP(A485,'26-30'!A:S,19,FALSE),VLOOKUP(A485,'22-25'!A:S,19,FALSE)))),N485)</f>
        <v>2046</v>
      </c>
    </row>
    <row r="486" spans="1:21">
      <c r="A486" s="125">
        <v>370811</v>
      </c>
      <c r="B486" s="126" t="s">
        <v>1378</v>
      </c>
      <c r="C486" s="126" t="s">
        <v>1379</v>
      </c>
      <c r="D486" s="126">
        <v>370700</v>
      </c>
      <c r="E486" s="126" t="s">
        <v>107</v>
      </c>
      <c r="F486" s="126" t="s">
        <v>422</v>
      </c>
      <c r="G486" s="127">
        <v>1600</v>
      </c>
      <c r="H486" s="126"/>
      <c r="I486" s="126"/>
      <c r="J486" s="130"/>
      <c r="K486" s="126"/>
      <c r="L486" s="127"/>
      <c r="M486" s="131"/>
      <c r="N486" s="127" t="str">
        <f t="shared" si="10"/>
        <v/>
      </c>
      <c r="O486" s="127" t="s">
        <v>556</v>
      </c>
      <c r="P486" s="127">
        <v>7</v>
      </c>
      <c r="Q486" s="126"/>
      <c r="R486" s="141"/>
      <c r="S486" s="135">
        <v>44792</v>
      </c>
      <c r="T486" s="142"/>
      <c r="U486" s="142">
        <f>IF(N486="",IFERROR(VLOOKUP(A486,'36-50'!A:S,19,FALSE),IFERROR(VLOOKUP(A486,'31-35'!A:S,19,FALSE),IFERROR(VLOOKUP(A486,'26-30'!A:S,19,FALSE),VLOOKUP(A486,'22-25'!A:S,19,FALSE)))),N486)</f>
        <v>2046</v>
      </c>
    </row>
    <row r="487" spans="1:21">
      <c r="A487" s="125">
        <v>370813</v>
      </c>
      <c r="B487" s="126"/>
      <c r="C487" s="126" t="s">
        <v>1380</v>
      </c>
      <c r="D487" s="126"/>
      <c r="E487" s="126" t="s">
        <v>107</v>
      </c>
      <c r="F487" s="126"/>
      <c r="G487" s="127">
        <v>1200</v>
      </c>
      <c r="H487" s="126"/>
      <c r="I487" s="126"/>
      <c r="J487" s="130"/>
      <c r="K487" s="126"/>
      <c r="L487" s="127"/>
      <c r="M487" s="131"/>
      <c r="N487" s="127" t="str">
        <f t="shared" si="10"/>
        <v/>
      </c>
      <c r="O487" s="127" t="s">
        <v>556</v>
      </c>
      <c r="P487" s="127">
        <v>7</v>
      </c>
      <c r="Q487" s="126"/>
      <c r="R487" s="141"/>
      <c r="S487" s="135">
        <v>44792</v>
      </c>
      <c r="T487" s="142"/>
      <c r="U487" s="142">
        <f>IF(N487="",IFERROR(VLOOKUP(A487,'36-50'!A:S,19,FALSE),IFERROR(VLOOKUP(A487,'31-35'!A:S,19,FALSE),IFERROR(VLOOKUP(A487,'26-30'!A:S,19,FALSE),VLOOKUP(A487,'22-25'!A:S,19,FALSE)))),N487)</f>
        <v>2046</v>
      </c>
    </row>
    <row r="488" spans="1:21">
      <c r="A488" s="125">
        <v>370814</v>
      </c>
      <c r="B488" s="126"/>
      <c r="C488" s="126" t="s">
        <v>1381</v>
      </c>
      <c r="D488" s="126"/>
      <c r="E488" s="126" t="s">
        <v>107</v>
      </c>
      <c r="F488" s="126"/>
      <c r="G488" s="127">
        <v>800</v>
      </c>
      <c r="H488" s="126"/>
      <c r="I488" s="126"/>
      <c r="J488" s="130"/>
      <c r="K488" s="126"/>
      <c r="L488" s="127"/>
      <c r="M488" s="131"/>
      <c r="N488" s="127" t="str">
        <f t="shared" si="10"/>
        <v/>
      </c>
      <c r="O488" s="127" t="s">
        <v>556</v>
      </c>
      <c r="P488" s="127">
        <v>7</v>
      </c>
      <c r="Q488" s="126"/>
      <c r="R488" s="141"/>
      <c r="S488" s="135">
        <v>44792</v>
      </c>
      <c r="T488" s="142"/>
      <c r="U488" s="142">
        <f>IF(N488="",IFERROR(VLOOKUP(A488,'36-50'!A:S,19,FALSE),IFERROR(VLOOKUP(A488,'31-35'!A:S,19,FALSE),IFERROR(VLOOKUP(A488,'26-30'!A:S,19,FALSE),VLOOKUP(A488,'22-25'!A:S,19,FALSE)))),N488)</f>
        <v>2046</v>
      </c>
    </row>
    <row r="489" spans="1:21">
      <c r="A489" s="125">
        <v>370815</v>
      </c>
      <c r="B489" s="126"/>
      <c r="C489" s="126" t="s">
        <v>1382</v>
      </c>
      <c r="D489" s="126"/>
      <c r="E489" s="126" t="s">
        <v>107</v>
      </c>
      <c r="F489" s="126"/>
      <c r="G489" s="127">
        <v>1200</v>
      </c>
      <c r="H489" s="126"/>
      <c r="I489" s="126"/>
      <c r="J489" s="130"/>
      <c r="K489" s="126"/>
      <c r="L489" s="127"/>
      <c r="M489" s="131"/>
      <c r="N489" s="127" t="str">
        <f t="shared" si="10"/>
        <v/>
      </c>
      <c r="O489" s="127" t="s">
        <v>556</v>
      </c>
      <c r="P489" s="127">
        <v>7</v>
      </c>
      <c r="Q489" s="126"/>
      <c r="R489" s="141"/>
      <c r="S489" s="135">
        <v>44792</v>
      </c>
      <c r="T489" s="142"/>
      <c r="U489" s="142">
        <f>IF(N489="",IFERROR(VLOOKUP(A489,'36-50'!A:S,19,FALSE),IFERROR(VLOOKUP(A489,'31-35'!A:S,19,FALSE),IFERROR(VLOOKUP(A489,'26-30'!A:S,19,FALSE),VLOOKUP(A489,'22-25'!A:S,19,FALSE)))),N489)</f>
        <v>2046</v>
      </c>
    </row>
    <row r="490" spans="1:21">
      <c r="A490" s="125">
        <v>370816</v>
      </c>
      <c r="B490" s="126"/>
      <c r="C490" s="126" t="s">
        <v>1383</v>
      </c>
      <c r="D490" s="126"/>
      <c r="E490" s="126" t="s">
        <v>107</v>
      </c>
      <c r="F490" s="126"/>
      <c r="G490" s="127">
        <v>1000</v>
      </c>
      <c r="H490" s="126"/>
      <c r="I490" s="126"/>
      <c r="J490" s="130"/>
      <c r="K490" s="126"/>
      <c r="L490" s="127"/>
      <c r="M490" s="131"/>
      <c r="N490" s="127" t="str">
        <f t="shared" si="10"/>
        <v/>
      </c>
      <c r="O490" s="127" t="s">
        <v>556</v>
      </c>
      <c r="P490" s="127">
        <v>7</v>
      </c>
      <c r="Q490" s="126"/>
      <c r="R490" s="141"/>
      <c r="S490" s="135">
        <v>44792</v>
      </c>
      <c r="T490" s="142"/>
      <c r="U490" s="142">
        <f>IF(N490="",IFERROR(VLOOKUP(A490,'36-50'!A:S,19,FALSE),IFERROR(VLOOKUP(A490,'31-35'!A:S,19,FALSE),IFERROR(VLOOKUP(A490,'26-30'!A:S,19,FALSE),VLOOKUP(A490,'22-25'!A:S,19,FALSE)))),N490)</f>
        <v>2046</v>
      </c>
    </row>
    <row r="491" spans="1:21">
      <c r="A491" s="125">
        <v>370817</v>
      </c>
      <c r="B491" s="126"/>
      <c r="C491" s="126" t="s">
        <v>1384</v>
      </c>
      <c r="D491" s="126"/>
      <c r="E491" s="126" t="s">
        <v>107</v>
      </c>
      <c r="F491" s="126"/>
      <c r="G491" s="127">
        <v>800</v>
      </c>
      <c r="H491" s="126"/>
      <c r="I491" s="126"/>
      <c r="J491" s="130"/>
      <c r="K491" s="126"/>
      <c r="L491" s="127"/>
      <c r="M491" s="131"/>
      <c r="N491" s="127" t="str">
        <f t="shared" si="10"/>
        <v/>
      </c>
      <c r="O491" s="127" t="s">
        <v>556</v>
      </c>
      <c r="P491" s="127">
        <v>7</v>
      </c>
      <c r="Q491" s="126"/>
      <c r="R491" s="141"/>
      <c r="S491" s="135">
        <v>44792</v>
      </c>
      <c r="T491" s="142"/>
      <c r="U491" s="142">
        <f>IF(N491="",IFERROR(VLOOKUP(A491,'36-50'!A:S,19,FALSE),IFERROR(VLOOKUP(A491,'31-35'!A:S,19,FALSE),IFERROR(VLOOKUP(A491,'26-30'!A:S,19,FALSE),VLOOKUP(A491,'22-25'!A:S,19,FALSE)))),N491)</f>
        <v>2046</v>
      </c>
    </row>
    <row r="492" spans="1:21">
      <c r="A492" s="125">
        <v>370818</v>
      </c>
      <c r="B492" s="126"/>
      <c r="C492" s="126" t="s">
        <v>1385</v>
      </c>
      <c r="D492" s="126"/>
      <c r="E492" s="126" t="s">
        <v>107</v>
      </c>
      <c r="F492" s="126"/>
      <c r="G492" s="127">
        <v>800</v>
      </c>
      <c r="H492" s="126"/>
      <c r="I492" s="126"/>
      <c r="J492" s="130"/>
      <c r="K492" s="126"/>
      <c r="L492" s="127"/>
      <c r="M492" s="131"/>
      <c r="N492" s="127" t="str">
        <f t="shared" si="10"/>
        <v/>
      </c>
      <c r="O492" s="127" t="s">
        <v>556</v>
      </c>
      <c r="P492" s="127">
        <v>7</v>
      </c>
      <c r="Q492" s="126"/>
      <c r="R492" s="141"/>
      <c r="S492" s="135">
        <v>44792</v>
      </c>
      <c r="T492" s="142"/>
      <c r="U492" s="142">
        <f>IF(N492="",IFERROR(VLOOKUP(A492,'36-50'!A:S,19,FALSE),IFERROR(VLOOKUP(A492,'31-35'!A:S,19,FALSE),IFERROR(VLOOKUP(A492,'26-30'!A:S,19,FALSE),VLOOKUP(A492,'22-25'!A:S,19,FALSE)))),N492)</f>
        <v>2046</v>
      </c>
    </row>
    <row r="493" spans="1:21">
      <c r="A493" s="125">
        <v>340816</v>
      </c>
      <c r="B493" s="126"/>
      <c r="C493" s="126" t="s">
        <v>1386</v>
      </c>
      <c r="D493" s="126"/>
      <c r="E493" s="126" t="s">
        <v>92</v>
      </c>
      <c r="F493" s="126"/>
      <c r="G493" s="127">
        <v>1800</v>
      </c>
      <c r="H493" s="126"/>
      <c r="I493" s="126"/>
      <c r="J493" s="130"/>
      <c r="K493" s="126"/>
      <c r="L493" s="127"/>
      <c r="M493" s="131"/>
      <c r="N493" s="127" t="str">
        <f t="shared" si="10"/>
        <v/>
      </c>
      <c r="O493" s="127" t="s">
        <v>556</v>
      </c>
      <c r="P493" s="127">
        <v>7</v>
      </c>
      <c r="Q493" s="126"/>
      <c r="R493" s="141"/>
      <c r="S493" s="135">
        <v>44792</v>
      </c>
      <c r="T493" s="142"/>
      <c r="U493" s="142">
        <f>IF(N493="",IFERROR(VLOOKUP(A493,'36-50'!A:S,19,FALSE),IFERROR(VLOOKUP(A493,'31-35'!A:S,19,FALSE),IFERROR(VLOOKUP(A493,'26-30'!A:S,19,FALSE),VLOOKUP(A493,'22-25'!A:S,19,FALSE)))),N493)</f>
        <v>2047</v>
      </c>
    </row>
    <row r="494" spans="1:21">
      <c r="A494" s="125">
        <v>610815</v>
      </c>
      <c r="B494" s="126"/>
      <c r="C494" s="126" t="s">
        <v>1387</v>
      </c>
      <c r="D494" s="126"/>
      <c r="E494" s="126" t="s">
        <v>167</v>
      </c>
      <c r="F494" s="126"/>
      <c r="G494" s="127">
        <v>1400</v>
      </c>
      <c r="H494" s="126"/>
      <c r="I494" s="126"/>
      <c r="J494" s="130"/>
      <c r="K494" s="126"/>
      <c r="L494" s="127"/>
      <c r="M494" s="131"/>
      <c r="N494" s="127" t="str">
        <f t="shared" si="10"/>
        <v/>
      </c>
      <c r="O494" s="127" t="s">
        <v>556</v>
      </c>
      <c r="P494" s="127">
        <v>7</v>
      </c>
      <c r="Q494" s="126"/>
      <c r="R494" s="141"/>
      <c r="S494" s="135">
        <v>44792</v>
      </c>
      <c r="T494" s="142"/>
      <c r="U494" s="142">
        <f>IF(N494="",IFERROR(VLOOKUP(A494,'36-50'!A:S,19,FALSE),IFERROR(VLOOKUP(A494,'31-35'!A:S,19,FALSE),IFERROR(VLOOKUP(A494,'26-30'!A:S,19,FALSE),VLOOKUP(A494,'22-25'!A:S,19,FALSE)))),N494)</f>
        <v>2047</v>
      </c>
    </row>
    <row r="495" spans="1:21">
      <c r="A495" s="125">
        <v>610816</v>
      </c>
      <c r="B495" s="126"/>
      <c r="C495" s="126" t="s">
        <v>1388</v>
      </c>
      <c r="D495" s="126"/>
      <c r="E495" s="126" t="s">
        <v>167</v>
      </c>
      <c r="F495" s="126"/>
      <c r="G495" s="127">
        <v>600</v>
      </c>
      <c r="H495" s="126"/>
      <c r="I495" s="126"/>
      <c r="J495" s="130"/>
      <c r="K495" s="126"/>
      <c r="L495" s="127"/>
      <c r="M495" s="131"/>
      <c r="N495" s="127" t="str">
        <f t="shared" si="10"/>
        <v/>
      </c>
      <c r="O495" s="127" t="s">
        <v>556</v>
      </c>
      <c r="P495" s="127">
        <v>7</v>
      </c>
      <c r="Q495" s="126"/>
      <c r="R495" s="141"/>
      <c r="S495" s="135">
        <v>44792</v>
      </c>
      <c r="T495" s="142"/>
      <c r="U495" s="142">
        <f>IF(N495="",IFERROR(VLOOKUP(A495,'36-50'!A:S,19,FALSE),IFERROR(VLOOKUP(A495,'31-35'!A:S,19,FALSE),IFERROR(VLOOKUP(A495,'26-30'!A:S,19,FALSE),VLOOKUP(A495,'22-25'!A:S,19,FALSE)))),N495)</f>
        <v>2047</v>
      </c>
    </row>
    <row r="496" spans="1:21">
      <c r="A496" s="125">
        <v>610817</v>
      </c>
      <c r="B496" s="126"/>
      <c r="C496" s="126" t="s">
        <v>1389</v>
      </c>
      <c r="D496" s="126"/>
      <c r="E496" s="126" t="s">
        <v>167</v>
      </c>
      <c r="F496" s="126"/>
      <c r="G496" s="127">
        <v>1200</v>
      </c>
      <c r="H496" s="126"/>
      <c r="I496" s="126"/>
      <c r="J496" s="130"/>
      <c r="K496" s="126"/>
      <c r="L496" s="127"/>
      <c r="M496" s="131"/>
      <c r="N496" s="127" t="str">
        <f t="shared" si="10"/>
        <v/>
      </c>
      <c r="O496" s="127" t="s">
        <v>556</v>
      </c>
      <c r="P496" s="127">
        <v>7</v>
      </c>
      <c r="Q496" s="126"/>
      <c r="R496" s="141"/>
      <c r="S496" s="135">
        <v>44792</v>
      </c>
      <c r="T496" s="142"/>
      <c r="U496" s="142">
        <f>IF(N496="",IFERROR(VLOOKUP(A496,'36-50'!A:S,19,FALSE),IFERROR(VLOOKUP(A496,'31-35'!A:S,19,FALSE),IFERROR(VLOOKUP(A496,'26-30'!A:S,19,FALSE),VLOOKUP(A496,'22-25'!A:S,19,FALSE)))),N496)</f>
        <v>2047</v>
      </c>
    </row>
    <row r="497" spans="1:21">
      <c r="A497" s="125">
        <v>610818</v>
      </c>
      <c r="B497" s="126"/>
      <c r="C497" s="126" t="s">
        <v>1390</v>
      </c>
      <c r="D497" s="126"/>
      <c r="E497" s="126" t="s">
        <v>167</v>
      </c>
      <c r="F497" s="126"/>
      <c r="G497" s="127">
        <v>1200</v>
      </c>
      <c r="H497" s="126"/>
      <c r="I497" s="126"/>
      <c r="J497" s="130"/>
      <c r="K497" s="126"/>
      <c r="L497" s="127"/>
      <c r="M497" s="131"/>
      <c r="N497" s="127" t="str">
        <f t="shared" si="10"/>
        <v/>
      </c>
      <c r="O497" s="127" t="s">
        <v>556</v>
      </c>
      <c r="P497" s="127">
        <v>7</v>
      </c>
      <c r="Q497" s="126"/>
      <c r="R497" s="141"/>
      <c r="S497" s="135">
        <v>44792</v>
      </c>
      <c r="T497" s="142"/>
      <c r="U497" s="142">
        <f>IF(N497="",IFERROR(VLOOKUP(A497,'36-50'!A:S,19,FALSE),IFERROR(VLOOKUP(A497,'31-35'!A:S,19,FALSE),IFERROR(VLOOKUP(A497,'26-30'!A:S,19,FALSE),VLOOKUP(A497,'22-25'!A:S,19,FALSE)))),N497)</f>
        <v>2047</v>
      </c>
    </row>
    <row r="498" spans="1:21">
      <c r="A498" s="125">
        <v>610819</v>
      </c>
      <c r="B498" s="126"/>
      <c r="C498" s="126" t="s">
        <v>1391</v>
      </c>
      <c r="D498" s="126"/>
      <c r="E498" s="126" t="s">
        <v>167</v>
      </c>
      <c r="F498" s="126"/>
      <c r="G498" s="127">
        <v>1200</v>
      </c>
      <c r="H498" s="126"/>
      <c r="I498" s="126"/>
      <c r="J498" s="130"/>
      <c r="K498" s="126"/>
      <c r="L498" s="127"/>
      <c r="M498" s="131"/>
      <c r="N498" s="127" t="str">
        <f t="shared" si="10"/>
        <v/>
      </c>
      <c r="O498" s="127" t="s">
        <v>556</v>
      </c>
      <c r="P498" s="127">
        <v>7</v>
      </c>
      <c r="Q498" s="126"/>
      <c r="R498" s="141"/>
      <c r="S498" s="135">
        <v>44792</v>
      </c>
      <c r="T498" s="142"/>
      <c r="U498" s="142">
        <f>IF(N498="",IFERROR(VLOOKUP(A498,'36-50'!A:S,19,FALSE),IFERROR(VLOOKUP(A498,'31-35'!A:S,19,FALSE),IFERROR(VLOOKUP(A498,'26-30'!A:S,19,FALSE),VLOOKUP(A498,'22-25'!A:S,19,FALSE)))),N498)</f>
        <v>2047</v>
      </c>
    </row>
    <row r="499" spans="1:21">
      <c r="A499" s="125">
        <v>610821</v>
      </c>
      <c r="B499" s="126"/>
      <c r="C499" s="126" t="s">
        <v>1392</v>
      </c>
      <c r="D499" s="126"/>
      <c r="E499" s="126" t="s">
        <v>167</v>
      </c>
      <c r="F499" s="126"/>
      <c r="G499" s="127">
        <v>1400</v>
      </c>
      <c r="H499" s="126"/>
      <c r="I499" s="126"/>
      <c r="J499" s="130"/>
      <c r="K499" s="126"/>
      <c r="L499" s="127"/>
      <c r="M499" s="131"/>
      <c r="N499" s="127" t="str">
        <f t="shared" si="10"/>
        <v/>
      </c>
      <c r="O499" s="127" t="s">
        <v>556</v>
      </c>
      <c r="P499" s="127">
        <v>7</v>
      </c>
      <c r="Q499" s="126"/>
      <c r="R499" s="141"/>
      <c r="S499" s="135">
        <v>44792</v>
      </c>
      <c r="T499" s="142"/>
      <c r="U499" s="142">
        <f>IF(N499="",IFERROR(VLOOKUP(A499,'36-50'!A:S,19,FALSE),IFERROR(VLOOKUP(A499,'31-35'!A:S,19,FALSE),IFERROR(VLOOKUP(A499,'26-30'!A:S,19,FALSE),VLOOKUP(A499,'22-25'!A:S,19,FALSE)))),N499)</f>
        <v>2047</v>
      </c>
    </row>
    <row r="500" spans="1:21">
      <c r="A500" s="125">
        <v>610822</v>
      </c>
      <c r="B500" s="126"/>
      <c r="C500" s="126" t="s">
        <v>1393</v>
      </c>
      <c r="D500" s="126"/>
      <c r="E500" s="126" t="s">
        <v>167</v>
      </c>
      <c r="F500" s="126"/>
      <c r="G500" s="127">
        <v>400</v>
      </c>
      <c r="H500" s="126"/>
      <c r="I500" s="126"/>
      <c r="J500" s="130"/>
      <c r="K500" s="126"/>
      <c r="L500" s="127"/>
      <c r="M500" s="131"/>
      <c r="N500" s="127" t="str">
        <f t="shared" si="10"/>
        <v/>
      </c>
      <c r="O500" s="127" t="s">
        <v>556</v>
      </c>
      <c r="P500" s="127">
        <v>7</v>
      </c>
      <c r="Q500" s="126"/>
      <c r="R500" s="141"/>
      <c r="S500" s="135">
        <v>44792</v>
      </c>
      <c r="T500" s="142"/>
      <c r="U500" s="142">
        <f>IF(N500="",IFERROR(VLOOKUP(A500,'36-50'!A:S,19,FALSE),IFERROR(VLOOKUP(A500,'31-35'!A:S,19,FALSE),IFERROR(VLOOKUP(A500,'26-30'!A:S,19,FALSE),VLOOKUP(A500,'22-25'!A:S,19,FALSE)))),N500)</f>
        <v>2047</v>
      </c>
    </row>
    <row r="501" spans="1:21">
      <c r="A501" s="125">
        <v>610823</v>
      </c>
      <c r="B501" s="126"/>
      <c r="C501" s="126" t="s">
        <v>1394</v>
      </c>
      <c r="D501" s="126"/>
      <c r="E501" s="126" t="s">
        <v>167</v>
      </c>
      <c r="F501" s="126"/>
      <c r="G501" s="127">
        <v>300</v>
      </c>
      <c r="H501" s="126"/>
      <c r="I501" s="126"/>
      <c r="J501" s="130"/>
      <c r="K501" s="126"/>
      <c r="L501" s="127"/>
      <c r="M501" s="131"/>
      <c r="N501" s="127" t="str">
        <f t="shared" si="10"/>
        <v/>
      </c>
      <c r="O501" s="127" t="s">
        <v>556</v>
      </c>
      <c r="P501" s="127">
        <v>7</v>
      </c>
      <c r="Q501" s="126"/>
      <c r="R501" s="141"/>
      <c r="S501" s="135">
        <v>44792</v>
      </c>
      <c r="T501" s="142"/>
      <c r="U501" s="142">
        <f>IF(N501="",IFERROR(VLOOKUP(A501,'36-50'!A:S,19,FALSE),IFERROR(VLOOKUP(A501,'31-35'!A:S,19,FALSE),IFERROR(VLOOKUP(A501,'26-30'!A:S,19,FALSE),VLOOKUP(A501,'22-25'!A:S,19,FALSE)))),N501)</f>
        <v>2047</v>
      </c>
    </row>
    <row r="502" spans="1:21">
      <c r="A502" s="125">
        <v>330838</v>
      </c>
      <c r="B502" s="126" t="s">
        <v>1395</v>
      </c>
      <c r="C502" s="126" t="s">
        <v>1396</v>
      </c>
      <c r="D502" s="126"/>
      <c r="E502" s="126" t="s">
        <v>87</v>
      </c>
      <c r="F502" s="126" t="s">
        <v>546</v>
      </c>
      <c r="G502" s="127">
        <v>1200</v>
      </c>
      <c r="H502" s="126"/>
      <c r="I502" s="126"/>
      <c r="J502" s="130"/>
      <c r="K502" s="126"/>
      <c r="L502" s="127"/>
      <c r="M502" s="131"/>
      <c r="N502" s="127" t="str">
        <f t="shared" si="10"/>
        <v/>
      </c>
      <c r="O502" s="127" t="s">
        <v>556</v>
      </c>
      <c r="P502" s="127">
        <v>7</v>
      </c>
      <c r="Q502" s="126"/>
      <c r="R502" s="141"/>
      <c r="S502" s="135">
        <v>44792</v>
      </c>
      <c r="T502" s="142"/>
      <c r="U502" s="142">
        <f>IF(N502="",IFERROR(VLOOKUP(A502,'36-50'!A:S,19,FALSE),IFERROR(VLOOKUP(A502,'31-35'!A:S,19,FALSE),IFERROR(VLOOKUP(A502,'26-30'!A:S,19,FALSE),VLOOKUP(A502,'22-25'!A:S,19,FALSE)))),N502)</f>
        <v>2047</v>
      </c>
    </row>
    <row r="503" spans="1:21">
      <c r="A503" s="125">
        <v>330831</v>
      </c>
      <c r="B503" s="126"/>
      <c r="C503" s="126" t="s">
        <v>1397</v>
      </c>
      <c r="D503" s="126"/>
      <c r="E503" s="126" t="s">
        <v>87</v>
      </c>
      <c r="F503" s="126"/>
      <c r="G503" s="127">
        <v>1200</v>
      </c>
      <c r="H503" s="126"/>
      <c r="I503" s="126"/>
      <c r="J503" s="130"/>
      <c r="K503" s="126"/>
      <c r="L503" s="127"/>
      <c r="M503" s="131"/>
      <c r="N503" s="127" t="str">
        <f t="shared" si="10"/>
        <v/>
      </c>
      <c r="O503" s="127" t="s">
        <v>556</v>
      </c>
      <c r="P503" s="127">
        <v>7</v>
      </c>
      <c r="Q503" s="126"/>
      <c r="R503" s="141"/>
      <c r="S503" s="135">
        <v>44792</v>
      </c>
      <c r="T503" s="142"/>
      <c r="U503" s="142">
        <f>IF(N503="",IFERROR(VLOOKUP(A503,'36-50'!A:S,19,FALSE),IFERROR(VLOOKUP(A503,'31-35'!A:S,19,FALSE),IFERROR(VLOOKUP(A503,'26-30'!A:S,19,FALSE),VLOOKUP(A503,'22-25'!A:S,19,FALSE)))),N503)</f>
        <v>2047</v>
      </c>
    </row>
    <row r="504" spans="1:21">
      <c r="A504" s="125">
        <v>330832</v>
      </c>
      <c r="B504" s="126"/>
      <c r="C504" s="126" t="s">
        <v>1398</v>
      </c>
      <c r="D504" s="126"/>
      <c r="E504" s="126" t="s">
        <v>87</v>
      </c>
      <c r="F504" s="126"/>
      <c r="G504" s="127">
        <v>1200</v>
      </c>
      <c r="H504" s="126"/>
      <c r="I504" s="126"/>
      <c r="J504" s="130"/>
      <c r="K504" s="126"/>
      <c r="L504" s="127"/>
      <c r="M504" s="131"/>
      <c r="N504" s="127" t="str">
        <f t="shared" si="10"/>
        <v/>
      </c>
      <c r="O504" s="127" t="s">
        <v>556</v>
      </c>
      <c r="P504" s="127">
        <v>7</v>
      </c>
      <c r="Q504" s="126"/>
      <c r="R504" s="141"/>
      <c r="S504" s="135">
        <v>44792</v>
      </c>
      <c r="T504" s="142"/>
      <c r="U504" s="142">
        <f>IF(N504="",IFERROR(VLOOKUP(A504,'36-50'!A:S,19,FALSE),IFERROR(VLOOKUP(A504,'31-35'!A:S,19,FALSE),IFERROR(VLOOKUP(A504,'26-30'!A:S,19,FALSE),VLOOKUP(A504,'22-25'!A:S,19,FALSE)))),N504)</f>
        <v>2047</v>
      </c>
    </row>
    <row r="505" spans="1:21">
      <c r="A505" s="125">
        <v>330833</v>
      </c>
      <c r="B505" s="126"/>
      <c r="C505" s="126" t="s">
        <v>699</v>
      </c>
      <c r="D505" s="126"/>
      <c r="E505" s="126" t="s">
        <v>87</v>
      </c>
      <c r="F505" s="126"/>
      <c r="G505" s="127">
        <v>80</v>
      </c>
      <c r="H505" s="126"/>
      <c r="I505" s="126"/>
      <c r="J505" s="130"/>
      <c r="K505" s="126"/>
      <c r="L505" s="127"/>
      <c r="M505" s="131"/>
      <c r="N505" s="127" t="str">
        <f t="shared" si="10"/>
        <v/>
      </c>
      <c r="O505" s="127" t="s">
        <v>556</v>
      </c>
      <c r="P505" s="127">
        <v>7</v>
      </c>
      <c r="Q505" s="126"/>
      <c r="R505" s="141"/>
      <c r="S505" s="135">
        <v>44792</v>
      </c>
      <c r="T505" s="142"/>
      <c r="U505" s="142">
        <f>IF(N505="",IFERROR(VLOOKUP(A505,'36-50'!A:S,19,FALSE),IFERROR(VLOOKUP(A505,'31-35'!A:S,19,FALSE),IFERROR(VLOOKUP(A505,'26-30'!A:S,19,FALSE),VLOOKUP(A505,'22-25'!A:S,19,FALSE)))),N505)</f>
        <v>2047</v>
      </c>
    </row>
    <row r="506" spans="1:21">
      <c r="A506" s="125">
        <v>330834</v>
      </c>
      <c r="B506" s="126"/>
      <c r="C506" s="126" t="s">
        <v>1399</v>
      </c>
      <c r="D506" s="126"/>
      <c r="E506" s="126" t="s">
        <v>87</v>
      </c>
      <c r="F506" s="126"/>
      <c r="G506" s="127">
        <v>120</v>
      </c>
      <c r="H506" s="126"/>
      <c r="I506" s="126"/>
      <c r="J506" s="130"/>
      <c r="K506" s="126"/>
      <c r="L506" s="127"/>
      <c r="M506" s="131"/>
      <c r="N506" s="127" t="str">
        <f t="shared" si="10"/>
        <v/>
      </c>
      <c r="O506" s="127" t="s">
        <v>556</v>
      </c>
      <c r="P506" s="127">
        <v>7</v>
      </c>
      <c r="Q506" s="126"/>
      <c r="R506" s="141"/>
      <c r="S506" s="135">
        <v>44792</v>
      </c>
      <c r="T506" s="142"/>
      <c r="U506" s="142">
        <f>IF(N506="",IFERROR(VLOOKUP(A506,'36-50'!A:S,19,FALSE),IFERROR(VLOOKUP(A506,'31-35'!A:S,19,FALSE),IFERROR(VLOOKUP(A506,'26-30'!A:S,19,FALSE),VLOOKUP(A506,'22-25'!A:S,19,FALSE)))),N506)</f>
        <v>2047</v>
      </c>
    </row>
    <row r="507" spans="1:21">
      <c r="A507" s="125">
        <v>330839</v>
      </c>
      <c r="B507" s="126"/>
      <c r="C507" s="126" t="s">
        <v>1400</v>
      </c>
      <c r="D507" s="126"/>
      <c r="E507" s="126" t="s">
        <v>87</v>
      </c>
      <c r="F507" s="126"/>
      <c r="G507" s="127">
        <v>1200</v>
      </c>
      <c r="H507" s="126"/>
      <c r="I507" s="126"/>
      <c r="J507" s="130"/>
      <c r="K507" s="126"/>
      <c r="L507" s="127"/>
      <c r="M507" s="131"/>
      <c r="N507" s="127" t="str">
        <f t="shared" si="10"/>
        <v/>
      </c>
      <c r="O507" s="127" t="s">
        <v>556</v>
      </c>
      <c r="P507" s="127">
        <v>7</v>
      </c>
      <c r="Q507" s="126"/>
      <c r="R507" s="141"/>
      <c r="S507" s="135">
        <v>44792</v>
      </c>
      <c r="T507" s="142"/>
      <c r="U507" s="142">
        <f>IF(N507="",IFERROR(VLOOKUP(A507,'36-50'!A:S,19,FALSE),IFERROR(VLOOKUP(A507,'31-35'!A:S,19,FALSE),IFERROR(VLOOKUP(A507,'26-30'!A:S,19,FALSE),VLOOKUP(A507,'22-25'!A:S,19,FALSE)))),N507)</f>
        <v>2047</v>
      </c>
    </row>
    <row r="508" spans="1:21">
      <c r="A508" s="125">
        <v>330840</v>
      </c>
      <c r="B508" s="126"/>
      <c r="C508" s="126" t="s">
        <v>1401</v>
      </c>
      <c r="D508" s="126"/>
      <c r="E508" s="126" t="s">
        <v>87</v>
      </c>
      <c r="F508" s="126"/>
      <c r="G508" s="127">
        <v>1200</v>
      </c>
      <c r="H508" s="126"/>
      <c r="I508" s="126"/>
      <c r="J508" s="130"/>
      <c r="K508" s="126"/>
      <c r="L508" s="127"/>
      <c r="M508" s="131"/>
      <c r="N508" s="127" t="str">
        <f t="shared" si="10"/>
        <v/>
      </c>
      <c r="O508" s="127" t="s">
        <v>556</v>
      </c>
      <c r="P508" s="127">
        <v>7</v>
      </c>
      <c r="Q508" s="126"/>
      <c r="R508" s="141"/>
      <c r="S508" s="135">
        <v>44792</v>
      </c>
      <c r="T508" s="142"/>
      <c r="U508" s="142">
        <f>IF(N508="",IFERROR(VLOOKUP(A508,'36-50'!A:S,19,FALSE),IFERROR(VLOOKUP(A508,'31-35'!A:S,19,FALSE),IFERROR(VLOOKUP(A508,'26-30'!A:S,19,FALSE),VLOOKUP(A508,'22-25'!A:S,19,FALSE)))),N508)</f>
        <v>2047</v>
      </c>
    </row>
    <row r="509" spans="1:21">
      <c r="A509" s="125">
        <v>330841</v>
      </c>
      <c r="B509" s="126"/>
      <c r="C509" s="126" t="s">
        <v>1402</v>
      </c>
      <c r="D509" s="126"/>
      <c r="E509" s="126" t="s">
        <v>87</v>
      </c>
      <c r="F509" s="126"/>
      <c r="G509" s="127">
        <v>1200</v>
      </c>
      <c r="H509" s="126"/>
      <c r="I509" s="126"/>
      <c r="J509" s="130"/>
      <c r="K509" s="126"/>
      <c r="L509" s="127"/>
      <c r="M509" s="131"/>
      <c r="N509" s="127" t="str">
        <f t="shared" si="10"/>
        <v/>
      </c>
      <c r="O509" s="127" t="s">
        <v>556</v>
      </c>
      <c r="P509" s="127">
        <v>7</v>
      </c>
      <c r="Q509" s="126"/>
      <c r="R509" s="141"/>
      <c r="S509" s="135">
        <v>44792</v>
      </c>
      <c r="T509" s="142"/>
      <c r="U509" s="142">
        <f>IF(N509="",IFERROR(VLOOKUP(A509,'36-50'!A:S,19,FALSE),IFERROR(VLOOKUP(A509,'31-35'!A:S,19,FALSE),IFERROR(VLOOKUP(A509,'26-30'!A:S,19,FALSE),VLOOKUP(A509,'22-25'!A:S,19,FALSE)))),N509)</f>
        <v>2047</v>
      </c>
    </row>
    <row r="510" spans="1:21">
      <c r="A510" s="125">
        <v>330842</v>
      </c>
      <c r="B510" s="126"/>
      <c r="C510" s="126" t="s">
        <v>1403</v>
      </c>
      <c r="D510" s="126"/>
      <c r="E510" s="126" t="s">
        <v>87</v>
      </c>
      <c r="F510" s="126"/>
      <c r="G510" s="127">
        <v>1200</v>
      </c>
      <c r="H510" s="126"/>
      <c r="I510" s="126"/>
      <c r="J510" s="130"/>
      <c r="K510" s="126"/>
      <c r="L510" s="127"/>
      <c r="M510" s="131"/>
      <c r="N510" s="127" t="str">
        <f t="shared" si="10"/>
        <v/>
      </c>
      <c r="O510" s="127" t="s">
        <v>556</v>
      </c>
      <c r="P510" s="127">
        <v>7</v>
      </c>
      <c r="Q510" s="126"/>
      <c r="R510" s="141"/>
      <c r="S510" s="135">
        <v>44792</v>
      </c>
      <c r="T510" s="142"/>
      <c r="U510" s="142">
        <f>IF(N510="",IFERROR(VLOOKUP(A510,'36-50'!A:S,19,FALSE),IFERROR(VLOOKUP(A510,'31-35'!A:S,19,FALSE),IFERROR(VLOOKUP(A510,'26-30'!A:S,19,FALSE),VLOOKUP(A510,'22-25'!A:S,19,FALSE)))),N510)</f>
        <v>2047</v>
      </c>
    </row>
    <row r="511" spans="1:21">
      <c r="A511" s="125">
        <v>330844</v>
      </c>
      <c r="B511" s="126"/>
      <c r="C511" s="126" t="s">
        <v>1404</v>
      </c>
      <c r="D511" s="126"/>
      <c r="E511" s="126" t="s">
        <v>87</v>
      </c>
      <c r="F511" s="126"/>
      <c r="G511" s="127">
        <v>1200</v>
      </c>
      <c r="H511" s="126"/>
      <c r="I511" s="126"/>
      <c r="J511" s="130"/>
      <c r="K511" s="126"/>
      <c r="L511" s="127"/>
      <c r="M511" s="131"/>
      <c r="N511" s="127" t="str">
        <f t="shared" si="10"/>
        <v/>
      </c>
      <c r="O511" s="127" t="s">
        <v>556</v>
      </c>
      <c r="P511" s="127">
        <v>7</v>
      </c>
      <c r="Q511" s="126"/>
      <c r="R511" s="141"/>
      <c r="S511" s="135">
        <v>44792</v>
      </c>
      <c r="T511" s="142"/>
      <c r="U511" s="142">
        <f>IF(N511="",IFERROR(VLOOKUP(A511,'36-50'!A:S,19,FALSE),IFERROR(VLOOKUP(A511,'31-35'!A:S,19,FALSE),IFERROR(VLOOKUP(A511,'26-30'!A:S,19,FALSE),VLOOKUP(A511,'22-25'!A:S,19,FALSE)))),N511)</f>
        <v>2047</v>
      </c>
    </row>
    <row r="512" spans="1:21">
      <c r="A512" s="125">
        <v>330845</v>
      </c>
      <c r="B512" s="126"/>
      <c r="C512" s="126" t="s">
        <v>1405</v>
      </c>
      <c r="D512" s="126"/>
      <c r="E512" s="126" t="s">
        <v>87</v>
      </c>
      <c r="F512" s="126"/>
      <c r="G512" s="127">
        <v>1200</v>
      </c>
      <c r="H512" s="126"/>
      <c r="I512" s="126"/>
      <c r="J512" s="130"/>
      <c r="K512" s="126"/>
      <c r="L512" s="127"/>
      <c r="M512" s="131"/>
      <c r="N512" s="127" t="str">
        <f t="shared" si="10"/>
        <v/>
      </c>
      <c r="O512" s="127" t="s">
        <v>556</v>
      </c>
      <c r="P512" s="127">
        <v>7</v>
      </c>
      <c r="Q512" s="126"/>
      <c r="R512" s="141"/>
      <c r="S512" s="135">
        <v>44792</v>
      </c>
      <c r="T512" s="142"/>
      <c r="U512" s="142">
        <f>IF(N512="",IFERROR(VLOOKUP(A512,'36-50'!A:S,19,FALSE),IFERROR(VLOOKUP(A512,'31-35'!A:S,19,FALSE),IFERROR(VLOOKUP(A512,'26-30'!A:S,19,FALSE),VLOOKUP(A512,'22-25'!A:S,19,FALSE)))),N512)</f>
        <v>2047</v>
      </c>
    </row>
    <row r="513" spans="1:21">
      <c r="A513" s="125">
        <v>440825</v>
      </c>
      <c r="B513" s="126"/>
      <c r="C513" s="126" t="s">
        <v>1406</v>
      </c>
      <c r="D513" s="126"/>
      <c r="E513" s="126" t="s">
        <v>127</v>
      </c>
      <c r="F513" s="126"/>
      <c r="G513" s="127">
        <v>3200</v>
      </c>
      <c r="H513" s="126"/>
      <c r="I513" s="126"/>
      <c r="J513" s="130"/>
      <c r="K513" s="126"/>
      <c r="L513" s="127"/>
      <c r="M513" s="131"/>
      <c r="N513" s="127" t="str">
        <f t="shared" si="10"/>
        <v/>
      </c>
      <c r="O513" s="127" t="s">
        <v>556</v>
      </c>
      <c r="P513" s="127">
        <v>7</v>
      </c>
      <c r="Q513" s="126"/>
      <c r="R513" s="141"/>
      <c r="S513" s="135">
        <v>44792</v>
      </c>
      <c r="T513" s="142"/>
      <c r="U513" s="142">
        <f>IF(N513="",IFERROR(VLOOKUP(A513,'36-50'!A:S,19,FALSE),IFERROR(VLOOKUP(A513,'31-35'!A:S,19,FALSE),IFERROR(VLOOKUP(A513,'26-30'!A:S,19,FALSE),VLOOKUP(A513,'22-25'!A:S,19,FALSE)))),N513)</f>
        <v>2048</v>
      </c>
    </row>
    <row r="514" spans="1:21">
      <c r="A514" s="125">
        <v>440826</v>
      </c>
      <c r="B514" s="126"/>
      <c r="C514" s="126" t="s">
        <v>1407</v>
      </c>
      <c r="D514" s="126"/>
      <c r="E514" s="126" t="s">
        <v>127</v>
      </c>
      <c r="F514" s="126"/>
      <c r="G514" s="127">
        <v>3200</v>
      </c>
      <c r="H514" s="126"/>
      <c r="I514" s="126"/>
      <c r="J514" s="130"/>
      <c r="K514" s="126"/>
      <c r="L514" s="127"/>
      <c r="M514" s="131"/>
      <c r="N514" s="127" t="str">
        <f t="shared" si="10"/>
        <v/>
      </c>
      <c r="O514" s="127" t="s">
        <v>556</v>
      </c>
      <c r="P514" s="127">
        <v>7</v>
      </c>
      <c r="Q514" s="126"/>
      <c r="R514" s="141"/>
      <c r="S514" s="135">
        <v>44792</v>
      </c>
      <c r="T514" s="142"/>
      <c r="U514" s="142">
        <f>IF(N514="",IFERROR(VLOOKUP(A514,'36-50'!A:S,19,FALSE),IFERROR(VLOOKUP(A514,'31-35'!A:S,19,FALSE),IFERROR(VLOOKUP(A514,'26-30'!A:S,19,FALSE),VLOOKUP(A514,'22-25'!A:S,19,FALSE)))),N514)</f>
        <v>2048</v>
      </c>
    </row>
    <row r="515" spans="1:21">
      <c r="A515" s="125">
        <v>440827</v>
      </c>
      <c r="B515" s="126"/>
      <c r="C515" s="126" t="s">
        <v>1408</v>
      </c>
      <c r="D515" s="126"/>
      <c r="E515" s="126" t="s">
        <v>127</v>
      </c>
      <c r="F515" s="126"/>
      <c r="G515" s="127">
        <v>1200</v>
      </c>
      <c r="H515" s="126"/>
      <c r="I515" s="126"/>
      <c r="J515" s="130"/>
      <c r="K515" s="126"/>
      <c r="L515" s="127"/>
      <c r="M515" s="131"/>
      <c r="N515" s="127" t="str">
        <f t="shared" si="10"/>
        <v/>
      </c>
      <c r="O515" s="127" t="s">
        <v>556</v>
      </c>
      <c r="P515" s="127">
        <v>7</v>
      </c>
      <c r="Q515" s="126"/>
      <c r="R515" s="141"/>
      <c r="S515" s="135">
        <v>44792</v>
      </c>
      <c r="T515" s="142"/>
      <c r="U515" s="142">
        <f>IF(N515="",IFERROR(VLOOKUP(A515,'36-50'!A:S,19,FALSE),IFERROR(VLOOKUP(A515,'31-35'!A:S,19,FALSE),IFERROR(VLOOKUP(A515,'26-30'!A:S,19,FALSE),VLOOKUP(A515,'22-25'!A:S,19,FALSE)))),N515)</f>
        <v>2048</v>
      </c>
    </row>
    <row r="516" spans="1:21">
      <c r="A516" s="125">
        <v>440830</v>
      </c>
      <c r="B516" s="126"/>
      <c r="C516" s="126" t="s">
        <v>1409</v>
      </c>
      <c r="D516" s="126"/>
      <c r="E516" s="126" t="s">
        <v>127</v>
      </c>
      <c r="F516" s="126"/>
      <c r="G516" s="127">
        <v>1200</v>
      </c>
      <c r="H516" s="126"/>
      <c r="I516" s="126"/>
      <c r="J516" s="130"/>
      <c r="K516" s="126"/>
      <c r="L516" s="127"/>
      <c r="M516" s="131"/>
      <c r="N516" s="127" t="str">
        <f t="shared" si="10"/>
        <v/>
      </c>
      <c r="O516" s="127" t="s">
        <v>556</v>
      </c>
      <c r="P516" s="127">
        <v>7</v>
      </c>
      <c r="Q516" s="126"/>
      <c r="R516" s="141"/>
      <c r="S516" s="135">
        <v>44792</v>
      </c>
      <c r="T516" s="142"/>
      <c r="U516" s="142">
        <f>IF(N516="",IFERROR(VLOOKUP(A516,'36-50'!A:S,19,FALSE),IFERROR(VLOOKUP(A516,'31-35'!A:S,19,FALSE),IFERROR(VLOOKUP(A516,'26-30'!A:S,19,FALSE),VLOOKUP(A516,'22-25'!A:S,19,FALSE)))),N516)</f>
        <v>2048</v>
      </c>
    </row>
    <row r="517" spans="1:21">
      <c r="A517" s="125">
        <v>440831</v>
      </c>
      <c r="B517" s="126"/>
      <c r="C517" s="126" t="s">
        <v>1410</v>
      </c>
      <c r="D517" s="126"/>
      <c r="E517" s="126" t="s">
        <v>127</v>
      </c>
      <c r="F517" s="126"/>
      <c r="G517" s="127">
        <v>1200</v>
      </c>
      <c r="H517" s="126"/>
      <c r="I517" s="126"/>
      <c r="J517" s="130"/>
      <c r="K517" s="126"/>
      <c r="L517" s="127"/>
      <c r="M517" s="131"/>
      <c r="N517" s="127" t="str">
        <f t="shared" si="10"/>
        <v/>
      </c>
      <c r="O517" s="127" t="s">
        <v>556</v>
      </c>
      <c r="P517" s="127">
        <v>7</v>
      </c>
      <c r="Q517" s="126"/>
      <c r="R517" s="141"/>
      <c r="S517" s="135">
        <v>44792</v>
      </c>
      <c r="T517" s="142"/>
      <c r="U517" s="142">
        <f>IF(N517="",IFERROR(VLOOKUP(A517,'36-50'!A:S,19,FALSE),IFERROR(VLOOKUP(A517,'31-35'!A:S,19,FALSE),IFERROR(VLOOKUP(A517,'26-30'!A:S,19,FALSE),VLOOKUP(A517,'22-25'!A:S,19,FALSE)))),N517)</f>
        <v>2048</v>
      </c>
    </row>
    <row r="518" spans="1:21">
      <c r="A518" s="125">
        <v>440832</v>
      </c>
      <c r="B518" s="126"/>
      <c r="C518" s="126" t="s">
        <v>1411</v>
      </c>
      <c r="D518" s="126"/>
      <c r="E518" s="126" t="s">
        <v>127</v>
      </c>
      <c r="F518" s="126"/>
      <c r="G518" s="127">
        <v>1200</v>
      </c>
      <c r="H518" s="126"/>
      <c r="I518" s="126"/>
      <c r="J518" s="130"/>
      <c r="K518" s="126"/>
      <c r="L518" s="127"/>
      <c r="M518" s="131"/>
      <c r="N518" s="127" t="str">
        <f t="shared" si="10"/>
        <v/>
      </c>
      <c r="O518" s="127" t="s">
        <v>556</v>
      </c>
      <c r="P518" s="127">
        <v>7</v>
      </c>
      <c r="Q518" s="126"/>
      <c r="R518" s="141"/>
      <c r="S518" s="135">
        <v>44792</v>
      </c>
      <c r="T518" s="142"/>
      <c r="U518" s="142">
        <f>IF(N518="",IFERROR(VLOOKUP(A518,'36-50'!A:S,19,FALSE),IFERROR(VLOOKUP(A518,'31-35'!A:S,19,FALSE),IFERROR(VLOOKUP(A518,'26-30'!A:S,19,FALSE),VLOOKUP(A518,'22-25'!A:S,19,FALSE)))),N518)</f>
        <v>2048</v>
      </c>
    </row>
    <row r="519" spans="1:21">
      <c r="A519" s="125">
        <v>450816</v>
      </c>
      <c r="B519" s="126"/>
      <c r="C519" s="126" t="s">
        <v>1412</v>
      </c>
      <c r="D519" s="126"/>
      <c r="E519" s="126" t="s">
        <v>132</v>
      </c>
      <c r="F519" s="126"/>
      <c r="G519" s="127">
        <v>1200</v>
      </c>
      <c r="H519" s="126"/>
      <c r="I519" s="126"/>
      <c r="J519" s="130"/>
      <c r="K519" s="126"/>
      <c r="L519" s="127"/>
      <c r="M519" s="131"/>
      <c r="N519" s="127" t="str">
        <f t="shared" si="10"/>
        <v/>
      </c>
      <c r="O519" s="127" t="s">
        <v>556</v>
      </c>
      <c r="P519" s="127">
        <v>7</v>
      </c>
      <c r="Q519" s="126"/>
      <c r="R519" s="141"/>
      <c r="S519" s="135">
        <v>44792</v>
      </c>
      <c r="T519" s="142"/>
      <c r="U519" s="142">
        <f>IF(N519="",IFERROR(VLOOKUP(A519,'36-50'!A:S,19,FALSE),IFERROR(VLOOKUP(A519,'31-35'!A:S,19,FALSE),IFERROR(VLOOKUP(A519,'26-30'!A:S,19,FALSE),VLOOKUP(A519,'22-25'!A:S,19,FALSE)))),N519)</f>
        <v>2048</v>
      </c>
    </row>
    <row r="520" spans="1:21">
      <c r="A520" s="125">
        <v>450817</v>
      </c>
      <c r="B520" s="126"/>
      <c r="C520" s="126" t="s">
        <v>1413</v>
      </c>
      <c r="D520" s="126"/>
      <c r="E520" s="126" t="s">
        <v>132</v>
      </c>
      <c r="F520" s="126"/>
      <c r="G520" s="127">
        <v>1200</v>
      </c>
      <c r="H520" s="126"/>
      <c r="I520" s="126"/>
      <c r="J520" s="130"/>
      <c r="K520" s="126"/>
      <c r="L520" s="127"/>
      <c r="M520" s="131"/>
      <c r="N520" s="127" t="str">
        <f t="shared" si="10"/>
        <v/>
      </c>
      <c r="O520" s="127" t="s">
        <v>556</v>
      </c>
      <c r="P520" s="127">
        <v>7</v>
      </c>
      <c r="Q520" s="126"/>
      <c r="R520" s="141"/>
      <c r="S520" s="135">
        <v>44792</v>
      </c>
      <c r="T520" s="142"/>
      <c r="U520" s="142">
        <f>IF(N520="",IFERROR(VLOOKUP(A520,'36-50'!A:S,19,FALSE),IFERROR(VLOOKUP(A520,'31-35'!A:S,19,FALSE),IFERROR(VLOOKUP(A520,'26-30'!A:S,19,FALSE),VLOOKUP(A520,'22-25'!A:S,19,FALSE)))),N520)</f>
        <v>2048</v>
      </c>
    </row>
    <row r="521" spans="1:21">
      <c r="A521" s="125">
        <v>450818</v>
      </c>
      <c r="B521" s="126"/>
      <c r="C521" s="126" t="s">
        <v>1414</v>
      </c>
      <c r="D521" s="126"/>
      <c r="E521" s="126" t="s">
        <v>132</v>
      </c>
      <c r="F521" s="126"/>
      <c r="G521" s="127">
        <v>1200</v>
      </c>
      <c r="H521" s="126"/>
      <c r="I521" s="126"/>
      <c r="J521" s="130"/>
      <c r="K521" s="126"/>
      <c r="L521" s="127"/>
      <c r="M521" s="131"/>
      <c r="N521" s="127" t="str">
        <f t="shared" si="10"/>
        <v/>
      </c>
      <c r="O521" s="127" t="s">
        <v>556</v>
      </c>
      <c r="P521" s="127">
        <v>7</v>
      </c>
      <c r="Q521" s="126"/>
      <c r="R521" s="141"/>
      <c r="S521" s="135">
        <v>44792</v>
      </c>
      <c r="T521" s="142"/>
      <c r="U521" s="142">
        <f>IF(N521="",IFERROR(VLOOKUP(A521,'36-50'!A:S,19,FALSE),IFERROR(VLOOKUP(A521,'31-35'!A:S,19,FALSE),IFERROR(VLOOKUP(A521,'26-30'!A:S,19,FALSE),VLOOKUP(A521,'22-25'!A:S,19,FALSE)))),N521)</f>
        <v>2048</v>
      </c>
    </row>
    <row r="522" spans="1:21">
      <c r="A522" s="125">
        <v>450819</v>
      </c>
      <c r="B522" s="126"/>
      <c r="C522" s="126" t="s">
        <v>1415</v>
      </c>
      <c r="D522" s="126"/>
      <c r="E522" s="126" t="s">
        <v>132</v>
      </c>
      <c r="F522" s="126"/>
      <c r="G522" s="127">
        <v>1200</v>
      </c>
      <c r="H522" s="126"/>
      <c r="I522" s="126"/>
      <c r="J522" s="130"/>
      <c r="K522" s="126"/>
      <c r="L522" s="127"/>
      <c r="M522" s="131"/>
      <c r="N522" s="127" t="str">
        <f t="shared" si="10"/>
        <v/>
      </c>
      <c r="O522" s="127" t="s">
        <v>556</v>
      </c>
      <c r="P522" s="127">
        <v>7</v>
      </c>
      <c r="Q522" s="126"/>
      <c r="R522" s="141"/>
      <c r="S522" s="135">
        <v>44792</v>
      </c>
      <c r="T522" s="142"/>
      <c r="U522" s="142">
        <f>IF(N522="",IFERROR(VLOOKUP(A522,'36-50'!A:S,19,FALSE),IFERROR(VLOOKUP(A522,'31-35'!A:S,19,FALSE),IFERROR(VLOOKUP(A522,'26-30'!A:S,19,FALSE),VLOOKUP(A522,'22-25'!A:S,19,FALSE)))),N522)</f>
        <v>2048</v>
      </c>
    </row>
    <row r="523" spans="1:21">
      <c r="A523" s="125">
        <v>460802</v>
      </c>
      <c r="B523" s="126"/>
      <c r="C523" s="126" t="s">
        <v>1416</v>
      </c>
      <c r="D523" s="126">
        <v>460200</v>
      </c>
      <c r="E523" s="126" t="s">
        <v>137</v>
      </c>
      <c r="F523" s="126" t="s">
        <v>1417</v>
      </c>
      <c r="G523" s="127">
        <v>2400</v>
      </c>
      <c r="H523" s="126"/>
      <c r="I523" s="126"/>
      <c r="J523" s="130"/>
      <c r="K523" s="126"/>
      <c r="L523" s="127"/>
      <c r="M523" s="131"/>
      <c r="N523" s="127" t="str">
        <f t="shared" si="10"/>
        <v/>
      </c>
      <c r="O523" s="127" t="s">
        <v>556</v>
      </c>
      <c r="P523" s="127">
        <v>7</v>
      </c>
      <c r="Q523" s="126"/>
      <c r="R523" s="141"/>
      <c r="S523" s="135">
        <v>44792</v>
      </c>
      <c r="T523" s="142"/>
      <c r="U523" s="142">
        <f>IF(N523="",IFERROR(VLOOKUP(A523,'36-50'!A:S,19,FALSE),IFERROR(VLOOKUP(A523,'31-35'!A:S,19,FALSE),IFERROR(VLOOKUP(A523,'26-30'!A:S,19,FALSE),VLOOKUP(A523,'22-25'!A:S,19,FALSE)))),N523)</f>
        <v>2048</v>
      </c>
    </row>
    <row r="524" spans="1:21">
      <c r="A524" s="125">
        <v>460803</v>
      </c>
      <c r="B524" s="126"/>
      <c r="C524" s="126" t="s">
        <v>1418</v>
      </c>
      <c r="D524" s="126"/>
      <c r="E524" s="126" t="s">
        <v>137</v>
      </c>
      <c r="F524" s="126"/>
      <c r="G524" s="127">
        <v>1200</v>
      </c>
      <c r="H524" s="126"/>
      <c r="I524" s="126"/>
      <c r="J524" s="130"/>
      <c r="K524" s="126"/>
      <c r="L524" s="127"/>
      <c r="M524" s="131"/>
      <c r="N524" s="127" t="str">
        <f t="shared" si="10"/>
        <v/>
      </c>
      <c r="O524" s="127" t="s">
        <v>556</v>
      </c>
      <c r="P524" s="127">
        <v>7</v>
      </c>
      <c r="Q524" s="126"/>
      <c r="R524" s="141"/>
      <c r="S524" s="135">
        <v>44792</v>
      </c>
      <c r="T524" s="142"/>
      <c r="U524" s="142">
        <f>IF(N524="",IFERROR(VLOOKUP(A524,'36-50'!A:S,19,FALSE),IFERROR(VLOOKUP(A524,'31-35'!A:S,19,FALSE),IFERROR(VLOOKUP(A524,'26-30'!A:S,19,FALSE),VLOOKUP(A524,'22-25'!A:S,19,FALSE)))),N524)</f>
        <v>2048</v>
      </c>
    </row>
    <row r="525" spans="1:21">
      <c r="A525" s="125">
        <v>460804</v>
      </c>
      <c r="B525" s="126"/>
      <c r="C525" s="126" t="s">
        <v>1419</v>
      </c>
      <c r="D525" s="126"/>
      <c r="E525" s="126" t="s">
        <v>137</v>
      </c>
      <c r="F525" s="126"/>
      <c r="G525" s="127">
        <v>1200</v>
      </c>
      <c r="H525" s="126"/>
      <c r="I525" s="126"/>
      <c r="J525" s="130"/>
      <c r="K525" s="126"/>
      <c r="L525" s="127"/>
      <c r="M525" s="131"/>
      <c r="N525" s="127" t="str">
        <f t="shared" si="10"/>
        <v/>
      </c>
      <c r="O525" s="127" t="s">
        <v>556</v>
      </c>
      <c r="P525" s="127">
        <v>7</v>
      </c>
      <c r="Q525" s="126"/>
      <c r="R525" s="141"/>
      <c r="S525" s="135">
        <v>44792</v>
      </c>
      <c r="T525" s="142"/>
      <c r="U525" s="142">
        <f>IF(N525="",IFERROR(VLOOKUP(A525,'36-50'!A:S,19,FALSE),IFERROR(VLOOKUP(A525,'31-35'!A:S,19,FALSE),IFERROR(VLOOKUP(A525,'26-30'!A:S,19,FALSE),VLOOKUP(A525,'22-25'!A:S,19,FALSE)))),N525)</f>
        <v>2048</v>
      </c>
    </row>
    <row r="526" spans="1:21">
      <c r="A526" s="125">
        <v>460805</v>
      </c>
      <c r="B526" s="126"/>
      <c r="C526" s="126" t="s">
        <v>1420</v>
      </c>
      <c r="D526" s="126"/>
      <c r="E526" s="126" t="s">
        <v>137</v>
      </c>
      <c r="F526" s="126"/>
      <c r="G526" s="127">
        <v>1200</v>
      </c>
      <c r="H526" s="126"/>
      <c r="I526" s="126"/>
      <c r="J526" s="130"/>
      <c r="K526" s="126"/>
      <c r="L526" s="127"/>
      <c r="M526" s="131"/>
      <c r="N526" s="127" t="str">
        <f t="shared" si="10"/>
        <v/>
      </c>
      <c r="O526" s="127" t="s">
        <v>556</v>
      </c>
      <c r="P526" s="127">
        <v>7</v>
      </c>
      <c r="Q526" s="126"/>
      <c r="R526" s="141"/>
      <c r="S526" s="135">
        <v>44792</v>
      </c>
      <c r="T526" s="142"/>
      <c r="U526" s="142">
        <f>IF(N526="",IFERROR(VLOOKUP(A526,'36-50'!A:S,19,FALSE),IFERROR(VLOOKUP(A526,'31-35'!A:S,19,FALSE),IFERROR(VLOOKUP(A526,'26-30'!A:S,19,FALSE),VLOOKUP(A526,'22-25'!A:S,19,FALSE)))),N526)</f>
        <v>2048</v>
      </c>
    </row>
    <row r="527" spans="1:21">
      <c r="A527" s="125">
        <v>460806</v>
      </c>
      <c r="B527" s="126"/>
      <c r="C527" s="126" t="s">
        <v>1421</v>
      </c>
      <c r="D527" s="126"/>
      <c r="E527" s="126" t="s">
        <v>137</v>
      </c>
      <c r="F527" s="126"/>
      <c r="G527" s="127">
        <v>1200</v>
      </c>
      <c r="H527" s="126"/>
      <c r="I527" s="126"/>
      <c r="J527" s="130"/>
      <c r="K527" s="126"/>
      <c r="L527" s="127"/>
      <c r="M527" s="131"/>
      <c r="N527" s="127" t="str">
        <f t="shared" si="10"/>
        <v/>
      </c>
      <c r="O527" s="127" t="s">
        <v>556</v>
      </c>
      <c r="P527" s="127">
        <v>7</v>
      </c>
      <c r="Q527" s="126"/>
      <c r="R527" s="141"/>
      <c r="S527" s="135">
        <v>44792</v>
      </c>
      <c r="T527" s="142"/>
      <c r="U527" s="142">
        <f>IF(N527="",IFERROR(VLOOKUP(A527,'36-50'!A:S,19,FALSE),IFERROR(VLOOKUP(A527,'31-35'!A:S,19,FALSE),IFERROR(VLOOKUP(A527,'26-30'!A:S,19,FALSE),VLOOKUP(A527,'22-25'!A:S,19,FALSE)))),N527)</f>
        <v>2048</v>
      </c>
    </row>
    <row r="528" spans="1:21">
      <c r="A528" s="125">
        <v>460807</v>
      </c>
      <c r="B528" s="126"/>
      <c r="C528" s="126" t="s">
        <v>1422</v>
      </c>
      <c r="D528" s="126"/>
      <c r="E528" s="126" t="s">
        <v>137</v>
      </c>
      <c r="F528" s="126"/>
      <c r="G528" s="127">
        <v>1000</v>
      </c>
      <c r="H528" s="126"/>
      <c r="I528" s="126"/>
      <c r="J528" s="130"/>
      <c r="K528" s="126"/>
      <c r="L528" s="127"/>
      <c r="M528" s="131"/>
      <c r="N528" s="127" t="str">
        <f t="shared" si="10"/>
        <v/>
      </c>
      <c r="O528" s="127" t="s">
        <v>556</v>
      </c>
      <c r="P528" s="127">
        <v>7</v>
      </c>
      <c r="Q528" s="126"/>
      <c r="R528" s="141"/>
      <c r="S528" s="135">
        <v>44792</v>
      </c>
      <c r="T528" s="142"/>
      <c r="U528" s="142">
        <f>IF(N528="",IFERROR(VLOOKUP(A528,'36-50'!A:S,19,FALSE),IFERROR(VLOOKUP(A528,'31-35'!A:S,19,FALSE),IFERROR(VLOOKUP(A528,'26-30'!A:S,19,FALSE),VLOOKUP(A528,'22-25'!A:S,19,FALSE)))),N528)</f>
        <v>2048</v>
      </c>
    </row>
    <row r="529" spans="1:21">
      <c r="A529" s="125">
        <v>220811</v>
      </c>
      <c r="B529" s="126"/>
      <c r="C529" s="126" t="s">
        <v>1423</v>
      </c>
      <c r="D529" s="126">
        <v>220200</v>
      </c>
      <c r="E529" s="126" t="s">
        <v>68</v>
      </c>
      <c r="F529" s="126" t="s">
        <v>418</v>
      </c>
      <c r="G529" s="127">
        <v>1200</v>
      </c>
      <c r="H529" s="126"/>
      <c r="I529" s="126"/>
      <c r="J529" s="130"/>
      <c r="K529" s="126"/>
      <c r="L529" s="127"/>
      <c r="M529" s="131"/>
      <c r="N529" s="127" t="str">
        <f t="shared" si="10"/>
        <v/>
      </c>
      <c r="O529" s="127" t="s">
        <v>556</v>
      </c>
      <c r="P529" s="127">
        <v>7</v>
      </c>
      <c r="Q529" s="126"/>
      <c r="R529" s="141"/>
      <c r="S529" s="135">
        <v>44792</v>
      </c>
      <c r="T529" s="142"/>
      <c r="U529" s="142">
        <f>IF(N529="",IFERROR(VLOOKUP(A529,'36-50'!A:S,19,FALSE),IFERROR(VLOOKUP(A529,'31-35'!A:S,19,FALSE),IFERROR(VLOOKUP(A529,'26-30'!A:S,19,FALSE),VLOOKUP(A529,'22-25'!A:S,19,FALSE)))),N529)</f>
        <v>2048</v>
      </c>
    </row>
    <row r="530" spans="1:21">
      <c r="A530" s="125">
        <v>220812</v>
      </c>
      <c r="B530" s="126"/>
      <c r="C530" s="126" t="s">
        <v>1424</v>
      </c>
      <c r="D530" s="126"/>
      <c r="E530" s="126" t="s">
        <v>68</v>
      </c>
      <c r="F530" s="126"/>
      <c r="G530" s="127">
        <v>1800</v>
      </c>
      <c r="H530" s="126"/>
      <c r="I530" s="126"/>
      <c r="J530" s="130"/>
      <c r="K530" s="126"/>
      <c r="L530" s="127"/>
      <c r="M530" s="131"/>
      <c r="N530" s="127" t="str">
        <f t="shared" si="10"/>
        <v/>
      </c>
      <c r="O530" s="127" t="s">
        <v>556</v>
      </c>
      <c r="P530" s="127">
        <v>7</v>
      </c>
      <c r="Q530" s="126"/>
      <c r="R530" s="141"/>
      <c r="S530" s="135">
        <v>44792</v>
      </c>
      <c r="T530" s="142"/>
      <c r="U530" s="142">
        <f>IF(N530="",IFERROR(VLOOKUP(A530,'36-50'!A:S,19,FALSE),IFERROR(VLOOKUP(A530,'31-35'!A:S,19,FALSE),IFERROR(VLOOKUP(A530,'26-30'!A:S,19,FALSE),VLOOKUP(A530,'22-25'!A:S,19,FALSE)))),N530)</f>
        <v>2048</v>
      </c>
    </row>
    <row r="531" spans="1:21">
      <c r="A531" s="125">
        <v>220813</v>
      </c>
      <c r="B531" s="126"/>
      <c r="C531" s="126" t="s">
        <v>1425</v>
      </c>
      <c r="D531" s="126"/>
      <c r="E531" s="126" t="s">
        <v>68</v>
      </c>
      <c r="F531" s="126"/>
      <c r="G531" s="127">
        <v>1800</v>
      </c>
      <c r="H531" s="126"/>
      <c r="I531" s="126"/>
      <c r="J531" s="130"/>
      <c r="K531" s="126"/>
      <c r="L531" s="127"/>
      <c r="M531" s="131"/>
      <c r="N531" s="127" t="str">
        <f t="shared" si="10"/>
        <v/>
      </c>
      <c r="O531" s="127" t="s">
        <v>556</v>
      </c>
      <c r="P531" s="127">
        <v>7</v>
      </c>
      <c r="Q531" s="126"/>
      <c r="R531" s="141"/>
      <c r="S531" s="135">
        <v>44792</v>
      </c>
      <c r="T531" s="142"/>
      <c r="U531" s="142">
        <f>IF(N531="",IFERROR(VLOOKUP(A531,'36-50'!A:S,19,FALSE),IFERROR(VLOOKUP(A531,'31-35'!A:S,19,FALSE),IFERROR(VLOOKUP(A531,'26-30'!A:S,19,FALSE),VLOOKUP(A531,'22-25'!A:S,19,FALSE)))),N531)</f>
        <v>2048</v>
      </c>
    </row>
    <row r="532" spans="1:21">
      <c r="A532" s="125">
        <v>220814</v>
      </c>
      <c r="B532" s="126"/>
      <c r="C532" s="126" t="s">
        <v>1426</v>
      </c>
      <c r="D532" s="126"/>
      <c r="E532" s="126" t="s">
        <v>68</v>
      </c>
      <c r="F532" s="126"/>
      <c r="G532" s="127">
        <v>1200</v>
      </c>
      <c r="H532" s="126"/>
      <c r="I532" s="126"/>
      <c r="J532" s="130"/>
      <c r="K532" s="126"/>
      <c r="L532" s="127"/>
      <c r="M532" s="131"/>
      <c r="N532" s="127" t="str">
        <f t="shared" si="10"/>
        <v/>
      </c>
      <c r="O532" s="127" t="s">
        <v>556</v>
      </c>
      <c r="P532" s="127">
        <v>7</v>
      </c>
      <c r="Q532" s="126"/>
      <c r="R532" s="141"/>
      <c r="S532" s="135">
        <v>44792</v>
      </c>
      <c r="T532" s="142"/>
      <c r="U532" s="142">
        <f>IF(N532="",IFERROR(VLOOKUP(A532,'36-50'!A:S,19,FALSE),IFERROR(VLOOKUP(A532,'31-35'!A:S,19,FALSE),IFERROR(VLOOKUP(A532,'26-30'!A:S,19,FALSE),VLOOKUP(A532,'22-25'!A:S,19,FALSE)))),N532)</f>
        <v>2048</v>
      </c>
    </row>
    <row r="533" spans="1:21">
      <c r="A533" s="125">
        <v>220815</v>
      </c>
      <c r="B533" s="126"/>
      <c r="C533" s="126" t="s">
        <v>1427</v>
      </c>
      <c r="D533" s="126"/>
      <c r="E533" s="126" t="s">
        <v>68</v>
      </c>
      <c r="F533" s="126"/>
      <c r="G533" s="127">
        <v>1200</v>
      </c>
      <c r="H533" s="126"/>
      <c r="I533" s="126"/>
      <c r="J533" s="130"/>
      <c r="K533" s="126"/>
      <c r="L533" s="127"/>
      <c r="M533" s="131"/>
      <c r="N533" s="127" t="str">
        <f t="shared" si="10"/>
        <v/>
      </c>
      <c r="O533" s="127" t="s">
        <v>556</v>
      </c>
      <c r="P533" s="127">
        <v>7</v>
      </c>
      <c r="Q533" s="126"/>
      <c r="R533" s="141"/>
      <c r="S533" s="135">
        <v>44792</v>
      </c>
      <c r="T533" s="142"/>
      <c r="U533" s="142">
        <f>IF(N533="",IFERROR(VLOOKUP(A533,'36-50'!A:S,19,FALSE),IFERROR(VLOOKUP(A533,'31-35'!A:S,19,FALSE),IFERROR(VLOOKUP(A533,'26-30'!A:S,19,FALSE),VLOOKUP(A533,'22-25'!A:S,19,FALSE)))),N533)</f>
        <v>2048</v>
      </c>
    </row>
    <row r="534" spans="1:21">
      <c r="A534" s="125">
        <v>220816</v>
      </c>
      <c r="B534" s="126"/>
      <c r="C534" s="126" t="s">
        <v>1428</v>
      </c>
      <c r="D534" s="126"/>
      <c r="E534" s="126" t="s">
        <v>68</v>
      </c>
      <c r="F534" s="126"/>
      <c r="G534" s="127">
        <v>1400</v>
      </c>
      <c r="H534" s="126"/>
      <c r="I534" s="126"/>
      <c r="J534" s="130"/>
      <c r="K534" s="126"/>
      <c r="L534" s="127"/>
      <c r="M534" s="131"/>
      <c r="N534" s="127" t="str">
        <f t="shared" si="10"/>
        <v/>
      </c>
      <c r="O534" s="127" t="s">
        <v>556</v>
      </c>
      <c r="P534" s="127">
        <v>7</v>
      </c>
      <c r="Q534" s="126"/>
      <c r="R534" s="141"/>
      <c r="S534" s="135">
        <v>44792</v>
      </c>
      <c r="T534" s="142"/>
      <c r="U534" s="142">
        <f>IF(N534="",IFERROR(VLOOKUP(A534,'36-50'!A:S,19,FALSE),IFERROR(VLOOKUP(A534,'31-35'!A:S,19,FALSE),IFERROR(VLOOKUP(A534,'26-30'!A:S,19,FALSE),VLOOKUP(A534,'22-25'!A:S,19,FALSE)))),N534)</f>
        <v>2048</v>
      </c>
    </row>
    <row r="535" spans="1:21">
      <c r="A535" s="125">
        <v>220818</v>
      </c>
      <c r="B535" s="126"/>
      <c r="C535" s="126" t="s">
        <v>1429</v>
      </c>
      <c r="D535" s="126"/>
      <c r="E535" s="126" t="s">
        <v>68</v>
      </c>
      <c r="F535" s="126"/>
      <c r="G535" s="127">
        <v>2700</v>
      </c>
      <c r="H535" s="126"/>
      <c r="I535" s="126"/>
      <c r="J535" s="130"/>
      <c r="K535" s="126"/>
      <c r="L535" s="127"/>
      <c r="M535" s="131"/>
      <c r="N535" s="127" t="str">
        <f t="shared" si="10"/>
        <v/>
      </c>
      <c r="O535" s="127" t="s">
        <v>556</v>
      </c>
      <c r="P535" s="127">
        <v>7</v>
      </c>
      <c r="Q535" s="126"/>
      <c r="R535" s="141"/>
      <c r="S535" s="135">
        <v>44792</v>
      </c>
      <c r="T535" s="142"/>
      <c r="U535" s="142">
        <f>IF(N535="",IFERROR(VLOOKUP(A535,'36-50'!A:S,19,FALSE),IFERROR(VLOOKUP(A535,'31-35'!A:S,19,FALSE),IFERROR(VLOOKUP(A535,'26-30'!A:S,19,FALSE),VLOOKUP(A535,'22-25'!A:S,19,FALSE)))),N535)</f>
        <v>2048</v>
      </c>
    </row>
    <row r="536" spans="1:21">
      <c r="A536" s="125">
        <v>220819</v>
      </c>
      <c r="B536" s="126"/>
      <c r="C536" s="126" t="s">
        <v>1430</v>
      </c>
      <c r="D536" s="126"/>
      <c r="E536" s="126" t="s">
        <v>68</v>
      </c>
      <c r="F536" s="126"/>
      <c r="G536" s="127">
        <v>1800</v>
      </c>
      <c r="H536" s="126"/>
      <c r="I536" s="126"/>
      <c r="J536" s="130"/>
      <c r="K536" s="126"/>
      <c r="L536" s="127"/>
      <c r="M536" s="131"/>
      <c r="N536" s="127" t="str">
        <f t="shared" si="10"/>
        <v/>
      </c>
      <c r="O536" s="127" t="s">
        <v>556</v>
      </c>
      <c r="P536" s="127">
        <v>7</v>
      </c>
      <c r="Q536" s="126"/>
      <c r="R536" s="141"/>
      <c r="S536" s="135">
        <v>44792</v>
      </c>
      <c r="T536" s="142"/>
      <c r="U536" s="142">
        <f>IF(N536="",IFERROR(VLOOKUP(A536,'36-50'!A:S,19,FALSE),IFERROR(VLOOKUP(A536,'31-35'!A:S,19,FALSE),IFERROR(VLOOKUP(A536,'26-30'!A:S,19,FALSE),VLOOKUP(A536,'22-25'!A:S,19,FALSE)))),N536)</f>
        <v>2048</v>
      </c>
    </row>
    <row r="537" spans="1:21">
      <c r="A537" s="125">
        <v>220820</v>
      </c>
      <c r="B537" s="126"/>
      <c r="C537" s="126" t="s">
        <v>1431</v>
      </c>
      <c r="D537" s="126"/>
      <c r="E537" s="126" t="s">
        <v>68</v>
      </c>
      <c r="F537" s="126"/>
      <c r="G537" s="127">
        <v>2400</v>
      </c>
      <c r="H537" s="126"/>
      <c r="I537" s="126"/>
      <c r="J537" s="130"/>
      <c r="K537" s="126"/>
      <c r="L537" s="127"/>
      <c r="M537" s="131"/>
      <c r="N537" s="127" t="str">
        <f t="shared" si="10"/>
        <v/>
      </c>
      <c r="O537" s="127" t="s">
        <v>556</v>
      </c>
      <c r="P537" s="127">
        <v>7</v>
      </c>
      <c r="Q537" s="126"/>
      <c r="R537" s="141"/>
      <c r="S537" s="135">
        <v>44792</v>
      </c>
      <c r="T537" s="142"/>
      <c r="U537" s="142">
        <f>IF(N537="",IFERROR(VLOOKUP(A537,'36-50'!A:S,19,FALSE),IFERROR(VLOOKUP(A537,'31-35'!A:S,19,FALSE),IFERROR(VLOOKUP(A537,'26-30'!A:S,19,FALSE),VLOOKUP(A537,'22-25'!A:S,19,FALSE)))),N537)</f>
        <v>2048</v>
      </c>
    </row>
    <row r="538" spans="1:21">
      <c r="A538" s="125">
        <v>210812</v>
      </c>
      <c r="B538" s="126"/>
      <c r="C538" s="126" t="s">
        <v>1432</v>
      </c>
      <c r="D538" s="126"/>
      <c r="E538" s="126" t="s">
        <v>63</v>
      </c>
      <c r="F538" s="126"/>
      <c r="G538" s="127">
        <v>1000</v>
      </c>
      <c r="H538" s="126"/>
      <c r="I538" s="126"/>
      <c r="J538" s="130"/>
      <c r="K538" s="126"/>
      <c r="L538" s="127"/>
      <c r="M538" s="131"/>
      <c r="N538" s="127" t="str">
        <f t="shared" si="10"/>
        <v/>
      </c>
      <c r="O538" s="127" t="s">
        <v>556</v>
      </c>
      <c r="P538" s="127">
        <v>7</v>
      </c>
      <c r="Q538" s="126"/>
      <c r="R538" s="141"/>
      <c r="S538" s="135">
        <v>44792</v>
      </c>
      <c r="T538" s="142"/>
      <c r="U538" s="142">
        <f>IF(N538="",IFERROR(VLOOKUP(A538,'36-50'!A:S,19,FALSE),IFERROR(VLOOKUP(A538,'31-35'!A:S,19,FALSE),IFERROR(VLOOKUP(A538,'26-30'!A:S,19,FALSE),VLOOKUP(A538,'22-25'!A:S,19,FALSE)))),N538)</f>
        <v>2048</v>
      </c>
    </row>
    <row r="539" spans="1:21">
      <c r="A539" s="125">
        <v>210813</v>
      </c>
      <c r="B539" s="126"/>
      <c r="C539" s="126" t="s">
        <v>1433</v>
      </c>
      <c r="D539" s="126"/>
      <c r="E539" s="126" t="s">
        <v>63</v>
      </c>
      <c r="F539" s="126"/>
      <c r="G539" s="127">
        <v>600</v>
      </c>
      <c r="H539" s="126"/>
      <c r="I539" s="126"/>
      <c r="J539" s="130"/>
      <c r="K539" s="126"/>
      <c r="L539" s="127"/>
      <c r="M539" s="131"/>
      <c r="N539" s="127" t="str">
        <f t="shared" si="10"/>
        <v/>
      </c>
      <c r="O539" s="127" t="s">
        <v>556</v>
      </c>
      <c r="P539" s="127">
        <v>7</v>
      </c>
      <c r="Q539" s="126"/>
      <c r="R539" s="141"/>
      <c r="S539" s="135">
        <v>44792</v>
      </c>
      <c r="T539" s="142"/>
      <c r="U539" s="142">
        <f>IF(N539="",IFERROR(VLOOKUP(A539,'36-50'!A:S,19,FALSE),IFERROR(VLOOKUP(A539,'31-35'!A:S,19,FALSE),IFERROR(VLOOKUP(A539,'26-30'!A:S,19,FALSE),VLOOKUP(A539,'22-25'!A:S,19,FALSE)))),N539)</f>
        <v>2048</v>
      </c>
    </row>
    <row r="540" spans="1:21">
      <c r="A540" s="125">
        <v>210814</v>
      </c>
      <c r="B540" s="126"/>
      <c r="C540" s="126" t="s">
        <v>1434</v>
      </c>
      <c r="D540" s="126"/>
      <c r="E540" s="126" t="s">
        <v>63</v>
      </c>
      <c r="F540" s="126"/>
      <c r="G540" s="127">
        <v>1000</v>
      </c>
      <c r="H540" s="126"/>
      <c r="I540" s="126"/>
      <c r="J540" s="130"/>
      <c r="K540" s="126"/>
      <c r="L540" s="127"/>
      <c r="M540" s="131"/>
      <c r="N540" s="127" t="str">
        <f t="shared" ref="N540:N603" si="11">IF(M540="","",YEAR(M540))</f>
        <v/>
      </c>
      <c r="O540" s="127" t="s">
        <v>556</v>
      </c>
      <c r="P540" s="127">
        <v>7</v>
      </c>
      <c r="Q540" s="126"/>
      <c r="R540" s="141"/>
      <c r="S540" s="135">
        <v>44792</v>
      </c>
      <c r="T540" s="142"/>
      <c r="U540" s="142">
        <f>IF(N540="",IFERROR(VLOOKUP(A540,'36-50'!A:S,19,FALSE),IFERROR(VLOOKUP(A540,'31-35'!A:S,19,FALSE),IFERROR(VLOOKUP(A540,'26-30'!A:S,19,FALSE),VLOOKUP(A540,'22-25'!A:S,19,FALSE)))),N540)</f>
        <v>2048</v>
      </c>
    </row>
    <row r="541" spans="1:21">
      <c r="A541" s="125">
        <v>210816</v>
      </c>
      <c r="B541" s="126"/>
      <c r="C541" s="126" t="s">
        <v>1435</v>
      </c>
      <c r="D541" s="126"/>
      <c r="E541" s="126" t="s">
        <v>63</v>
      </c>
      <c r="F541" s="126"/>
      <c r="G541" s="127">
        <v>2400</v>
      </c>
      <c r="H541" s="126"/>
      <c r="I541" s="126"/>
      <c r="J541" s="130"/>
      <c r="K541" s="126"/>
      <c r="L541" s="127"/>
      <c r="M541" s="131"/>
      <c r="N541" s="127" t="str">
        <f t="shared" si="11"/>
        <v/>
      </c>
      <c r="O541" s="127" t="s">
        <v>556</v>
      </c>
      <c r="P541" s="127">
        <v>7</v>
      </c>
      <c r="Q541" s="126"/>
      <c r="R541" s="141"/>
      <c r="S541" s="135">
        <v>44792</v>
      </c>
      <c r="T541" s="142"/>
      <c r="U541" s="142">
        <f>IF(N541="",IFERROR(VLOOKUP(A541,'36-50'!A:S,19,FALSE),IFERROR(VLOOKUP(A541,'31-35'!A:S,19,FALSE),IFERROR(VLOOKUP(A541,'26-30'!A:S,19,FALSE),VLOOKUP(A541,'22-25'!A:S,19,FALSE)))),N541)</f>
        <v>2048</v>
      </c>
    </row>
    <row r="542" spans="1:21">
      <c r="A542" s="125">
        <v>210817</v>
      </c>
      <c r="B542" s="126"/>
      <c r="C542" s="126" t="s">
        <v>1436</v>
      </c>
      <c r="D542" s="126"/>
      <c r="E542" s="126" t="s">
        <v>63</v>
      </c>
      <c r="F542" s="126"/>
      <c r="G542" s="127">
        <v>1200</v>
      </c>
      <c r="H542" s="126"/>
      <c r="I542" s="126"/>
      <c r="J542" s="130"/>
      <c r="K542" s="126"/>
      <c r="L542" s="127"/>
      <c r="M542" s="131"/>
      <c r="N542" s="127" t="str">
        <f t="shared" si="11"/>
        <v/>
      </c>
      <c r="O542" s="127" t="s">
        <v>556</v>
      </c>
      <c r="P542" s="127">
        <v>7</v>
      </c>
      <c r="Q542" s="126"/>
      <c r="R542" s="141"/>
      <c r="S542" s="135">
        <v>44792</v>
      </c>
      <c r="T542" s="142"/>
      <c r="U542" s="142">
        <f>IF(N542="",IFERROR(VLOOKUP(A542,'36-50'!A:S,19,FALSE),IFERROR(VLOOKUP(A542,'31-35'!A:S,19,FALSE),IFERROR(VLOOKUP(A542,'26-30'!A:S,19,FALSE),VLOOKUP(A542,'22-25'!A:S,19,FALSE)))),N542)</f>
        <v>2048</v>
      </c>
    </row>
    <row r="543" spans="1:21">
      <c r="A543" s="125">
        <v>150808</v>
      </c>
      <c r="B543" s="126"/>
      <c r="C543" s="126" t="s">
        <v>1437</v>
      </c>
      <c r="D543" s="126">
        <v>150700</v>
      </c>
      <c r="E543" s="126" t="s">
        <v>58</v>
      </c>
      <c r="F543" s="126" t="s">
        <v>1438</v>
      </c>
      <c r="G543" s="127">
        <v>800</v>
      </c>
      <c r="H543" s="126"/>
      <c r="I543" s="126"/>
      <c r="J543" s="130"/>
      <c r="K543" s="126"/>
      <c r="L543" s="127"/>
      <c r="M543" s="131"/>
      <c r="N543" s="127" t="str">
        <f t="shared" si="11"/>
        <v/>
      </c>
      <c r="O543" s="127" t="s">
        <v>556</v>
      </c>
      <c r="P543" s="127">
        <v>7</v>
      </c>
      <c r="Q543" s="126"/>
      <c r="R543" s="141"/>
      <c r="S543" s="135">
        <v>44792</v>
      </c>
      <c r="T543" s="142"/>
      <c r="U543" s="142">
        <f>IF(N543="",IFERROR(VLOOKUP(A543,'36-50'!A:S,19,FALSE),IFERROR(VLOOKUP(A543,'31-35'!A:S,19,FALSE),IFERROR(VLOOKUP(A543,'26-30'!A:S,19,FALSE),VLOOKUP(A543,'22-25'!A:S,19,FALSE)))),N543)</f>
        <v>2048</v>
      </c>
    </row>
    <row r="544" spans="1:21">
      <c r="A544" s="125">
        <v>150807</v>
      </c>
      <c r="B544" s="126"/>
      <c r="C544" s="126" t="s">
        <v>1439</v>
      </c>
      <c r="D544" s="126">
        <v>152200</v>
      </c>
      <c r="E544" s="126" t="s">
        <v>58</v>
      </c>
      <c r="F544" s="126" t="s">
        <v>1440</v>
      </c>
      <c r="G544" s="127">
        <v>1000</v>
      </c>
      <c r="H544" s="126"/>
      <c r="I544" s="126"/>
      <c r="J544" s="130"/>
      <c r="K544" s="126"/>
      <c r="L544" s="127"/>
      <c r="M544" s="131"/>
      <c r="N544" s="127" t="str">
        <f t="shared" si="11"/>
        <v/>
      </c>
      <c r="O544" s="127" t="s">
        <v>556</v>
      </c>
      <c r="P544" s="127">
        <v>7</v>
      </c>
      <c r="Q544" s="126"/>
      <c r="R544" s="141"/>
      <c r="S544" s="135">
        <v>44792</v>
      </c>
      <c r="T544" s="142"/>
      <c r="U544" s="142">
        <f>IF(N544="",IFERROR(VLOOKUP(A544,'36-50'!A:S,19,FALSE),IFERROR(VLOOKUP(A544,'31-35'!A:S,19,FALSE),IFERROR(VLOOKUP(A544,'26-30'!A:S,19,FALSE),VLOOKUP(A544,'22-25'!A:S,19,FALSE)))),N544)</f>
        <v>2048</v>
      </c>
    </row>
    <row r="545" spans="1:21">
      <c r="A545" s="125">
        <v>150809</v>
      </c>
      <c r="B545" s="126"/>
      <c r="C545" s="126" t="s">
        <v>1441</v>
      </c>
      <c r="D545" s="126"/>
      <c r="E545" s="126" t="s">
        <v>58</v>
      </c>
      <c r="F545" s="126"/>
      <c r="G545" s="127">
        <v>1400</v>
      </c>
      <c r="H545" s="126"/>
      <c r="I545" s="126"/>
      <c r="J545" s="130"/>
      <c r="K545" s="126"/>
      <c r="L545" s="127"/>
      <c r="M545" s="131"/>
      <c r="N545" s="127" t="str">
        <f t="shared" si="11"/>
        <v/>
      </c>
      <c r="O545" s="127" t="s">
        <v>556</v>
      </c>
      <c r="P545" s="127">
        <v>7</v>
      </c>
      <c r="Q545" s="126"/>
      <c r="R545" s="141"/>
      <c r="S545" s="135">
        <v>44792</v>
      </c>
      <c r="T545" s="142"/>
      <c r="U545" s="142">
        <f>IF(N545="",IFERROR(VLOOKUP(A545,'36-50'!A:S,19,FALSE),IFERROR(VLOOKUP(A545,'31-35'!A:S,19,FALSE),IFERROR(VLOOKUP(A545,'26-30'!A:S,19,FALSE),VLOOKUP(A545,'22-25'!A:S,19,FALSE)))),N545)</f>
        <v>2048</v>
      </c>
    </row>
    <row r="546" spans="1:21">
      <c r="A546" s="125">
        <v>150810</v>
      </c>
      <c r="B546" s="126"/>
      <c r="C546" s="126" t="s">
        <v>1442</v>
      </c>
      <c r="D546" s="126"/>
      <c r="E546" s="126" t="s">
        <v>58</v>
      </c>
      <c r="F546" s="126"/>
      <c r="G546" s="127">
        <v>1200</v>
      </c>
      <c r="H546" s="126"/>
      <c r="I546" s="126"/>
      <c r="J546" s="130"/>
      <c r="K546" s="126"/>
      <c r="L546" s="127"/>
      <c r="M546" s="131"/>
      <c r="N546" s="127" t="str">
        <f t="shared" si="11"/>
        <v/>
      </c>
      <c r="O546" s="127" t="s">
        <v>556</v>
      </c>
      <c r="P546" s="127">
        <v>7</v>
      </c>
      <c r="Q546" s="126"/>
      <c r="R546" s="141"/>
      <c r="S546" s="135">
        <v>44792</v>
      </c>
      <c r="T546" s="142"/>
      <c r="U546" s="142">
        <f>IF(N546="",IFERROR(VLOOKUP(A546,'36-50'!A:S,19,FALSE),IFERROR(VLOOKUP(A546,'31-35'!A:S,19,FALSE),IFERROR(VLOOKUP(A546,'26-30'!A:S,19,FALSE),VLOOKUP(A546,'22-25'!A:S,19,FALSE)))),N546)</f>
        <v>2048</v>
      </c>
    </row>
    <row r="547" spans="1:21">
      <c r="A547" s="125">
        <v>150811</v>
      </c>
      <c r="B547" s="126"/>
      <c r="C547" s="126" t="s">
        <v>1443</v>
      </c>
      <c r="D547" s="126"/>
      <c r="E547" s="126" t="s">
        <v>58</v>
      </c>
      <c r="F547" s="126"/>
      <c r="G547" s="127">
        <v>1200</v>
      </c>
      <c r="H547" s="126"/>
      <c r="I547" s="126"/>
      <c r="J547" s="130"/>
      <c r="K547" s="126"/>
      <c r="L547" s="127"/>
      <c r="M547" s="131"/>
      <c r="N547" s="127" t="str">
        <f t="shared" si="11"/>
        <v/>
      </c>
      <c r="O547" s="127" t="s">
        <v>556</v>
      </c>
      <c r="P547" s="127">
        <v>7</v>
      </c>
      <c r="Q547" s="126"/>
      <c r="R547" s="141"/>
      <c r="S547" s="135">
        <v>44792</v>
      </c>
      <c r="T547" s="142"/>
      <c r="U547" s="142">
        <f>IF(N547="",IFERROR(VLOOKUP(A547,'36-50'!A:S,19,FALSE),IFERROR(VLOOKUP(A547,'31-35'!A:S,19,FALSE),IFERROR(VLOOKUP(A547,'26-30'!A:S,19,FALSE),VLOOKUP(A547,'22-25'!A:S,19,FALSE)))),N547)</f>
        <v>2048</v>
      </c>
    </row>
    <row r="548" spans="1:21">
      <c r="A548" s="125">
        <v>150812</v>
      </c>
      <c r="B548" s="126"/>
      <c r="C548" s="126" t="s">
        <v>1444</v>
      </c>
      <c r="D548" s="126"/>
      <c r="E548" s="126" t="s">
        <v>58</v>
      </c>
      <c r="F548" s="126"/>
      <c r="G548" s="127">
        <v>500</v>
      </c>
      <c r="H548" s="126"/>
      <c r="I548" s="126"/>
      <c r="J548" s="130"/>
      <c r="K548" s="126"/>
      <c r="L548" s="127"/>
      <c r="M548" s="131"/>
      <c r="N548" s="127" t="str">
        <f t="shared" si="11"/>
        <v/>
      </c>
      <c r="O548" s="127" t="s">
        <v>556</v>
      </c>
      <c r="P548" s="127">
        <v>7</v>
      </c>
      <c r="Q548" s="126"/>
      <c r="R548" s="141"/>
      <c r="S548" s="135">
        <v>44792</v>
      </c>
      <c r="T548" s="142"/>
      <c r="U548" s="142">
        <f>IF(N548="",IFERROR(VLOOKUP(A548,'36-50'!A:S,19,FALSE),IFERROR(VLOOKUP(A548,'31-35'!A:S,19,FALSE),IFERROR(VLOOKUP(A548,'26-30'!A:S,19,FALSE),VLOOKUP(A548,'22-25'!A:S,19,FALSE)))),N548)</f>
        <v>2048</v>
      </c>
    </row>
    <row r="549" spans="1:21">
      <c r="A549" s="125">
        <v>150813</v>
      </c>
      <c r="B549" s="126"/>
      <c r="C549" s="126" t="s">
        <v>1445</v>
      </c>
      <c r="D549" s="126"/>
      <c r="E549" s="126" t="s">
        <v>58</v>
      </c>
      <c r="F549" s="126"/>
      <c r="G549" s="127">
        <v>1000</v>
      </c>
      <c r="H549" s="126"/>
      <c r="I549" s="126"/>
      <c r="J549" s="130"/>
      <c r="K549" s="126"/>
      <c r="L549" s="127"/>
      <c r="M549" s="131"/>
      <c r="N549" s="127" t="str">
        <f t="shared" si="11"/>
        <v/>
      </c>
      <c r="O549" s="127" t="s">
        <v>556</v>
      </c>
      <c r="P549" s="127">
        <v>7</v>
      </c>
      <c r="Q549" s="126"/>
      <c r="R549" s="141"/>
      <c r="S549" s="135">
        <v>44792</v>
      </c>
      <c r="T549" s="142"/>
      <c r="U549" s="142">
        <f>IF(N549="",IFERROR(VLOOKUP(A549,'36-50'!A:S,19,FALSE),IFERROR(VLOOKUP(A549,'31-35'!A:S,19,FALSE),IFERROR(VLOOKUP(A549,'26-30'!A:S,19,FALSE),VLOOKUP(A549,'22-25'!A:S,19,FALSE)))),N549)</f>
        <v>2048</v>
      </c>
    </row>
    <row r="550" spans="1:21">
      <c r="A550" s="125">
        <v>510811</v>
      </c>
      <c r="B550" s="126"/>
      <c r="C550" s="126" t="s">
        <v>1446</v>
      </c>
      <c r="D550" s="126"/>
      <c r="E550" s="126" t="s">
        <v>147</v>
      </c>
      <c r="F550" s="126"/>
      <c r="G550" s="127">
        <v>1200</v>
      </c>
      <c r="H550" s="126"/>
      <c r="I550" s="126"/>
      <c r="J550" s="130"/>
      <c r="K550" s="126"/>
      <c r="L550" s="127"/>
      <c r="M550" s="131"/>
      <c r="N550" s="127" t="str">
        <f t="shared" si="11"/>
        <v/>
      </c>
      <c r="O550" s="127" t="s">
        <v>556</v>
      </c>
      <c r="P550" s="127">
        <v>7</v>
      </c>
      <c r="Q550" s="126"/>
      <c r="R550" s="141"/>
      <c r="S550" s="135">
        <v>44792</v>
      </c>
      <c r="T550" s="142"/>
      <c r="U550" s="142">
        <f>IF(N550="",IFERROR(VLOOKUP(A550,'36-50'!A:S,19,FALSE),IFERROR(VLOOKUP(A550,'31-35'!A:S,19,FALSE),IFERROR(VLOOKUP(A550,'26-30'!A:S,19,FALSE),VLOOKUP(A550,'22-25'!A:S,19,FALSE)))),N550)</f>
        <v>2048</v>
      </c>
    </row>
    <row r="551" spans="1:21">
      <c r="A551" s="125">
        <v>520826</v>
      </c>
      <c r="B551" s="126"/>
      <c r="C551" s="126" t="s">
        <v>1447</v>
      </c>
      <c r="D551" s="126"/>
      <c r="E551" s="126" t="s">
        <v>152</v>
      </c>
      <c r="F551" s="126"/>
      <c r="G551" s="127">
        <v>1500</v>
      </c>
      <c r="H551" s="126"/>
      <c r="I551" s="126"/>
      <c r="J551" s="130"/>
      <c r="K551" s="126"/>
      <c r="L551" s="127"/>
      <c r="M551" s="131"/>
      <c r="N551" s="127" t="str">
        <f t="shared" si="11"/>
        <v/>
      </c>
      <c r="O551" s="127" t="s">
        <v>556</v>
      </c>
      <c r="P551" s="127">
        <v>7</v>
      </c>
      <c r="Q551" s="126"/>
      <c r="R551" s="141"/>
      <c r="S551" s="135">
        <v>44792</v>
      </c>
      <c r="T551" s="142"/>
      <c r="U551" s="142">
        <f>IF(N551="",IFERROR(VLOOKUP(A551,'36-50'!A:S,19,FALSE),IFERROR(VLOOKUP(A551,'31-35'!A:S,19,FALSE),IFERROR(VLOOKUP(A551,'26-30'!A:S,19,FALSE),VLOOKUP(A551,'22-25'!A:S,19,FALSE)))),N551)</f>
        <v>2049</v>
      </c>
    </row>
    <row r="552" spans="1:21">
      <c r="A552" s="125">
        <v>520827</v>
      </c>
      <c r="B552" s="126"/>
      <c r="C552" s="126" t="s">
        <v>1448</v>
      </c>
      <c r="D552" s="126"/>
      <c r="E552" s="126" t="s">
        <v>152</v>
      </c>
      <c r="F552" s="126"/>
      <c r="G552" s="127">
        <v>1200</v>
      </c>
      <c r="H552" s="126"/>
      <c r="I552" s="126"/>
      <c r="J552" s="130"/>
      <c r="K552" s="126"/>
      <c r="L552" s="127"/>
      <c r="M552" s="131"/>
      <c r="N552" s="127" t="str">
        <f t="shared" si="11"/>
        <v/>
      </c>
      <c r="O552" s="127" t="s">
        <v>556</v>
      </c>
      <c r="P552" s="127">
        <v>7</v>
      </c>
      <c r="Q552" s="126"/>
      <c r="R552" s="141"/>
      <c r="S552" s="135">
        <v>44792</v>
      </c>
      <c r="T552" s="142"/>
      <c r="U552" s="142">
        <f>IF(N552="",IFERROR(VLOOKUP(A552,'36-50'!A:S,19,FALSE),IFERROR(VLOOKUP(A552,'31-35'!A:S,19,FALSE),IFERROR(VLOOKUP(A552,'26-30'!A:S,19,FALSE),VLOOKUP(A552,'22-25'!A:S,19,FALSE)))),N552)</f>
        <v>2049</v>
      </c>
    </row>
    <row r="553" spans="1:21">
      <c r="A553" s="125">
        <v>520828</v>
      </c>
      <c r="B553" s="126"/>
      <c r="C553" s="126" t="s">
        <v>1449</v>
      </c>
      <c r="D553" s="126"/>
      <c r="E553" s="126" t="s">
        <v>152</v>
      </c>
      <c r="F553" s="126"/>
      <c r="G553" s="127">
        <v>1200</v>
      </c>
      <c r="H553" s="126"/>
      <c r="I553" s="126"/>
      <c r="J553" s="130"/>
      <c r="K553" s="126"/>
      <c r="L553" s="127"/>
      <c r="M553" s="131"/>
      <c r="N553" s="127" t="str">
        <f t="shared" si="11"/>
        <v/>
      </c>
      <c r="O553" s="127" t="s">
        <v>556</v>
      </c>
      <c r="P553" s="127">
        <v>7</v>
      </c>
      <c r="Q553" s="126"/>
      <c r="R553" s="141"/>
      <c r="S553" s="135">
        <v>44792</v>
      </c>
      <c r="T553" s="142"/>
      <c r="U553" s="142">
        <f>IF(N553="",IFERROR(VLOOKUP(A553,'36-50'!A:S,19,FALSE),IFERROR(VLOOKUP(A553,'31-35'!A:S,19,FALSE),IFERROR(VLOOKUP(A553,'26-30'!A:S,19,FALSE),VLOOKUP(A553,'22-25'!A:S,19,FALSE)))),N553)</f>
        <v>2049</v>
      </c>
    </row>
    <row r="554" spans="1:21">
      <c r="A554" s="125">
        <v>520829</v>
      </c>
      <c r="B554" s="126"/>
      <c r="C554" s="126" t="s">
        <v>1450</v>
      </c>
      <c r="D554" s="126"/>
      <c r="E554" s="126" t="s">
        <v>152</v>
      </c>
      <c r="F554" s="126"/>
      <c r="G554" s="127">
        <v>1200</v>
      </c>
      <c r="H554" s="126"/>
      <c r="I554" s="126"/>
      <c r="J554" s="130"/>
      <c r="K554" s="126"/>
      <c r="L554" s="127"/>
      <c r="M554" s="131"/>
      <c r="N554" s="127" t="str">
        <f t="shared" si="11"/>
        <v/>
      </c>
      <c r="O554" s="127" t="s">
        <v>556</v>
      </c>
      <c r="P554" s="127">
        <v>7</v>
      </c>
      <c r="Q554" s="126"/>
      <c r="R554" s="141"/>
      <c r="S554" s="135">
        <v>44792</v>
      </c>
      <c r="T554" s="142"/>
      <c r="U554" s="142">
        <f>IF(N554="",IFERROR(VLOOKUP(A554,'36-50'!A:S,19,FALSE),IFERROR(VLOOKUP(A554,'31-35'!A:S,19,FALSE),IFERROR(VLOOKUP(A554,'26-30'!A:S,19,FALSE),VLOOKUP(A554,'22-25'!A:S,19,FALSE)))),N554)</f>
        <v>2049</v>
      </c>
    </row>
    <row r="555" spans="1:21">
      <c r="A555" s="125">
        <v>520830</v>
      </c>
      <c r="B555" s="126"/>
      <c r="C555" s="126" t="s">
        <v>1451</v>
      </c>
      <c r="D555" s="126"/>
      <c r="E555" s="126" t="s">
        <v>152</v>
      </c>
      <c r="F555" s="126"/>
      <c r="G555" s="127">
        <v>1000</v>
      </c>
      <c r="H555" s="126"/>
      <c r="I555" s="126"/>
      <c r="J555" s="130"/>
      <c r="K555" s="126"/>
      <c r="L555" s="127"/>
      <c r="M555" s="131"/>
      <c r="N555" s="127" t="str">
        <f t="shared" si="11"/>
        <v/>
      </c>
      <c r="O555" s="127" t="s">
        <v>556</v>
      </c>
      <c r="P555" s="127">
        <v>7</v>
      </c>
      <c r="Q555" s="126"/>
      <c r="R555" s="141"/>
      <c r="S555" s="135">
        <v>44792</v>
      </c>
      <c r="T555" s="142"/>
      <c r="U555" s="142">
        <f>IF(N555="",IFERROR(VLOOKUP(A555,'36-50'!A:S,19,FALSE),IFERROR(VLOOKUP(A555,'31-35'!A:S,19,FALSE),IFERROR(VLOOKUP(A555,'26-30'!A:S,19,FALSE),VLOOKUP(A555,'22-25'!A:S,19,FALSE)))),N555)</f>
        <v>2049</v>
      </c>
    </row>
    <row r="556" spans="1:21">
      <c r="A556" s="125">
        <v>520831</v>
      </c>
      <c r="B556" s="126"/>
      <c r="C556" s="126" t="s">
        <v>1452</v>
      </c>
      <c r="D556" s="126"/>
      <c r="E556" s="126" t="s">
        <v>152</v>
      </c>
      <c r="F556" s="126"/>
      <c r="G556" s="127">
        <v>1200</v>
      </c>
      <c r="H556" s="126"/>
      <c r="I556" s="126"/>
      <c r="J556" s="130"/>
      <c r="K556" s="126"/>
      <c r="L556" s="127"/>
      <c r="M556" s="131"/>
      <c r="N556" s="127" t="str">
        <f t="shared" si="11"/>
        <v/>
      </c>
      <c r="O556" s="127" t="s">
        <v>556</v>
      </c>
      <c r="P556" s="127">
        <v>7</v>
      </c>
      <c r="Q556" s="126"/>
      <c r="R556" s="141"/>
      <c r="S556" s="135">
        <v>44792</v>
      </c>
      <c r="T556" s="142"/>
      <c r="U556" s="142">
        <f>IF(N556="",IFERROR(VLOOKUP(A556,'36-50'!A:S,19,FALSE),IFERROR(VLOOKUP(A556,'31-35'!A:S,19,FALSE),IFERROR(VLOOKUP(A556,'26-30'!A:S,19,FALSE),VLOOKUP(A556,'22-25'!A:S,19,FALSE)))),N556)</f>
        <v>2049</v>
      </c>
    </row>
    <row r="557" spans="1:21">
      <c r="A557" s="125">
        <v>520832</v>
      </c>
      <c r="B557" s="126"/>
      <c r="C557" s="126" t="s">
        <v>1453</v>
      </c>
      <c r="D557" s="126"/>
      <c r="E557" s="126" t="s">
        <v>152</v>
      </c>
      <c r="F557" s="126"/>
      <c r="G557" s="127">
        <v>1500</v>
      </c>
      <c r="H557" s="126"/>
      <c r="I557" s="126"/>
      <c r="J557" s="130"/>
      <c r="K557" s="126"/>
      <c r="L557" s="127"/>
      <c r="M557" s="131"/>
      <c r="N557" s="127" t="str">
        <f t="shared" si="11"/>
        <v/>
      </c>
      <c r="O557" s="127" t="s">
        <v>556</v>
      </c>
      <c r="P557" s="127">
        <v>7</v>
      </c>
      <c r="Q557" s="126"/>
      <c r="R557" s="141"/>
      <c r="S557" s="135">
        <v>44792</v>
      </c>
      <c r="T557" s="142"/>
      <c r="U557" s="142">
        <f>IF(N557="",IFERROR(VLOOKUP(A557,'36-50'!A:S,19,FALSE),IFERROR(VLOOKUP(A557,'31-35'!A:S,19,FALSE),IFERROR(VLOOKUP(A557,'26-30'!A:S,19,FALSE),VLOOKUP(A557,'22-25'!A:S,19,FALSE)))),N557)</f>
        <v>2049</v>
      </c>
    </row>
    <row r="558" spans="1:21">
      <c r="A558" s="125">
        <v>520833</v>
      </c>
      <c r="B558" s="126"/>
      <c r="C558" s="126" t="s">
        <v>1454</v>
      </c>
      <c r="D558" s="126"/>
      <c r="E558" s="126" t="s">
        <v>152</v>
      </c>
      <c r="F558" s="126"/>
      <c r="G558" s="127">
        <v>1000</v>
      </c>
      <c r="H558" s="126"/>
      <c r="I558" s="126"/>
      <c r="J558" s="130"/>
      <c r="K558" s="126"/>
      <c r="L558" s="127"/>
      <c r="M558" s="131"/>
      <c r="N558" s="127" t="str">
        <f t="shared" si="11"/>
        <v/>
      </c>
      <c r="O558" s="127" t="s">
        <v>556</v>
      </c>
      <c r="P558" s="127">
        <v>7</v>
      </c>
      <c r="Q558" s="126"/>
      <c r="R558" s="141"/>
      <c r="S558" s="135">
        <v>44792</v>
      </c>
      <c r="T558" s="142"/>
      <c r="U558" s="142">
        <f>IF(N558="",IFERROR(VLOOKUP(A558,'36-50'!A:S,19,FALSE),IFERROR(VLOOKUP(A558,'31-35'!A:S,19,FALSE),IFERROR(VLOOKUP(A558,'26-30'!A:S,19,FALSE),VLOOKUP(A558,'22-25'!A:S,19,FALSE)))),N558)</f>
        <v>2049</v>
      </c>
    </row>
    <row r="559" spans="1:21">
      <c r="A559" s="125">
        <v>520834</v>
      </c>
      <c r="B559" s="126"/>
      <c r="C559" s="126" t="s">
        <v>1455</v>
      </c>
      <c r="D559" s="126"/>
      <c r="E559" s="126" t="s">
        <v>152</v>
      </c>
      <c r="F559" s="126"/>
      <c r="G559" s="127">
        <v>300</v>
      </c>
      <c r="H559" s="126"/>
      <c r="I559" s="126"/>
      <c r="J559" s="130"/>
      <c r="K559" s="126"/>
      <c r="L559" s="127"/>
      <c r="M559" s="131"/>
      <c r="N559" s="127" t="str">
        <f t="shared" si="11"/>
        <v/>
      </c>
      <c r="O559" s="127" t="s">
        <v>556</v>
      </c>
      <c r="P559" s="127">
        <v>7</v>
      </c>
      <c r="Q559" s="126"/>
      <c r="R559" s="141"/>
      <c r="S559" s="135">
        <v>44792</v>
      </c>
      <c r="T559" s="142"/>
      <c r="U559" s="142">
        <f>IF(N559="",IFERROR(VLOOKUP(A559,'36-50'!A:S,19,FALSE),IFERROR(VLOOKUP(A559,'31-35'!A:S,19,FALSE),IFERROR(VLOOKUP(A559,'26-30'!A:S,19,FALSE),VLOOKUP(A559,'22-25'!A:S,19,FALSE)))),N559)</f>
        <v>2049</v>
      </c>
    </row>
    <row r="560" spans="1:21">
      <c r="A560" s="125">
        <v>520835</v>
      </c>
      <c r="B560" s="126"/>
      <c r="C560" s="126" t="s">
        <v>1456</v>
      </c>
      <c r="D560" s="126"/>
      <c r="E560" s="126" t="s">
        <v>152</v>
      </c>
      <c r="F560" s="126"/>
      <c r="G560" s="127">
        <v>1200</v>
      </c>
      <c r="H560" s="126"/>
      <c r="I560" s="126"/>
      <c r="J560" s="130"/>
      <c r="K560" s="126"/>
      <c r="L560" s="127"/>
      <c r="M560" s="131"/>
      <c r="N560" s="127" t="str">
        <f t="shared" si="11"/>
        <v/>
      </c>
      <c r="O560" s="127" t="s">
        <v>556</v>
      </c>
      <c r="P560" s="127">
        <v>7</v>
      </c>
      <c r="Q560" s="126"/>
      <c r="R560" s="141"/>
      <c r="S560" s="135">
        <v>44792</v>
      </c>
      <c r="T560" s="142"/>
      <c r="U560" s="142">
        <f>IF(N560="",IFERROR(VLOOKUP(A560,'36-50'!A:S,19,FALSE),IFERROR(VLOOKUP(A560,'31-35'!A:S,19,FALSE),IFERROR(VLOOKUP(A560,'26-30'!A:S,19,FALSE),VLOOKUP(A560,'22-25'!A:S,19,FALSE)))),N560)</f>
        <v>2049</v>
      </c>
    </row>
    <row r="561" spans="1:21">
      <c r="A561" s="125">
        <v>510812</v>
      </c>
      <c r="B561" s="126"/>
      <c r="C561" s="126" t="s">
        <v>1457</v>
      </c>
      <c r="D561" s="126"/>
      <c r="E561" s="126" t="s">
        <v>147</v>
      </c>
      <c r="F561" s="126"/>
      <c r="G561" s="127">
        <v>1800</v>
      </c>
      <c r="H561" s="126"/>
      <c r="I561" s="126"/>
      <c r="J561" s="130"/>
      <c r="K561" s="126"/>
      <c r="L561" s="127"/>
      <c r="M561" s="131"/>
      <c r="N561" s="127" t="str">
        <f t="shared" si="11"/>
        <v/>
      </c>
      <c r="O561" s="127" t="s">
        <v>556</v>
      </c>
      <c r="P561" s="127">
        <v>7</v>
      </c>
      <c r="Q561" s="126"/>
      <c r="R561" s="141"/>
      <c r="S561" s="135">
        <v>44792</v>
      </c>
      <c r="T561" s="142"/>
      <c r="U561" s="142">
        <f>IF(N561="",IFERROR(VLOOKUP(A561,'36-50'!A:S,19,FALSE),IFERROR(VLOOKUP(A561,'31-35'!A:S,19,FALSE),IFERROR(VLOOKUP(A561,'26-30'!A:S,19,FALSE),VLOOKUP(A561,'22-25'!A:S,19,FALSE)))),N561)</f>
        <v>2049</v>
      </c>
    </row>
    <row r="562" spans="1:21">
      <c r="A562" s="125">
        <v>540831</v>
      </c>
      <c r="B562" s="126"/>
      <c r="C562" s="126" t="s">
        <v>1458</v>
      </c>
      <c r="D562" s="126"/>
      <c r="E562" s="126" t="s">
        <v>162</v>
      </c>
      <c r="F562" s="126"/>
      <c r="G562" s="127">
        <v>90</v>
      </c>
      <c r="H562" s="126"/>
      <c r="I562" s="126"/>
      <c r="J562" s="130"/>
      <c r="K562" s="126"/>
      <c r="L562" s="127"/>
      <c r="M562" s="131"/>
      <c r="N562" s="127" t="str">
        <f t="shared" si="11"/>
        <v/>
      </c>
      <c r="O562" s="127" t="s">
        <v>556</v>
      </c>
      <c r="P562" s="127">
        <v>7</v>
      </c>
      <c r="Q562" s="126"/>
      <c r="R562" s="141"/>
      <c r="S562" s="135">
        <v>44792</v>
      </c>
      <c r="T562" s="142"/>
      <c r="U562" s="142">
        <f>IF(N562="",IFERROR(VLOOKUP(A562,'36-50'!A:S,19,FALSE),IFERROR(VLOOKUP(A562,'31-35'!A:S,19,FALSE),IFERROR(VLOOKUP(A562,'26-30'!A:S,19,FALSE),VLOOKUP(A562,'22-25'!A:S,19,FALSE)))),N562)</f>
        <v>2049</v>
      </c>
    </row>
    <row r="563" spans="1:21">
      <c r="A563" s="125">
        <v>540832</v>
      </c>
      <c r="B563" s="126"/>
      <c r="C563" s="126" t="s">
        <v>1459</v>
      </c>
      <c r="D563" s="126"/>
      <c r="E563" s="126" t="s">
        <v>162</v>
      </c>
      <c r="F563" s="126"/>
      <c r="G563" s="127">
        <v>6.4</v>
      </c>
      <c r="H563" s="126"/>
      <c r="I563" s="126"/>
      <c r="J563" s="130"/>
      <c r="K563" s="126"/>
      <c r="L563" s="127"/>
      <c r="M563" s="131"/>
      <c r="N563" s="127" t="str">
        <f t="shared" si="11"/>
        <v/>
      </c>
      <c r="O563" s="127" t="s">
        <v>556</v>
      </c>
      <c r="P563" s="127">
        <v>7</v>
      </c>
      <c r="Q563" s="126"/>
      <c r="R563" s="141"/>
      <c r="S563" s="135">
        <v>44792</v>
      </c>
      <c r="T563" s="142"/>
      <c r="U563" s="142">
        <f>IF(N563="",IFERROR(VLOOKUP(A563,'36-50'!A:S,19,FALSE),IFERROR(VLOOKUP(A563,'31-35'!A:S,19,FALSE),IFERROR(VLOOKUP(A563,'26-30'!A:S,19,FALSE),VLOOKUP(A563,'22-25'!A:S,19,FALSE)))),N563)</f>
        <v>2049</v>
      </c>
    </row>
    <row r="564" spans="1:21">
      <c r="A564" s="125">
        <v>540833</v>
      </c>
      <c r="B564" s="126"/>
      <c r="C564" s="126" t="s">
        <v>1460</v>
      </c>
      <c r="D564" s="126"/>
      <c r="E564" s="126" t="s">
        <v>162</v>
      </c>
      <c r="F564" s="126"/>
      <c r="G564" s="127">
        <v>100</v>
      </c>
      <c r="H564" s="126"/>
      <c r="I564" s="126"/>
      <c r="J564" s="130"/>
      <c r="K564" s="126"/>
      <c r="L564" s="127"/>
      <c r="M564" s="131"/>
      <c r="N564" s="127" t="str">
        <f t="shared" si="11"/>
        <v/>
      </c>
      <c r="O564" s="127" t="s">
        <v>556</v>
      </c>
      <c r="P564" s="127">
        <v>7</v>
      </c>
      <c r="Q564" s="126"/>
      <c r="R564" s="141"/>
      <c r="S564" s="135">
        <v>44792</v>
      </c>
      <c r="T564" s="142"/>
      <c r="U564" s="142">
        <f>IF(N564="",IFERROR(VLOOKUP(A564,'36-50'!A:S,19,FALSE),IFERROR(VLOOKUP(A564,'31-35'!A:S,19,FALSE),IFERROR(VLOOKUP(A564,'26-30'!A:S,19,FALSE),VLOOKUP(A564,'22-25'!A:S,19,FALSE)))),N564)</f>
        <v>2049</v>
      </c>
    </row>
    <row r="565" spans="1:21">
      <c r="A565" s="125">
        <v>540834</v>
      </c>
      <c r="B565" s="126"/>
      <c r="C565" s="126" t="s">
        <v>1461</v>
      </c>
      <c r="D565" s="126"/>
      <c r="E565" s="126" t="s">
        <v>162</v>
      </c>
      <c r="F565" s="126"/>
      <c r="G565" s="127">
        <v>2800</v>
      </c>
      <c r="H565" s="126"/>
      <c r="I565" s="126"/>
      <c r="J565" s="130"/>
      <c r="K565" s="126"/>
      <c r="L565" s="127"/>
      <c r="M565" s="131"/>
      <c r="N565" s="127" t="str">
        <f t="shared" si="11"/>
        <v/>
      </c>
      <c r="O565" s="127" t="s">
        <v>556</v>
      </c>
      <c r="P565" s="127">
        <v>7</v>
      </c>
      <c r="Q565" s="126"/>
      <c r="R565" s="141"/>
      <c r="S565" s="135">
        <v>44792</v>
      </c>
      <c r="T565" s="142"/>
      <c r="U565" s="142">
        <f>IF(N565="",IFERROR(VLOOKUP(A565,'36-50'!A:S,19,FALSE),IFERROR(VLOOKUP(A565,'31-35'!A:S,19,FALSE),IFERROR(VLOOKUP(A565,'26-30'!A:S,19,FALSE),VLOOKUP(A565,'22-25'!A:S,19,FALSE)))),N565)</f>
        <v>2049</v>
      </c>
    </row>
    <row r="566" spans="1:21">
      <c r="A566" s="125">
        <v>540835</v>
      </c>
      <c r="B566" s="126"/>
      <c r="C566" s="126" t="s">
        <v>1462</v>
      </c>
      <c r="D566" s="126"/>
      <c r="E566" s="126" t="s">
        <v>162</v>
      </c>
      <c r="F566" s="126"/>
      <c r="G566" s="127">
        <v>3000</v>
      </c>
      <c r="H566" s="126"/>
      <c r="I566" s="126"/>
      <c r="J566" s="130"/>
      <c r="K566" s="126"/>
      <c r="L566" s="127"/>
      <c r="M566" s="131"/>
      <c r="N566" s="127" t="str">
        <f t="shared" si="11"/>
        <v/>
      </c>
      <c r="O566" s="127" t="s">
        <v>556</v>
      </c>
      <c r="P566" s="127">
        <v>7</v>
      </c>
      <c r="Q566" s="126"/>
      <c r="R566" s="141"/>
      <c r="S566" s="135">
        <v>44792</v>
      </c>
      <c r="T566" s="142"/>
      <c r="U566" s="142">
        <f>IF(N566="",IFERROR(VLOOKUP(A566,'36-50'!A:S,19,FALSE),IFERROR(VLOOKUP(A566,'31-35'!A:S,19,FALSE),IFERROR(VLOOKUP(A566,'26-30'!A:S,19,FALSE),VLOOKUP(A566,'22-25'!A:S,19,FALSE)))),N566)</f>
        <v>2049</v>
      </c>
    </row>
    <row r="567" spans="1:21">
      <c r="A567" s="125">
        <v>540836</v>
      </c>
      <c r="B567" s="126"/>
      <c r="C567" s="126" t="s">
        <v>1463</v>
      </c>
      <c r="D567" s="126"/>
      <c r="E567" s="126" t="s">
        <v>162</v>
      </c>
      <c r="F567" s="126"/>
      <c r="G567" s="127">
        <v>2400</v>
      </c>
      <c r="H567" s="126"/>
      <c r="I567" s="126"/>
      <c r="J567" s="130"/>
      <c r="K567" s="126"/>
      <c r="L567" s="127"/>
      <c r="M567" s="131"/>
      <c r="N567" s="127" t="str">
        <f t="shared" si="11"/>
        <v/>
      </c>
      <c r="O567" s="127" t="s">
        <v>556</v>
      </c>
      <c r="P567" s="127">
        <v>7</v>
      </c>
      <c r="Q567" s="126"/>
      <c r="R567" s="141"/>
      <c r="S567" s="135">
        <v>44792</v>
      </c>
      <c r="T567" s="142"/>
      <c r="U567" s="142">
        <f>IF(N567="",IFERROR(VLOOKUP(A567,'36-50'!A:S,19,FALSE),IFERROR(VLOOKUP(A567,'31-35'!A:S,19,FALSE),IFERROR(VLOOKUP(A567,'26-30'!A:S,19,FALSE),VLOOKUP(A567,'22-25'!A:S,19,FALSE)))),N567)</f>
        <v>2049</v>
      </c>
    </row>
    <row r="568" spans="1:21">
      <c r="A568" s="125">
        <v>540837</v>
      </c>
      <c r="B568" s="126"/>
      <c r="C568" s="126" t="s">
        <v>1464</v>
      </c>
      <c r="D568" s="126"/>
      <c r="E568" s="126" t="s">
        <v>162</v>
      </c>
      <c r="F568" s="126"/>
      <c r="G568" s="127">
        <v>3000</v>
      </c>
      <c r="H568" s="126"/>
      <c r="I568" s="126"/>
      <c r="J568" s="130"/>
      <c r="K568" s="126"/>
      <c r="L568" s="127"/>
      <c r="M568" s="131"/>
      <c r="N568" s="127" t="str">
        <f t="shared" si="11"/>
        <v/>
      </c>
      <c r="O568" s="127" t="s">
        <v>556</v>
      </c>
      <c r="P568" s="127">
        <v>7</v>
      </c>
      <c r="Q568" s="126"/>
      <c r="R568" s="141"/>
      <c r="S568" s="135">
        <v>44792</v>
      </c>
      <c r="T568" s="142"/>
      <c r="U568" s="142">
        <f>IF(N568="",IFERROR(VLOOKUP(A568,'36-50'!A:S,19,FALSE),IFERROR(VLOOKUP(A568,'31-35'!A:S,19,FALSE),IFERROR(VLOOKUP(A568,'26-30'!A:S,19,FALSE),VLOOKUP(A568,'22-25'!A:S,19,FALSE)))),N568)</f>
        <v>2049</v>
      </c>
    </row>
    <row r="569" spans="1:21">
      <c r="A569" s="125">
        <v>540838</v>
      </c>
      <c r="B569" s="126"/>
      <c r="C569" s="126" t="s">
        <v>1465</v>
      </c>
      <c r="D569" s="126"/>
      <c r="E569" s="126" t="s">
        <v>162</v>
      </c>
      <c r="F569" s="126"/>
      <c r="G569" s="127">
        <v>2200</v>
      </c>
      <c r="H569" s="126"/>
      <c r="I569" s="126"/>
      <c r="J569" s="130"/>
      <c r="K569" s="126"/>
      <c r="L569" s="127"/>
      <c r="M569" s="131"/>
      <c r="N569" s="127" t="str">
        <f t="shared" si="11"/>
        <v/>
      </c>
      <c r="O569" s="127" t="s">
        <v>556</v>
      </c>
      <c r="P569" s="127">
        <v>7</v>
      </c>
      <c r="Q569" s="126"/>
      <c r="R569" s="141"/>
      <c r="S569" s="135">
        <v>44792</v>
      </c>
      <c r="T569" s="142"/>
      <c r="U569" s="142">
        <f>IF(N569="",IFERROR(VLOOKUP(A569,'36-50'!A:S,19,FALSE),IFERROR(VLOOKUP(A569,'31-35'!A:S,19,FALSE),IFERROR(VLOOKUP(A569,'26-30'!A:S,19,FALSE),VLOOKUP(A569,'22-25'!A:S,19,FALSE)))),N569)</f>
        <v>2049</v>
      </c>
    </row>
    <row r="570" spans="1:21">
      <c r="A570" s="125">
        <v>540839</v>
      </c>
      <c r="B570" s="126"/>
      <c r="C570" s="126" t="s">
        <v>1466</v>
      </c>
      <c r="D570" s="126"/>
      <c r="E570" s="126" t="s">
        <v>162</v>
      </c>
      <c r="F570" s="126"/>
      <c r="G570" s="127">
        <v>1600</v>
      </c>
      <c r="H570" s="126"/>
      <c r="I570" s="126"/>
      <c r="J570" s="130"/>
      <c r="K570" s="126"/>
      <c r="L570" s="127"/>
      <c r="M570" s="131"/>
      <c r="N570" s="127" t="str">
        <f t="shared" si="11"/>
        <v/>
      </c>
      <c r="O570" s="127" t="s">
        <v>556</v>
      </c>
      <c r="P570" s="127">
        <v>7</v>
      </c>
      <c r="Q570" s="126"/>
      <c r="R570" s="141"/>
      <c r="S570" s="135">
        <v>44792</v>
      </c>
      <c r="T570" s="142"/>
      <c r="U570" s="142">
        <f>IF(N570="",IFERROR(VLOOKUP(A570,'36-50'!A:S,19,FALSE),IFERROR(VLOOKUP(A570,'31-35'!A:S,19,FALSE),IFERROR(VLOOKUP(A570,'26-30'!A:S,19,FALSE),VLOOKUP(A570,'22-25'!A:S,19,FALSE)))),N570)</f>
        <v>2049</v>
      </c>
    </row>
    <row r="571" spans="1:21">
      <c r="A571" s="125">
        <v>440821</v>
      </c>
      <c r="B571" s="126"/>
      <c r="C571" s="126" t="s">
        <v>1467</v>
      </c>
      <c r="D571" s="126"/>
      <c r="E571" s="126" t="s">
        <v>127</v>
      </c>
      <c r="F571" s="126"/>
      <c r="G571" s="127">
        <v>1200</v>
      </c>
      <c r="H571" s="126"/>
      <c r="I571" s="126"/>
      <c r="J571" s="130"/>
      <c r="K571" s="126"/>
      <c r="L571" s="127"/>
      <c r="M571" s="131"/>
      <c r="N571" s="127" t="str">
        <f t="shared" si="11"/>
        <v/>
      </c>
      <c r="O571" s="127" t="s">
        <v>556</v>
      </c>
      <c r="P571" s="127">
        <v>7</v>
      </c>
      <c r="Q571" s="126"/>
      <c r="R571" s="141"/>
      <c r="S571" s="135">
        <v>44792</v>
      </c>
      <c r="T571" s="142"/>
      <c r="U571" s="142">
        <f>IF(N571="",IFERROR(VLOOKUP(A571,'36-50'!A:S,19,FALSE),IFERROR(VLOOKUP(A571,'31-35'!A:S,19,FALSE),IFERROR(VLOOKUP(A571,'26-30'!A:S,19,FALSE),VLOOKUP(A571,'22-25'!A:S,19,FALSE)))),N571)</f>
        <v>2050</v>
      </c>
    </row>
    <row r="572" spans="1:21">
      <c r="A572" s="125">
        <v>440822</v>
      </c>
      <c r="B572" s="126"/>
      <c r="C572" s="126" t="s">
        <v>1468</v>
      </c>
      <c r="D572" s="126"/>
      <c r="E572" s="126" t="s">
        <v>127</v>
      </c>
      <c r="F572" s="126"/>
      <c r="G572" s="127">
        <v>600</v>
      </c>
      <c r="H572" s="126"/>
      <c r="I572" s="126"/>
      <c r="J572" s="130"/>
      <c r="K572" s="126"/>
      <c r="L572" s="127"/>
      <c r="M572" s="131"/>
      <c r="N572" s="127" t="str">
        <f t="shared" si="11"/>
        <v/>
      </c>
      <c r="O572" s="127" t="s">
        <v>556</v>
      </c>
      <c r="P572" s="127">
        <v>7</v>
      </c>
      <c r="Q572" s="126"/>
      <c r="R572" s="141"/>
      <c r="S572" s="135">
        <v>44792</v>
      </c>
      <c r="T572" s="142"/>
      <c r="U572" s="142">
        <f>IF(N572="",IFERROR(VLOOKUP(A572,'36-50'!A:S,19,FALSE),IFERROR(VLOOKUP(A572,'31-35'!A:S,19,FALSE),IFERROR(VLOOKUP(A572,'26-30'!A:S,19,FALSE),VLOOKUP(A572,'22-25'!A:S,19,FALSE)))),N572)</f>
        <v>2050</v>
      </c>
    </row>
    <row r="573" spans="1:21">
      <c r="A573" s="125">
        <v>440823</v>
      </c>
      <c r="B573" s="126"/>
      <c r="C573" s="126" t="s">
        <v>1469</v>
      </c>
      <c r="D573" s="126"/>
      <c r="E573" s="126" t="s">
        <v>127</v>
      </c>
      <c r="F573" s="126"/>
      <c r="G573" s="127">
        <v>2400</v>
      </c>
      <c r="H573" s="126"/>
      <c r="I573" s="126"/>
      <c r="J573" s="130"/>
      <c r="K573" s="126"/>
      <c r="L573" s="127"/>
      <c r="M573" s="131"/>
      <c r="N573" s="127" t="str">
        <f t="shared" si="11"/>
        <v/>
      </c>
      <c r="O573" s="127" t="s">
        <v>556</v>
      </c>
      <c r="P573" s="127">
        <v>7</v>
      </c>
      <c r="Q573" s="126"/>
      <c r="R573" s="141"/>
      <c r="S573" s="135">
        <v>44792</v>
      </c>
      <c r="T573" s="142"/>
      <c r="U573" s="142">
        <f>IF(N573="",IFERROR(VLOOKUP(A573,'36-50'!A:S,19,FALSE),IFERROR(VLOOKUP(A573,'31-35'!A:S,19,FALSE),IFERROR(VLOOKUP(A573,'26-30'!A:S,19,FALSE),VLOOKUP(A573,'22-25'!A:S,19,FALSE)))),N573)</f>
        <v>2050</v>
      </c>
    </row>
    <row r="574" spans="1:21">
      <c r="A574" s="125">
        <v>440824</v>
      </c>
      <c r="B574" s="126"/>
      <c r="C574" s="126" t="s">
        <v>1470</v>
      </c>
      <c r="D574" s="126"/>
      <c r="E574" s="126" t="s">
        <v>127</v>
      </c>
      <c r="F574" s="126"/>
      <c r="G574" s="127">
        <v>1800</v>
      </c>
      <c r="H574" s="126"/>
      <c r="I574" s="126"/>
      <c r="J574" s="130"/>
      <c r="K574" s="126"/>
      <c r="L574" s="127"/>
      <c r="M574" s="131"/>
      <c r="N574" s="127" t="str">
        <f t="shared" si="11"/>
        <v/>
      </c>
      <c r="O574" s="127" t="s">
        <v>556</v>
      </c>
      <c r="P574" s="127">
        <v>7</v>
      </c>
      <c r="Q574" s="126"/>
      <c r="R574" s="141"/>
      <c r="S574" s="135">
        <v>44792</v>
      </c>
      <c r="T574" s="142"/>
      <c r="U574" s="142">
        <f>IF(N574="",IFERROR(VLOOKUP(A574,'36-50'!A:S,19,FALSE),IFERROR(VLOOKUP(A574,'31-35'!A:S,19,FALSE),IFERROR(VLOOKUP(A574,'26-30'!A:S,19,FALSE),VLOOKUP(A574,'22-25'!A:S,19,FALSE)))),N574)</f>
        <v>2050</v>
      </c>
    </row>
    <row r="575" spans="1:21">
      <c r="A575" s="125">
        <v>130816</v>
      </c>
      <c r="B575" s="126"/>
      <c r="C575" s="126" t="s">
        <v>1471</v>
      </c>
      <c r="D575" s="126"/>
      <c r="E575" s="126" t="s">
        <v>48</v>
      </c>
      <c r="F575" s="126"/>
      <c r="G575" s="127">
        <v>1200</v>
      </c>
      <c r="H575" s="126"/>
      <c r="I575" s="126"/>
      <c r="J575" s="130"/>
      <c r="K575" s="126"/>
      <c r="L575" s="127"/>
      <c r="M575" s="131"/>
      <c r="N575" s="127" t="str">
        <f t="shared" si="11"/>
        <v/>
      </c>
      <c r="O575" s="127" t="s">
        <v>556</v>
      </c>
      <c r="P575" s="127">
        <v>7</v>
      </c>
      <c r="Q575" s="126"/>
      <c r="R575" s="141"/>
      <c r="S575" s="135">
        <v>44792</v>
      </c>
      <c r="T575" s="142"/>
      <c r="U575" s="142">
        <f>IF(N575="",IFERROR(VLOOKUP(A575,'36-50'!A:S,19,FALSE),IFERROR(VLOOKUP(A575,'31-35'!A:S,19,FALSE),IFERROR(VLOOKUP(A575,'26-30'!A:S,19,FALSE),VLOOKUP(A575,'22-25'!A:S,19,FALSE)))),N575)</f>
        <v>2050</v>
      </c>
    </row>
    <row r="576" spans="1:21">
      <c r="A576" s="125">
        <v>130817</v>
      </c>
      <c r="B576" s="126"/>
      <c r="C576" s="126" t="s">
        <v>1472</v>
      </c>
      <c r="D576" s="126"/>
      <c r="E576" s="126" t="s">
        <v>48</v>
      </c>
      <c r="F576" s="126"/>
      <c r="G576" s="127">
        <v>1200</v>
      </c>
      <c r="H576" s="126"/>
      <c r="I576" s="126"/>
      <c r="J576" s="130"/>
      <c r="K576" s="126"/>
      <c r="L576" s="127"/>
      <c r="M576" s="131"/>
      <c r="N576" s="127" t="str">
        <f t="shared" si="11"/>
        <v/>
      </c>
      <c r="O576" s="127" t="s">
        <v>556</v>
      </c>
      <c r="P576" s="127">
        <v>7</v>
      </c>
      <c r="Q576" s="126"/>
      <c r="R576" s="141"/>
      <c r="S576" s="135">
        <v>44792</v>
      </c>
      <c r="T576" s="142"/>
      <c r="U576" s="142">
        <f>IF(N576="",IFERROR(VLOOKUP(A576,'36-50'!A:S,19,FALSE),IFERROR(VLOOKUP(A576,'31-35'!A:S,19,FALSE),IFERROR(VLOOKUP(A576,'26-30'!A:S,19,FALSE),VLOOKUP(A576,'22-25'!A:S,19,FALSE)))),N576)</f>
        <v>2050</v>
      </c>
    </row>
    <row r="577" spans="1:21">
      <c r="A577" s="125">
        <v>130818</v>
      </c>
      <c r="B577" s="126"/>
      <c r="C577" s="126" t="s">
        <v>1473</v>
      </c>
      <c r="D577" s="126"/>
      <c r="E577" s="126" t="s">
        <v>48</v>
      </c>
      <c r="F577" s="126"/>
      <c r="G577" s="127">
        <v>1200</v>
      </c>
      <c r="H577" s="126"/>
      <c r="I577" s="126"/>
      <c r="J577" s="130"/>
      <c r="K577" s="126"/>
      <c r="L577" s="127"/>
      <c r="M577" s="131"/>
      <c r="N577" s="127" t="str">
        <f t="shared" si="11"/>
        <v/>
      </c>
      <c r="O577" s="127" t="s">
        <v>556</v>
      </c>
      <c r="P577" s="127">
        <v>7</v>
      </c>
      <c r="Q577" s="126"/>
      <c r="R577" s="141"/>
      <c r="S577" s="135">
        <v>44792</v>
      </c>
      <c r="T577" s="142"/>
      <c r="U577" s="142">
        <f>IF(N577="",IFERROR(VLOOKUP(A577,'36-50'!A:S,19,FALSE),IFERROR(VLOOKUP(A577,'31-35'!A:S,19,FALSE),IFERROR(VLOOKUP(A577,'26-30'!A:S,19,FALSE),VLOOKUP(A577,'22-25'!A:S,19,FALSE)))),N577)</f>
        <v>2050</v>
      </c>
    </row>
    <row r="578" spans="1:21">
      <c r="A578" s="125">
        <v>130819</v>
      </c>
      <c r="B578" s="126"/>
      <c r="C578" s="126" t="s">
        <v>1474</v>
      </c>
      <c r="D578" s="126"/>
      <c r="E578" s="126" t="s">
        <v>48</v>
      </c>
      <c r="F578" s="126"/>
      <c r="G578" s="127">
        <v>1400</v>
      </c>
      <c r="H578" s="126"/>
      <c r="I578" s="126"/>
      <c r="J578" s="130"/>
      <c r="K578" s="126"/>
      <c r="L578" s="127"/>
      <c r="M578" s="131"/>
      <c r="N578" s="127" t="str">
        <f t="shared" si="11"/>
        <v/>
      </c>
      <c r="O578" s="127" t="s">
        <v>556</v>
      </c>
      <c r="P578" s="127">
        <v>7</v>
      </c>
      <c r="Q578" s="126"/>
      <c r="R578" s="141"/>
      <c r="S578" s="135">
        <v>44792</v>
      </c>
      <c r="T578" s="142"/>
      <c r="U578" s="142">
        <f>IF(N578="",IFERROR(VLOOKUP(A578,'36-50'!A:S,19,FALSE),IFERROR(VLOOKUP(A578,'31-35'!A:S,19,FALSE),IFERROR(VLOOKUP(A578,'26-30'!A:S,19,FALSE),VLOOKUP(A578,'22-25'!A:S,19,FALSE)))),N578)</f>
        <v>2050</v>
      </c>
    </row>
    <row r="579" spans="1:21">
      <c r="A579" s="125">
        <v>130820</v>
      </c>
      <c r="B579" s="126"/>
      <c r="C579" s="126" t="s">
        <v>1475</v>
      </c>
      <c r="D579" s="126"/>
      <c r="E579" s="126" t="s">
        <v>48</v>
      </c>
      <c r="F579" s="126"/>
      <c r="G579" s="127">
        <v>2800</v>
      </c>
      <c r="H579" s="126"/>
      <c r="I579" s="126"/>
      <c r="J579" s="130"/>
      <c r="K579" s="126"/>
      <c r="L579" s="127"/>
      <c r="M579" s="131"/>
      <c r="N579" s="127" t="str">
        <f t="shared" si="11"/>
        <v/>
      </c>
      <c r="O579" s="127" t="s">
        <v>556</v>
      </c>
      <c r="P579" s="127">
        <v>7</v>
      </c>
      <c r="Q579" s="126"/>
      <c r="R579" s="141"/>
      <c r="S579" s="135">
        <v>44792</v>
      </c>
      <c r="T579" s="142"/>
      <c r="U579" s="142">
        <f>IF(N579="",IFERROR(VLOOKUP(A579,'36-50'!A:S,19,FALSE),IFERROR(VLOOKUP(A579,'31-35'!A:S,19,FALSE),IFERROR(VLOOKUP(A579,'26-30'!A:S,19,FALSE),VLOOKUP(A579,'22-25'!A:S,19,FALSE)))),N579)</f>
        <v>2050</v>
      </c>
    </row>
    <row r="580" spans="1:21">
      <c r="A580" s="125">
        <v>130821</v>
      </c>
      <c r="B580" s="126"/>
      <c r="C580" s="126" t="s">
        <v>1476</v>
      </c>
      <c r="D580" s="126"/>
      <c r="E580" s="126" t="s">
        <v>48</v>
      </c>
      <c r="F580" s="126"/>
      <c r="G580" s="127">
        <v>1200</v>
      </c>
      <c r="H580" s="126"/>
      <c r="I580" s="126"/>
      <c r="J580" s="130"/>
      <c r="K580" s="126"/>
      <c r="L580" s="127"/>
      <c r="M580" s="131"/>
      <c r="N580" s="127" t="str">
        <f t="shared" si="11"/>
        <v/>
      </c>
      <c r="O580" s="127" t="s">
        <v>556</v>
      </c>
      <c r="P580" s="127">
        <v>7</v>
      </c>
      <c r="Q580" s="126"/>
      <c r="R580" s="141"/>
      <c r="S580" s="135">
        <v>44792</v>
      </c>
      <c r="T580" s="142"/>
      <c r="U580" s="142">
        <f>IF(N580="",IFERROR(VLOOKUP(A580,'36-50'!A:S,19,FALSE),IFERROR(VLOOKUP(A580,'31-35'!A:S,19,FALSE),IFERROR(VLOOKUP(A580,'26-30'!A:S,19,FALSE),VLOOKUP(A580,'22-25'!A:S,19,FALSE)))),N580)</f>
        <v>2050</v>
      </c>
    </row>
    <row r="581" spans="1:21">
      <c r="A581" s="125">
        <v>130823</v>
      </c>
      <c r="B581" s="126"/>
      <c r="C581" s="126" t="s">
        <v>1477</v>
      </c>
      <c r="D581" s="126"/>
      <c r="E581" s="126" t="s">
        <v>48</v>
      </c>
      <c r="F581" s="126"/>
      <c r="G581" s="127">
        <v>1200</v>
      </c>
      <c r="H581" s="126"/>
      <c r="I581" s="126"/>
      <c r="J581" s="130"/>
      <c r="K581" s="126"/>
      <c r="L581" s="127"/>
      <c r="M581" s="131"/>
      <c r="N581" s="127" t="str">
        <f t="shared" si="11"/>
        <v/>
      </c>
      <c r="O581" s="127" t="s">
        <v>556</v>
      </c>
      <c r="P581" s="127">
        <v>7</v>
      </c>
      <c r="Q581" s="126"/>
      <c r="R581" s="141"/>
      <c r="S581" s="135">
        <v>44792</v>
      </c>
      <c r="T581" s="142"/>
      <c r="U581" s="142">
        <f>IF(N581="",IFERROR(VLOOKUP(A581,'36-50'!A:S,19,FALSE),IFERROR(VLOOKUP(A581,'31-35'!A:S,19,FALSE),IFERROR(VLOOKUP(A581,'26-30'!A:S,19,FALSE),VLOOKUP(A581,'22-25'!A:S,19,FALSE)))),N581)</f>
        <v>2050</v>
      </c>
    </row>
    <row r="582" spans="1:21">
      <c r="A582" s="125">
        <v>130824</v>
      </c>
      <c r="B582" s="126"/>
      <c r="C582" s="126" t="s">
        <v>1478</v>
      </c>
      <c r="D582" s="126"/>
      <c r="E582" s="126" t="s">
        <v>48</v>
      </c>
      <c r="F582" s="126"/>
      <c r="G582" s="127">
        <v>1000</v>
      </c>
      <c r="H582" s="126"/>
      <c r="I582" s="126"/>
      <c r="J582" s="130"/>
      <c r="K582" s="126"/>
      <c r="L582" s="127"/>
      <c r="M582" s="131"/>
      <c r="N582" s="127" t="str">
        <f t="shared" si="11"/>
        <v/>
      </c>
      <c r="O582" s="127" t="s">
        <v>556</v>
      </c>
      <c r="P582" s="127">
        <v>7</v>
      </c>
      <c r="Q582" s="126"/>
      <c r="R582" s="141"/>
      <c r="S582" s="135">
        <v>44792</v>
      </c>
      <c r="T582" s="142"/>
      <c r="U582" s="142">
        <f>IF(N582="",IFERROR(VLOOKUP(A582,'36-50'!A:S,19,FALSE),IFERROR(VLOOKUP(A582,'31-35'!A:S,19,FALSE),IFERROR(VLOOKUP(A582,'26-30'!A:S,19,FALSE),VLOOKUP(A582,'22-25'!A:S,19,FALSE)))),N582)</f>
        <v>2050</v>
      </c>
    </row>
    <row r="583" spans="1:21">
      <c r="A583" s="125">
        <v>130825</v>
      </c>
      <c r="B583" s="126"/>
      <c r="C583" s="126" t="s">
        <v>1479</v>
      </c>
      <c r="D583" s="126"/>
      <c r="E583" s="126" t="s">
        <v>48</v>
      </c>
      <c r="F583" s="126"/>
      <c r="G583" s="127">
        <v>1200</v>
      </c>
      <c r="H583" s="126"/>
      <c r="I583" s="126"/>
      <c r="J583" s="130"/>
      <c r="K583" s="126"/>
      <c r="L583" s="127"/>
      <c r="M583" s="131"/>
      <c r="N583" s="127" t="str">
        <f t="shared" si="11"/>
        <v/>
      </c>
      <c r="O583" s="127" t="s">
        <v>556</v>
      </c>
      <c r="P583" s="127">
        <v>7</v>
      </c>
      <c r="Q583" s="126"/>
      <c r="R583" s="141"/>
      <c r="S583" s="135">
        <v>44792</v>
      </c>
      <c r="T583" s="142"/>
      <c r="U583" s="142">
        <f>IF(N583="",IFERROR(VLOOKUP(A583,'36-50'!A:S,19,FALSE),IFERROR(VLOOKUP(A583,'31-35'!A:S,19,FALSE),IFERROR(VLOOKUP(A583,'26-30'!A:S,19,FALSE),VLOOKUP(A583,'22-25'!A:S,19,FALSE)))),N583)</f>
        <v>2050</v>
      </c>
    </row>
    <row r="584" spans="1:21">
      <c r="A584" s="125">
        <v>130826</v>
      </c>
      <c r="B584" s="126"/>
      <c r="C584" s="126" t="s">
        <v>1480</v>
      </c>
      <c r="D584" s="126"/>
      <c r="E584" s="126" t="s">
        <v>48</v>
      </c>
      <c r="F584" s="126"/>
      <c r="G584" s="127">
        <v>1200</v>
      </c>
      <c r="H584" s="126"/>
      <c r="I584" s="126"/>
      <c r="J584" s="130"/>
      <c r="K584" s="126"/>
      <c r="L584" s="127"/>
      <c r="M584" s="131"/>
      <c r="N584" s="127" t="str">
        <f t="shared" si="11"/>
        <v/>
      </c>
      <c r="O584" s="127" t="s">
        <v>556</v>
      </c>
      <c r="P584" s="127">
        <v>7</v>
      </c>
      <c r="Q584" s="126"/>
      <c r="R584" s="141"/>
      <c r="S584" s="135">
        <v>44792</v>
      </c>
      <c r="T584" s="142"/>
      <c r="U584" s="142">
        <f>IF(N584="",IFERROR(VLOOKUP(A584,'36-50'!A:S,19,FALSE),IFERROR(VLOOKUP(A584,'31-35'!A:S,19,FALSE),IFERROR(VLOOKUP(A584,'26-30'!A:S,19,FALSE),VLOOKUP(A584,'22-25'!A:S,19,FALSE)))),N584)</f>
        <v>2050</v>
      </c>
    </row>
    <row r="585" spans="1:21">
      <c r="A585" s="125">
        <v>420836</v>
      </c>
      <c r="B585" s="126"/>
      <c r="C585" s="126" t="s">
        <v>1481</v>
      </c>
      <c r="D585" s="126"/>
      <c r="E585" s="126" t="s">
        <v>117</v>
      </c>
      <c r="F585" s="126"/>
      <c r="G585" s="127">
        <v>1200</v>
      </c>
      <c r="H585" s="126"/>
      <c r="I585" s="126"/>
      <c r="J585" s="130"/>
      <c r="K585" s="126"/>
      <c r="L585" s="127"/>
      <c r="M585" s="131"/>
      <c r="N585" s="127" t="str">
        <f t="shared" si="11"/>
        <v/>
      </c>
      <c r="O585" s="127" t="s">
        <v>556</v>
      </c>
      <c r="P585" s="127">
        <v>7</v>
      </c>
      <c r="Q585" s="126"/>
      <c r="R585" s="141"/>
      <c r="S585" s="135">
        <v>44792</v>
      </c>
      <c r="T585" s="142"/>
      <c r="U585" s="142">
        <f>IF(N585="",IFERROR(VLOOKUP(A585,'36-50'!A:S,19,FALSE),IFERROR(VLOOKUP(A585,'31-35'!A:S,19,FALSE),IFERROR(VLOOKUP(A585,'26-30'!A:S,19,FALSE),VLOOKUP(A585,'22-25'!A:S,19,FALSE)))),N585)</f>
        <v>2050</v>
      </c>
    </row>
    <row r="586" spans="1:21">
      <c r="A586" s="125">
        <v>420837</v>
      </c>
      <c r="B586" s="126"/>
      <c r="C586" s="126" t="s">
        <v>1482</v>
      </c>
      <c r="D586" s="126"/>
      <c r="E586" s="126" t="s">
        <v>117</v>
      </c>
      <c r="F586" s="126"/>
      <c r="G586" s="127">
        <v>1200</v>
      </c>
      <c r="H586" s="126"/>
      <c r="I586" s="126"/>
      <c r="J586" s="130"/>
      <c r="K586" s="126"/>
      <c r="L586" s="127"/>
      <c r="M586" s="131"/>
      <c r="N586" s="127" t="str">
        <f t="shared" si="11"/>
        <v/>
      </c>
      <c r="O586" s="127" t="s">
        <v>556</v>
      </c>
      <c r="P586" s="127">
        <v>7</v>
      </c>
      <c r="Q586" s="126"/>
      <c r="R586" s="141"/>
      <c r="S586" s="135">
        <v>44792</v>
      </c>
      <c r="T586" s="142"/>
      <c r="U586" s="142">
        <f>IF(N586="",IFERROR(VLOOKUP(A586,'36-50'!A:S,19,FALSE),IFERROR(VLOOKUP(A586,'31-35'!A:S,19,FALSE),IFERROR(VLOOKUP(A586,'26-30'!A:S,19,FALSE),VLOOKUP(A586,'22-25'!A:S,19,FALSE)))),N586)</f>
        <v>2050</v>
      </c>
    </row>
    <row r="587" spans="1:21">
      <c r="A587" s="125">
        <v>420838</v>
      </c>
      <c r="B587" s="126"/>
      <c r="C587" s="126" t="s">
        <v>1483</v>
      </c>
      <c r="D587" s="126"/>
      <c r="E587" s="126" t="s">
        <v>117</v>
      </c>
      <c r="F587" s="126"/>
      <c r="G587" s="127">
        <v>1200</v>
      </c>
      <c r="H587" s="126"/>
      <c r="I587" s="126"/>
      <c r="J587" s="130"/>
      <c r="K587" s="126"/>
      <c r="L587" s="127"/>
      <c r="M587" s="131"/>
      <c r="N587" s="127" t="str">
        <f t="shared" si="11"/>
        <v/>
      </c>
      <c r="O587" s="127" t="s">
        <v>556</v>
      </c>
      <c r="P587" s="127">
        <v>7</v>
      </c>
      <c r="Q587" s="126"/>
      <c r="R587" s="141"/>
      <c r="S587" s="135">
        <v>44792</v>
      </c>
      <c r="T587" s="142"/>
      <c r="U587" s="142">
        <f>IF(N587="",IFERROR(VLOOKUP(A587,'36-50'!A:S,19,FALSE),IFERROR(VLOOKUP(A587,'31-35'!A:S,19,FALSE),IFERROR(VLOOKUP(A587,'26-30'!A:S,19,FALSE),VLOOKUP(A587,'22-25'!A:S,19,FALSE)))),N587)</f>
        <v>2050</v>
      </c>
    </row>
    <row r="588" spans="1:21">
      <c r="A588" s="125">
        <v>430820</v>
      </c>
      <c r="B588" s="126"/>
      <c r="C588" s="126" t="s">
        <v>1484</v>
      </c>
      <c r="D588" s="126"/>
      <c r="E588" s="126" t="s">
        <v>122</v>
      </c>
      <c r="F588" s="126"/>
      <c r="G588" s="127">
        <v>1200</v>
      </c>
      <c r="H588" s="126"/>
      <c r="I588" s="126"/>
      <c r="J588" s="130"/>
      <c r="K588" s="126"/>
      <c r="L588" s="127"/>
      <c r="M588" s="131"/>
      <c r="N588" s="127" t="str">
        <f t="shared" si="11"/>
        <v/>
      </c>
      <c r="O588" s="127" t="s">
        <v>556</v>
      </c>
      <c r="P588" s="127">
        <v>7</v>
      </c>
      <c r="Q588" s="126"/>
      <c r="R588" s="141"/>
      <c r="S588" s="135">
        <v>44792</v>
      </c>
      <c r="T588" s="142"/>
      <c r="U588" s="142">
        <f>IF(N588="",IFERROR(VLOOKUP(A588,'36-50'!A:S,19,FALSE),IFERROR(VLOOKUP(A588,'31-35'!A:S,19,FALSE),IFERROR(VLOOKUP(A588,'26-30'!A:S,19,FALSE),VLOOKUP(A588,'22-25'!A:S,19,FALSE)))),N588)</f>
        <v>2050</v>
      </c>
    </row>
    <row r="589" spans="1:21">
      <c r="A589" s="125">
        <v>430821</v>
      </c>
      <c r="B589" s="126"/>
      <c r="C589" s="126" t="s">
        <v>1485</v>
      </c>
      <c r="D589" s="126"/>
      <c r="E589" s="126" t="s">
        <v>122</v>
      </c>
      <c r="F589" s="126"/>
      <c r="G589" s="127">
        <v>510</v>
      </c>
      <c r="H589" s="126"/>
      <c r="I589" s="126"/>
      <c r="J589" s="130"/>
      <c r="K589" s="126"/>
      <c r="L589" s="127"/>
      <c r="M589" s="131"/>
      <c r="N589" s="127" t="str">
        <f t="shared" si="11"/>
        <v/>
      </c>
      <c r="O589" s="127" t="s">
        <v>556</v>
      </c>
      <c r="P589" s="127">
        <v>7</v>
      </c>
      <c r="Q589" s="126"/>
      <c r="R589" s="141"/>
      <c r="S589" s="135">
        <v>44792</v>
      </c>
      <c r="T589" s="142"/>
      <c r="U589" s="142">
        <f>IF(N589="",IFERROR(VLOOKUP(A589,'36-50'!A:S,19,FALSE),IFERROR(VLOOKUP(A589,'31-35'!A:S,19,FALSE),IFERROR(VLOOKUP(A589,'26-30'!A:S,19,FALSE),VLOOKUP(A589,'22-25'!A:S,19,FALSE)))),N589)</f>
        <v>2050</v>
      </c>
    </row>
    <row r="590" spans="1:21">
      <c r="A590" s="125">
        <v>430822</v>
      </c>
      <c r="B590" s="126"/>
      <c r="C590" s="126" t="s">
        <v>1486</v>
      </c>
      <c r="D590" s="126"/>
      <c r="E590" s="126" t="s">
        <v>122</v>
      </c>
      <c r="F590" s="126"/>
      <c r="G590" s="127">
        <v>1200</v>
      </c>
      <c r="H590" s="126"/>
      <c r="I590" s="126"/>
      <c r="J590" s="130"/>
      <c r="K590" s="126"/>
      <c r="L590" s="127"/>
      <c r="M590" s="131"/>
      <c r="N590" s="127" t="str">
        <f t="shared" si="11"/>
        <v/>
      </c>
      <c r="O590" s="127" t="s">
        <v>556</v>
      </c>
      <c r="P590" s="127">
        <v>7</v>
      </c>
      <c r="Q590" s="126"/>
      <c r="R590" s="141"/>
      <c r="S590" s="135">
        <v>44792</v>
      </c>
      <c r="T590" s="142"/>
      <c r="U590" s="142">
        <f>IF(N590="",IFERROR(VLOOKUP(A590,'36-50'!A:S,19,FALSE),IFERROR(VLOOKUP(A590,'31-35'!A:S,19,FALSE),IFERROR(VLOOKUP(A590,'26-30'!A:S,19,FALSE),VLOOKUP(A590,'22-25'!A:S,19,FALSE)))),N590)</f>
        <v>2050</v>
      </c>
    </row>
    <row r="591" spans="1:21">
      <c r="A591" s="125">
        <v>430823</v>
      </c>
      <c r="B591" s="126"/>
      <c r="C591" s="126" t="s">
        <v>1487</v>
      </c>
      <c r="D591" s="126"/>
      <c r="E591" s="126" t="s">
        <v>122</v>
      </c>
      <c r="F591" s="126"/>
      <c r="G591" s="127">
        <v>1200</v>
      </c>
      <c r="H591" s="126"/>
      <c r="I591" s="126"/>
      <c r="J591" s="130"/>
      <c r="K591" s="126"/>
      <c r="L591" s="127"/>
      <c r="M591" s="131"/>
      <c r="N591" s="127" t="str">
        <f t="shared" si="11"/>
        <v/>
      </c>
      <c r="O591" s="127" t="s">
        <v>556</v>
      </c>
      <c r="P591" s="127">
        <v>7</v>
      </c>
      <c r="Q591" s="126"/>
      <c r="R591" s="141"/>
      <c r="S591" s="135">
        <v>44792</v>
      </c>
      <c r="T591" s="142"/>
      <c r="U591" s="142">
        <f>IF(N591="",IFERROR(VLOOKUP(A591,'36-50'!A:S,19,FALSE),IFERROR(VLOOKUP(A591,'31-35'!A:S,19,FALSE),IFERROR(VLOOKUP(A591,'26-30'!A:S,19,FALSE),VLOOKUP(A591,'22-25'!A:S,19,FALSE)))),N591)</f>
        <v>2050</v>
      </c>
    </row>
    <row r="592" spans="1:21">
      <c r="A592" s="125">
        <v>430824</v>
      </c>
      <c r="B592" s="126"/>
      <c r="C592" s="126" t="s">
        <v>1488</v>
      </c>
      <c r="D592" s="126"/>
      <c r="E592" s="126" t="s">
        <v>122</v>
      </c>
      <c r="F592" s="126"/>
      <c r="G592" s="127">
        <v>900</v>
      </c>
      <c r="H592" s="126"/>
      <c r="I592" s="126"/>
      <c r="J592" s="130"/>
      <c r="K592" s="126"/>
      <c r="L592" s="127"/>
      <c r="M592" s="131"/>
      <c r="N592" s="127" t="str">
        <f t="shared" si="11"/>
        <v/>
      </c>
      <c r="O592" s="127" t="s">
        <v>556</v>
      </c>
      <c r="P592" s="127">
        <v>7</v>
      </c>
      <c r="Q592" s="126"/>
      <c r="R592" s="141"/>
      <c r="S592" s="135">
        <v>44792</v>
      </c>
      <c r="T592" s="142"/>
      <c r="U592" s="142">
        <f>IF(N592="",IFERROR(VLOOKUP(A592,'36-50'!A:S,19,FALSE),IFERROR(VLOOKUP(A592,'31-35'!A:S,19,FALSE),IFERROR(VLOOKUP(A592,'26-30'!A:S,19,FALSE),VLOOKUP(A592,'22-25'!A:S,19,FALSE)))),N592)</f>
        <v>2050</v>
      </c>
    </row>
    <row r="593" spans="1:21">
      <c r="A593" s="125">
        <v>430825</v>
      </c>
      <c r="B593" s="126"/>
      <c r="C593" s="126" t="s">
        <v>1489</v>
      </c>
      <c r="D593" s="126"/>
      <c r="E593" s="126" t="s">
        <v>122</v>
      </c>
      <c r="F593" s="126"/>
      <c r="G593" s="127">
        <v>1000</v>
      </c>
      <c r="H593" s="126"/>
      <c r="I593" s="126"/>
      <c r="J593" s="130"/>
      <c r="K593" s="126"/>
      <c r="L593" s="127"/>
      <c r="M593" s="131"/>
      <c r="N593" s="127" t="str">
        <f t="shared" si="11"/>
        <v/>
      </c>
      <c r="O593" s="127" t="s">
        <v>556</v>
      </c>
      <c r="P593" s="127">
        <v>7</v>
      </c>
      <c r="Q593" s="126"/>
      <c r="R593" s="141"/>
      <c r="S593" s="135">
        <v>44792</v>
      </c>
      <c r="T593" s="142"/>
      <c r="U593" s="142">
        <f>IF(N593="",IFERROR(VLOOKUP(A593,'36-50'!A:S,19,FALSE),IFERROR(VLOOKUP(A593,'31-35'!A:S,19,FALSE),IFERROR(VLOOKUP(A593,'26-30'!A:S,19,FALSE),VLOOKUP(A593,'22-25'!A:S,19,FALSE)))),N593)</f>
        <v>2050</v>
      </c>
    </row>
    <row r="594" spans="1:21">
      <c r="A594" s="125">
        <v>430826</v>
      </c>
      <c r="B594" s="126"/>
      <c r="C594" s="126" t="s">
        <v>1490</v>
      </c>
      <c r="D594" s="126"/>
      <c r="E594" s="126" t="s">
        <v>122</v>
      </c>
      <c r="F594" s="126"/>
      <c r="G594" s="127">
        <v>1200</v>
      </c>
      <c r="H594" s="126"/>
      <c r="I594" s="126"/>
      <c r="J594" s="130"/>
      <c r="K594" s="126"/>
      <c r="L594" s="127"/>
      <c r="M594" s="131"/>
      <c r="N594" s="127" t="str">
        <f t="shared" si="11"/>
        <v/>
      </c>
      <c r="O594" s="127" t="s">
        <v>556</v>
      </c>
      <c r="P594" s="127">
        <v>7</v>
      </c>
      <c r="Q594" s="126"/>
      <c r="R594" s="141"/>
      <c r="S594" s="135">
        <v>44792</v>
      </c>
      <c r="T594" s="142"/>
      <c r="U594" s="142">
        <f>IF(N594="",IFERROR(VLOOKUP(A594,'36-50'!A:S,19,FALSE),IFERROR(VLOOKUP(A594,'31-35'!A:S,19,FALSE),IFERROR(VLOOKUP(A594,'26-30'!A:S,19,FALSE),VLOOKUP(A594,'22-25'!A:S,19,FALSE)))),N594)</f>
        <v>2050</v>
      </c>
    </row>
    <row r="595" spans="1:21">
      <c r="A595" s="125">
        <v>430827</v>
      </c>
      <c r="B595" s="126"/>
      <c r="C595" s="126" t="s">
        <v>1491</v>
      </c>
      <c r="D595" s="126"/>
      <c r="E595" s="126" t="s">
        <v>122</v>
      </c>
      <c r="F595" s="126"/>
      <c r="G595" s="127">
        <v>1200</v>
      </c>
      <c r="H595" s="126"/>
      <c r="I595" s="126"/>
      <c r="J595" s="130"/>
      <c r="K595" s="126"/>
      <c r="L595" s="127"/>
      <c r="M595" s="131"/>
      <c r="N595" s="127" t="str">
        <f t="shared" si="11"/>
        <v/>
      </c>
      <c r="O595" s="127" t="s">
        <v>556</v>
      </c>
      <c r="P595" s="127">
        <v>7</v>
      </c>
      <c r="Q595" s="126"/>
      <c r="R595" s="141"/>
      <c r="S595" s="135">
        <v>44792</v>
      </c>
      <c r="T595" s="142"/>
      <c r="U595" s="142">
        <f>IF(N595="",IFERROR(VLOOKUP(A595,'36-50'!A:S,19,FALSE),IFERROR(VLOOKUP(A595,'31-35'!A:S,19,FALSE),IFERROR(VLOOKUP(A595,'26-30'!A:S,19,FALSE),VLOOKUP(A595,'22-25'!A:S,19,FALSE)))),N595)</f>
        <v>2050</v>
      </c>
    </row>
    <row r="596" spans="1:21">
      <c r="A596" s="125">
        <v>430828</v>
      </c>
      <c r="B596" s="126"/>
      <c r="C596" s="126" t="s">
        <v>1492</v>
      </c>
      <c r="D596" s="126"/>
      <c r="E596" s="126" t="s">
        <v>122</v>
      </c>
      <c r="F596" s="126"/>
      <c r="G596" s="127">
        <v>1200</v>
      </c>
      <c r="H596" s="126"/>
      <c r="I596" s="126"/>
      <c r="J596" s="130"/>
      <c r="K596" s="126"/>
      <c r="L596" s="127"/>
      <c r="M596" s="131"/>
      <c r="N596" s="127" t="str">
        <f t="shared" si="11"/>
        <v/>
      </c>
      <c r="O596" s="127" t="s">
        <v>556</v>
      </c>
      <c r="P596" s="127">
        <v>7</v>
      </c>
      <c r="Q596" s="126"/>
      <c r="R596" s="141"/>
      <c r="S596" s="135">
        <v>44792</v>
      </c>
      <c r="T596" s="142"/>
      <c r="U596" s="142">
        <f>IF(N596="",IFERROR(VLOOKUP(A596,'36-50'!A:S,19,FALSE),IFERROR(VLOOKUP(A596,'31-35'!A:S,19,FALSE),IFERROR(VLOOKUP(A596,'26-30'!A:S,19,FALSE),VLOOKUP(A596,'22-25'!A:S,19,FALSE)))),N596)</f>
        <v>2050</v>
      </c>
    </row>
    <row r="597" spans="1:21">
      <c r="A597" s="125">
        <v>430829</v>
      </c>
      <c r="B597" s="126"/>
      <c r="C597" s="126" t="s">
        <v>1493</v>
      </c>
      <c r="D597" s="126"/>
      <c r="E597" s="126" t="s">
        <v>122</v>
      </c>
      <c r="F597" s="126"/>
      <c r="G597" s="127">
        <v>1200</v>
      </c>
      <c r="H597" s="126"/>
      <c r="I597" s="126"/>
      <c r="J597" s="130"/>
      <c r="K597" s="126"/>
      <c r="L597" s="127"/>
      <c r="M597" s="131"/>
      <c r="N597" s="127" t="str">
        <f t="shared" si="11"/>
        <v/>
      </c>
      <c r="O597" s="127" t="s">
        <v>556</v>
      </c>
      <c r="P597" s="127">
        <v>7</v>
      </c>
      <c r="Q597" s="126"/>
      <c r="R597" s="141"/>
      <c r="S597" s="135">
        <v>44792</v>
      </c>
      <c r="T597" s="142"/>
      <c r="U597" s="142">
        <f>IF(N597="",IFERROR(VLOOKUP(A597,'36-50'!A:S,19,FALSE),IFERROR(VLOOKUP(A597,'31-35'!A:S,19,FALSE),IFERROR(VLOOKUP(A597,'26-30'!A:S,19,FALSE),VLOOKUP(A597,'22-25'!A:S,19,FALSE)))),N597)</f>
        <v>2050</v>
      </c>
    </row>
    <row r="598" spans="1:21">
      <c r="A598" s="125">
        <v>150806</v>
      </c>
      <c r="B598" s="126"/>
      <c r="C598" s="126" t="s">
        <v>1494</v>
      </c>
      <c r="D598" s="126">
        <v>150200</v>
      </c>
      <c r="E598" s="126" t="s">
        <v>58</v>
      </c>
      <c r="F598" s="126" t="s">
        <v>1495</v>
      </c>
      <c r="G598" s="127">
        <v>1200</v>
      </c>
      <c r="H598" s="126"/>
      <c r="I598" s="126"/>
      <c r="J598" s="130"/>
      <c r="K598" s="126"/>
      <c r="L598" s="127"/>
      <c r="M598" s="131"/>
      <c r="N598" s="127" t="str">
        <f t="shared" si="11"/>
        <v/>
      </c>
      <c r="O598" s="127" t="s">
        <v>556</v>
      </c>
      <c r="P598" s="127">
        <v>7</v>
      </c>
      <c r="Q598" s="126"/>
      <c r="R598" s="141"/>
      <c r="S598" s="135">
        <v>44792</v>
      </c>
      <c r="T598" s="142"/>
      <c r="U598" s="142">
        <f>IF(N598="",IFERROR(VLOOKUP(A598,'36-50'!A:S,19,FALSE),IFERROR(VLOOKUP(A598,'31-35'!A:S,19,FALSE),IFERROR(VLOOKUP(A598,'26-30'!A:S,19,FALSE),VLOOKUP(A598,'22-25'!A:S,19,FALSE)))),N598)</f>
        <v>2050</v>
      </c>
    </row>
    <row r="599" spans="1:21">
      <c r="A599" s="125">
        <v>140807</v>
      </c>
      <c r="B599" s="126"/>
      <c r="C599" s="126" t="s">
        <v>1496</v>
      </c>
      <c r="D599" s="126"/>
      <c r="E599" s="126" t="s">
        <v>53</v>
      </c>
      <c r="F599" s="126"/>
      <c r="G599" s="127">
        <v>1400</v>
      </c>
      <c r="H599" s="126"/>
      <c r="I599" s="126"/>
      <c r="J599" s="130"/>
      <c r="K599" s="126"/>
      <c r="L599" s="127"/>
      <c r="M599" s="131"/>
      <c r="N599" s="127" t="str">
        <f t="shared" si="11"/>
        <v/>
      </c>
      <c r="O599" s="127" t="s">
        <v>556</v>
      </c>
      <c r="P599" s="127">
        <v>7</v>
      </c>
      <c r="Q599" s="126"/>
      <c r="R599" s="141"/>
      <c r="S599" s="135">
        <v>44792</v>
      </c>
      <c r="T599" s="142"/>
      <c r="U599" s="142">
        <f>IF(N599="",IFERROR(VLOOKUP(A599,'36-50'!A:S,19,FALSE),IFERROR(VLOOKUP(A599,'31-35'!A:S,19,FALSE),IFERROR(VLOOKUP(A599,'26-30'!A:S,19,FALSE),VLOOKUP(A599,'22-25'!A:S,19,FALSE)))),N599)</f>
        <v>2050</v>
      </c>
    </row>
    <row r="600" spans="1:21">
      <c r="A600" s="125">
        <v>140808</v>
      </c>
      <c r="B600" s="126"/>
      <c r="C600" s="126" t="s">
        <v>1497</v>
      </c>
      <c r="D600" s="126"/>
      <c r="E600" s="126" t="s">
        <v>53</v>
      </c>
      <c r="F600" s="126"/>
      <c r="G600" s="127">
        <v>1400</v>
      </c>
      <c r="H600" s="126"/>
      <c r="I600" s="126"/>
      <c r="J600" s="130"/>
      <c r="K600" s="126"/>
      <c r="L600" s="127"/>
      <c r="M600" s="131"/>
      <c r="N600" s="127" t="str">
        <f t="shared" si="11"/>
        <v/>
      </c>
      <c r="O600" s="127" t="s">
        <v>556</v>
      </c>
      <c r="P600" s="127">
        <v>7</v>
      </c>
      <c r="Q600" s="126"/>
      <c r="R600" s="141"/>
      <c r="S600" s="135">
        <v>44792</v>
      </c>
      <c r="T600" s="142"/>
      <c r="U600" s="142">
        <f>IF(N600="",IFERROR(VLOOKUP(A600,'36-50'!A:S,19,FALSE),IFERROR(VLOOKUP(A600,'31-35'!A:S,19,FALSE),IFERROR(VLOOKUP(A600,'26-30'!A:S,19,FALSE),VLOOKUP(A600,'22-25'!A:S,19,FALSE)))),N600)</f>
        <v>2050</v>
      </c>
    </row>
    <row r="601" spans="1:21">
      <c r="A601" s="125">
        <v>140809</v>
      </c>
      <c r="B601" s="126"/>
      <c r="C601" s="126" t="s">
        <v>1498</v>
      </c>
      <c r="D601" s="126"/>
      <c r="E601" s="126" t="s">
        <v>53</v>
      </c>
      <c r="F601" s="126"/>
      <c r="G601" s="127">
        <v>1200</v>
      </c>
      <c r="H601" s="126"/>
      <c r="I601" s="126"/>
      <c r="J601" s="130"/>
      <c r="K601" s="126"/>
      <c r="L601" s="127"/>
      <c r="M601" s="131"/>
      <c r="N601" s="127" t="str">
        <f t="shared" si="11"/>
        <v/>
      </c>
      <c r="O601" s="127" t="s">
        <v>556</v>
      </c>
      <c r="P601" s="127">
        <v>7</v>
      </c>
      <c r="Q601" s="126"/>
      <c r="R601" s="141"/>
      <c r="S601" s="135">
        <v>44792</v>
      </c>
      <c r="T601" s="142"/>
      <c r="U601" s="142">
        <f>IF(N601="",IFERROR(VLOOKUP(A601,'36-50'!A:S,19,FALSE),IFERROR(VLOOKUP(A601,'31-35'!A:S,19,FALSE),IFERROR(VLOOKUP(A601,'26-30'!A:S,19,FALSE),VLOOKUP(A601,'22-25'!A:S,19,FALSE)))),N601)</f>
        <v>2050</v>
      </c>
    </row>
    <row r="602" spans="1:21">
      <c r="A602" s="125">
        <v>140810</v>
      </c>
      <c r="B602" s="126"/>
      <c r="C602" s="126" t="s">
        <v>1499</v>
      </c>
      <c r="D602" s="126"/>
      <c r="E602" s="126" t="s">
        <v>53</v>
      </c>
      <c r="F602" s="126"/>
      <c r="G602" s="127">
        <v>1200</v>
      </c>
      <c r="H602" s="126"/>
      <c r="I602" s="126"/>
      <c r="J602" s="130"/>
      <c r="K602" s="126"/>
      <c r="L602" s="127"/>
      <c r="M602" s="131"/>
      <c r="N602" s="127" t="str">
        <f t="shared" si="11"/>
        <v/>
      </c>
      <c r="O602" s="127" t="s">
        <v>556</v>
      </c>
      <c r="P602" s="127">
        <v>7</v>
      </c>
      <c r="Q602" s="126"/>
      <c r="R602" s="141"/>
      <c r="S602" s="135">
        <v>44792</v>
      </c>
      <c r="T602" s="142"/>
      <c r="U602" s="142">
        <f>IF(N602="",IFERROR(VLOOKUP(A602,'36-50'!A:S,19,FALSE),IFERROR(VLOOKUP(A602,'31-35'!A:S,19,FALSE),IFERROR(VLOOKUP(A602,'26-30'!A:S,19,FALSE),VLOOKUP(A602,'22-25'!A:S,19,FALSE)))),N602)</f>
        <v>2050</v>
      </c>
    </row>
    <row r="603" spans="1:21">
      <c r="A603" s="125">
        <v>140812</v>
      </c>
      <c r="B603" s="126"/>
      <c r="C603" s="126" t="s">
        <v>1500</v>
      </c>
      <c r="D603" s="126"/>
      <c r="E603" s="126" t="s">
        <v>53</v>
      </c>
      <c r="F603" s="126"/>
      <c r="G603" s="127">
        <v>1200</v>
      </c>
      <c r="H603" s="126"/>
      <c r="I603" s="126"/>
      <c r="J603" s="130"/>
      <c r="K603" s="126"/>
      <c r="L603" s="127"/>
      <c r="M603" s="131"/>
      <c r="N603" s="127" t="str">
        <f t="shared" si="11"/>
        <v/>
      </c>
      <c r="O603" s="127" t="s">
        <v>556</v>
      </c>
      <c r="P603" s="127">
        <v>7</v>
      </c>
      <c r="Q603" s="126"/>
      <c r="R603" s="141"/>
      <c r="S603" s="135">
        <v>44792</v>
      </c>
      <c r="T603" s="142"/>
      <c r="U603" s="142">
        <f>IF(N603="",IFERROR(VLOOKUP(A603,'36-50'!A:S,19,FALSE),IFERROR(VLOOKUP(A603,'31-35'!A:S,19,FALSE),IFERROR(VLOOKUP(A603,'26-30'!A:S,19,FALSE),VLOOKUP(A603,'22-25'!A:S,19,FALSE)))),N603)</f>
        <v>2050</v>
      </c>
    </row>
    <row r="604" spans="1:21">
      <c r="A604" s="125">
        <v>140814</v>
      </c>
      <c r="B604" s="126"/>
      <c r="C604" s="126" t="s">
        <v>1501</v>
      </c>
      <c r="D604" s="126"/>
      <c r="E604" s="126" t="s">
        <v>53</v>
      </c>
      <c r="F604" s="126"/>
      <c r="G604" s="127">
        <v>1400</v>
      </c>
      <c r="H604" s="126"/>
      <c r="I604" s="126"/>
      <c r="J604" s="130"/>
      <c r="K604" s="126"/>
      <c r="L604" s="127"/>
      <c r="M604" s="131"/>
      <c r="N604" s="127" t="str">
        <f t="shared" ref="N604:N664" si="12">IF(M604="","",YEAR(M604))</f>
        <v/>
      </c>
      <c r="O604" s="127" t="s">
        <v>556</v>
      </c>
      <c r="P604" s="127">
        <v>7</v>
      </c>
      <c r="Q604" s="126"/>
      <c r="R604" s="141"/>
      <c r="S604" s="135">
        <v>44792</v>
      </c>
      <c r="T604" s="142"/>
      <c r="U604" s="142">
        <f>IF(N604="",IFERROR(VLOOKUP(A604,'36-50'!A:S,19,FALSE),IFERROR(VLOOKUP(A604,'31-35'!A:S,19,FALSE),IFERROR(VLOOKUP(A604,'26-30'!A:S,19,FALSE),VLOOKUP(A604,'22-25'!A:S,19,FALSE)))),N604)</f>
        <v>2050</v>
      </c>
    </row>
    <row r="605" spans="1:21">
      <c r="A605" s="125">
        <v>140815</v>
      </c>
      <c r="B605" s="126"/>
      <c r="C605" s="126" t="s">
        <v>1502</v>
      </c>
      <c r="D605" s="126"/>
      <c r="E605" s="126" t="s">
        <v>53</v>
      </c>
      <c r="F605" s="126"/>
      <c r="G605" s="127">
        <v>1000</v>
      </c>
      <c r="H605" s="126"/>
      <c r="I605" s="126"/>
      <c r="J605" s="130"/>
      <c r="K605" s="126"/>
      <c r="L605" s="127"/>
      <c r="M605" s="131"/>
      <c r="N605" s="127" t="str">
        <f t="shared" si="12"/>
        <v/>
      </c>
      <c r="O605" s="127" t="s">
        <v>556</v>
      </c>
      <c r="P605" s="127">
        <v>7</v>
      </c>
      <c r="Q605" s="126"/>
      <c r="R605" s="141"/>
      <c r="S605" s="135">
        <v>44792</v>
      </c>
      <c r="T605" s="142"/>
      <c r="U605" s="142">
        <f>IF(N605="",IFERROR(VLOOKUP(A605,'36-50'!A:S,19,FALSE),IFERROR(VLOOKUP(A605,'31-35'!A:S,19,FALSE),IFERROR(VLOOKUP(A605,'26-30'!A:S,19,FALSE),VLOOKUP(A605,'22-25'!A:S,19,FALSE)))),N605)</f>
        <v>2050</v>
      </c>
    </row>
    <row r="606" spans="1:21">
      <c r="A606" s="125">
        <v>120801</v>
      </c>
      <c r="B606" s="126"/>
      <c r="C606" s="126" t="s">
        <v>1503</v>
      </c>
      <c r="D606" s="126"/>
      <c r="E606" s="126" t="s">
        <v>43</v>
      </c>
      <c r="F606" s="126"/>
      <c r="G606" s="127">
        <v>1200</v>
      </c>
      <c r="H606" s="126"/>
      <c r="I606" s="126"/>
      <c r="J606" s="130"/>
      <c r="K606" s="126"/>
      <c r="L606" s="127"/>
      <c r="M606" s="131"/>
      <c r="N606" s="127" t="str">
        <f t="shared" si="12"/>
        <v/>
      </c>
      <c r="O606" s="127" t="s">
        <v>556</v>
      </c>
      <c r="P606" s="127">
        <v>7</v>
      </c>
      <c r="Q606" s="126"/>
      <c r="R606" s="141"/>
      <c r="S606" s="135">
        <v>44792</v>
      </c>
      <c r="T606" s="142"/>
      <c r="U606" s="142">
        <f>IF(N606="",IFERROR(VLOOKUP(A606,'36-50'!A:S,19,FALSE),IFERROR(VLOOKUP(A606,'31-35'!A:S,19,FALSE),IFERROR(VLOOKUP(A606,'26-30'!A:S,19,FALSE),VLOOKUP(A606,'22-25'!A:S,19,FALSE)))),N606)</f>
        <v>2050</v>
      </c>
    </row>
    <row r="607" spans="1:21">
      <c r="A607" s="125">
        <v>120802</v>
      </c>
      <c r="B607" s="126"/>
      <c r="C607" s="126" t="s">
        <v>1504</v>
      </c>
      <c r="D607" s="126"/>
      <c r="E607" s="126" t="s">
        <v>43</v>
      </c>
      <c r="F607" s="126"/>
      <c r="G607" s="127">
        <v>1200</v>
      </c>
      <c r="H607" s="126"/>
      <c r="I607" s="126"/>
      <c r="J607" s="130"/>
      <c r="K607" s="126"/>
      <c r="L607" s="127"/>
      <c r="M607" s="131"/>
      <c r="N607" s="127" t="str">
        <f t="shared" si="12"/>
        <v/>
      </c>
      <c r="O607" s="127" t="s">
        <v>556</v>
      </c>
      <c r="P607" s="127">
        <v>7</v>
      </c>
      <c r="Q607" s="126"/>
      <c r="R607" s="141"/>
      <c r="S607" s="135">
        <v>44792</v>
      </c>
      <c r="T607" s="142"/>
      <c r="U607" s="142">
        <f>IF(N607="",IFERROR(VLOOKUP(A607,'36-50'!A:S,19,FALSE),IFERROR(VLOOKUP(A607,'31-35'!A:S,19,FALSE),IFERROR(VLOOKUP(A607,'26-30'!A:S,19,FALSE),VLOOKUP(A607,'22-25'!A:S,19,FALSE)))),N607)</f>
        <v>2050</v>
      </c>
    </row>
    <row r="608" spans="1:21">
      <c r="A608" s="125">
        <v>650830</v>
      </c>
      <c r="B608" s="126"/>
      <c r="C608" s="126" t="s">
        <v>1505</v>
      </c>
      <c r="D608" s="126"/>
      <c r="E608" s="126" t="s">
        <v>1139</v>
      </c>
      <c r="F608" s="126"/>
      <c r="G608" s="127">
        <v>1400</v>
      </c>
      <c r="H608" s="126"/>
      <c r="I608" s="126"/>
      <c r="J608" s="130"/>
      <c r="K608" s="126"/>
      <c r="L608" s="127"/>
      <c r="M608" s="131"/>
      <c r="N608" s="127" t="str">
        <f t="shared" si="12"/>
        <v/>
      </c>
      <c r="O608" s="127" t="s">
        <v>556</v>
      </c>
      <c r="P608" s="127">
        <v>7</v>
      </c>
      <c r="Q608" s="126"/>
      <c r="R608" s="141"/>
      <c r="S608" s="135">
        <v>44792</v>
      </c>
      <c r="T608" s="142"/>
      <c r="U608" s="142">
        <f>IF(N608="",IFERROR(VLOOKUP(A608,'36-50'!A:S,19,FALSE),IFERROR(VLOOKUP(A608,'31-35'!A:S,19,FALSE),IFERROR(VLOOKUP(A608,'26-30'!A:S,19,FALSE),VLOOKUP(A608,'22-25'!A:S,19,FALSE)))),N608)</f>
        <v>2050</v>
      </c>
    </row>
    <row r="609" spans="1:21">
      <c r="A609" s="125">
        <v>650831</v>
      </c>
      <c r="B609" s="126"/>
      <c r="C609" s="126" t="s">
        <v>1506</v>
      </c>
      <c r="D609" s="126"/>
      <c r="E609" s="126" t="s">
        <v>1139</v>
      </c>
      <c r="F609" s="126"/>
      <c r="G609" s="127">
        <v>1200</v>
      </c>
      <c r="H609" s="126"/>
      <c r="I609" s="126"/>
      <c r="J609" s="130"/>
      <c r="K609" s="126"/>
      <c r="L609" s="127"/>
      <c r="M609" s="131"/>
      <c r="N609" s="127" t="str">
        <f t="shared" si="12"/>
        <v/>
      </c>
      <c r="O609" s="127" t="s">
        <v>556</v>
      </c>
      <c r="P609" s="127">
        <v>7</v>
      </c>
      <c r="Q609" s="126"/>
      <c r="R609" s="141"/>
      <c r="S609" s="135">
        <v>44792</v>
      </c>
      <c r="T609" s="142"/>
      <c r="U609" s="142">
        <f>IF(N609="",IFERROR(VLOOKUP(A609,'36-50'!A:S,19,FALSE),IFERROR(VLOOKUP(A609,'31-35'!A:S,19,FALSE),IFERROR(VLOOKUP(A609,'26-30'!A:S,19,FALSE),VLOOKUP(A609,'22-25'!A:S,19,FALSE)))),N609)</f>
        <v>2050</v>
      </c>
    </row>
    <row r="610" spans="1:21">
      <c r="A610" s="125">
        <v>650832</v>
      </c>
      <c r="B610" s="126"/>
      <c r="C610" s="126" t="s">
        <v>1507</v>
      </c>
      <c r="D610" s="126"/>
      <c r="E610" s="126" t="s">
        <v>1139</v>
      </c>
      <c r="F610" s="126"/>
      <c r="G610" s="127">
        <v>1000</v>
      </c>
      <c r="H610" s="126"/>
      <c r="I610" s="126"/>
      <c r="J610" s="130"/>
      <c r="K610" s="126"/>
      <c r="L610" s="127"/>
      <c r="M610" s="131"/>
      <c r="N610" s="127" t="str">
        <f t="shared" si="12"/>
        <v/>
      </c>
      <c r="O610" s="127" t="s">
        <v>556</v>
      </c>
      <c r="P610" s="127">
        <v>7</v>
      </c>
      <c r="Q610" s="126"/>
      <c r="R610" s="141"/>
      <c r="S610" s="135">
        <v>44792</v>
      </c>
      <c r="T610" s="142"/>
      <c r="U610" s="142">
        <f>IF(N610="",IFERROR(VLOOKUP(A610,'36-50'!A:S,19,FALSE),IFERROR(VLOOKUP(A610,'31-35'!A:S,19,FALSE),IFERROR(VLOOKUP(A610,'26-30'!A:S,19,FALSE),VLOOKUP(A610,'22-25'!A:S,19,FALSE)))),N610)</f>
        <v>2050</v>
      </c>
    </row>
    <row r="611" spans="1:21">
      <c r="A611" s="125">
        <v>650827</v>
      </c>
      <c r="B611" s="126"/>
      <c r="C611" s="126" t="s">
        <v>1508</v>
      </c>
      <c r="D611" s="126"/>
      <c r="E611" s="126" t="s">
        <v>187</v>
      </c>
      <c r="F611" s="126"/>
      <c r="G611" s="127">
        <v>1200</v>
      </c>
      <c r="H611" s="126"/>
      <c r="I611" s="126"/>
      <c r="J611" s="130"/>
      <c r="K611" s="126"/>
      <c r="L611" s="127"/>
      <c r="M611" s="131"/>
      <c r="N611" s="127" t="str">
        <f t="shared" si="12"/>
        <v/>
      </c>
      <c r="O611" s="127" t="s">
        <v>556</v>
      </c>
      <c r="P611" s="127">
        <v>7</v>
      </c>
      <c r="Q611" s="126"/>
      <c r="R611" s="141"/>
      <c r="S611" s="135">
        <v>44792</v>
      </c>
      <c r="T611" s="142"/>
      <c r="U611" s="142">
        <f>IF(N611="",IFERROR(VLOOKUP(A611,'36-50'!A:S,19,FALSE),IFERROR(VLOOKUP(A611,'31-35'!A:S,19,FALSE),IFERROR(VLOOKUP(A611,'26-30'!A:S,19,FALSE),VLOOKUP(A611,'22-25'!A:S,19,FALSE)))),N611)</f>
        <v>2050</v>
      </c>
    </row>
    <row r="612" spans="1:21">
      <c r="A612" s="125">
        <v>650828</v>
      </c>
      <c r="B612" s="126"/>
      <c r="C612" s="126" t="s">
        <v>1509</v>
      </c>
      <c r="D612" s="126"/>
      <c r="E612" s="126" t="s">
        <v>187</v>
      </c>
      <c r="F612" s="126"/>
      <c r="G612" s="127">
        <v>1200</v>
      </c>
      <c r="H612" s="126"/>
      <c r="I612" s="126"/>
      <c r="J612" s="130"/>
      <c r="K612" s="126"/>
      <c r="L612" s="127"/>
      <c r="M612" s="131"/>
      <c r="N612" s="127" t="str">
        <f t="shared" si="12"/>
        <v/>
      </c>
      <c r="O612" s="127" t="s">
        <v>556</v>
      </c>
      <c r="P612" s="127">
        <v>7</v>
      </c>
      <c r="Q612" s="126"/>
      <c r="R612" s="141"/>
      <c r="S612" s="135">
        <v>44792</v>
      </c>
      <c r="T612" s="142"/>
      <c r="U612" s="142">
        <f>IF(N612="",IFERROR(VLOOKUP(A612,'36-50'!A:S,19,FALSE),IFERROR(VLOOKUP(A612,'31-35'!A:S,19,FALSE),IFERROR(VLOOKUP(A612,'26-30'!A:S,19,FALSE),VLOOKUP(A612,'22-25'!A:S,19,FALSE)))),N612)</f>
        <v>2050</v>
      </c>
    </row>
    <row r="613" spans="1:21">
      <c r="A613" s="125">
        <v>650829</v>
      </c>
      <c r="B613" s="126"/>
      <c r="C613" s="126" t="s">
        <v>1510</v>
      </c>
      <c r="D613" s="126"/>
      <c r="E613" s="126" t="s">
        <v>187</v>
      </c>
      <c r="F613" s="126"/>
      <c r="G613" s="127">
        <v>1200</v>
      </c>
      <c r="H613" s="126"/>
      <c r="I613" s="126"/>
      <c r="J613" s="130"/>
      <c r="K613" s="126"/>
      <c r="L613" s="127"/>
      <c r="M613" s="131"/>
      <c r="N613" s="127" t="str">
        <f t="shared" si="12"/>
        <v/>
      </c>
      <c r="O613" s="127" t="s">
        <v>556</v>
      </c>
      <c r="P613" s="127">
        <v>7</v>
      </c>
      <c r="Q613" s="126"/>
      <c r="R613" s="141"/>
      <c r="S613" s="135">
        <v>44792</v>
      </c>
      <c r="T613" s="142"/>
      <c r="U613" s="142">
        <f>IF(N613="",IFERROR(VLOOKUP(A613,'36-50'!A:S,19,FALSE),IFERROR(VLOOKUP(A613,'31-35'!A:S,19,FALSE),IFERROR(VLOOKUP(A613,'26-30'!A:S,19,FALSE),VLOOKUP(A613,'22-25'!A:S,19,FALSE)))),N613)</f>
        <v>2050</v>
      </c>
    </row>
    <row r="614" spans="1:21">
      <c r="A614" s="125">
        <v>620813</v>
      </c>
      <c r="B614" s="126"/>
      <c r="C614" s="126" t="s">
        <v>1511</v>
      </c>
      <c r="D614" s="126"/>
      <c r="E614" s="126" t="s">
        <v>172</v>
      </c>
      <c r="F614" s="126"/>
      <c r="G614" s="127">
        <v>1800</v>
      </c>
      <c r="H614" s="126"/>
      <c r="I614" s="126"/>
      <c r="J614" s="130"/>
      <c r="K614" s="126"/>
      <c r="L614" s="127"/>
      <c r="M614" s="131"/>
      <c r="N614" s="127" t="str">
        <f t="shared" si="12"/>
        <v/>
      </c>
      <c r="O614" s="127" t="s">
        <v>556</v>
      </c>
      <c r="P614" s="127">
        <v>7</v>
      </c>
      <c r="Q614" s="126"/>
      <c r="R614" s="141"/>
      <c r="S614" s="135">
        <v>44792</v>
      </c>
      <c r="T614" s="142"/>
      <c r="U614" s="142">
        <f>IF(N614="",IFERROR(VLOOKUP(A614,'36-50'!A:S,19,FALSE),IFERROR(VLOOKUP(A614,'31-35'!A:S,19,FALSE),IFERROR(VLOOKUP(A614,'26-30'!A:S,19,FALSE),VLOOKUP(A614,'22-25'!A:S,19,FALSE)))),N614)</f>
        <v>2051</v>
      </c>
    </row>
    <row r="615" spans="1:21">
      <c r="A615" s="125">
        <v>620814</v>
      </c>
      <c r="B615" s="126"/>
      <c r="C615" s="126" t="s">
        <v>1512</v>
      </c>
      <c r="D615" s="126"/>
      <c r="E615" s="126" t="s">
        <v>172</v>
      </c>
      <c r="F615" s="126"/>
      <c r="G615" s="127">
        <v>1800</v>
      </c>
      <c r="H615" s="126"/>
      <c r="I615" s="126"/>
      <c r="J615" s="130"/>
      <c r="K615" s="126"/>
      <c r="L615" s="127"/>
      <c r="M615" s="131"/>
      <c r="N615" s="127" t="str">
        <f t="shared" si="12"/>
        <v/>
      </c>
      <c r="O615" s="127" t="s">
        <v>556</v>
      </c>
      <c r="P615" s="127">
        <v>7</v>
      </c>
      <c r="Q615" s="126"/>
      <c r="R615" s="141"/>
      <c r="S615" s="135">
        <v>44792</v>
      </c>
      <c r="T615" s="142"/>
      <c r="U615" s="142">
        <f>IF(N615="",IFERROR(VLOOKUP(A615,'36-50'!A:S,19,FALSE),IFERROR(VLOOKUP(A615,'31-35'!A:S,19,FALSE),IFERROR(VLOOKUP(A615,'26-30'!A:S,19,FALSE),VLOOKUP(A615,'22-25'!A:S,19,FALSE)))),N615)</f>
        <v>2051</v>
      </c>
    </row>
    <row r="616" spans="1:21">
      <c r="A616" s="125">
        <v>620815</v>
      </c>
      <c r="B616" s="126"/>
      <c r="C616" s="126" t="s">
        <v>1513</v>
      </c>
      <c r="D616" s="126"/>
      <c r="E616" s="126" t="s">
        <v>172</v>
      </c>
      <c r="F616" s="126"/>
      <c r="G616" s="127">
        <v>1200</v>
      </c>
      <c r="H616" s="126"/>
      <c r="I616" s="126"/>
      <c r="J616" s="130"/>
      <c r="K616" s="126"/>
      <c r="L616" s="127"/>
      <c r="M616" s="131"/>
      <c r="N616" s="127" t="str">
        <f t="shared" si="12"/>
        <v/>
      </c>
      <c r="O616" s="127" t="s">
        <v>556</v>
      </c>
      <c r="P616" s="127">
        <v>7</v>
      </c>
      <c r="Q616" s="126"/>
      <c r="R616" s="141"/>
      <c r="S616" s="135">
        <v>44792</v>
      </c>
      <c r="T616" s="142"/>
      <c r="U616" s="142">
        <f>IF(N616="",IFERROR(VLOOKUP(A616,'36-50'!A:S,19,FALSE),IFERROR(VLOOKUP(A616,'31-35'!A:S,19,FALSE),IFERROR(VLOOKUP(A616,'26-30'!A:S,19,FALSE),VLOOKUP(A616,'22-25'!A:S,19,FALSE)))),N616)</f>
        <v>2051</v>
      </c>
    </row>
    <row r="617" spans="1:21">
      <c r="A617" s="125">
        <v>620816</v>
      </c>
      <c r="B617" s="126"/>
      <c r="C617" s="126" t="s">
        <v>1514</v>
      </c>
      <c r="D617" s="126"/>
      <c r="E617" s="126" t="s">
        <v>172</v>
      </c>
      <c r="F617" s="126"/>
      <c r="G617" s="127">
        <v>1800</v>
      </c>
      <c r="H617" s="126"/>
      <c r="I617" s="126"/>
      <c r="J617" s="130"/>
      <c r="K617" s="126"/>
      <c r="L617" s="127"/>
      <c r="M617" s="131"/>
      <c r="N617" s="127" t="str">
        <f t="shared" si="12"/>
        <v/>
      </c>
      <c r="O617" s="127" t="s">
        <v>556</v>
      </c>
      <c r="P617" s="127">
        <v>7</v>
      </c>
      <c r="Q617" s="126"/>
      <c r="R617" s="141"/>
      <c r="S617" s="135">
        <v>44792</v>
      </c>
      <c r="T617" s="142"/>
      <c r="U617" s="142">
        <f>IF(N617="",IFERROR(VLOOKUP(A617,'36-50'!A:S,19,FALSE),IFERROR(VLOOKUP(A617,'31-35'!A:S,19,FALSE),IFERROR(VLOOKUP(A617,'26-30'!A:S,19,FALSE),VLOOKUP(A617,'22-25'!A:S,19,FALSE)))),N617)</f>
        <v>2051</v>
      </c>
    </row>
    <row r="618" spans="1:21">
      <c r="A618" s="125">
        <v>620817</v>
      </c>
      <c r="B618" s="126"/>
      <c r="C618" s="126" t="s">
        <v>1515</v>
      </c>
      <c r="D618" s="126"/>
      <c r="E618" s="126" t="s">
        <v>172</v>
      </c>
      <c r="F618" s="126"/>
      <c r="G618" s="127">
        <v>1200</v>
      </c>
      <c r="H618" s="126"/>
      <c r="I618" s="126"/>
      <c r="J618" s="130"/>
      <c r="K618" s="126"/>
      <c r="L618" s="127"/>
      <c r="M618" s="131"/>
      <c r="N618" s="127" t="str">
        <f t="shared" si="12"/>
        <v/>
      </c>
      <c r="O618" s="127" t="s">
        <v>556</v>
      </c>
      <c r="P618" s="127">
        <v>7</v>
      </c>
      <c r="Q618" s="126"/>
      <c r="R618" s="141"/>
      <c r="S618" s="135">
        <v>44792</v>
      </c>
      <c r="T618" s="142"/>
      <c r="U618" s="142">
        <f>IF(N618="",IFERROR(VLOOKUP(A618,'36-50'!A:S,19,FALSE),IFERROR(VLOOKUP(A618,'31-35'!A:S,19,FALSE),IFERROR(VLOOKUP(A618,'26-30'!A:S,19,FALSE),VLOOKUP(A618,'22-25'!A:S,19,FALSE)))),N618)</f>
        <v>2051</v>
      </c>
    </row>
    <row r="619" spans="1:21">
      <c r="A619" s="125">
        <v>610824</v>
      </c>
      <c r="B619" s="126"/>
      <c r="C619" s="126" t="s">
        <v>1516</v>
      </c>
      <c r="D619" s="126"/>
      <c r="E619" s="126" t="s">
        <v>167</v>
      </c>
      <c r="F619" s="126"/>
      <c r="G619" s="127">
        <v>300</v>
      </c>
      <c r="H619" s="126"/>
      <c r="I619" s="126"/>
      <c r="J619" s="130"/>
      <c r="K619" s="126"/>
      <c r="L619" s="127"/>
      <c r="M619" s="131"/>
      <c r="N619" s="127" t="str">
        <f t="shared" si="12"/>
        <v/>
      </c>
      <c r="O619" s="127" t="s">
        <v>556</v>
      </c>
      <c r="P619" s="127">
        <v>7</v>
      </c>
      <c r="Q619" s="126"/>
      <c r="R619" s="141"/>
      <c r="S619" s="135">
        <v>44792</v>
      </c>
      <c r="T619" s="142"/>
      <c r="U619" s="142">
        <f>IF(N619="",IFERROR(VLOOKUP(A619,'36-50'!A:S,19,FALSE),IFERROR(VLOOKUP(A619,'31-35'!A:S,19,FALSE),IFERROR(VLOOKUP(A619,'26-30'!A:S,19,FALSE),VLOOKUP(A619,'22-25'!A:S,19,FALSE)))),N619)</f>
        <v>2051</v>
      </c>
    </row>
    <row r="620" spans="1:21">
      <c r="A620" s="125">
        <v>610825</v>
      </c>
      <c r="B620" s="126"/>
      <c r="C620" s="126" t="s">
        <v>1517</v>
      </c>
      <c r="D620" s="126"/>
      <c r="E620" s="126" t="s">
        <v>167</v>
      </c>
      <c r="F620" s="126"/>
      <c r="G620" s="127">
        <v>1200</v>
      </c>
      <c r="H620" s="126"/>
      <c r="I620" s="126"/>
      <c r="J620" s="130"/>
      <c r="K620" s="126"/>
      <c r="L620" s="127"/>
      <c r="M620" s="131"/>
      <c r="N620" s="127" t="str">
        <f t="shared" si="12"/>
        <v/>
      </c>
      <c r="O620" s="127" t="s">
        <v>556</v>
      </c>
      <c r="P620" s="127">
        <v>7</v>
      </c>
      <c r="Q620" s="126"/>
      <c r="R620" s="141"/>
      <c r="S620" s="135">
        <v>44792</v>
      </c>
      <c r="T620" s="142"/>
      <c r="U620" s="142">
        <f>IF(N620="",IFERROR(VLOOKUP(A620,'36-50'!A:S,19,FALSE),IFERROR(VLOOKUP(A620,'31-35'!A:S,19,FALSE),IFERROR(VLOOKUP(A620,'26-30'!A:S,19,FALSE),VLOOKUP(A620,'22-25'!A:S,19,FALSE)))),N620)</f>
        <v>2051</v>
      </c>
    </row>
    <row r="621" spans="1:21">
      <c r="A621" s="125">
        <v>610826</v>
      </c>
      <c r="B621" s="126"/>
      <c r="C621" s="126" t="s">
        <v>1518</v>
      </c>
      <c r="D621" s="126"/>
      <c r="E621" s="126" t="s">
        <v>167</v>
      </c>
      <c r="F621" s="126"/>
      <c r="G621" s="127">
        <v>800</v>
      </c>
      <c r="H621" s="126"/>
      <c r="I621" s="126"/>
      <c r="J621" s="130"/>
      <c r="K621" s="126"/>
      <c r="L621" s="127"/>
      <c r="M621" s="131"/>
      <c r="N621" s="127" t="str">
        <f t="shared" si="12"/>
        <v/>
      </c>
      <c r="O621" s="127" t="s">
        <v>556</v>
      </c>
      <c r="P621" s="127">
        <v>7</v>
      </c>
      <c r="Q621" s="126"/>
      <c r="R621" s="141"/>
      <c r="S621" s="135">
        <v>44792</v>
      </c>
      <c r="T621" s="142"/>
      <c r="U621" s="142">
        <f>IF(N621="",IFERROR(VLOOKUP(A621,'36-50'!A:S,19,FALSE),IFERROR(VLOOKUP(A621,'31-35'!A:S,19,FALSE),IFERROR(VLOOKUP(A621,'26-30'!A:S,19,FALSE),VLOOKUP(A621,'22-25'!A:S,19,FALSE)))),N621)</f>
        <v>2051</v>
      </c>
    </row>
    <row r="622" spans="1:21">
      <c r="A622" s="125">
        <v>610827</v>
      </c>
      <c r="B622" s="126"/>
      <c r="C622" s="126" t="s">
        <v>1519</v>
      </c>
      <c r="D622" s="126"/>
      <c r="E622" s="126" t="s">
        <v>167</v>
      </c>
      <c r="F622" s="126"/>
      <c r="G622" s="127">
        <v>1600</v>
      </c>
      <c r="H622" s="126"/>
      <c r="I622" s="126"/>
      <c r="J622" s="130"/>
      <c r="K622" s="126"/>
      <c r="L622" s="127"/>
      <c r="M622" s="131"/>
      <c r="N622" s="127" t="str">
        <f t="shared" si="12"/>
        <v/>
      </c>
      <c r="O622" s="127" t="s">
        <v>556</v>
      </c>
      <c r="P622" s="127">
        <v>7</v>
      </c>
      <c r="Q622" s="126"/>
      <c r="R622" s="141"/>
      <c r="S622" s="135">
        <v>44792</v>
      </c>
      <c r="T622" s="142"/>
      <c r="U622" s="142">
        <f>IF(N622="",IFERROR(VLOOKUP(A622,'36-50'!A:S,19,FALSE),IFERROR(VLOOKUP(A622,'31-35'!A:S,19,FALSE),IFERROR(VLOOKUP(A622,'26-30'!A:S,19,FALSE),VLOOKUP(A622,'22-25'!A:S,19,FALSE)))),N622)</f>
        <v>2051</v>
      </c>
    </row>
    <row r="623" spans="1:21">
      <c r="A623" s="125">
        <v>610828</v>
      </c>
      <c r="B623" s="126"/>
      <c r="C623" s="126" t="s">
        <v>1520</v>
      </c>
      <c r="D623" s="126"/>
      <c r="E623" s="126" t="s">
        <v>167</v>
      </c>
      <c r="F623" s="126"/>
      <c r="G623" s="127">
        <v>1000</v>
      </c>
      <c r="H623" s="126"/>
      <c r="I623" s="126"/>
      <c r="J623" s="130"/>
      <c r="K623" s="126"/>
      <c r="L623" s="127"/>
      <c r="M623" s="131"/>
      <c r="N623" s="127" t="str">
        <f t="shared" si="12"/>
        <v/>
      </c>
      <c r="O623" s="127" t="s">
        <v>556</v>
      </c>
      <c r="P623" s="127">
        <v>7</v>
      </c>
      <c r="Q623" s="126"/>
      <c r="R623" s="141"/>
      <c r="S623" s="135">
        <v>44792</v>
      </c>
      <c r="T623" s="142"/>
      <c r="U623" s="142">
        <f>IF(N623="",IFERROR(VLOOKUP(A623,'36-50'!A:S,19,FALSE),IFERROR(VLOOKUP(A623,'31-35'!A:S,19,FALSE),IFERROR(VLOOKUP(A623,'26-30'!A:S,19,FALSE),VLOOKUP(A623,'22-25'!A:S,19,FALSE)))),N623)</f>
        <v>2051</v>
      </c>
    </row>
    <row r="624" spans="1:21">
      <c r="A624" s="125">
        <v>610829</v>
      </c>
      <c r="B624" s="126"/>
      <c r="C624" s="126" t="s">
        <v>1521</v>
      </c>
      <c r="D624" s="126"/>
      <c r="E624" s="126" t="s">
        <v>167</v>
      </c>
      <c r="F624" s="126"/>
      <c r="G624" s="127">
        <v>1200</v>
      </c>
      <c r="H624" s="126"/>
      <c r="I624" s="126"/>
      <c r="J624" s="130"/>
      <c r="K624" s="126"/>
      <c r="L624" s="127"/>
      <c r="M624" s="131"/>
      <c r="N624" s="127" t="str">
        <f t="shared" si="12"/>
        <v/>
      </c>
      <c r="O624" s="127" t="s">
        <v>556</v>
      </c>
      <c r="P624" s="127">
        <v>7</v>
      </c>
      <c r="Q624" s="126"/>
      <c r="R624" s="141"/>
      <c r="S624" s="135">
        <v>44792</v>
      </c>
      <c r="T624" s="142"/>
      <c r="U624" s="142">
        <f>IF(N624="",IFERROR(VLOOKUP(A624,'36-50'!A:S,19,FALSE),IFERROR(VLOOKUP(A624,'31-35'!A:S,19,FALSE),IFERROR(VLOOKUP(A624,'26-30'!A:S,19,FALSE),VLOOKUP(A624,'22-25'!A:S,19,FALSE)))),N624)</f>
        <v>2051</v>
      </c>
    </row>
    <row r="625" spans="1:21">
      <c r="A625" s="125">
        <v>610830</v>
      </c>
      <c r="B625" s="126"/>
      <c r="C625" s="126" t="s">
        <v>1522</v>
      </c>
      <c r="D625" s="126"/>
      <c r="E625" s="126" t="s">
        <v>167</v>
      </c>
      <c r="F625" s="126"/>
      <c r="G625" s="127">
        <v>800</v>
      </c>
      <c r="H625" s="126"/>
      <c r="I625" s="126"/>
      <c r="J625" s="130"/>
      <c r="K625" s="126"/>
      <c r="L625" s="127"/>
      <c r="M625" s="131"/>
      <c r="N625" s="127" t="str">
        <f t="shared" si="12"/>
        <v/>
      </c>
      <c r="O625" s="127" t="s">
        <v>556</v>
      </c>
      <c r="P625" s="127">
        <v>7</v>
      </c>
      <c r="Q625" s="126"/>
      <c r="R625" s="141"/>
      <c r="S625" s="135">
        <v>44792</v>
      </c>
      <c r="T625" s="142"/>
      <c r="U625" s="142">
        <f>IF(N625="",IFERROR(VLOOKUP(A625,'36-50'!A:S,19,FALSE),IFERROR(VLOOKUP(A625,'31-35'!A:S,19,FALSE),IFERROR(VLOOKUP(A625,'26-30'!A:S,19,FALSE),VLOOKUP(A625,'22-25'!A:S,19,FALSE)))),N625)</f>
        <v>2051</v>
      </c>
    </row>
    <row r="626" spans="1:21">
      <c r="A626" s="125">
        <v>610831</v>
      </c>
      <c r="B626" s="126"/>
      <c r="C626" s="126" t="s">
        <v>1523</v>
      </c>
      <c r="D626" s="126"/>
      <c r="E626" s="126" t="s">
        <v>167</v>
      </c>
      <c r="F626" s="126"/>
      <c r="G626" s="127">
        <v>1000</v>
      </c>
      <c r="H626" s="126"/>
      <c r="I626" s="126"/>
      <c r="J626" s="130"/>
      <c r="K626" s="126"/>
      <c r="L626" s="127"/>
      <c r="M626" s="131"/>
      <c r="N626" s="127" t="str">
        <f t="shared" si="12"/>
        <v/>
      </c>
      <c r="O626" s="127" t="s">
        <v>556</v>
      </c>
      <c r="P626" s="127">
        <v>7</v>
      </c>
      <c r="Q626" s="126"/>
      <c r="R626" s="141"/>
      <c r="S626" s="135">
        <v>44792</v>
      </c>
      <c r="T626" s="142"/>
      <c r="U626" s="142">
        <f>IF(N626="",IFERROR(VLOOKUP(A626,'36-50'!A:S,19,FALSE),IFERROR(VLOOKUP(A626,'31-35'!A:S,19,FALSE),IFERROR(VLOOKUP(A626,'26-30'!A:S,19,FALSE),VLOOKUP(A626,'22-25'!A:S,19,FALSE)))),N626)</f>
        <v>2051</v>
      </c>
    </row>
    <row r="627" spans="1:21">
      <c r="A627" s="125">
        <v>610832</v>
      </c>
      <c r="B627" s="126"/>
      <c r="C627" s="126" t="s">
        <v>1524</v>
      </c>
      <c r="D627" s="126"/>
      <c r="E627" s="126" t="s">
        <v>167</v>
      </c>
      <c r="F627" s="126"/>
      <c r="G627" s="127">
        <v>300</v>
      </c>
      <c r="H627" s="126"/>
      <c r="I627" s="126"/>
      <c r="J627" s="130"/>
      <c r="K627" s="126"/>
      <c r="L627" s="127"/>
      <c r="M627" s="131"/>
      <c r="N627" s="127" t="str">
        <f t="shared" si="12"/>
        <v/>
      </c>
      <c r="O627" s="127" t="s">
        <v>556</v>
      </c>
      <c r="P627" s="127">
        <v>7</v>
      </c>
      <c r="Q627" s="126"/>
      <c r="R627" s="141"/>
      <c r="S627" s="135">
        <v>44792</v>
      </c>
      <c r="T627" s="142"/>
      <c r="U627" s="142">
        <f>IF(N627="",IFERROR(VLOOKUP(A627,'36-50'!A:S,19,FALSE),IFERROR(VLOOKUP(A627,'31-35'!A:S,19,FALSE),IFERROR(VLOOKUP(A627,'26-30'!A:S,19,FALSE),VLOOKUP(A627,'22-25'!A:S,19,FALSE)))),N627)</f>
        <v>2051</v>
      </c>
    </row>
    <row r="628" spans="1:21">
      <c r="A628" s="125">
        <v>610833</v>
      </c>
      <c r="B628" s="126"/>
      <c r="C628" s="126" t="s">
        <v>1525</v>
      </c>
      <c r="D628" s="126"/>
      <c r="E628" s="126" t="s">
        <v>167</v>
      </c>
      <c r="F628" s="126"/>
      <c r="G628" s="127">
        <v>1200</v>
      </c>
      <c r="H628" s="126"/>
      <c r="I628" s="126"/>
      <c r="J628" s="130"/>
      <c r="K628" s="126"/>
      <c r="L628" s="127"/>
      <c r="M628" s="131"/>
      <c r="N628" s="127" t="str">
        <f t="shared" si="12"/>
        <v/>
      </c>
      <c r="O628" s="127" t="s">
        <v>556</v>
      </c>
      <c r="P628" s="127">
        <v>7</v>
      </c>
      <c r="Q628" s="126"/>
      <c r="R628" s="141"/>
      <c r="S628" s="135">
        <v>44792</v>
      </c>
      <c r="T628" s="142"/>
      <c r="U628" s="142">
        <f>IF(N628="",IFERROR(VLOOKUP(A628,'36-50'!A:S,19,FALSE),IFERROR(VLOOKUP(A628,'31-35'!A:S,19,FALSE),IFERROR(VLOOKUP(A628,'26-30'!A:S,19,FALSE),VLOOKUP(A628,'22-25'!A:S,19,FALSE)))),N628)</f>
        <v>2051</v>
      </c>
    </row>
    <row r="629" spans="1:21">
      <c r="A629" s="125">
        <v>610834</v>
      </c>
      <c r="B629" s="126"/>
      <c r="C629" s="126" t="s">
        <v>1526</v>
      </c>
      <c r="D629" s="126"/>
      <c r="E629" s="126" t="s">
        <v>167</v>
      </c>
      <c r="F629" s="126"/>
      <c r="G629" s="127">
        <v>800</v>
      </c>
      <c r="H629" s="126"/>
      <c r="I629" s="126"/>
      <c r="J629" s="130"/>
      <c r="K629" s="126"/>
      <c r="L629" s="127"/>
      <c r="M629" s="131"/>
      <c r="N629" s="127" t="str">
        <f t="shared" si="12"/>
        <v/>
      </c>
      <c r="O629" s="127" t="s">
        <v>556</v>
      </c>
      <c r="P629" s="127">
        <v>7</v>
      </c>
      <c r="Q629" s="126"/>
      <c r="R629" s="141"/>
      <c r="S629" s="135">
        <v>44792</v>
      </c>
      <c r="T629" s="142"/>
      <c r="U629" s="142">
        <f>IF(N629="",IFERROR(VLOOKUP(A629,'36-50'!A:S,19,FALSE),IFERROR(VLOOKUP(A629,'31-35'!A:S,19,FALSE),IFERROR(VLOOKUP(A629,'26-30'!A:S,19,FALSE),VLOOKUP(A629,'22-25'!A:S,19,FALSE)))),N629)</f>
        <v>2051</v>
      </c>
    </row>
    <row r="630" spans="1:21">
      <c r="A630" s="125">
        <v>620822</v>
      </c>
      <c r="B630" s="126" t="s">
        <v>1527</v>
      </c>
      <c r="C630" s="126" t="s">
        <v>1528</v>
      </c>
      <c r="D630" s="126"/>
      <c r="E630" s="126" t="s">
        <v>172</v>
      </c>
      <c r="F630" s="126" t="s">
        <v>940</v>
      </c>
      <c r="G630" s="127">
        <v>1600</v>
      </c>
      <c r="H630" s="126"/>
      <c r="I630" s="126"/>
      <c r="J630" s="130"/>
      <c r="K630" s="126"/>
      <c r="L630" s="127"/>
      <c r="M630" s="131"/>
      <c r="N630" s="127" t="str">
        <f t="shared" si="12"/>
        <v/>
      </c>
      <c r="O630" s="127" t="s">
        <v>556</v>
      </c>
      <c r="P630" s="127">
        <v>7</v>
      </c>
      <c r="Q630" s="126"/>
      <c r="R630" s="141"/>
      <c r="S630" s="135">
        <v>44792</v>
      </c>
      <c r="T630" s="142"/>
      <c r="U630" s="142">
        <f>IF(N630="",IFERROR(VLOOKUP(A630,'36-50'!A:S,19,FALSE),IFERROR(VLOOKUP(A630,'31-35'!A:S,19,FALSE),IFERROR(VLOOKUP(A630,'26-30'!A:S,19,FALSE),VLOOKUP(A630,'22-25'!A:S,19,FALSE)))),N630)</f>
        <v>2052</v>
      </c>
    </row>
    <row r="631" spans="1:21">
      <c r="A631" s="125">
        <v>620818</v>
      </c>
      <c r="B631" s="126"/>
      <c r="C631" s="126" t="s">
        <v>1529</v>
      </c>
      <c r="D631" s="126"/>
      <c r="E631" s="126" t="s">
        <v>172</v>
      </c>
      <c r="F631" s="126"/>
      <c r="G631" s="127">
        <v>1000</v>
      </c>
      <c r="H631" s="126"/>
      <c r="I631" s="126"/>
      <c r="J631" s="130"/>
      <c r="K631" s="126"/>
      <c r="L631" s="127"/>
      <c r="M631" s="131"/>
      <c r="N631" s="127" t="str">
        <f t="shared" si="12"/>
        <v/>
      </c>
      <c r="O631" s="127" t="s">
        <v>556</v>
      </c>
      <c r="P631" s="127">
        <v>7</v>
      </c>
      <c r="Q631" s="126"/>
      <c r="R631" s="141"/>
      <c r="S631" s="135">
        <v>44792</v>
      </c>
      <c r="T631" s="142"/>
      <c r="U631" s="142">
        <f>IF(N631="",IFERROR(VLOOKUP(A631,'36-50'!A:S,19,FALSE),IFERROR(VLOOKUP(A631,'31-35'!A:S,19,FALSE),IFERROR(VLOOKUP(A631,'26-30'!A:S,19,FALSE),VLOOKUP(A631,'22-25'!A:S,19,FALSE)))),N631)</f>
        <v>2052</v>
      </c>
    </row>
    <row r="632" spans="1:21">
      <c r="A632" s="125">
        <v>620819</v>
      </c>
      <c r="B632" s="126"/>
      <c r="C632" s="126" t="s">
        <v>1530</v>
      </c>
      <c r="D632" s="126"/>
      <c r="E632" s="126" t="s">
        <v>172</v>
      </c>
      <c r="F632" s="126"/>
      <c r="G632" s="127">
        <v>1000</v>
      </c>
      <c r="H632" s="126"/>
      <c r="I632" s="126"/>
      <c r="J632" s="130"/>
      <c r="K632" s="126"/>
      <c r="L632" s="127"/>
      <c r="M632" s="131"/>
      <c r="N632" s="127" t="str">
        <f t="shared" si="12"/>
        <v/>
      </c>
      <c r="O632" s="127" t="s">
        <v>556</v>
      </c>
      <c r="P632" s="127">
        <v>7</v>
      </c>
      <c r="Q632" s="126"/>
      <c r="R632" s="141"/>
      <c r="S632" s="135">
        <v>44792</v>
      </c>
      <c r="T632" s="142"/>
      <c r="U632" s="142">
        <f>IF(N632="",IFERROR(VLOOKUP(A632,'36-50'!A:S,19,FALSE),IFERROR(VLOOKUP(A632,'31-35'!A:S,19,FALSE),IFERROR(VLOOKUP(A632,'26-30'!A:S,19,FALSE),VLOOKUP(A632,'22-25'!A:S,19,FALSE)))),N632)</f>
        <v>2052</v>
      </c>
    </row>
    <row r="633" spans="1:21">
      <c r="A633" s="125">
        <v>620820</v>
      </c>
      <c r="B633" s="126"/>
      <c r="C633" s="126" t="s">
        <v>1531</v>
      </c>
      <c r="D633" s="126"/>
      <c r="E633" s="126" t="s">
        <v>172</v>
      </c>
      <c r="F633" s="126"/>
      <c r="G633" s="127">
        <v>1200</v>
      </c>
      <c r="H633" s="126"/>
      <c r="I633" s="126"/>
      <c r="J633" s="130"/>
      <c r="K633" s="126"/>
      <c r="L633" s="127"/>
      <c r="M633" s="131"/>
      <c r="N633" s="127" t="str">
        <f t="shared" si="12"/>
        <v/>
      </c>
      <c r="O633" s="127" t="s">
        <v>556</v>
      </c>
      <c r="P633" s="127">
        <v>7</v>
      </c>
      <c r="Q633" s="126"/>
      <c r="R633" s="141"/>
      <c r="S633" s="135">
        <v>44792</v>
      </c>
      <c r="T633" s="142"/>
      <c r="U633" s="142">
        <f>IF(N633="",IFERROR(VLOOKUP(A633,'36-50'!A:S,19,FALSE),IFERROR(VLOOKUP(A633,'31-35'!A:S,19,FALSE),IFERROR(VLOOKUP(A633,'26-30'!A:S,19,FALSE),VLOOKUP(A633,'22-25'!A:S,19,FALSE)))),N633)</f>
        <v>2052</v>
      </c>
    </row>
    <row r="634" spans="1:21">
      <c r="A634" s="125">
        <v>620821</v>
      </c>
      <c r="B634" s="126"/>
      <c r="C634" s="126" t="s">
        <v>1532</v>
      </c>
      <c r="D634" s="126"/>
      <c r="E634" s="126" t="s">
        <v>172</v>
      </c>
      <c r="F634" s="126"/>
      <c r="G634" s="127">
        <v>300</v>
      </c>
      <c r="H634" s="126"/>
      <c r="I634" s="126"/>
      <c r="J634" s="130"/>
      <c r="K634" s="126"/>
      <c r="L634" s="127"/>
      <c r="M634" s="131"/>
      <c r="N634" s="127" t="str">
        <f t="shared" si="12"/>
        <v/>
      </c>
      <c r="O634" s="127" t="s">
        <v>556</v>
      </c>
      <c r="P634" s="127">
        <v>7</v>
      </c>
      <c r="Q634" s="126"/>
      <c r="R634" s="141"/>
      <c r="S634" s="135">
        <v>44792</v>
      </c>
      <c r="T634" s="142"/>
      <c r="U634" s="142">
        <f>IF(N634="",IFERROR(VLOOKUP(A634,'36-50'!A:S,19,FALSE),IFERROR(VLOOKUP(A634,'31-35'!A:S,19,FALSE),IFERROR(VLOOKUP(A634,'26-30'!A:S,19,FALSE),VLOOKUP(A634,'22-25'!A:S,19,FALSE)))),N634)</f>
        <v>2052</v>
      </c>
    </row>
    <row r="635" spans="1:21">
      <c r="A635" s="125">
        <v>620824</v>
      </c>
      <c r="B635" s="126"/>
      <c r="C635" s="126" t="s">
        <v>1533</v>
      </c>
      <c r="D635" s="126"/>
      <c r="E635" s="126" t="s">
        <v>172</v>
      </c>
      <c r="F635" s="126"/>
      <c r="G635" s="127">
        <v>800</v>
      </c>
      <c r="H635" s="126"/>
      <c r="I635" s="126"/>
      <c r="J635" s="130"/>
      <c r="K635" s="126"/>
      <c r="L635" s="127"/>
      <c r="M635" s="131"/>
      <c r="N635" s="127" t="str">
        <f t="shared" si="12"/>
        <v/>
      </c>
      <c r="O635" s="127" t="s">
        <v>556</v>
      </c>
      <c r="P635" s="127">
        <v>7</v>
      </c>
      <c r="Q635" s="126"/>
      <c r="R635" s="141"/>
      <c r="S635" s="135">
        <v>44792</v>
      </c>
      <c r="T635" s="142"/>
      <c r="U635" s="142">
        <f>IF(N635="",IFERROR(VLOOKUP(A635,'36-50'!A:S,19,FALSE),IFERROR(VLOOKUP(A635,'31-35'!A:S,19,FALSE),IFERROR(VLOOKUP(A635,'26-30'!A:S,19,FALSE),VLOOKUP(A635,'22-25'!A:S,19,FALSE)))),N635)</f>
        <v>2052</v>
      </c>
    </row>
    <row r="636" spans="1:21">
      <c r="A636" s="125">
        <v>620825</v>
      </c>
      <c r="B636" s="126"/>
      <c r="C636" s="126" t="s">
        <v>1534</v>
      </c>
      <c r="D636" s="126"/>
      <c r="E636" s="126" t="s">
        <v>172</v>
      </c>
      <c r="F636" s="126"/>
      <c r="G636" s="127">
        <v>1200</v>
      </c>
      <c r="H636" s="126"/>
      <c r="I636" s="126"/>
      <c r="J636" s="130"/>
      <c r="K636" s="126"/>
      <c r="L636" s="127"/>
      <c r="M636" s="131"/>
      <c r="N636" s="127" t="str">
        <f t="shared" si="12"/>
        <v/>
      </c>
      <c r="O636" s="127" t="s">
        <v>556</v>
      </c>
      <c r="P636" s="127">
        <v>7</v>
      </c>
      <c r="Q636" s="126"/>
      <c r="R636" s="141"/>
      <c r="S636" s="135">
        <v>44792</v>
      </c>
      <c r="T636" s="142"/>
      <c r="U636" s="142">
        <f>IF(N636="",IFERROR(VLOOKUP(A636,'36-50'!A:S,19,FALSE),IFERROR(VLOOKUP(A636,'31-35'!A:S,19,FALSE),IFERROR(VLOOKUP(A636,'26-30'!A:S,19,FALSE),VLOOKUP(A636,'22-25'!A:S,19,FALSE)))),N636)</f>
        <v>2052</v>
      </c>
    </row>
    <row r="637" spans="1:21">
      <c r="A637" s="125">
        <v>620826</v>
      </c>
      <c r="B637" s="126"/>
      <c r="C637" s="126" t="s">
        <v>1535</v>
      </c>
      <c r="D637" s="126"/>
      <c r="E637" s="126" t="s">
        <v>172</v>
      </c>
      <c r="F637" s="126"/>
      <c r="G637" s="127">
        <v>1200</v>
      </c>
      <c r="H637" s="126"/>
      <c r="I637" s="126"/>
      <c r="J637" s="130"/>
      <c r="K637" s="126"/>
      <c r="L637" s="127"/>
      <c r="M637" s="131"/>
      <c r="N637" s="127" t="str">
        <f t="shared" si="12"/>
        <v/>
      </c>
      <c r="O637" s="127" t="s">
        <v>556</v>
      </c>
      <c r="P637" s="127">
        <v>7</v>
      </c>
      <c r="Q637" s="126"/>
      <c r="R637" s="141"/>
      <c r="S637" s="135">
        <v>44792</v>
      </c>
      <c r="T637" s="142"/>
      <c r="U637" s="142">
        <f>IF(N637="",IFERROR(VLOOKUP(A637,'36-50'!A:S,19,FALSE),IFERROR(VLOOKUP(A637,'31-35'!A:S,19,FALSE),IFERROR(VLOOKUP(A637,'26-30'!A:S,19,FALSE),VLOOKUP(A637,'22-25'!A:S,19,FALSE)))),N637)</f>
        <v>2052</v>
      </c>
    </row>
    <row r="638" spans="1:21">
      <c r="A638" s="125">
        <v>620827</v>
      </c>
      <c r="B638" s="126"/>
      <c r="C638" s="126" t="s">
        <v>1536</v>
      </c>
      <c r="D638" s="126"/>
      <c r="E638" s="126" t="s">
        <v>172</v>
      </c>
      <c r="F638" s="126"/>
      <c r="G638" s="127">
        <v>1800</v>
      </c>
      <c r="H638" s="126"/>
      <c r="I638" s="126"/>
      <c r="J638" s="130"/>
      <c r="K638" s="126"/>
      <c r="L638" s="127"/>
      <c r="M638" s="131"/>
      <c r="N638" s="127" t="str">
        <f t="shared" si="12"/>
        <v/>
      </c>
      <c r="O638" s="127" t="s">
        <v>556</v>
      </c>
      <c r="P638" s="127">
        <v>7</v>
      </c>
      <c r="Q638" s="126"/>
      <c r="R638" s="141"/>
      <c r="S638" s="135">
        <v>44792</v>
      </c>
      <c r="T638" s="142"/>
      <c r="U638" s="142">
        <f>IF(N638="",IFERROR(VLOOKUP(A638,'36-50'!A:S,19,FALSE),IFERROR(VLOOKUP(A638,'31-35'!A:S,19,FALSE),IFERROR(VLOOKUP(A638,'26-30'!A:S,19,FALSE),VLOOKUP(A638,'22-25'!A:S,19,FALSE)))),N638)</f>
        <v>2052</v>
      </c>
    </row>
    <row r="639" spans="1:21">
      <c r="A639" s="125">
        <v>620828</v>
      </c>
      <c r="B639" s="126"/>
      <c r="C639" s="126" t="s">
        <v>1537</v>
      </c>
      <c r="D639" s="126"/>
      <c r="E639" s="126" t="s">
        <v>172</v>
      </c>
      <c r="F639" s="126"/>
      <c r="G639" s="127">
        <v>1200</v>
      </c>
      <c r="H639" s="126"/>
      <c r="I639" s="126"/>
      <c r="J639" s="130"/>
      <c r="K639" s="126"/>
      <c r="L639" s="127"/>
      <c r="M639" s="131"/>
      <c r="N639" s="127" t="str">
        <f t="shared" si="12"/>
        <v/>
      </c>
      <c r="O639" s="127" t="s">
        <v>556</v>
      </c>
      <c r="P639" s="127">
        <v>7</v>
      </c>
      <c r="Q639" s="126"/>
      <c r="R639" s="141"/>
      <c r="S639" s="135">
        <v>44792</v>
      </c>
      <c r="T639" s="142"/>
      <c r="U639" s="142">
        <f>IF(N639="",IFERROR(VLOOKUP(A639,'36-50'!A:S,19,FALSE),IFERROR(VLOOKUP(A639,'31-35'!A:S,19,FALSE),IFERROR(VLOOKUP(A639,'26-30'!A:S,19,FALSE),VLOOKUP(A639,'22-25'!A:S,19,FALSE)))),N639)</f>
        <v>2052</v>
      </c>
    </row>
    <row r="640" spans="1:21">
      <c r="A640" s="125">
        <v>630824</v>
      </c>
      <c r="B640" s="126"/>
      <c r="C640" s="126" t="s">
        <v>1538</v>
      </c>
      <c r="D640" s="126"/>
      <c r="E640" s="126" t="s">
        <v>177</v>
      </c>
      <c r="F640" s="126"/>
      <c r="G640" s="127">
        <v>200</v>
      </c>
      <c r="H640" s="126"/>
      <c r="I640" s="126"/>
      <c r="J640" s="130"/>
      <c r="K640" s="126"/>
      <c r="L640" s="127"/>
      <c r="M640" s="131"/>
      <c r="N640" s="127" t="str">
        <f t="shared" si="12"/>
        <v/>
      </c>
      <c r="O640" s="127" t="s">
        <v>556</v>
      </c>
      <c r="P640" s="127">
        <v>7</v>
      </c>
      <c r="Q640" s="126"/>
      <c r="R640" s="141"/>
      <c r="S640" s="135">
        <v>44792</v>
      </c>
      <c r="T640" s="142"/>
      <c r="U640" s="142">
        <f>IF(N640="",IFERROR(VLOOKUP(A640,'36-50'!A:S,19,FALSE),IFERROR(VLOOKUP(A640,'31-35'!A:S,19,FALSE),IFERROR(VLOOKUP(A640,'26-30'!A:S,19,FALSE),VLOOKUP(A640,'22-25'!A:S,19,FALSE)))),N640)</f>
        <v>2052</v>
      </c>
    </row>
    <row r="641" spans="1:21">
      <c r="A641" s="125">
        <v>640805</v>
      </c>
      <c r="B641" s="126"/>
      <c r="C641" s="126" t="s">
        <v>1539</v>
      </c>
      <c r="D641" s="126"/>
      <c r="E641" s="126" t="s">
        <v>182</v>
      </c>
      <c r="F641" s="126"/>
      <c r="G641" s="127">
        <v>1600</v>
      </c>
      <c r="H641" s="126"/>
      <c r="I641" s="126"/>
      <c r="J641" s="130"/>
      <c r="K641" s="126"/>
      <c r="L641" s="127"/>
      <c r="M641" s="131"/>
      <c r="N641" s="127" t="str">
        <f t="shared" si="12"/>
        <v/>
      </c>
      <c r="O641" s="127" t="s">
        <v>556</v>
      </c>
      <c r="P641" s="127">
        <v>7</v>
      </c>
      <c r="Q641" s="126"/>
      <c r="R641" s="141"/>
      <c r="S641" s="135">
        <v>44792</v>
      </c>
      <c r="T641" s="142"/>
      <c r="U641" s="142">
        <f>IF(N641="",IFERROR(VLOOKUP(A641,'36-50'!A:S,19,FALSE),IFERROR(VLOOKUP(A641,'31-35'!A:S,19,FALSE),IFERROR(VLOOKUP(A641,'26-30'!A:S,19,FALSE),VLOOKUP(A641,'22-25'!A:S,19,FALSE)))),N641)</f>
        <v>2053</v>
      </c>
    </row>
    <row r="642" spans="1:21">
      <c r="A642" s="125">
        <v>640806</v>
      </c>
      <c r="B642" s="126"/>
      <c r="C642" s="126" t="s">
        <v>1540</v>
      </c>
      <c r="D642" s="126"/>
      <c r="E642" s="126" t="s">
        <v>182</v>
      </c>
      <c r="F642" s="126"/>
      <c r="G642" s="127">
        <v>1000</v>
      </c>
      <c r="H642" s="126"/>
      <c r="I642" s="126"/>
      <c r="J642" s="130"/>
      <c r="K642" s="126"/>
      <c r="L642" s="127"/>
      <c r="M642" s="131"/>
      <c r="N642" s="127" t="str">
        <f t="shared" si="12"/>
        <v/>
      </c>
      <c r="O642" s="127" t="s">
        <v>556</v>
      </c>
      <c r="P642" s="127">
        <v>7</v>
      </c>
      <c r="Q642" s="126"/>
      <c r="R642" s="141"/>
      <c r="S642" s="135">
        <v>44792</v>
      </c>
      <c r="T642" s="142"/>
      <c r="U642" s="142">
        <f>IF(N642="",IFERROR(VLOOKUP(A642,'36-50'!A:S,19,FALSE),IFERROR(VLOOKUP(A642,'31-35'!A:S,19,FALSE),IFERROR(VLOOKUP(A642,'26-30'!A:S,19,FALSE),VLOOKUP(A642,'22-25'!A:S,19,FALSE)))),N642)</f>
        <v>2053</v>
      </c>
    </row>
    <row r="643" spans="1:21">
      <c r="A643" s="125">
        <v>640807</v>
      </c>
      <c r="B643" s="126"/>
      <c r="C643" s="126" t="s">
        <v>1541</v>
      </c>
      <c r="D643" s="126"/>
      <c r="E643" s="126" t="s">
        <v>182</v>
      </c>
      <c r="F643" s="126"/>
      <c r="G643" s="127">
        <v>800</v>
      </c>
      <c r="H643" s="126"/>
      <c r="I643" s="126"/>
      <c r="J643" s="130"/>
      <c r="K643" s="126"/>
      <c r="L643" s="127"/>
      <c r="M643" s="131"/>
      <c r="N643" s="127" t="str">
        <f t="shared" si="12"/>
        <v/>
      </c>
      <c r="O643" s="127" t="s">
        <v>556</v>
      </c>
      <c r="P643" s="127">
        <v>7</v>
      </c>
      <c r="Q643" s="126"/>
      <c r="R643" s="141"/>
      <c r="S643" s="135">
        <v>44792</v>
      </c>
      <c r="T643" s="142"/>
      <c r="U643" s="142">
        <f>IF(N643="",IFERROR(VLOOKUP(A643,'36-50'!A:S,19,FALSE),IFERROR(VLOOKUP(A643,'31-35'!A:S,19,FALSE),IFERROR(VLOOKUP(A643,'26-30'!A:S,19,FALSE),VLOOKUP(A643,'22-25'!A:S,19,FALSE)))),N643)</f>
        <v>2053</v>
      </c>
    </row>
    <row r="644" spans="1:21">
      <c r="A644" s="125">
        <v>640808</v>
      </c>
      <c r="B644" s="126"/>
      <c r="C644" s="126" t="s">
        <v>1542</v>
      </c>
      <c r="D644" s="126"/>
      <c r="E644" s="126" t="s">
        <v>182</v>
      </c>
      <c r="F644" s="126"/>
      <c r="G644" s="127">
        <v>1000</v>
      </c>
      <c r="H644" s="126"/>
      <c r="I644" s="126"/>
      <c r="J644" s="130"/>
      <c r="K644" s="126"/>
      <c r="L644" s="127"/>
      <c r="M644" s="131"/>
      <c r="N644" s="127" t="str">
        <f t="shared" si="12"/>
        <v/>
      </c>
      <c r="O644" s="127" t="s">
        <v>556</v>
      </c>
      <c r="P644" s="127">
        <v>7</v>
      </c>
      <c r="Q644" s="126"/>
      <c r="R644" s="141"/>
      <c r="S644" s="135">
        <v>44792</v>
      </c>
      <c r="T644" s="142"/>
      <c r="U644" s="142">
        <f>IF(N644="",IFERROR(VLOOKUP(A644,'36-50'!A:S,19,FALSE),IFERROR(VLOOKUP(A644,'31-35'!A:S,19,FALSE),IFERROR(VLOOKUP(A644,'26-30'!A:S,19,FALSE),VLOOKUP(A644,'22-25'!A:S,19,FALSE)))),N644)</f>
        <v>2053</v>
      </c>
    </row>
    <row r="645" spans="1:21">
      <c r="A645" s="125">
        <v>630825</v>
      </c>
      <c r="B645" s="126"/>
      <c r="C645" s="126" t="s">
        <v>1543</v>
      </c>
      <c r="D645" s="126"/>
      <c r="E645" s="126" t="s">
        <v>177</v>
      </c>
      <c r="F645" s="126"/>
      <c r="G645" s="127">
        <v>1400</v>
      </c>
      <c r="H645" s="126"/>
      <c r="I645" s="126"/>
      <c r="J645" s="130"/>
      <c r="K645" s="126"/>
      <c r="L645" s="127"/>
      <c r="M645" s="131"/>
      <c r="N645" s="127" t="str">
        <f t="shared" si="12"/>
        <v/>
      </c>
      <c r="O645" s="127" t="s">
        <v>556</v>
      </c>
      <c r="P645" s="127">
        <v>7</v>
      </c>
      <c r="Q645" s="126"/>
      <c r="R645" s="141"/>
      <c r="S645" s="135">
        <v>44792</v>
      </c>
      <c r="T645" s="142"/>
      <c r="U645" s="142">
        <f>IF(N645="",IFERROR(VLOOKUP(A645,'36-50'!A:S,19,FALSE),IFERROR(VLOOKUP(A645,'31-35'!A:S,19,FALSE),IFERROR(VLOOKUP(A645,'26-30'!A:S,19,FALSE),VLOOKUP(A645,'22-25'!A:S,19,FALSE)))),N645)</f>
        <v>2053</v>
      </c>
    </row>
    <row r="646" spans="1:21">
      <c r="A646" s="125">
        <v>630826</v>
      </c>
      <c r="B646" s="126"/>
      <c r="C646" s="126" t="s">
        <v>1544</v>
      </c>
      <c r="D646" s="126"/>
      <c r="E646" s="126" t="s">
        <v>177</v>
      </c>
      <c r="F646" s="126"/>
      <c r="G646" s="127">
        <v>1200</v>
      </c>
      <c r="H646" s="126"/>
      <c r="I646" s="126"/>
      <c r="J646" s="130"/>
      <c r="K646" s="126"/>
      <c r="L646" s="127"/>
      <c r="M646" s="131"/>
      <c r="N646" s="127" t="str">
        <f t="shared" si="12"/>
        <v/>
      </c>
      <c r="O646" s="127" t="s">
        <v>556</v>
      </c>
      <c r="P646" s="127">
        <v>7</v>
      </c>
      <c r="Q646" s="126"/>
      <c r="R646" s="141"/>
      <c r="S646" s="135">
        <v>44792</v>
      </c>
      <c r="T646" s="142"/>
      <c r="U646" s="142">
        <f>IF(N646="",IFERROR(VLOOKUP(A646,'36-50'!A:S,19,FALSE),IFERROR(VLOOKUP(A646,'31-35'!A:S,19,FALSE),IFERROR(VLOOKUP(A646,'26-30'!A:S,19,FALSE),VLOOKUP(A646,'22-25'!A:S,19,FALSE)))),N646)</f>
        <v>2053</v>
      </c>
    </row>
    <row r="647" spans="1:21">
      <c r="A647" s="125">
        <v>650823</v>
      </c>
      <c r="B647" s="126"/>
      <c r="C647" s="126" t="s">
        <v>1545</v>
      </c>
      <c r="D647" s="126"/>
      <c r="E647" s="126" t="s">
        <v>187</v>
      </c>
      <c r="F647" s="126"/>
      <c r="G647" s="127">
        <v>1400</v>
      </c>
      <c r="H647" s="126"/>
      <c r="I647" s="126"/>
      <c r="J647" s="130"/>
      <c r="K647" s="126"/>
      <c r="L647" s="127"/>
      <c r="M647" s="131"/>
      <c r="N647" s="127" t="str">
        <f t="shared" si="12"/>
        <v/>
      </c>
      <c r="O647" s="127" t="s">
        <v>556</v>
      </c>
      <c r="P647" s="127">
        <v>7</v>
      </c>
      <c r="Q647" s="126"/>
      <c r="R647" s="141"/>
      <c r="S647" s="135">
        <v>44792</v>
      </c>
      <c r="T647" s="142"/>
      <c r="U647" s="142">
        <f>IF(N647="",IFERROR(VLOOKUP(A647,'36-50'!A:S,19,FALSE),IFERROR(VLOOKUP(A647,'31-35'!A:S,19,FALSE),IFERROR(VLOOKUP(A647,'26-30'!A:S,19,FALSE),VLOOKUP(A647,'22-25'!A:S,19,FALSE)))),N647)</f>
        <v>2053</v>
      </c>
    </row>
    <row r="648" spans="1:21">
      <c r="A648" s="125">
        <v>650824</v>
      </c>
      <c r="B648" s="126"/>
      <c r="C648" s="126" t="s">
        <v>1546</v>
      </c>
      <c r="D648" s="126"/>
      <c r="E648" s="126" t="s">
        <v>187</v>
      </c>
      <c r="F648" s="126"/>
      <c r="G648" s="127">
        <v>1400</v>
      </c>
      <c r="H648" s="126"/>
      <c r="I648" s="126"/>
      <c r="J648" s="130"/>
      <c r="K648" s="126"/>
      <c r="L648" s="127"/>
      <c r="M648" s="131"/>
      <c r="N648" s="127" t="str">
        <f t="shared" si="12"/>
        <v/>
      </c>
      <c r="O648" s="127" t="s">
        <v>556</v>
      </c>
      <c r="P648" s="127">
        <v>7</v>
      </c>
      <c r="Q648" s="126"/>
      <c r="R648" s="141"/>
      <c r="S648" s="135">
        <v>44792</v>
      </c>
      <c r="T648" s="142"/>
      <c r="U648" s="142">
        <f>IF(N648="",IFERROR(VLOOKUP(A648,'36-50'!A:S,19,FALSE),IFERROR(VLOOKUP(A648,'31-35'!A:S,19,FALSE),IFERROR(VLOOKUP(A648,'26-30'!A:S,19,FALSE),VLOOKUP(A648,'22-25'!A:S,19,FALSE)))),N648)</f>
        <v>2053</v>
      </c>
    </row>
    <row r="649" spans="1:21">
      <c r="A649" s="125">
        <v>650825</v>
      </c>
      <c r="B649" s="126"/>
      <c r="C649" s="126" t="s">
        <v>1547</v>
      </c>
      <c r="D649" s="126"/>
      <c r="E649" s="126" t="s">
        <v>187</v>
      </c>
      <c r="F649" s="126"/>
      <c r="G649" s="127">
        <v>1200</v>
      </c>
      <c r="H649" s="126"/>
      <c r="I649" s="126"/>
      <c r="J649" s="130"/>
      <c r="K649" s="126"/>
      <c r="L649" s="127"/>
      <c r="M649" s="131"/>
      <c r="N649" s="127" t="str">
        <f t="shared" si="12"/>
        <v/>
      </c>
      <c r="O649" s="127" t="s">
        <v>556</v>
      </c>
      <c r="P649" s="127">
        <v>7</v>
      </c>
      <c r="Q649" s="126"/>
      <c r="R649" s="141"/>
      <c r="S649" s="135">
        <v>44792</v>
      </c>
      <c r="T649" s="142"/>
      <c r="U649" s="142">
        <f>IF(N649="",IFERROR(VLOOKUP(A649,'36-50'!A:S,19,FALSE),IFERROR(VLOOKUP(A649,'31-35'!A:S,19,FALSE),IFERROR(VLOOKUP(A649,'26-30'!A:S,19,FALSE),VLOOKUP(A649,'22-25'!A:S,19,FALSE)))),N649)</f>
        <v>2053</v>
      </c>
    </row>
    <row r="650" spans="1:21">
      <c r="A650" s="125">
        <v>650826</v>
      </c>
      <c r="B650" s="126"/>
      <c r="C650" s="126" t="s">
        <v>1548</v>
      </c>
      <c r="D650" s="126"/>
      <c r="E650" s="126" t="s">
        <v>187</v>
      </c>
      <c r="F650" s="126"/>
      <c r="G650" s="127">
        <v>1200</v>
      </c>
      <c r="H650" s="126"/>
      <c r="I650" s="126"/>
      <c r="J650" s="130"/>
      <c r="K650" s="126"/>
      <c r="L650" s="127"/>
      <c r="M650" s="131"/>
      <c r="N650" s="127" t="str">
        <f t="shared" si="12"/>
        <v/>
      </c>
      <c r="O650" s="127" t="s">
        <v>556</v>
      </c>
      <c r="P650" s="127">
        <v>7</v>
      </c>
      <c r="Q650" s="126"/>
      <c r="R650" s="141"/>
      <c r="S650" s="135">
        <v>44792</v>
      </c>
      <c r="T650" s="142"/>
      <c r="U650" s="142">
        <f>IF(N650="",IFERROR(VLOOKUP(A650,'36-50'!A:S,19,FALSE),IFERROR(VLOOKUP(A650,'31-35'!A:S,19,FALSE),IFERROR(VLOOKUP(A650,'26-30'!A:S,19,FALSE),VLOOKUP(A650,'22-25'!A:S,19,FALSE)))),N650)</f>
        <v>2053</v>
      </c>
    </row>
    <row r="651" spans="1:21">
      <c r="A651" s="125">
        <v>410817</v>
      </c>
      <c r="B651" s="126"/>
      <c r="C651" s="126" t="s">
        <v>1549</v>
      </c>
      <c r="D651" s="126"/>
      <c r="E651" s="126" t="s">
        <v>112</v>
      </c>
      <c r="F651" s="126"/>
      <c r="G651" s="127">
        <v>1500</v>
      </c>
      <c r="H651" s="126"/>
      <c r="I651" s="126"/>
      <c r="J651" s="130"/>
      <c r="K651" s="126"/>
      <c r="L651" s="127"/>
      <c r="M651" s="131"/>
      <c r="N651" s="127" t="str">
        <f t="shared" si="12"/>
        <v/>
      </c>
      <c r="O651" s="127" t="s">
        <v>556</v>
      </c>
      <c r="P651" s="127">
        <v>7</v>
      </c>
      <c r="Q651" s="126"/>
      <c r="R651" s="141"/>
      <c r="S651" s="135">
        <v>44792</v>
      </c>
      <c r="T651" s="142"/>
      <c r="U651" s="142">
        <f>IF(N651="",IFERROR(VLOOKUP(A651,'36-50'!A:S,19,FALSE),IFERROR(VLOOKUP(A651,'31-35'!A:S,19,FALSE),IFERROR(VLOOKUP(A651,'26-30'!A:S,19,FALSE),VLOOKUP(A651,'22-25'!A:S,19,FALSE)))),N651)</f>
        <v>2055</v>
      </c>
    </row>
    <row r="652" spans="1:21">
      <c r="A652" s="125">
        <v>410818</v>
      </c>
      <c r="B652" s="126"/>
      <c r="C652" s="126" t="s">
        <v>1550</v>
      </c>
      <c r="D652" s="126"/>
      <c r="E652" s="126" t="s">
        <v>112</v>
      </c>
      <c r="F652" s="126"/>
      <c r="G652" s="127">
        <v>2100</v>
      </c>
      <c r="H652" s="126"/>
      <c r="I652" s="126"/>
      <c r="J652" s="130"/>
      <c r="K652" s="126"/>
      <c r="L652" s="127"/>
      <c r="M652" s="131"/>
      <c r="N652" s="127" t="str">
        <f t="shared" si="12"/>
        <v/>
      </c>
      <c r="O652" s="127" t="s">
        <v>556</v>
      </c>
      <c r="P652" s="127">
        <v>7</v>
      </c>
      <c r="Q652" s="126"/>
      <c r="R652" s="141"/>
      <c r="S652" s="135">
        <v>44792</v>
      </c>
      <c r="T652" s="142"/>
      <c r="U652" s="142">
        <f>IF(N652="",IFERROR(VLOOKUP(A652,'36-50'!A:S,19,FALSE),IFERROR(VLOOKUP(A652,'31-35'!A:S,19,FALSE),IFERROR(VLOOKUP(A652,'26-30'!A:S,19,FALSE),VLOOKUP(A652,'22-25'!A:S,19,FALSE)))),N652)</f>
        <v>2055</v>
      </c>
    </row>
    <row r="653" spans="1:21">
      <c r="A653" s="125">
        <v>410819</v>
      </c>
      <c r="B653" s="126"/>
      <c r="C653" s="126" t="s">
        <v>1551</v>
      </c>
      <c r="D653" s="126"/>
      <c r="E653" s="126" t="s">
        <v>112</v>
      </c>
      <c r="F653" s="126"/>
      <c r="G653" s="127">
        <v>1200</v>
      </c>
      <c r="H653" s="126"/>
      <c r="I653" s="126"/>
      <c r="J653" s="130"/>
      <c r="K653" s="126"/>
      <c r="L653" s="127"/>
      <c r="M653" s="131"/>
      <c r="N653" s="127" t="str">
        <f t="shared" si="12"/>
        <v/>
      </c>
      <c r="O653" s="127" t="s">
        <v>556</v>
      </c>
      <c r="P653" s="127">
        <v>7</v>
      </c>
      <c r="Q653" s="126"/>
      <c r="R653" s="141"/>
      <c r="S653" s="135">
        <v>44792</v>
      </c>
      <c r="T653" s="142"/>
      <c r="U653" s="142">
        <f>IF(N653="",IFERROR(VLOOKUP(A653,'36-50'!A:S,19,FALSE),IFERROR(VLOOKUP(A653,'31-35'!A:S,19,FALSE),IFERROR(VLOOKUP(A653,'26-30'!A:S,19,FALSE),VLOOKUP(A653,'22-25'!A:S,19,FALSE)))),N653)</f>
        <v>2055</v>
      </c>
    </row>
    <row r="654" spans="1:21">
      <c r="A654" s="125">
        <v>410821</v>
      </c>
      <c r="B654" s="126"/>
      <c r="C654" s="126" t="s">
        <v>1552</v>
      </c>
      <c r="D654" s="126"/>
      <c r="E654" s="126" t="s">
        <v>112</v>
      </c>
      <c r="F654" s="126"/>
      <c r="G654" s="127">
        <v>1200</v>
      </c>
      <c r="H654" s="126"/>
      <c r="I654" s="126"/>
      <c r="J654" s="130"/>
      <c r="K654" s="126"/>
      <c r="L654" s="127"/>
      <c r="M654" s="131"/>
      <c r="N654" s="127" t="str">
        <f t="shared" si="12"/>
        <v/>
      </c>
      <c r="O654" s="127" t="s">
        <v>556</v>
      </c>
      <c r="P654" s="127">
        <v>7</v>
      </c>
      <c r="Q654" s="126"/>
      <c r="R654" s="141"/>
      <c r="S654" s="135">
        <v>44792</v>
      </c>
      <c r="T654" s="142"/>
      <c r="U654" s="142">
        <f>IF(N654="",IFERROR(VLOOKUP(A654,'36-50'!A:S,19,FALSE),IFERROR(VLOOKUP(A654,'31-35'!A:S,19,FALSE),IFERROR(VLOOKUP(A654,'26-30'!A:S,19,FALSE),VLOOKUP(A654,'22-25'!A:S,19,FALSE)))),N654)</f>
        <v>2055</v>
      </c>
    </row>
    <row r="655" spans="1:21">
      <c r="A655" s="125">
        <v>410822</v>
      </c>
      <c r="B655" s="126"/>
      <c r="C655" s="126" t="s">
        <v>1553</v>
      </c>
      <c r="D655" s="126"/>
      <c r="E655" s="126" t="s">
        <v>112</v>
      </c>
      <c r="F655" s="126"/>
      <c r="G655" s="127">
        <v>1000</v>
      </c>
      <c r="H655" s="126"/>
      <c r="I655" s="126"/>
      <c r="J655" s="130"/>
      <c r="K655" s="126"/>
      <c r="L655" s="127"/>
      <c r="M655" s="131"/>
      <c r="N655" s="127" t="str">
        <f t="shared" si="12"/>
        <v/>
      </c>
      <c r="O655" s="127" t="s">
        <v>556</v>
      </c>
      <c r="P655" s="127">
        <v>7</v>
      </c>
      <c r="Q655" s="126"/>
      <c r="R655" s="141"/>
      <c r="S655" s="135">
        <v>44792</v>
      </c>
      <c r="T655" s="142"/>
      <c r="U655" s="142">
        <f>IF(N655="",IFERROR(VLOOKUP(A655,'36-50'!A:S,19,FALSE),IFERROR(VLOOKUP(A655,'31-35'!A:S,19,FALSE),IFERROR(VLOOKUP(A655,'26-30'!A:S,19,FALSE),VLOOKUP(A655,'22-25'!A:S,19,FALSE)))),N655)</f>
        <v>2055</v>
      </c>
    </row>
    <row r="656" spans="1:21">
      <c r="A656" s="125">
        <v>410823</v>
      </c>
      <c r="B656" s="126"/>
      <c r="C656" s="126" t="s">
        <v>1554</v>
      </c>
      <c r="D656" s="126"/>
      <c r="E656" s="126" t="s">
        <v>112</v>
      </c>
      <c r="F656" s="126"/>
      <c r="G656" s="127">
        <v>800</v>
      </c>
      <c r="H656" s="126"/>
      <c r="I656" s="126"/>
      <c r="J656" s="130"/>
      <c r="K656" s="126"/>
      <c r="L656" s="127"/>
      <c r="M656" s="131"/>
      <c r="N656" s="127" t="str">
        <f t="shared" si="12"/>
        <v/>
      </c>
      <c r="O656" s="127" t="s">
        <v>556</v>
      </c>
      <c r="P656" s="127">
        <v>7</v>
      </c>
      <c r="Q656" s="126"/>
      <c r="R656" s="141"/>
      <c r="S656" s="135">
        <v>44792</v>
      </c>
      <c r="T656" s="142"/>
      <c r="U656" s="142">
        <f>IF(N656="",IFERROR(VLOOKUP(A656,'36-50'!A:S,19,FALSE),IFERROR(VLOOKUP(A656,'31-35'!A:S,19,FALSE),IFERROR(VLOOKUP(A656,'26-30'!A:S,19,FALSE),VLOOKUP(A656,'22-25'!A:S,19,FALSE)))),N656)</f>
        <v>2055</v>
      </c>
    </row>
    <row r="657" spans="1:21">
      <c r="A657" s="125">
        <v>420824</v>
      </c>
      <c r="B657" s="126"/>
      <c r="C657" s="126" t="s">
        <v>1555</v>
      </c>
      <c r="D657" s="126">
        <v>420100</v>
      </c>
      <c r="E657" s="126" t="s">
        <v>117</v>
      </c>
      <c r="F657" s="126" t="s">
        <v>1556</v>
      </c>
      <c r="G657" s="127">
        <v>1200</v>
      </c>
      <c r="H657" s="126"/>
      <c r="I657" s="126"/>
      <c r="J657" s="130"/>
      <c r="K657" s="126"/>
      <c r="L657" s="127"/>
      <c r="M657" s="131"/>
      <c r="N657" s="127" t="str">
        <f t="shared" si="12"/>
        <v/>
      </c>
      <c r="O657" s="127" t="s">
        <v>556</v>
      </c>
      <c r="P657" s="127">
        <v>7</v>
      </c>
      <c r="Q657" s="126"/>
      <c r="R657" s="141"/>
      <c r="S657" s="135">
        <v>44792</v>
      </c>
      <c r="T657" s="142"/>
      <c r="U657" s="142">
        <f>IF(N657="",IFERROR(VLOOKUP(A657,'36-50'!A:S,19,FALSE),IFERROR(VLOOKUP(A657,'31-35'!A:S,19,FALSE),IFERROR(VLOOKUP(A657,'26-30'!A:S,19,FALSE),VLOOKUP(A657,'22-25'!A:S,19,FALSE)))),N657)</f>
        <v>2055</v>
      </c>
    </row>
    <row r="658" spans="1:21">
      <c r="A658" s="125">
        <v>420825</v>
      </c>
      <c r="B658" s="126"/>
      <c r="C658" s="126" t="s">
        <v>1557</v>
      </c>
      <c r="D658" s="126"/>
      <c r="E658" s="126" t="s">
        <v>117</v>
      </c>
      <c r="F658" s="126"/>
      <c r="G658" s="127">
        <v>2200</v>
      </c>
      <c r="H658" s="126"/>
      <c r="I658" s="126"/>
      <c r="J658" s="130"/>
      <c r="K658" s="126"/>
      <c r="L658" s="127"/>
      <c r="M658" s="131"/>
      <c r="N658" s="127" t="str">
        <f t="shared" si="12"/>
        <v/>
      </c>
      <c r="O658" s="127" t="s">
        <v>556</v>
      </c>
      <c r="P658" s="127">
        <v>7</v>
      </c>
      <c r="Q658" s="126"/>
      <c r="R658" s="141"/>
      <c r="S658" s="135">
        <v>44792</v>
      </c>
      <c r="T658" s="142"/>
      <c r="U658" s="142">
        <f>IF(N658="",IFERROR(VLOOKUP(A658,'36-50'!A:S,19,FALSE),IFERROR(VLOOKUP(A658,'31-35'!A:S,19,FALSE),IFERROR(VLOOKUP(A658,'26-30'!A:S,19,FALSE),VLOOKUP(A658,'22-25'!A:S,19,FALSE)))),N658)</f>
        <v>2055</v>
      </c>
    </row>
    <row r="659" spans="1:21">
      <c r="A659" s="125">
        <v>420826</v>
      </c>
      <c r="B659" s="126"/>
      <c r="C659" s="126" t="s">
        <v>1558</v>
      </c>
      <c r="D659" s="126"/>
      <c r="E659" s="126" t="s">
        <v>117</v>
      </c>
      <c r="F659" s="126"/>
      <c r="G659" s="127">
        <v>300</v>
      </c>
      <c r="H659" s="126"/>
      <c r="I659" s="126"/>
      <c r="J659" s="130"/>
      <c r="K659" s="126"/>
      <c r="L659" s="127"/>
      <c r="M659" s="131"/>
      <c r="N659" s="127" t="str">
        <f t="shared" si="12"/>
        <v/>
      </c>
      <c r="O659" s="127" t="s">
        <v>556</v>
      </c>
      <c r="P659" s="127">
        <v>7</v>
      </c>
      <c r="Q659" s="126"/>
      <c r="R659" s="141"/>
      <c r="S659" s="135">
        <v>44792</v>
      </c>
      <c r="T659" s="142"/>
      <c r="U659" s="142">
        <f>IF(N659="",IFERROR(VLOOKUP(A659,'36-50'!A:S,19,FALSE),IFERROR(VLOOKUP(A659,'31-35'!A:S,19,FALSE),IFERROR(VLOOKUP(A659,'26-30'!A:S,19,FALSE),VLOOKUP(A659,'22-25'!A:S,19,FALSE)))),N659)</f>
        <v>2055</v>
      </c>
    </row>
    <row r="660" spans="1:21">
      <c r="A660" s="125">
        <v>420828</v>
      </c>
      <c r="B660" s="126"/>
      <c r="C660" s="126" t="s">
        <v>1559</v>
      </c>
      <c r="D660" s="126"/>
      <c r="E660" s="126" t="s">
        <v>117</v>
      </c>
      <c r="F660" s="126"/>
      <c r="G660" s="127">
        <v>200</v>
      </c>
      <c r="H660" s="126"/>
      <c r="I660" s="126"/>
      <c r="J660" s="130"/>
      <c r="K660" s="126"/>
      <c r="L660" s="127"/>
      <c r="M660" s="131"/>
      <c r="N660" s="127" t="str">
        <f t="shared" si="12"/>
        <v/>
      </c>
      <c r="O660" s="127" t="s">
        <v>556</v>
      </c>
      <c r="P660" s="127">
        <v>7</v>
      </c>
      <c r="Q660" s="126"/>
      <c r="R660" s="141"/>
      <c r="S660" s="135">
        <v>44792</v>
      </c>
      <c r="T660" s="142"/>
      <c r="U660" s="142">
        <f>IF(N660="",IFERROR(VLOOKUP(A660,'36-50'!A:S,19,FALSE),IFERROR(VLOOKUP(A660,'31-35'!A:S,19,FALSE),IFERROR(VLOOKUP(A660,'26-30'!A:S,19,FALSE),VLOOKUP(A660,'22-25'!A:S,19,FALSE)))),N660)</f>
        <v>2055</v>
      </c>
    </row>
    <row r="661" spans="1:21">
      <c r="A661" s="125">
        <v>420829</v>
      </c>
      <c r="B661" s="126"/>
      <c r="C661" s="126" t="s">
        <v>1560</v>
      </c>
      <c r="D661" s="126"/>
      <c r="E661" s="126" t="s">
        <v>117</v>
      </c>
      <c r="F661" s="126"/>
      <c r="G661" s="127">
        <v>300</v>
      </c>
      <c r="H661" s="126"/>
      <c r="I661" s="126"/>
      <c r="J661" s="130"/>
      <c r="K661" s="126"/>
      <c r="L661" s="127"/>
      <c r="M661" s="131"/>
      <c r="N661" s="127" t="str">
        <f t="shared" si="12"/>
        <v/>
      </c>
      <c r="O661" s="127" t="s">
        <v>556</v>
      </c>
      <c r="P661" s="127">
        <v>7</v>
      </c>
      <c r="Q661" s="126"/>
      <c r="R661" s="141"/>
      <c r="S661" s="135">
        <v>44792</v>
      </c>
      <c r="T661" s="142"/>
      <c r="U661" s="142">
        <f>IF(N661="",IFERROR(VLOOKUP(A661,'36-50'!A:S,19,FALSE),IFERROR(VLOOKUP(A661,'31-35'!A:S,19,FALSE),IFERROR(VLOOKUP(A661,'26-30'!A:S,19,FALSE),VLOOKUP(A661,'22-25'!A:S,19,FALSE)))),N661)</f>
        <v>2055</v>
      </c>
    </row>
    <row r="662" spans="1:21">
      <c r="A662" s="125">
        <v>420831</v>
      </c>
      <c r="B662" s="126"/>
      <c r="C662" s="126" t="s">
        <v>1561</v>
      </c>
      <c r="D662" s="126"/>
      <c r="E662" s="126" t="s">
        <v>117</v>
      </c>
      <c r="F662" s="126"/>
      <c r="G662" s="127">
        <v>200</v>
      </c>
      <c r="H662" s="126"/>
      <c r="I662" s="126"/>
      <c r="J662" s="130"/>
      <c r="K662" s="126"/>
      <c r="L662" s="127"/>
      <c r="M662" s="131"/>
      <c r="N662" s="127" t="str">
        <f t="shared" si="12"/>
        <v/>
      </c>
      <c r="O662" s="127" t="s">
        <v>556</v>
      </c>
      <c r="P662" s="127">
        <v>7</v>
      </c>
      <c r="Q662" s="126"/>
      <c r="R662" s="141"/>
      <c r="S662" s="135">
        <v>44792</v>
      </c>
      <c r="T662" s="142"/>
      <c r="U662" s="142">
        <f>IF(N662="",IFERROR(VLOOKUP(A662,'36-50'!A:S,19,FALSE),IFERROR(VLOOKUP(A662,'31-35'!A:S,19,FALSE),IFERROR(VLOOKUP(A662,'26-30'!A:S,19,FALSE),VLOOKUP(A662,'22-25'!A:S,19,FALSE)))),N662)</f>
        <v>2055</v>
      </c>
    </row>
    <row r="663" spans="1:21">
      <c r="A663" s="125">
        <v>420832</v>
      </c>
      <c r="B663" s="126"/>
      <c r="C663" s="126" t="s">
        <v>1562</v>
      </c>
      <c r="D663" s="126"/>
      <c r="E663" s="126" t="s">
        <v>117</v>
      </c>
      <c r="F663" s="126"/>
      <c r="G663" s="127">
        <v>200</v>
      </c>
      <c r="H663" s="126"/>
      <c r="I663" s="126"/>
      <c r="J663" s="130"/>
      <c r="K663" s="126"/>
      <c r="L663" s="127"/>
      <c r="M663" s="131"/>
      <c r="N663" s="127" t="str">
        <f t="shared" si="12"/>
        <v/>
      </c>
      <c r="O663" s="127" t="s">
        <v>556</v>
      </c>
      <c r="P663" s="127">
        <v>7</v>
      </c>
      <c r="Q663" s="126"/>
      <c r="R663" s="141"/>
      <c r="S663" s="135">
        <v>44792</v>
      </c>
      <c r="T663" s="142"/>
      <c r="U663" s="142">
        <f>IF(N663="",IFERROR(VLOOKUP(A663,'36-50'!A:S,19,FALSE),IFERROR(VLOOKUP(A663,'31-35'!A:S,19,FALSE),IFERROR(VLOOKUP(A663,'26-30'!A:S,19,FALSE),VLOOKUP(A663,'22-25'!A:S,19,FALSE)))),N663)</f>
        <v>2055</v>
      </c>
    </row>
    <row r="664" spans="1:21">
      <c r="A664" s="125">
        <v>420834</v>
      </c>
      <c r="B664" s="126"/>
      <c r="C664" s="126" t="s">
        <v>1563</v>
      </c>
      <c r="D664" s="126"/>
      <c r="E664" s="126" t="s">
        <v>117</v>
      </c>
      <c r="F664" s="126"/>
      <c r="G664" s="127">
        <v>100</v>
      </c>
      <c r="H664" s="126"/>
      <c r="I664" s="126"/>
      <c r="J664" s="130"/>
      <c r="K664" s="126"/>
      <c r="L664" s="127"/>
      <c r="M664" s="131"/>
      <c r="N664" s="127" t="str">
        <f t="shared" si="12"/>
        <v/>
      </c>
      <c r="O664" s="127" t="s">
        <v>556</v>
      </c>
      <c r="P664" s="127">
        <v>7</v>
      </c>
      <c r="Q664" s="126"/>
      <c r="R664" s="141"/>
      <c r="S664" s="135">
        <v>44792</v>
      </c>
      <c r="T664" s="142"/>
      <c r="U664" s="142">
        <f>IF(N664="",IFERROR(VLOOKUP(A664,'36-50'!A:S,19,FALSE),IFERROR(VLOOKUP(A664,'31-35'!A:S,19,FALSE),IFERROR(VLOOKUP(A664,'26-30'!A:S,19,FALSE),VLOOKUP(A664,'22-25'!A:S,19,FALSE)))),N664)</f>
        <v>2055</v>
      </c>
    </row>
    <row r="665" spans="1:21">
      <c r="A665" s="125">
        <v>440818</v>
      </c>
      <c r="B665" s="126"/>
      <c r="C665" s="126" t="s">
        <v>1564</v>
      </c>
      <c r="D665" s="126"/>
      <c r="E665" s="126" t="s">
        <v>127</v>
      </c>
      <c r="F665" s="126"/>
      <c r="G665" s="127">
        <v>2400</v>
      </c>
      <c r="H665" s="126"/>
      <c r="I665" s="126"/>
      <c r="J665" s="130"/>
      <c r="K665" s="126"/>
      <c r="L665" s="127"/>
      <c r="M665" s="131"/>
      <c r="N665" s="127"/>
      <c r="O665" s="127" t="s">
        <v>616</v>
      </c>
      <c r="P665" s="127">
        <v>6</v>
      </c>
      <c r="Q665" s="126"/>
      <c r="R665" s="141"/>
      <c r="S665" s="135">
        <v>44792</v>
      </c>
      <c r="T665" s="142"/>
      <c r="U665" s="142">
        <f>IF(N665="",IFERROR(VLOOKUP(A665,'36-50'!A:S,19,FALSE),IFERROR(VLOOKUP(A665,'31-35'!A:S,19,FALSE),IFERROR(VLOOKUP(A665,'26-30'!A:S,19,FALSE),VLOOKUP(A665,'22-25'!A:S,19,FALSE)))),N665)</f>
        <v>2038</v>
      </c>
    </row>
    <row r="666" spans="1:21">
      <c r="A666" s="125">
        <v>420818</v>
      </c>
      <c r="B666" s="126"/>
      <c r="C666" s="126" t="s">
        <v>1565</v>
      </c>
      <c r="D666" s="126"/>
      <c r="E666" s="126" t="s">
        <v>117</v>
      </c>
      <c r="F666" s="126"/>
      <c r="G666" s="127">
        <v>1200</v>
      </c>
      <c r="H666" s="126"/>
      <c r="I666" s="126"/>
      <c r="J666" s="130"/>
      <c r="K666" s="126"/>
      <c r="L666" s="127"/>
      <c r="M666" s="131"/>
      <c r="N666" s="127"/>
      <c r="O666" s="127" t="s">
        <v>616</v>
      </c>
      <c r="P666" s="127">
        <v>6</v>
      </c>
      <c r="Q666" s="126"/>
      <c r="R666" s="141"/>
      <c r="S666" s="135">
        <v>44792</v>
      </c>
      <c r="T666" s="142"/>
      <c r="U666" s="142">
        <f>IF(N666="",IFERROR(VLOOKUP(A666,'36-50'!A:S,19,FALSE),IFERROR(VLOOKUP(A666,'31-35'!A:S,19,FALSE),IFERROR(VLOOKUP(A666,'26-30'!A:S,19,FALSE),VLOOKUP(A666,'22-25'!A:S,19,FALSE)))),N666)</f>
        <v>2038</v>
      </c>
    </row>
    <row r="667" spans="1:21">
      <c r="A667" s="125">
        <v>420819</v>
      </c>
      <c r="B667" s="126"/>
      <c r="C667" s="126" t="s">
        <v>1566</v>
      </c>
      <c r="D667" s="126"/>
      <c r="E667" s="126" t="s">
        <v>117</v>
      </c>
      <c r="F667" s="126"/>
      <c r="G667" s="127">
        <v>1200</v>
      </c>
      <c r="H667" s="126"/>
      <c r="I667" s="126"/>
      <c r="J667" s="130"/>
      <c r="K667" s="126"/>
      <c r="L667" s="127"/>
      <c r="M667" s="131"/>
      <c r="N667" s="127"/>
      <c r="O667" s="127" t="s">
        <v>616</v>
      </c>
      <c r="P667" s="127">
        <v>6</v>
      </c>
      <c r="Q667" s="126"/>
      <c r="R667" s="141"/>
      <c r="S667" s="135">
        <v>44792</v>
      </c>
      <c r="T667" s="142"/>
      <c r="U667" s="142">
        <f>IF(N667="",IFERROR(VLOOKUP(A667,'36-50'!A:S,19,FALSE),IFERROR(VLOOKUP(A667,'31-35'!A:S,19,FALSE),IFERROR(VLOOKUP(A667,'26-30'!A:S,19,FALSE),VLOOKUP(A667,'22-25'!A:S,19,FALSE)))),N667)</f>
        <v>2038</v>
      </c>
    </row>
    <row r="668" spans="1:21">
      <c r="A668" s="125">
        <v>420820</v>
      </c>
      <c r="B668" s="126"/>
      <c r="C668" s="126" t="s">
        <v>1567</v>
      </c>
      <c r="D668" s="126"/>
      <c r="E668" s="126" t="s">
        <v>117</v>
      </c>
      <c r="F668" s="126"/>
      <c r="G668" s="127">
        <v>1200</v>
      </c>
      <c r="H668" s="126"/>
      <c r="I668" s="126"/>
      <c r="J668" s="130"/>
      <c r="K668" s="126"/>
      <c r="L668" s="127"/>
      <c r="M668" s="131"/>
      <c r="N668" s="127"/>
      <c r="O668" s="127" t="s">
        <v>616</v>
      </c>
      <c r="P668" s="127">
        <v>6</v>
      </c>
      <c r="Q668" s="126"/>
      <c r="R668" s="141"/>
      <c r="S668" s="135">
        <v>44792</v>
      </c>
      <c r="T668" s="142"/>
      <c r="U668" s="142">
        <f>IF(N668="",IFERROR(VLOOKUP(A668,'36-50'!A:S,19,FALSE),IFERROR(VLOOKUP(A668,'31-35'!A:S,19,FALSE),IFERROR(VLOOKUP(A668,'26-30'!A:S,19,FALSE),VLOOKUP(A668,'22-25'!A:S,19,FALSE)))),N668)</f>
        <v>2038</v>
      </c>
    </row>
    <row r="669" spans="1:21">
      <c r="A669" s="125">
        <v>420821</v>
      </c>
      <c r="B669" s="126"/>
      <c r="C669" s="126" t="s">
        <v>1568</v>
      </c>
      <c r="D669" s="126"/>
      <c r="E669" s="126" t="s">
        <v>117</v>
      </c>
      <c r="F669" s="126"/>
      <c r="G669" s="127">
        <v>1200</v>
      </c>
      <c r="H669" s="126"/>
      <c r="I669" s="126"/>
      <c r="J669" s="130"/>
      <c r="K669" s="126"/>
      <c r="L669" s="127"/>
      <c r="M669" s="131"/>
      <c r="N669" s="127"/>
      <c r="O669" s="127" t="s">
        <v>616</v>
      </c>
      <c r="P669" s="127">
        <v>6</v>
      </c>
      <c r="Q669" s="126"/>
      <c r="R669" s="141"/>
      <c r="S669" s="135">
        <v>44792</v>
      </c>
      <c r="T669" s="142"/>
      <c r="U669" s="142">
        <f>IF(N669="",IFERROR(VLOOKUP(A669,'36-50'!A:S,19,FALSE),IFERROR(VLOOKUP(A669,'31-35'!A:S,19,FALSE),IFERROR(VLOOKUP(A669,'26-30'!A:S,19,FALSE),VLOOKUP(A669,'22-25'!A:S,19,FALSE)))),N669)</f>
        <v>2038</v>
      </c>
    </row>
    <row r="670" spans="1:21">
      <c r="A670" s="125">
        <v>420823</v>
      </c>
      <c r="B670" s="126"/>
      <c r="C670" s="126" t="s">
        <v>1569</v>
      </c>
      <c r="D670" s="126"/>
      <c r="E670" s="126" t="s">
        <v>117</v>
      </c>
      <c r="F670" s="126"/>
      <c r="G670" s="127">
        <v>1200</v>
      </c>
      <c r="H670" s="126"/>
      <c r="I670" s="126"/>
      <c r="J670" s="130"/>
      <c r="K670" s="126"/>
      <c r="L670" s="127"/>
      <c r="M670" s="131"/>
      <c r="N670" s="127"/>
      <c r="O670" s="127" t="s">
        <v>616</v>
      </c>
      <c r="P670" s="127">
        <v>6</v>
      </c>
      <c r="Q670" s="126"/>
      <c r="R670" s="141"/>
      <c r="S670" s="135">
        <v>44792</v>
      </c>
      <c r="T670" s="142"/>
      <c r="U670" s="142">
        <f>IF(N670="",IFERROR(VLOOKUP(A670,'36-50'!A:S,19,FALSE),IFERROR(VLOOKUP(A670,'31-35'!A:S,19,FALSE),IFERROR(VLOOKUP(A670,'26-30'!A:S,19,FALSE),VLOOKUP(A670,'22-25'!A:S,19,FALSE)))),N670)</f>
        <v>2038</v>
      </c>
    </row>
    <row r="671" spans="1:21">
      <c r="A671" s="125">
        <v>430818</v>
      </c>
      <c r="B671" s="126"/>
      <c r="C671" s="126" t="s">
        <v>1570</v>
      </c>
      <c r="D671" s="126"/>
      <c r="E671" s="126" t="s">
        <v>122</v>
      </c>
      <c r="F671" s="126"/>
      <c r="G671" s="127">
        <v>1200</v>
      </c>
      <c r="H671" s="126"/>
      <c r="I671" s="126"/>
      <c r="J671" s="130"/>
      <c r="K671" s="126"/>
      <c r="L671" s="127"/>
      <c r="M671" s="131"/>
      <c r="N671" s="127"/>
      <c r="O671" s="127" t="s">
        <v>616</v>
      </c>
      <c r="P671" s="127">
        <v>6</v>
      </c>
      <c r="Q671" s="126"/>
      <c r="R671" s="141"/>
      <c r="S671" s="135">
        <v>44792</v>
      </c>
      <c r="T671" s="142"/>
      <c r="U671" s="142">
        <f>IF(N671="",IFERROR(VLOOKUP(A671,'36-50'!A:S,19,FALSE),IFERROR(VLOOKUP(A671,'31-35'!A:S,19,FALSE),IFERROR(VLOOKUP(A671,'26-30'!A:S,19,FALSE),VLOOKUP(A671,'22-25'!A:S,19,FALSE)))),N671)</f>
        <v>2038</v>
      </c>
    </row>
    <row r="672" spans="1:21">
      <c r="A672" s="125">
        <v>150805</v>
      </c>
      <c r="B672" s="126"/>
      <c r="C672" s="126" t="s">
        <v>1571</v>
      </c>
      <c r="D672" s="126"/>
      <c r="E672" s="126" t="s">
        <v>58</v>
      </c>
      <c r="F672" s="126"/>
      <c r="G672" s="127">
        <v>1000</v>
      </c>
      <c r="H672" s="126"/>
      <c r="I672" s="126"/>
      <c r="J672" s="130"/>
      <c r="K672" s="126"/>
      <c r="L672" s="127"/>
      <c r="M672" s="131"/>
      <c r="N672" s="127"/>
      <c r="O672" s="127" t="s">
        <v>616</v>
      </c>
      <c r="P672" s="127">
        <v>6</v>
      </c>
      <c r="Q672" s="126"/>
      <c r="R672" s="141"/>
      <c r="S672" s="135">
        <v>44792</v>
      </c>
      <c r="T672" s="142"/>
      <c r="U672" s="142">
        <f>IF(N672="",IFERROR(VLOOKUP(A672,'36-50'!A:S,19,FALSE),IFERROR(VLOOKUP(A672,'31-35'!A:S,19,FALSE),IFERROR(VLOOKUP(A672,'26-30'!A:S,19,FALSE),VLOOKUP(A672,'22-25'!A:S,19,FALSE)))),N672)</f>
        <v>2038</v>
      </c>
    </row>
    <row r="673" spans="1:21">
      <c r="A673" s="125">
        <v>540825</v>
      </c>
      <c r="B673" s="126"/>
      <c r="C673" s="126" t="s">
        <v>1572</v>
      </c>
      <c r="D673" s="126"/>
      <c r="E673" s="126" t="s">
        <v>162</v>
      </c>
      <c r="F673" s="126"/>
      <c r="G673" s="127">
        <v>2600</v>
      </c>
      <c r="H673" s="126"/>
      <c r="I673" s="126"/>
      <c r="J673" s="130"/>
      <c r="K673" s="126"/>
      <c r="L673" s="127"/>
      <c r="M673" s="131"/>
      <c r="N673" s="127"/>
      <c r="O673" s="127" t="s">
        <v>616</v>
      </c>
      <c r="P673" s="127">
        <v>6</v>
      </c>
      <c r="Q673" s="126"/>
      <c r="R673" s="141"/>
      <c r="S673" s="135">
        <v>44792</v>
      </c>
      <c r="T673" s="142"/>
      <c r="U673" s="142">
        <f>IF(N673="",IFERROR(VLOOKUP(A673,'36-50'!A:S,19,FALSE),IFERROR(VLOOKUP(A673,'31-35'!A:S,19,FALSE),IFERROR(VLOOKUP(A673,'26-30'!A:S,19,FALSE),VLOOKUP(A673,'22-25'!A:S,19,FALSE)))),N673)</f>
        <v>2038</v>
      </c>
    </row>
    <row r="674" spans="1:21">
      <c r="A674" s="125">
        <v>540826</v>
      </c>
      <c r="B674" s="126"/>
      <c r="C674" s="126" t="s">
        <v>1573</v>
      </c>
      <c r="D674" s="126"/>
      <c r="E674" s="126" t="s">
        <v>162</v>
      </c>
      <c r="F674" s="126"/>
      <c r="G674" s="127">
        <v>1600</v>
      </c>
      <c r="H674" s="126"/>
      <c r="I674" s="126"/>
      <c r="J674" s="130"/>
      <c r="K674" s="126"/>
      <c r="L674" s="127"/>
      <c r="M674" s="131"/>
      <c r="N674" s="127"/>
      <c r="O674" s="127" t="s">
        <v>616</v>
      </c>
      <c r="P674" s="127">
        <v>6</v>
      </c>
      <c r="Q674" s="126"/>
      <c r="R674" s="141"/>
      <c r="S674" s="135">
        <v>44792</v>
      </c>
      <c r="T674" s="142"/>
      <c r="U674" s="142">
        <f>IF(N674="",IFERROR(VLOOKUP(A674,'36-50'!A:S,19,FALSE),IFERROR(VLOOKUP(A674,'31-35'!A:S,19,FALSE),IFERROR(VLOOKUP(A674,'26-30'!A:S,19,FALSE),VLOOKUP(A674,'22-25'!A:S,19,FALSE)))),N674)</f>
        <v>2038</v>
      </c>
    </row>
    <row r="675" spans="1:21">
      <c r="A675" s="125">
        <v>540827</v>
      </c>
      <c r="B675" s="126"/>
      <c r="C675" s="126" t="s">
        <v>1574</v>
      </c>
      <c r="D675" s="126"/>
      <c r="E675" s="126" t="s">
        <v>162</v>
      </c>
      <c r="F675" s="126"/>
      <c r="G675" s="127">
        <v>3000</v>
      </c>
      <c r="H675" s="126"/>
      <c r="I675" s="126"/>
      <c r="J675" s="130"/>
      <c r="K675" s="126"/>
      <c r="L675" s="127"/>
      <c r="M675" s="131"/>
      <c r="N675" s="127"/>
      <c r="O675" s="127" t="s">
        <v>616</v>
      </c>
      <c r="P675" s="127">
        <v>6</v>
      </c>
      <c r="Q675" s="126"/>
      <c r="R675" s="141"/>
      <c r="S675" s="135">
        <v>44792</v>
      </c>
      <c r="T675" s="142"/>
      <c r="U675" s="142">
        <f>IF(N675="",IFERROR(VLOOKUP(A675,'36-50'!A:S,19,FALSE),IFERROR(VLOOKUP(A675,'31-35'!A:S,19,FALSE),IFERROR(VLOOKUP(A675,'26-30'!A:S,19,FALSE),VLOOKUP(A675,'22-25'!A:S,19,FALSE)))),N675)</f>
        <v>2038</v>
      </c>
    </row>
  </sheetData>
  <autoFilter xmlns:etc="http://www.wps.cn/officeDocument/2017/etCustomData" ref="A1:U675" etc:filterBottomFollowUsedRange="0">
    <sortState ref="A1:U675">
      <sortCondition ref="L1:L675"/>
    </sortState>
    <extLst/>
  </autoFilter>
  <hyperlinks>
    <hyperlink ref="T223" r:id="rId1" display="密云抽水蓄能电站-知识服务助手 (shuizhishi.cn)"/>
    <hyperlink ref="T222" r:id="rId2" display="岗南抽水蓄能电站-知识服务助手 (shuizhishi.cn)"/>
    <hyperlink ref="T70" r:id="rId3" display="1200MW！甘肃玉门（昌马）抽水蓄能电站项目通过审查！-北极星储能网 (bjx.com.cn)"/>
    <hyperlink ref="T228" r:id="rId4" display="溪口抽水蓄能电站_百度百科 (baidu.com)"/>
    <hyperlink ref="T227" r:id="rId5" display="【经典水电工程18】羊卓雍湖抽水蓄能电站-北极星水力发电网 (bjx.com.cn)"/>
    <hyperlink ref="T225" r:id="rId6" display="寸塘口电站抽水蓄能发电机组概述.pdf文档全文免费阅读、在线看 (book118.com)"/>
    <hyperlink ref="T234" r:id="rId7" display="三峡集团呼蓄电站全部投产发电-北极星水力发电网 (bjx.com.cn)"/>
    <hyperlink ref="T233" r:id="rId8" display="马山造“天池”板上钉钉总投资３４亿元抽水蓄能电站项目通过权威审查_新闻中心_新浪网 (sina.com.cn)"/>
    <hyperlink ref="T230" r:id="rId9" display="江苏省首座抽水蓄能电站正式投运 (sohu.com)"/>
    <hyperlink ref="T119" r:id="rId10" display="老家的第二座抽水蓄能电站投资60亿元，仙游木兰抽水蓄能电站核准开工 $国投电力(SH600886)$ $川投能源(SH6... - 雪球 (xueqiu.com)"/>
    <hyperlink ref="T18" r:id="rId10" display="老家的第二座抽水蓄能电站投资60亿元，仙游木兰抽水蓄能电站核准开工 $国投电力(SH600886)$ $川投能源(SH6... - 雪球 (xueqiu.com)"/>
    <hyperlink ref="T8" r:id="rId11" display="滁州琅琊山抽水蓄能电站首台机组启动 (www.gov.cn)"/>
    <hyperlink ref="T2" r:id="rId12" display="响洪甸水库_百度百科 (baidu.com)"/>
    <hyperlink ref="T23" r:id="rId13" display="并网成功！绩溪抽水蓄能电站将全面投产_安徽 (sohu.com)"/>
    <hyperlink ref="T17" r:id="rId14" display="安徽响水涧抽水蓄能电站四机组全部投产发电（图）-北极星农电网 (bjx.com.cn)"/>
    <hyperlink ref="T14" r:id="rId15" display="中南院设计抽水蓄能项目情况-北极星水力发电网 (bjx.com.cn)"/>
    <hyperlink ref="T15" r:id="rId15" display="中南院设计抽水蓄能项目情况-北极星水力发电网 (bjx.com.cn)"/>
    <hyperlink ref="T229" r:id="rId15" display="中南院设计抽水蓄能项目情况-北极星水力发电网 (bjx.com.cn)"/>
    <hyperlink ref="T226" r:id="rId16" display="十三陵抽水蓄能电站_百度百科 (baidu.com)"/>
    <hyperlink ref="T35" r:id="rId17" display="华东地区最大！浙江长龙山抽水蓄能电站投产投运_央广网 (cnr.cn)"/>
    <hyperlink ref="T67" r:id="rId18" display="福建投资集团永泰抽水蓄能电站首台机组投产发电－国务院国有资产监督管理委员会 (sasac.gov.cn)"/>
    <hyperlink ref="T24" r:id="rId19" display="黑龙江首座抽水蓄能电站全面投产发电_腾讯新闻 (qq.com)"/>
    <hyperlink ref="T36" r:id="rId20" display="河北丰宁抽水蓄能电站2号机组正式投产发电-北极星水力发电网 (bjx.com.cn)"/>
    <hyperlink ref="T25" r:id="rId20" display="河北丰宁抽水蓄能电站2号机组正式投产发电-北极星水力发电网 (bjx.com.cn)"/>
    <hyperlink ref="T68" r:id="rId21" display="“超级充电宝”来了！永泰抽水蓄能电站首台机组正式投产发电-国际电力网 (in-en.com)"/>
    <hyperlink ref="T29" r:id="rId22" display="安徽金寨抽水蓄能电站已成功接入安徽主网-北极星储能网 (bjx.com.cn)"/>
    <hyperlink ref="T201" r:id="rId23" display="我县举行柳州鹿寨抽水蓄能电站项目签约仪式 - 鹿寨动态 - 广西柳州鹿寨县人民政府门户网站 (luzhai.gov.cn)"/>
    <hyperlink ref="T183" r:id="rId24" display="福绵区2022年年度工作计划 - 年度计划 - 广西玉林福绵区人民政府门户网站 - www.ylfm.gov.cn"/>
    <hyperlink ref="T216" r:id="rId25" display="灵山县规划建设总投资70亿元的抽水蓄能电站 (baidu.com)"/>
    <hyperlink ref="T217" r:id="rId26" display="广西来宾抽水蓄能电站预可审查会议召开-北极星水力发电网 (bjx.com.cn)"/>
    <hyperlink ref="T292" r:id="rId27" display="1200MW！广西贵港抽水蓄能电站召开预可行性研究报告审查会议-北极星储能网 (bjx.com.cn)"/>
    <hyperlink ref="T215" r:id="rId28" display="120万千瓦！广西百色田东抽水蓄能电站预可行性研究报告审查会议召开-北极星水力发电网 (bjx.com.cn)"/>
    <hyperlink ref="T294" r:id="rId29" display="融水瑞东抽水蓄能电站规划及申报入规询价公告-连云港机电设备采购网 (chinamae.com)"/>
    <hyperlink ref="T293" r:id="rId30" display="120万千瓦！桂林龙胜抽水蓄能电站投资开发协议签约-北极星水力发电网 (bjx.com.cn)"/>
    <hyperlink ref="T320" r:id="rId31" display="两个国家级大项目落地，山东青州将迎来重大发展机遇 (baidu.com)"/>
    <hyperlink ref="T317" r:id="rId32" display="新建重点储能项目909MW，济南发布新能源“十四五”规划 (163.com)"/>
    <hyperlink ref="T321" r:id="rId33" display="枣庄庄里抽水蓄能电站预可研报告获批复_办事指南_枣庄市发展和改革委员会 (zaozhuang.gov.cn)"/>
    <hyperlink ref="T319" r:id="rId34" display="国网山东街头抽水蓄能电站预可行性研究勘察设计服务招标公告-中国能源招标网 (ai8.com.cn)"/>
    <hyperlink ref="T318" r:id="rId35" display="华北大区签约蒙阴华皮岭抽水蓄能电站项目 (crpower.com.hk)"/>
    <hyperlink ref="T56" r:id="rId36" display="1200MW！广西首个抽水蓄能电站全面开工-北极星储能网 (bjx.com.cn)"/>
    <hyperlink ref="T59" r:id="rId37" display="桂林灌阳抽水蓄能电站项目预可研报告审查会议顺利召开-北极星水力发电网 (bjx.com.cn)"/>
    <hyperlink ref="T66" r:id="rId38" display="广东肇庆浪江抽水蓄能电站完成核准-北极星输配电网 (bjx.com.cn)"/>
    <hyperlink ref="T64" r:id="rId39" display="1200MW！广东云浮水源山抽水蓄能电站项目获批复-北极星储能网 (bjx.com.cn)"/>
    <hyperlink ref="T58" r:id="rId40" display="广东阳江贯彻落实一揽子政策措施实施方案：推动阳江抽水蓄能电站二期项目核准-北极星输配电网 (bjx.com.cn)"/>
    <hyperlink ref="T199" r:id="rId41" display="【省重点项目】广东陆河（汕尾三江口）抽水蓄能电站项目喜获核准 (gd.gov.cn)"/>
    <hyperlink ref="T208" r:id="rId42" display="梅州市人民政府门户网站 审批前公示 广东梅州抽水蓄能电站二期等2个项目环境影响报告书审批前公示 (meizhou.gov.cn)"/>
    <hyperlink ref="T202" r:id="rId43" display="广东茂名电白抽水蓄能电站通过预可行性研究报告审查-北极星水力发电网 (bjx.com.cn)"/>
    <hyperlink ref="T192" r:id="rId44" display="广东惠州中洞抽水蓄能电站可行性研究报告通过审查-北极星水力发电网 (bjx.com.cn)"/>
    <hyperlink ref="T57" r:id="rId45" display="广东岑田抽水蓄能电站预可行性研究报告审查会召开 -东源县人民政府门户网站 (gddongyuan.gov.cn)"/>
    <hyperlink ref="T49" r:id="rId46" display="山东潍坊抽水蓄能电站开工 装机容量120万千瓦-北极星储能网 (bjx.com.cn)"/>
    <hyperlink ref="T180" r:id="rId47" display="泰安市发展和改革委员会 工业经济 总投资101.86亿元！山东泰安二期抽水蓄能电站工程开工 (taian.gov.cn)"/>
    <hyperlink ref="T31" r:id="rId48" display="央媒省媒聚焦文登重点项目复工复产！_蓄能电站_钢管_输水 (sohu.com)"/>
    <hyperlink ref="T34" r:id="rId49" display="南方电网广东梅州、阳江两座百万千瓦级抽水蓄能电站投产发电！-北极星储能网 (bjx.com.cn)"/>
    <hyperlink ref="T33" r:id="rId49" display="南方电网广东梅州、阳江两座百万千瓦级抽水蓄能电站投产发电！-北极星储能网 (bjx.com.cn)"/>
    <hyperlink ref="T27" r:id="rId50" display="全国首个海岛抽蓄电站——海南琼中抽水蓄能电站全面投产发电-北极星水力发电网 (bjx.com.cn)"/>
    <hyperlink ref="T22" r:id="rId51" display="深圳抽水蓄能电站全面投产 支撑粤港澳大湾区绿色发展--生态--人民网 (people.com.cn)"/>
    <hyperlink ref="T28" r:id="rId52" display="220329｜国网山东沂蒙抽水蓄能电站全面投产发电_腾讯新闻 (qq.com)"/>
    <hyperlink ref="T13" r:id="rId53" display="惠州抽水蓄能电站全面竣工投产-北极星水力发电网 (bjx.com.cn)"/>
    <hyperlink ref="T7" r:id="rId54" display="水电建设集团承建泰安抽水蓄能电站4号机组并网 (www.gov.cn)"/>
    <hyperlink ref="T5" r:id="rId55" display="中国土木工程学会"/>
    <hyperlink ref="T3" r:id="rId56" display="第一座大型抽水蓄能电站―广州抽水蓄能电站一期工程完工-1994年事件 - 族谱网 (zupu.cn)"/>
    <hyperlink ref="T232" r:id="rId57" display="白山抽水蓄能电站１号机组完成试运行 (jlcity.gov.cn)"/>
    <hyperlink ref="T20" r:id="rId58" display="国家重点工程清远抽水蓄能电站全面投产发电 - 北极星智能电网在线 (chinasmartgrid.com.cn)"/>
    <hyperlink ref="T235" r:id="rId59" display="溧阳抽水蓄能电站投产发电 规模为江苏最大 (sohu.com)"/>
    <hyperlink ref="T285" r:id="rId60" display="2022年7月抽水蓄能项目汇丨超27.8GW！23个抽水蓄能电站项目更新动态-北极星储能网 (bjx.com.cn)"/>
    <hyperlink ref="T334" r:id="rId60" display="2022年7月抽水蓄能项目汇丨超27.8GW！23个抽水蓄能电站项目更新动态-北极星储能网 (bjx.com.cn)"/>
    <hyperlink ref="T130" r:id="rId61" display="1200MW！山西沁水抽水蓄能电站平硐项目开工-北极星储能网 (bjx.com.cn)"/>
    <hyperlink ref="T111" r:id="rId62" display="1200MW！安徽宁国抽水蓄能电站项目核准_阳光工匠光伏网 (21spv.com)"/>
    <hyperlink ref="T97" r:id="rId63" display="甘肃首批两座抽水蓄能电站集中开工建设_滚动新闻_中国政府网 (www.gov.cn)"/>
    <hyperlink ref="T127" r:id="rId64" display="福建日报：永安抽水蓄能电站开工 _ 媒体聚焦 _ 福建省水利厅 (fujian.gov.cn)"/>
    <hyperlink ref="T38" r:id="rId65" display="全省最大！厦门抽水蓄能电站投产时间定了！_施工_发电_福建厦门 (sohu.com)"/>
    <hyperlink ref="T98" r:id="rId63" display="甘肃首批两座抽水蓄能电站集中开工建设_滚动新闻_中国政府网 (www.gov.cn)"/>
    <hyperlink ref="T190" r:id="rId66" display="湖北紫云山抽水蓄能电站项目开工_电力网 (chinapower.com.cn)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26"/>
  <sheetViews>
    <sheetView workbookViewId="0">
      <selection activeCell="C23" sqref="C23"/>
    </sheetView>
  </sheetViews>
  <sheetFormatPr defaultColWidth="8.875" defaultRowHeight="14" outlineLevelCol="3"/>
  <cols>
    <col min="1" max="3" width="17.125" style="114" customWidth="1"/>
    <col min="4" max="16384" width="8.875" style="71"/>
  </cols>
  <sheetData>
    <row r="1" spans="1:4">
      <c r="A1" s="115" t="s">
        <v>1575</v>
      </c>
      <c r="B1" s="115" t="s">
        <v>1576</v>
      </c>
      <c r="C1" s="115" t="s">
        <v>1575</v>
      </c>
      <c r="D1" s="71" t="s">
        <v>1577</v>
      </c>
    </row>
    <row r="2" spans="1:4">
      <c r="A2" s="114" t="s">
        <v>38</v>
      </c>
      <c r="B2" s="114" t="s">
        <v>39</v>
      </c>
      <c r="C2" s="114" t="s">
        <v>38</v>
      </c>
      <c r="D2" s="71">
        <v>11</v>
      </c>
    </row>
    <row r="3" spans="1:4">
      <c r="A3" s="114" t="s">
        <v>43</v>
      </c>
      <c r="B3" s="114" t="s">
        <v>44</v>
      </c>
      <c r="C3" s="114" t="s">
        <v>43</v>
      </c>
      <c r="D3" s="71">
        <v>12</v>
      </c>
    </row>
    <row r="4" spans="1:4">
      <c r="A4" s="114" t="s">
        <v>48</v>
      </c>
      <c r="B4" s="114" t="s">
        <v>49</v>
      </c>
      <c r="C4" s="114" t="s">
        <v>48</v>
      </c>
      <c r="D4" s="71">
        <v>13</v>
      </c>
    </row>
    <row r="5" spans="1:4">
      <c r="A5" s="114" t="s">
        <v>53</v>
      </c>
      <c r="B5" s="114" t="s">
        <v>54</v>
      </c>
      <c r="C5" s="114" t="s">
        <v>53</v>
      </c>
      <c r="D5" s="71">
        <v>14</v>
      </c>
    </row>
    <row r="6" spans="1:4">
      <c r="A6" s="114" t="s">
        <v>58</v>
      </c>
      <c r="B6" s="114" t="s">
        <v>59</v>
      </c>
      <c r="C6" s="114" t="s">
        <v>58</v>
      </c>
      <c r="D6" s="71">
        <v>15</v>
      </c>
    </row>
    <row r="7" spans="1:4">
      <c r="A7" s="114" t="s">
        <v>63</v>
      </c>
      <c r="B7" s="114" t="s">
        <v>64</v>
      </c>
      <c r="C7" s="114" t="s">
        <v>63</v>
      </c>
      <c r="D7" s="71">
        <v>21</v>
      </c>
    </row>
    <row r="8" spans="1:4">
      <c r="A8" s="114" t="s">
        <v>68</v>
      </c>
      <c r="B8" s="114" t="s">
        <v>69</v>
      </c>
      <c r="C8" s="114" t="s">
        <v>68</v>
      </c>
      <c r="D8" s="71">
        <v>22</v>
      </c>
    </row>
    <row r="9" spans="1:4">
      <c r="A9" s="114" t="s">
        <v>73</v>
      </c>
      <c r="B9" s="114" t="s">
        <v>74</v>
      </c>
      <c r="C9" s="114" t="s">
        <v>73</v>
      </c>
      <c r="D9" s="71">
        <v>23</v>
      </c>
    </row>
    <row r="10" spans="1:4">
      <c r="A10" s="114" t="s">
        <v>25</v>
      </c>
      <c r="B10" s="114" t="s">
        <v>78</v>
      </c>
      <c r="C10" s="114" t="s">
        <v>25</v>
      </c>
      <c r="D10" s="71">
        <v>31</v>
      </c>
    </row>
    <row r="11" spans="1:4">
      <c r="A11" s="114" t="s">
        <v>82</v>
      </c>
      <c r="B11" s="114" t="s">
        <v>83</v>
      </c>
      <c r="C11" s="114" t="s">
        <v>82</v>
      </c>
      <c r="D11" s="71">
        <v>32</v>
      </c>
    </row>
    <row r="12" spans="1:4">
      <c r="A12" s="114" t="s">
        <v>87</v>
      </c>
      <c r="B12" s="114" t="s">
        <v>88</v>
      </c>
      <c r="C12" s="114" t="s">
        <v>87</v>
      </c>
      <c r="D12" s="71">
        <v>33</v>
      </c>
    </row>
    <row r="13" spans="1:4">
      <c r="A13" s="114" t="s">
        <v>92</v>
      </c>
      <c r="B13" s="114" t="s">
        <v>93</v>
      </c>
      <c r="C13" s="114" t="s">
        <v>92</v>
      </c>
      <c r="D13" s="71">
        <v>34</v>
      </c>
    </row>
    <row r="14" spans="1:4">
      <c r="A14" s="114" t="s">
        <v>97</v>
      </c>
      <c r="B14" s="114" t="s">
        <v>98</v>
      </c>
      <c r="C14" s="114" t="s">
        <v>97</v>
      </c>
      <c r="D14" s="71">
        <v>35</v>
      </c>
    </row>
    <row r="15" spans="1:4">
      <c r="A15" s="114" t="s">
        <v>102</v>
      </c>
      <c r="B15" s="114" t="s">
        <v>103</v>
      </c>
      <c r="C15" s="114" t="s">
        <v>102</v>
      </c>
      <c r="D15" s="71">
        <v>36</v>
      </c>
    </row>
    <row r="16" spans="1:4">
      <c r="A16" s="114" t="s">
        <v>107</v>
      </c>
      <c r="B16" s="114" t="s">
        <v>108</v>
      </c>
      <c r="C16" s="114" t="s">
        <v>107</v>
      </c>
      <c r="D16" s="71">
        <v>37</v>
      </c>
    </row>
    <row r="17" spans="1:4">
      <c r="A17" s="114" t="s">
        <v>112</v>
      </c>
      <c r="B17" s="114" t="s">
        <v>113</v>
      </c>
      <c r="C17" s="114" t="s">
        <v>112</v>
      </c>
      <c r="D17" s="71">
        <v>41</v>
      </c>
    </row>
    <row r="18" spans="1:4">
      <c r="A18" s="114" t="s">
        <v>117</v>
      </c>
      <c r="B18" s="114" t="s">
        <v>118</v>
      </c>
      <c r="C18" s="114" t="s">
        <v>117</v>
      </c>
      <c r="D18" s="71">
        <v>42</v>
      </c>
    </row>
    <row r="19" spans="1:4">
      <c r="A19" s="114" t="s">
        <v>122</v>
      </c>
      <c r="B19" s="114" t="s">
        <v>123</v>
      </c>
      <c r="C19" s="114" t="s">
        <v>122</v>
      </c>
      <c r="D19" s="71">
        <v>43</v>
      </c>
    </row>
    <row r="20" spans="1:4">
      <c r="A20" s="114" t="s">
        <v>127</v>
      </c>
      <c r="B20" s="114" t="s">
        <v>128</v>
      </c>
      <c r="C20" s="114" t="s">
        <v>127</v>
      </c>
      <c r="D20" s="71">
        <v>44</v>
      </c>
    </row>
    <row r="21" spans="1:4">
      <c r="A21" s="114" t="s">
        <v>132</v>
      </c>
      <c r="B21" s="114" t="s">
        <v>133</v>
      </c>
      <c r="C21" s="114" t="s">
        <v>132</v>
      </c>
      <c r="D21" s="71">
        <v>45</v>
      </c>
    </row>
    <row r="22" spans="1:4">
      <c r="A22" s="114" t="s">
        <v>137</v>
      </c>
      <c r="B22" s="114" t="s">
        <v>138</v>
      </c>
      <c r="C22" s="114" t="s">
        <v>137</v>
      </c>
      <c r="D22" s="71">
        <v>46</v>
      </c>
    </row>
    <row r="23" spans="1:4">
      <c r="A23" s="114" t="s">
        <v>142</v>
      </c>
      <c r="B23" s="114" t="s">
        <v>143</v>
      </c>
      <c r="C23" s="114" t="s">
        <v>142</v>
      </c>
      <c r="D23" s="71">
        <v>50</v>
      </c>
    </row>
    <row r="24" spans="1:4">
      <c r="A24" s="114" t="s">
        <v>147</v>
      </c>
      <c r="B24" s="114" t="s">
        <v>148</v>
      </c>
      <c r="C24" s="114" t="s">
        <v>147</v>
      </c>
      <c r="D24" s="71">
        <v>51</v>
      </c>
    </row>
    <row r="25" spans="1:4">
      <c r="A25" s="114" t="s">
        <v>152</v>
      </c>
      <c r="B25" s="114" t="s">
        <v>153</v>
      </c>
      <c r="C25" s="114" t="s">
        <v>152</v>
      </c>
      <c r="D25" s="71">
        <v>52</v>
      </c>
    </row>
    <row r="26" spans="1:4">
      <c r="A26" s="114" t="s">
        <v>157</v>
      </c>
      <c r="B26" s="114" t="s">
        <v>158</v>
      </c>
      <c r="C26" s="114" t="s">
        <v>157</v>
      </c>
      <c r="D26" s="71">
        <v>53</v>
      </c>
    </row>
    <row r="27" spans="1:4">
      <c r="A27" s="114" t="s">
        <v>162</v>
      </c>
      <c r="B27" s="114" t="s">
        <v>163</v>
      </c>
      <c r="C27" s="114" t="s">
        <v>162</v>
      </c>
      <c r="D27" s="71">
        <v>54</v>
      </c>
    </row>
    <row r="28" spans="1:4">
      <c r="A28" s="114" t="s">
        <v>167</v>
      </c>
      <c r="B28" s="114" t="s">
        <v>168</v>
      </c>
      <c r="C28" s="114" t="s">
        <v>167</v>
      </c>
      <c r="D28" s="71">
        <v>61</v>
      </c>
    </row>
    <row r="29" spans="1:4">
      <c r="A29" s="114" t="s">
        <v>172</v>
      </c>
      <c r="B29" s="114" t="s">
        <v>173</v>
      </c>
      <c r="C29" s="114" t="s">
        <v>172</v>
      </c>
      <c r="D29" s="71">
        <v>62</v>
      </c>
    </row>
    <row r="30" spans="1:4">
      <c r="A30" s="114" t="s">
        <v>177</v>
      </c>
      <c r="B30" s="114" t="s">
        <v>178</v>
      </c>
      <c r="C30" s="114" t="s">
        <v>177</v>
      </c>
      <c r="D30" s="71">
        <v>63</v>
      </c>
    </row>
    <row r="31" spans="1:4">
      <c r="A31" s="114" t="s">
        <v>182</v>
      </c>
      <c r="B31" s="114" t="s">
        <v>183</v>
      </c>
      <c r="C31" s="114" t="s">
        <v>182</v>
      </c>
      <c r="D31" s="71">
        <v>64</v>
      </c>
    </row>
    <row r="32" spans="1:4">
      <c r="A32" s="114" t="s">
        <v>187</v>
      </c>
      <c r="B32" s="114" t="s">
        <v>188</v>
      </c>
      <c r="C32" s="114" t="s">
        <v>187</v>
      </c>
      <c r="D32" s="71">
        <v>65</v>
      </c>
    </row>
    <row r="33" spans="1:4">
      <c r="A33" s="114" t="s">
        <v>1578</v>
      </c>
      <c r="B33" s="114" t="s">
        <v>1579</v>
      </c>
      <c r="C33" s="114" t="s">
        <v>1578</v>
      </c>
      <c r="D33" s="71">
        <v>71</v>
      </c>
    </row>
    <row r="34" spans="1:4">
      <c r="A34" s="114" t="s">
        <v>1580</v>
      </c>
      <c r="B34" s="114" t="s">
        <v>1581</v>
      </c>
      <c r="C34" s="114" t="s">
        <v>1580</v>
      </c>
      <c r="D34" s="71">
        <v>81</v>
      </c>
    </row>
    <row r="35" spans="1:4">
      <c r="A35" s="114" t="s">
        <v>1582</v>
      </c>
      <c r="B35" s="114" t="s">
        <v>1583</v>
      </c>
      <c r="C35" s="114" t="s">
        <v>1582</v>
      </c>
      <c r="D35" s="71">
        <v>82</v>
      </c>
    </row>
    <row r="36" spans="1:4">
      <c r="A36" s="71" t="s">
        <v>1139</v>
      </c>
      <c r="B36" s="71" t="s">
        <v>1139</v>
      </c>
      <c r="C36" s="71" t="s">
        <v>1139</v>
      </c>
      <c r="D36" s="71">
        <v>65</v>
      </c>
    </row>
    <row r="37" spans="1:3">
      <c r="A37" s="71"/>
      <c r="B37" s="71"/>
      <c r="C37" s="71"/>
    </row>
    <row r="38" spans="1:3">
      <c r="A38" s="71"/>
      <c r="B38" s="71"/>
      <c r="C38" s="71"/>
    </row>
    <row r="39" spans="1:3">
      <c r="A39" s="71"/>
      <c r="B39" s="71"/>
      <c r="C39" s="71"/>
    </row>
    <row r="40" spans="1:3">
      <c r="A40" s="71"/>
      <c r="B40" s="71"/>
      <c r="C40" s="71"/>
    </row>
    <row r="41" spans="1:3">
      <c r="A41" s="71"/>
      <c r="B41" s="71"/>
      <c r="C41" s="71"/>
    </row>
    <row r="42" spans="1:3">
      <c r="A42" s="71"/>
      <c r="B42" s="71"/>
      <c r="C42" s="71"/>
    </row>
    <row r="43" spans="1:3">
      <c r="A43" s="71"/>
      <c r="B43" s="71"/>
      <c r="C43" s="71"/>
    </row>
    <row r="44" spans="1:3">
      <c r="A44" s="71"/>
      <c r="B44" s="71"/>
      <c r="C44" s="71"/>
    </row>
    <row r="45" spans="1:3">
      <c r="A45" s="71"/>
      <c r="B45" s="71"/>
      <c r="C45" s="71"/>
    </row>
    <row r="46" spans="1:3">
      <c r="A46" s="71"/>
      <c r="B46" s="71"/>
      <c r="C46" s="71"/>
    </row>
    <row r="47" spans="1:3">
      <c r="A47" s="71"/>
      <c r="B47" s="71"/>
      <c r="C47" s="71"/>
    </row>
    <row r="48" spans="1:3">
      <c r="A48" s="71"/>
      <c r="B48" s="71"/>
      <c r="C48" s="71"/>
    </row>
    <row r="49" s="71" customFormat="1"/>
    <row r="50" s="71" customFormat="1"/>
    <row r="51" s="71" customFormat="1"/>
    <row r="52" s="71" customFormat="1"/>
    <row r="53" s="71" customFormat="1"/>
    <row r="54" s="71" customFormat="1"/>
    <row r="55" s="71" customFormat="1"/>
    <row r="56" s="71" customFormat="1"/>
    <row r="57" s="71" customFormat="1"/>
    <row r="58" s="71" customFormat="1"/>
    <row r="59" s="71" customFormat="1"/>
    <row r="60" s="71" customFormat="1"/>
    <row r="61" s="71" customFormat="1"/>
    <row r="62" s="71" customFormat="1"/>
    <row r="63" s="71" customFormat="1"/>
    <row r="64" s="71" customFormat="1"/>
    <row r="65" s="71" customFormat="1"/>
    <row r="66" s="71" customFormat="1"/>
    <row r="67" s="71" customFormat="1"/>
    <row r="68" s="71" customFormat="1"/>
    <row r="69" s="71" customFormat="1"/>
    <row r="70" s="71" customFormat="1"/>
    <row r="71" s="71" customFormat="1"/>
    <row r="72" s="71" customFormat="1"/>
    <row r="73" s="71" customFormat="1"/>
    <row r="74" s="71" customFormat="1"/>
    <row r="75" s="71" customFormat="1"/>
    <row r="76" s="71" customFormat="1"/>
    <row r="77" s="71" customFormat="1"/>
    <row r="78" s="71" customFormat="1"/>
    <row r="79" s="71" customFormat="1"/>
    <row r="80" s="71" customFormat="1"/>
    <row r="81" s="71" customFormat="1"/>
    <row r="82" s="71" customFormat="1"/>
    <row r="83" s="71" customFormat="1"/>
    <row r="84" s="71" customFormat="1"/>
    <row r="85" s="71" customFormat="1"/>
    <row r="86" s="71" customFormat="1"/>
    <row r="87" s="71" customFormat="1"/>
    <row r="88" s="71" customFormat="1"/>
    <row r="89" s="71" customFormat="1"/>
    <row r="90" s="71" customFormat="1"/>
    <row r="91" s="71" customFormat="1"/>
    <row r="92" s="71" customFormat="1"/>
    <row r="93" s="71" customFormat="1"/>
    <row r="94" s="71" customFormat="1"/>
    <row r="95" s="71" customFormat="1"/>
    <row r="96" s="71" customFormat="1"/>
    <row r="97" s="71" customFormat="1"/>
    <row r="98" s="71" customFormat="1"/>
    <row r="99" s="71" customFormat="1"/>
    <row r="100" s="71" customFormat="1"/>
    <row r="101" s="71" customFormat="1"/>
    <row r="102" s="71" customFormat="1"/>
    <row r="103" s="71" customFormat="1"/>
    <row r="104" s="71" customFormat="1"/>
    <row r="105" s="71" customFormat="1"/>
    <row r="106" s="71" customFormat="1"/>
    <row r="107" s="71" customFormat="1"/>
    <row r="108" s="71" customFormat="1"/>
    <row r="109" s="71" customFormat="1"/>
    <row r="110" s="71" customFormat="1"/>
    <row r="111" s="71" customFormat="1"/>
    <row r="112" s="71" customFormat="1"/>
    <row r="113" s="71" customFormat="1"/>
    <row r="114" s="71" customFormat="1"/>
    <row r="115" s="71" customFormat="1"/>
    <row r="116" s="71" customFormat="1"/>
    <row r="117" s="71" customFormat="1"/>
    <row r="118" s="71" customFormat="1"/>
    <row r="119" s="71" customFormat="1"/>
    <row r="120" s="71" customFormat="1"/>
    <row r="121" s="71" customFormat="1"/>
    <row r="122" s="71" customFormat="1"/>
    <row r="123" s="71" customFormat="1"/>
    <row r="124" s="71" customFormat="1"/>
    <row r="125" s="71" customFormat="1"/>
    <row r="126" s="71" customFormat="1"/>
    <row r="127" s="71" customFormat="1"/>
    <row r="128" s="71" customFormat="1"/>
    <row r="129" s="71" customFormat="1"/>
    <row r="130" s="71" customFormat="1"/>
    <row r="131" s="71" customFormat="1"/>
    <row r="132" s="71" customFormat="1"/>
    <row r="133" s="71" customFormat="1"/>
    <row r="134" s="71" customFormat="1"/>
    <row r="135" s="71" customFormat="1"/>
    <row r="136" s="71" customFormat="1"/>
    <row r="137" s="71" customFormat="1"/>
    <row r="138" s="71" customFormat="1"/>
    <row r="139" s="71" customFormat="1"/>
    <row r="140" s="71" customFormat="1"/>
    <row r="141" s="71" customFormat="1"/>
    <row r="142" s="71" customFormat="1"/>
    <row r="143" s="71" customFormat="1"/>
    <row r="144" s="71" customFormat="1"/>
    <row r="145" s="71" customFormat="1"/>
    <row r="146" s="71" customFormat="1"/>
    <row r="147" s="71" customFormat="1"/>
    <row r="148" s="71" customFormat="1"/>
    <row r="149" s="71" customFormat="1"/>
    <row r="150" s="71" customFormat="1"/>
    <row r="151" s="71" customFormat="1"/>
    <row r="152" s="71" customFormat="1"/>
    <row r="153" s="71" customFormat="1"/>
    <row r="154" s="71" customFormat="1"/>
    <row r="155" s="71" customFormat="1"/>
    <row r="156" s="71" customFormat="1"/>
    <row r="157" s="71" customFormat="1"/>
    <row r="158" s="71" customFormat="1"/>
    <row r="159" s="71" customFormat="1"/>
    <row r="160" s="71" customFormat="1"/>
    <row r="161" s="71" customFormat="1"/>
    <row r="162" s="71" customFormat="1"/>
    <row r="163" s="71" customFormat="1"/>
    <row r="164" s="71" customFormat="1"/>
    <row r="165" s="71" customFormat="1"/>
    <row r="166" s="71" customFormat="1"/>
    <row r="167" s="71" customFormat="1"/>
    <row r="168" s="71" customFormat="1"/>
    <row r="169" s="71" customFormat="1"/>
    <row r="170" s="71" customFormat="1"/>
    <row r="171" s="71" customFormat="1"/>
    <row r="172" s="71" customFormat="1"/>
    <row r="173" s="71" customFormat="1"/>
    <row r="174" s="71" customFormat="1"/>
    <row r="175" s="71" customFormat="1"/>
    <row r="176" s="71" customFormat="1"/>
    <row r="177" s="71" customFormat="1"/>
    <row r="178" s="71" customFormat="1"/>
    <row r="179" s="71" customFormat="1"/>
    <row r="180" s="71" customFormat="1"/>
    <row r="181" s="71" customFormat="1"/>
    <row r="182" s="71" customFormat="1"/>
    <row r="183" s="71" customFormat="1"/>
    <row r="184" s="71" customFormat="1"/>
    <row r="185" s="71" customFormat="1"/>
    <row r="186" s="71" customFormat="1"/>
    <row r="187" s="71" customFormat="1"/>
    <row r="188" s="71" customFormat="1"/>
    <row r="189" s="71" customFormat="1"/>
    <row r="190" s="71" customFormat="1"/>
    <row r="191" s="71" customFormat="1"/>
    <row r="192" s="71" customFormat="1"/>
    <row r="193" s="71" customFormat="1"/>
    <row r="194" s="71" customFormat="1"/>
    <row r="195" s="71" customFormat="1"/>
    <row r="196" s="71" customFormat="1"/>
    <row r="197" s="71" customFormat="1"/>
    <row r="198" s="71" customFormat="1"/>
    <row r="199" s="71" customFormat="1"/>
    <row r="200" s="71" customFormat="1"/>
    <row r="201" s="71" customFormat="1"/>
    <row r="202" s="71" customFormat="1"/>
    <row r="203" s="71" customFormat="1"/>
    <row r="204" s="71" customFormat="1"/>
    <row r="205" s="71" customFormat="1"/>
    <row r="206" s="71" customFormat="1"/>
    <row r="207" s="71" customFormat="1"/>
    <row r="208" s="71" customFormat="1"/>
    <row r="209" s="71" customFormat="1"/>
    <row r="210" s="71" customFormat="1"/>
    <row r="211" s="71" customFormat="1"/>
    <row r="212" s="71" customFormat="1"/>
    <row r="213" s="71" customFormat="1"/>
    <row r="214" s="71" customFormat="1"/>
    <row r="215" s="71" customFormat="1"/>
    <row r="216" s="71" customFormat="1"/>
    <row r="217" s="71" customFormat="1"/>
    <row r="218" s="71" customFormat="1"/>
    <row r="219" s="71" customFormat="1"/>
    <row r="220" s="71" customFormat="1"/>
    <row r="221" s="71" customFormat="1"/>
    <row r="222" s="71" customFormat="1"/>
    <row r="223" s="71" customFormat="1"/>
    <row r="224" s="71" customFormat="1"/>
    <row r="225" s="71" customFormat="1"/>
    <row r="226" s="71" customFormat="1"/>
    <row r="227" s="71" customFormat="1"/>
    <row r="228" s="71" customFormat="1"/>
    <row r="229" s="71" customFormat="1"/>
    <row r="230" s="71" customFormat="1"/>
    <row r="231" s="71" customFormat="1"/>
    <row r="232" s="71" customFormat="1"/>
    <row r="233" s="71" customFormat="1"/>
    <row r="234" s="71" customFormat="1"/>
    <row r="235" s="71" customFormat="1"/>
    <row r="236" s="71" customFormat="1"/>
    <row r="237" s="71" customFormat="1"/>
    <row r="238" s="71" customFormat="1"/>
    <row r="239" s="71" customFormat="1"/>
    <row r="240" s="71" customFormat="1"/>
    <row r="241" s="71" customFormat="1"/>
    <row r="242" s="71" customFormat="1"/>
    <row r="243" s="71" customFormat="1"/>
    <row r="244" s="71" customFormat="1"/>
    <row r="245" s="71" customFormat="1"/>
    <row r="246" s="71" customFormat="1"/>
    <row r="247" s="71" customFormat="1"/>
    <row r="248" s="71" customFormat="1"/>
    <row r="249" s="71" customFormat="1"/>
    <row r="250" s="71" customFormat="1"/>
    <row r="251" s="71" customFormat="1"/>
    <row r="252" s="71" customFormat="1"/>
    <row r="253" s="71" customFormat="1"/>
    <row r="254" s="71" customFormat="1"/>
    <row r="255" s="71" customFormat="1"/>
    <row r="256" s="71" customFormat="1"/>
    <row r="257" s="71" customFormat="1"/>
    <row r="258" s="71" customFormat="1"/>
    <row r="259" s="71" customFormat="1"/>
    <row r="260" s="71" customFormat="1"/>
    <row r="261" s="71" customFormat="1"/>
    <row r="262" s="71" customFormat="1"/>
    <row r="263" s="71" customFormat="1"/>
    <row r="264" s="71" customFormat="1"/>
    <row r="265" s="71" customFormat="1"/>
    <row r="266" s="71" customFormat="1"/>
    <row r="267" s="71" customFormat="1"/>
    <row r="268" s="71" customFormat="1"/>
    <row r="269" s="71" customFormat="1"/>
    <row r="270" s="71" customFormat="1"/>
    <row r="271" s="71" customFormat="1"/>
    <row r="272" s="71" customFormat="1"/>
    <row r="273" s="71" customFormat="1"/>
    <row r="274" s="71" customFormat="1"/>
    <row r="275" s="71" customFormat="1"/>
    <row r="276" s="71" customFormat="1"/>
    <row r="277" s="71" customFormat="1"/>
    <row r="278" s="71" customFormat="1"/>
    <row r="279" s="71" customFormat="1"/>
    <row r="280" s="71" customFormat="1"/>
    <row r="281" s="71" customFormat="1"/>
    <row r="282" s="71" customFormat="1"/>
    <row r="283" s="71" customFormat="1"/>
    <row r="284" s="71" customFormat="1"/>
    <row r="285" s="71" customFormat="1"/>
    <row r="286" s="71" customFormat="1"/>
    <row r="287" s="71" customFormat="1"/>
    <row r="288" s="71" customFormat="1"/>
    <row r="289" s="71" customFormat="1"/>
    <row r="290" s="71" customFormat="1"/>
    <row r="291" s="71" customFormat="1"/>
    <row r="292" s="71" customFormat="1"/>
    <row r="293" s="71" customFormat="1"/>
    <row r="294" s="71" customFormat="1"/>
    <row r="295" s="71" customFormat="1"/>
    <row r="296" s="71" customFormat="1"/>
    <row r="297" s="71" customFormat="1"/>
    <row r="298" s="71" customFormat="1"/>
    <row r="299" s="71" customFormat="1"/>
    <row r="300" s="71" customFormat="1"/>
    <row r="301" s="71" customFormat="1"/>
    <row r="302" s="71" customFormat="1"/>
    <row r="303" s="71" customFormat="1"/>
    <row r="304" s="71" customFormat="1"/>
    <row r="305" s="71" customFormat="1"/>
    <row r="306" s="71" customFormat="1"/>
    <row r="307" s="71" customFormat="1"/>
    <row r="308" s="71" customFormat="1"/>
    <row r="309" s="71" customFormat="1"/>
    <row r="310" s="71" customFormat="1"/>
    <row r="311" s="71" customFormat="1"/>
    <row r="312" s="71" customFormat="1"/>
    <row r="313" s="71" customFormat="1"/>
    <row r="314" s="71" customFormat="1"/>
    <row r="315" s="71" customFormat="1"/>
    <row r="316" s="71" customFormat="1"/>
    <row r="317" s="71" customFormat="1"/>
    <row r="318" s="71" customFormat="1"/>
    <row r="319" s="71" customFormat="1"/>
    <row r="320" s="71" customFormat="1"/>
    <row r="321" s="71" customFormat="1"/>
    <row r="322" s="71" customFormat="1"/>
    <row r="323" s="71" customFormat="1"/>
    <row r="324" s="71" customFormat="1"/>
    <row r="325" s="71" customFormat="1"/>
    <row r="326" s="71" customFormat="1"/>
    <row r="327" s="71" customFormat="1"/>
    <row r="328" s="71" customFormat="1"/>
    <row r="329" s="71" customFormat="1"/>
    <row r="330" s="71" customFormat="1"/>
    <row r="331" s="71" customFormat="1"/>
    <row r="332" s="71" customFormat="1"/>
    <row r="333" s="71" customFormat="1"/>
    <row r="334" s="71" customFormat="1"/>
    <row r="335" s="71" customFormat="1"/>
    <row r="336" s="71" customFormat="1"/>
    <row r="337" s="71" customFormat="1"/>
    <row r="338" s="71" customFormat="1"/>
    <row r="339" s="71" customFormat="1"/>
    <row r="340" s="71" customFormat="1"/>
    <row r="341" s="71" customFormat="1"/>
    <row r="342" s="71" customFormat="1"/>
    <row r="343" s="71" customFormat="1"/>
    <row r="344" s="71" customFormat="1"/>
    <row r="345" s="71" customFormat="1"/>
    <row r="346" s="71" customFormat="1"/>
    <row r="347" s="71" customFormat="1"/>
    <row r="348" s="71" customFormat="1"/>
    <row r="349" s="71" customFormat="1"/>
    <row r="350" s="71" customFormat="1"/>
    <row r="351" s="71" customFormat="1"/>
    <row r="352" s="71" customFormat="1"/>
    <row r="353" s="71" customFormat="1"/>
    <row r="354" s="71" customFormat="1"/>
    <row r="355" s="71" customFormat="1"/>
    <row r="356" s="71" customFormat="1"/>
    <row r="357" s="71" customFormat="1"/>
    <row r="358" s="71" customFormat="1"/>
    <row r="359" s="71" customFormat="1"/>
    <row r="360" s="71" customFormat="1"/>
    <row r="361" s="71" customFormat="1"/>
    <row r="362" s="71" customFormat="1"/>
    <row r="363" s="71" customFormat="1"/>
    <row r="364" s="71" customFormat="1"/>
    <row r="365" s="71" customFormat="1"/>
    <row r="366" s="71" customFormat="1"/>
    <row r="367" s="71" customFormat="1"/>
    <row r="368" s="71" customFormat="1"/>
    <row r="369" s="71" customFormat="1"/>
    <row r="370" s="71" customFormat="1"/>
    <row r="371" s="71" customFormat="1"/>
    <row r="372" s="71" customFormat="1"/>
    <row r="373" s="71" customFormat="1"/>
    <row r="374" s="71" customFormat="1"/>
    <row r="375" s="71" customFormat="1"/>
    <row r="376" s="71" customFormat="1"/>
    <row r="377" s="71" customFormat="1"/>
    <row r="378" s="71" customFormat="1"/>
    <row r="379" s="71" customFormat="1"/>
    <row r="380" s="71" customFormat="1"/>
    <row r="381" s="71" customFormat="1"/>
    <row r="382" s="71" customFormat="1"/>
    <row r="383" s="71" customFormat="1"/>
    <row r="384" s="71" customFormat="1"/>
    <row r="385" s="71" customFormat="1"/>
    <row r="386" s="71" customFormat="1"/>
    <row r="387" s="71" customFormat="1"/>
    <row r="388" s="71" customFormat="1"/>
    <row r="389" s="71" customFormat="1"/>
    <row r="390" s="71" customFormat="1"/>
    <row r="391" s="71" customFormat="1"/>
    <row r="392" s="71" customFormat="1"/>
    <row r="393" s="71" customFormat="1"/>
    <row r="394" s="71" customFormat="1"/>
    <row r="395" s="71" customFormat="1"/>
    <row r="396" s="71" customFormat="1"/>
    <row r="397" s="71" customFormat="1"/>
    <row r="398" s="71" customFormat="1"/>
    <row r="399" s="71" customFormat="1"/>
    <row r="400" s="71" customFormat="1"/>
    <row r="401" s="71" customFormat="1"/>
    <row r="402" s="71" customFormat="1"/>
    <row r="403" s="71" customFormat="1"/>
    <row r="404" s="71" customFormat="1"/>
    <row r="405" s="71" customFormat="1"/>
    <row r="406" s="71" customFormat="1"/>
    <row r="407" s="71" customFormat="1"/>
    <row r="408" s="71" customFormat="1"/>
    <row r="409" s="71" customFormat="1"/>
    <row r="410" s="71" customFormat="1"/>
    <row r="411" s="71" customFormat="1"/>
    <row r="412" s="71" customFormat="1"/>
    <row r="413" s="71" customFormat="1"/>
    <row r="414" s="71" customFormat="1"/>
    <row r="415" s="71" customFormat="1"/>
    <row r="416" s="71" customFormat="1"/>
    <row r="417" s="71" customFormat="1"/>
    <row r="418" s="71" customFormat="1"/>
    <row r="419" s="71" customFormat="1"/>
    <row r="420" s="71" customFormat="1"/>
    <row r="421" s="71" customFormat="1"/>
    <row r="422" s="71" customFormat="1"/>
    <row r="423" s="71" customFormat="1"/>
    <row r="424" s="71" customFormat="1"/>
    <row r="425" s="71" customFormat="1"/>
    <row r="426" s="71" customFormat="1"/>
    <row r="427" s="71" customFormat="1"/>
    <row r="428" s="71" customFormat="1"/>
    <row r="429" s="71" customFormat="1"/>
    <row r="430" s="71" customFormat="1"/>
    <row r="431" s="71" customFormat="1"/>
    <row r="432" s="71" customFormat="1"/>
    <row r="433" s="71" customFormat="1"/>
    <row r="434" s="71" customFormat="1"/>
    <row r="435" s="71" customFormat="1"/>
    <row r="436" s="71" customFormat="1"/>
    <row r="437" s="71" customFormat="1"/>
    <row r="438" s="71" customFormat="1"/>
    <row r="439" s="71" customFormat="1"/>
    <row r="440" s="71" customFormat="1"/>
    <row r="441" s="71" customFormat="1"/>
    <row r="442" s="71" customFormat="1"/>
    <row r="443" s="71" customFormat="1"/>
    <row r="444" s="71" customFormat="1"/>
    <row r="445" s="71" customFormat="1"/>
    <row r="446" s="71" customFormat="1"/>
    <row r="447" s="71" customFormat="1"/>
    <row r="448" s="71" customFormat="1"/>
    <row r="449" s="71" customFormat="1"/>
    <row r="450" s="71" customFormat="1"/>
    <row r="451" s="71" customFormat="1"/>
    <row r="452" s="71" customFormat="1"/>
    <row r="453" s="71" customFormat="1"/>
    <row r="454" s="71" customFormat="1"/>
    <row r="455" s="71" customFormat="1"/>
    <row r="456" s="71" customFormat="1"/>
    <row r="457" s="71" customFormat="1"/>
    <row r="458" s="71" customFormat="1"/>
    <row r="459" s="71" customFormat="1"/>
    <row r="460" s="71" customFormat="1"/>
    <row r="461" s="71" customFormat="1"/>
    <row r="462" s="71" customFormat="1"/>
    <row r="463" s="71" customFormat="1"/>
    <row r="464" s="71" customFormat="1"/>
    <row r="465" s="71" customFormat="1"/>
    <row r="466" s="71" customFormat="1"/>
    <row r="467" s="71" customFormat="1"/>
    <row r="468" s="71" customFormat="1"/>
    <row r="469" s="71" customFormat="1"/>
    <row r="470" s="71" customFormat="1"/>
    <row r="471" s="71" customFormat="1"/>
    <row r="472" s="71" customFormat="1"/>
    <row r="473" s="71" customFormat="1"/>
    <row r="474" s="71" customFormat="1"/>
    <row r="475" s="71" customFormat="1"/>
    <row r="476" s="71" customFormat="1"/>
    <row r="477" s="71" customFormat="1"/>
    <row r="478" s="71" customFormat="1"/>
    <row r="479" s="71" customFormat="1"/>
    <row r="480" s="71" customFormat="1"/>
    <row r="481" s="71" customFormat="1"/>
    <row r="482" s="71" customFormat="1"/>
    <row r="483" s="71" customFormat="1"/>
    <row r="484" s="71" customFormat="1"/>
    <row r="485" s="71" customFormat="1"/>
    <row r="486" s="71" customFormat="1"/>
    <row r="487" s="71" customFormat="1"/>
    <row r="488" s="71" customFormat="1"/>
    <row r="489" s="71" customFormat="1"/>
    <row r="490" s="71" customFormat="1"/>
    <row r="491" s="71" customFormat="1"/>
    <row r="492" s="71" customFormat="1"/>
    <row r="493" s="71" customFormat="1"/>
    <row r="494" s="71" customFormat="1"/>
    <row r="495" s="71" customFormat="1"/>
    <row r="496" s="71" customFormat="1"/>
    <row r="497" s="71" customFormat="1"/>
    <row r="498" s="71" customFormat="1"/>
    <row r="499" s="71" customFormat="1"/>
    <row r="500" s="71" customFormat="1"/>
    <row r="501" s="71" customFormat="1"/>
    <row r="502" s="71" customFormat="1"/>
    <row r="503" s="71" customFormat="1"/>
    <row r="504" s="71" customFormat="1"/>
    <row r="505" s="71" customFormat="1"/>
    <row r="506" s="71" customFormat="1"/>
    <row r="507" s="71" customFormat="1"/>
    <row r="508" s="71" customFormat="1"/>
    <row r="509" s="71" customFormat="1"/>
    <row r="510" s="71" customFormat="1"/>
    <row r="511" s="71" customFormat="1"/>
    <row r="512" s="71" customFormat="1"/>
    <row r="513" s="71" customFormat="1"/>
    <row r="514" s="71" customFormat="1"/>
    <row r="515" s="71" customFormat="1"/>
    <row r="516" s="71" customFormat="1"/>
    <row r="517" s="71" customFormat="1"/>
    <row r="518" s="71" customFormat="1"/>
    <row r="519" s="71" customFormat="1"/>
    <row r="520" s="71" customFormat="1"/>
    <row r="521" s="71" customFormat="1"/>
    <row r="522" s="71" customFormat="1"/>
    <row r="523" s="71" customFormat="1"/>
    <row r="524" s="71" customFormat="1"/>
    <row r="525" s="71" customFormat="1"/>
    <row r="526" s="71" customFormat="1"/>
    <row r="527" s="71" customFormat="1"/>
    <row r="528" s="71" customFormat="1"/>
    <row r="529" s="71" customFormat="1"/>
    <row r="530" s="71" customFormat="1"/>
    <row r="531" s="71" customFormat="1"/>
    <row r="532" s="71" customFormat="1"/>
    <row r="533" s="71" customFormat="1"/>
    <row r="534" s="71" customFormat="1"/>
    <row r="535" s="71" customFormat="1"/>
    <row r="536" s="71" customFormat="1"/>
    <row r="537" s="71" customFormat="1"/>
    <row r="538" s="71" customFormat="1"/>
    <row r="539" s="71" customFormat="1"/>
    <row r="540" s="71" customFormat="1"/>
    <row r="541" s="71" customFormat="1"/>
    <row r="542" s="71" customFormat="1"/>
    <row r="543" s="71" customFormat="1"/>
    <row r="544" s="71" customFormat="1"/>
    <row r="545" s="71" customFormat="1"/>
    <row r="546" s="71" customFormat="1"/>
    <row r="547" s="71" customFormat="1"/>
    <row r="548" s="71" customFormat="1"/>
    <row r="549" s="71" customFormat="1"/>
    <row r="550" s="71" customFormat="1"/>
    <row r="551" s="71" customFormat="1"/>
    <row r="552" s="71" customFormat="1"/>
    <row r="553" s="71" customFormat="1"/>
    <row r="554" s="71" customFormat="1"/>
    <row r="555" s="71" customFormat="1"/>
    <row r="556" s="71" customFormat="1"/>
    <row r="557" s="71" customFormat="1"/>
    <row r="558" s="71" customFormat="1"/>
    <row r="559" s="71" customFormat="1"/>
    <row r="560" s="71" customFormat="1"/>
    <row r="561" s="71" customFormat="1"/>
    <row r="562" s="71" customFormat="1"/>
    <row r="563" s="71" customFormat="1"/>
    <row r="564" s="71" customFormat="1"/>
    <row r="565" s="71" customFormat="1"/>
    <row r="566" s="71" customFormat="1"/>
    <row r="567" s="71" customFormat="1"/>
    <row r="568" s="71" customFormat="1"/>
    <row r="569" s="71" customFormat="1"/>
    <row r="570" s="71" customFormat="1"/>
    <row r="571" s="71" customFormat="1"/>
    <row r="572" s="71" customFormat="1"/>
    <row r="573" s="71" customFormat="1"/>
    <row r="574" s="71" customFormat="1"/>
    <row r="575" s="71" customFormat="1"/>
    <row r="576" s="71" customFormat="1"/>
    <row r="577" s="71" customFormat="1"/>
    <row r="578" s="71" customFormat="1"/>
    <row r="579" s="71" customFormat="1"/>
    <row r="580" s="71" customFormat="1"/>
    <row r="581" s="71" customFormat="1"/>
    <row r="582" s="71" customFormat="1"/>
    <row r="583" s="71" customFormat="1"/>
    <row r="584" s="71" customFormat="1"/>
    <row r="585" s="71" customFormat="1"/>
    <row r="586" s="71" customFormat="1"/>
    <row r="587" s="71" customFormat="1"/>
    <row r="588" s="71" customFormat="1"/>
    <row r="589" s="71" customFormat="1"/>
    <row r="590" s="71" customFormat="1"/>
    <row r="591" s="71" customFormat="1"/>
    <row r="592" s="71" customFormat="1"/>
    <row r="593" s="71" customFormat="1"/>
    <row r="594" s="71" customFormat="1"/>
    <row r="595" s="71" customFormat="1"/>
    <row r="596" s="71" customFormat="1"/>
    <row r="597" s="71" customFormat="1"/>
    <row r="598" s="71" customFormat="1"/>
    <row r="599" s="71" customFormat="1"/>
    <row r="600" s="71" customFormat="1"/>
    <row r="601" s="71" customFormat="1"/>
    <row r="602" s="71" customFormat="1"/>
    <row r="603" s="71" customFormat="1"/>
    <row r="604" s="71" customFormat="1"/>
    <row r="605" s="71" customFormat="1"/>
    <row r="606" s="71" customFormat="1"/>
    <row r="607" s="71" customFormat="1"/>
    <row r="608" s="71" customFormat="1"/>
    <row r="609" s="71" customFormat="1"/>
    <row r="610" s="71" customFormat="1"/>
    <row r="611" s="71" customFormat="1"/>
    <row r="612" s="71" customFormat="1"/>
    <row r="613" s="71" customFormat="1"/>
    <row r="614" s="71" customFormat="1"/>
    <row r="615" s="71" customFormat="1"/>
    <row r="616" s="71" customFormat="1"/>
    <row r="617" s="71" customFormat="1"/>
    <row r="618" s="71" customFormat="1"/>
    <row r="619" s="71" customFormat="1"/>
    <row r="620" s="71" customFormat="1"/>
    <row r="621" s="71" customFormat="1"/>
    <row r="622" s="71" customFormat="1"/>
    <row r="623" s="71" customFormat="1"/>
    <row r="624" s="71" customFormat="1"/>
    <row r="625" s="71" customFormat="1"/>
    <row r="626" s="71" customFormat="1"/>
  </sheetData>
  <conditionalFormatting sqref="A36">
    <cfRule type="duplicateValues" dxfId="0" priority="3"/>
  </conditionalFormatting>
  <conditionalFormatting sqref="B36">
    <cfRule type="duplicateValues" dxfId="0" priority="1"/>
  </conditionalFormatting>
  <conditionalFormatting sqref="C36">
    <cfRule type="duplicateValues" dxfId="0" priority="2"/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8"/>
  <sheetViews>
    <sheetView workbookViewId="0">
      <selection activeCell="T22" sqref="T22"/>
    </sheetView>
  </sheetViews>
  <sheetFormatPr defaultColWidth="8.875" defaultRowHeight="14"/>
  <cols>
    <col min="1" max="1" width="10.375" customWidth="1"/>
  </cols>
  <sheetData>
    <row r="1" spans="2:2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</row>
    <row r="2" spans="1:22">
      <c r="A2" t="s">
        <v>1584</v>
      </c>
      <c r="B2">
        <f>SUMIFS('China Pumped Hydro'!$G:$G,'China Pumped Hydro'!$N:$N,"&lt;="&amp;Calculation!B1,'China Pumped Hydro'!$E:$E,About!$B$29)</f>
        <v>0</v>
      </c>
      <c r="C2">
        <f>SUMIFS('China Pumped Hydro'!$G:$G,'China Pumped Hydro'!$N:$N,"&lt;="&amp;Calculation!C1,'China Pumped Hydro'!$E:$E,About!$B$29)</f>
        <v>0</v>
      </c>
      <c r="D2">
        <f>SUMIFS('China Pumped Hydro'!$G:$G,'China Pumped Hydro'!$N:$N,"&lt;="&amp;Calculation!D1,'China Pumped Hydro'!$E:$E,About!$B$29)</f>
        <v>0</v>
      </c>
      <c r="E2">
        <f>SUMIFS('China Pumped Hydro'!$G:$G,'China Pumped Hydro'!$N:$N,"&lt;="&amp;Calculation!E1,'China Pumped Hydro'!$E:$E,About!$B$29)</f>
        <v>0</v>
      </c>
      <c r="F2">
        <f>SUMIFS('China Pumped Hydro'!$G:$G,'China Pumped Hydro'!$N:$N,"&lt;="&amp;Calculation!F1,'China Pumped Hydro'!$E:$E,About!$B$29)</f>
        <v>0</v>
      </c>
      <c r="G2">
        <f>SUMIFS('China Pumped Hydro'!$G:$G,'China Pumped Hydro'!$N:$N,"&lt;="&amp;Calculation!G1,'China Pumped Hydro'!$E:$E,About!$B$29)</f>
        <v>0</v>
      </c>
      <c r="H2">
        <f>SUMIFS('China Pumped Hydro'!$G:$G,'China Pumped Hydro'!$N:$N,"&lt;="&amp;Calculation!H1,'China Pumped Hydro'!$E:$E,About!$B$29)</f>
        <v>0</v>
      </c>
      <c r="I2">
        <f>SUMIFS('China Pumped Hydro'!$G:$G,'China Pumped Hydro'!$N:$N,"&lt;="&amp;Calculation!I1,'China Pumped Hydro'!$E:$E,About!$B$29)</f>
        <v>0</v>
      </c>
      <c r="J2">
        <f>SUMIFS('China Pumped Hydro'!$G:$G,'China Pumped Hydro'!$N:$N,"&lt;="&amp;Calculation!J1,'China Pumped Hydro'!$E:$E,About!$B$29)</f>
        <v>0</v>
      </c>
      <c r="K2">
        <f>SUMIFS('China Pumped Hydro'!$G:$G,'China Pumped Hydro'!$N:$N,"&lt;="&amp;Calculation!K1,'China Pumped Hydro'!$E:$E,About!$B$29)</f>
        <v>0</v>
      </c>
      <c r="L2">
        <f>SUMIFS('China Pumped Hydro'!$G:$G,'China Pumped Hydro'!$N:$N,"&lt;="&amp;Calculation!L1,'China Pumped Hydro'!$E:$E,About!$B$29)</f>
        <v>0</v>
      </c>
      <c r="M2">
        <f>SUMIFS('China Pumped Hydro'!$G:$G,'China Pumped Hydro'!$N:$N,"&lt;="&amp;Calculation!M1,'China Pumped Hydro'!$E:$E,About!$B$29)</f>
        <v>0</v>
      </c>
      <c r="N2">
        <f>SUMIFS('China Pumped Hydro'!$G:$G,'China Pumped Hydro'!$N:$N,"&lt;="&amp;Calculation!N1,'China Pumped Hydro'!$E:$E,About!$B$29)</f>
        <v>0</v>
      </c>
      <c r="O2">
        <f>SUMIFS('China Pumped Hydro'!$G:$G,'China Pumped Hydro'!$N:$N,"&lt;="&amp;Calculation!O1,'China Pumped Hydro'!$E:$E,About!$B$29)</f>
        <v>0</v>
      </c>
      <c r="P2">
        <f>SUMIFS('China Pumped Hydro'!$G:$G,'China Pumped Hydro'!$N:$N,"&lt;="&amp;Calculation!P1,'China Pumped Hydro'!$E:$E,About!$B$29)</f>
        <v>0</v>
      </c>
      <c r="Q2">
        <f>SUMIFS('China Pumped Hydro'!$G:$G,'China Pumped Hydro'!$N:$N,"&lt;="&amp;Calculation!Q1,'China Pumped Hydro'!$E:$E,About!$B$29)</f>
        <v>0</v>
      </c>
      <c r="R2">
        <f>SUMIFS('China Pumped Hydro'!$G:$G,'China Pumped Hydro'!$N:$N,"&lt;="&amp;Calculation!R1,'China Pumped Hydro'!$E:$E,About!$B$29)</f>
        <v>0</v>
      </c>
      <c r="S2">
        <f>SUMIFS('China Pumped Hydro'!$G:$G,'China Pumped Hydro'!$N:$N,"&lt;="&amp;Calculation!S1,'China Pumped Hydro'!$E:$E,About!$B$29)</f>
        <v>0</v>
      </c>
      <c r="T2">
        <f>SUMIFS('China Pumped Hydro'!$G:$G,'China Pumped Hydro'!$N:$N,"&lt;="&amp;Calculation!T1,'China Pumped Hydro'!$E:$E,About!$B$29)</f>
        <v>0</v>
      </c>
      <c r="U2">
        <f>SUMIFS('China Pumped Hydro'!$G:$G,'China Pumped Hydro'!$N:$N,"&lt;="&amp;Calculation!U1,'China Pumped Hydro'!$E:$E,About!$B$29)</f>
        <v>0</v>
      </c>
      <c r="V2">
        <f>SUMIFS('China Pumped Hydro'!$G:$G,'China Pumped Hydro'!$N:$N,"&lt;="&amp;Calculation!V1,'China Pumped Hydro'!$E:$E,About!$B$29)</f>
        <v>0</v>
      </c>
    </row>
    <row r="4" spans="2:5">
      <c r="B4" t="s">
        <v>453</v>
      </c>
      <c r="C4" t="s">
        <v>465</v>
      </c>
      <c r="D4" t="s">
        <v>616</v>
      </c>
      <c r="E4" t="s">
        <v>556</v>
      </c>
    </row>
    <row r="5" spans="1:5">
      <c r="A5" t="s">
        <v>1585</v>
      </c>
      <c r="B5" s="112">
        <f>SUMIFS('China Pumped Hydro'!$G:$G,'China Pumped Hydro'!$O:$O,Calculation!B4)</f>
        <v>265705</v>
      </c>
      <c r="C5" s="112">
        <f>SUMIFS('China Pumped Hydro'!$G:$G,'China Pumped Hydro'!$O:$O,Calculation!C4)</f>
        <v>109150</v>
      </c>
      <c r="D5" s="112">
        <f>SUMIFS('China Pumped Hydro'!$G:$G,'China Pumped Hydro'!$O:$O,Calculation!D4)</f>
        <v>41400</v>
      </c>
      <c r="E5" s="112">
        <f>SUMIFS('China Pumped Hydro'!$G:$G,'China Pumped Hydro'!$O:$O,Calculation!E4)</f>
        <v>318166.4</v>
      </c>
    </row>
    <row r="6" spans="2:36">
      <c r="B6" t="s">
        <v>453</v>
      </c>
      <c r="C6" t="s">
        <v>453</v>
      </c>
      <c r="D6" t="s">
        <v>453</v>
      </c>
      <c r="E6" t="s">
        <v>453</v>
      </c>
      <c r="F6" t="s">
        <v>453</v>
      </c>
      <c r="G6" t="s">
        <v>453</v>
      </c>
      <c r="H6" t="s">
        <v>453</v>
      </c>
      <c r="I6" t="s">
        <v>465</v>
      </c>
      <c r="J6" t="s">
        <v>465</v>
      </c>
      <c r="K6" t="s">
        <v>465</v>
      </c>
      <c r="L6" t="s">
        <v>465</v>
      </c>
      <c r="M6" t="s">
        <v>465</v>
      </c>
      <c r="N6" t="s">
        <v>616</v>
      </c>
      <c r="O6" t="s">
        <v>616</v>
      </c>
      <c r="P6" t="s">
        <v>616</v>
      </c>
      <c r="Q6" t="s">
        <v>616</v>
      </c>
      <c r="R6" t="s">
        <v>616</v>
      </c>
      <c r="S6" t="s">
        <v>556</v>
      </c>
      <c r="T6" t="s">
        <v>556</v>
      </c>
      <c r="U6" t="s">
        <v>556</v>
      </c>
      <c r="V6" t="s">
        <v>556</v>
      </c>
      <c r="W6" t="s">
        <v>556</v>
      </c>
      <c r="X6" t="s">
        <v>556</v>
      </c>
      <c r="Y6" t="s">
        <v>556</v>
      </c>
      <c r="Z6" t="s">
        <v>556</v>
      </c>
      <c r="AA6" t="s">
        <v>556</v>
      </c>
      <c r="AB6" t="s">
        <v>556</v>
      </c>
      <c r="AC6" t="s">
        <v>556</v>
      </c>
      <c r="AD6" t="s">
        <v>556</v>
      </c>
      <c r="AE6" t="s">
        <v>556</v>
      </c>
      <c r="AF6" t="s">
        <v>556</v>
      </c>
      <c r="AG6" t="s">
        <v>556</v>
      </c>
      <c r="AH6" t="s">
        <v>556</v>
      </c>
      <c r="AI6" t="s">
        <v>556</v>
      </c>
      <c r="AJ6" t="s">
        <v>556</v>
      </c>
    </row>
    <row r="7" spans="1:36">
      <c r="A7" t="s">
        <v>1586</v>
      </c>
      <c r="B7">
        <v>2019</v>
      </c>
      <c r="C7">
        <v>2020</v>
      </c>
      <c r="D7">
        <v>2021</v>
      </c>
      <c r="E7">
        <v>2022</v>
      </c>
      <c r="F7">
        <v>2023</v>
      </c>
      <c r="G7">
        <v>2024</v>
      </c>
      <c r="H7">
        <v>2025</v>
      </c>
      <c r="I7">
        <v>2026</v>
      </c>
      <c r="J7">
        <v>2027</v>
      </c>
      <c r="K7">
        <v>2028</v>
      </c>
      <c r="L7">
        <v>2029</v>
      </c>
      <c r="M7">
        <v>2030</v>
      </c>
      <c r="N7">
        <v>2031</v>
      </c>
      <c r="O7">
        <v>2032</v>
      </c>
      <c r="P7">
        <v>2033</v>
      </c>
      <c r="Q7">
        <v>2034</v>
      </c>
      <c r="R7">
        <v>2035</v>
      </c>
      <c r="S7">
        <v>2036</v>
      </c>
      <c r="T7">
        <v>2037</v>
      </c>
      <c r="U7">
        <v>2038</v>
      </c>
      <c r="V7">
        <v>2039</v>
      </c>
      <c r="W7">
        <v>2040</v>
      </c>
      <c r="X7">
        <v>2041</v>
      </c>
      <c r="Y7">
        <v>2042</v>
      </c>
      <c r="Z7">
        <v>2043</v>
      </c>
      <c r="AA7">
        <v>2044</v>
      </c>
      <c r="AB7">
        <v>2045</v>
      </c>
      <c r="AC7">
        <v>2046</v>
      </c>
      <c r="AD7">
        <v>2047</v>
      </c>
      <c r="AE7">
        <v>2048</v>
      </c>
      <c r="AF7">
        <v>2049</v>
      </c>
      <c r="AG7">
        <v>2050</v>
      </c>
      <c r="AH7">
        <v>2051</v>
      </c>
      <c r="AI7">
        <v>2052</v>
      </c>
      <c r="AJ7">
        <v>2053</v>
      </c>
    </row>
    <row r="8" spans="1:36">
      <c r="A8" t="s">
        <v>1587</v>
      </c>
      <c r="B8">
        <f t="shared" ref="B8:C8" si="0">B7+7</f>
        <v>2026</v>
      </c>
      <c r="C8">
        <f t="shared" si="0"/>
        <v>2027</v>
      </c>
      <c r="D8">
        <f t="shared" ref="D8:AH8" si="1">D7+7</f>
        <v>2028</v>
      </c>
      <c r="E8">
        <f t="shared" si="1"/>
        <v>2029</v>
      </c>
      <c r="F8">
        <f t="shared" si="1"/>
        <v>2030</v>
      </c>
      <c r="G8">
        <f t="shared" si="1"/>
        <v>2031</v>
      </c>
      <c r="H8">
        <f t="shared" si="1"/>
        <v>2032</v>
      </c>
      <c r="I8">
        <f t="shared" si="1"/>
        <v>2033</v>
      </c>
      <c r="J8">
        <f t="shared" si="1"/>
        <v>2034</v>
      </c>
      <c r="K8">
        <f t="shared" si="1"/>
        <v>2035</v>
      </c>
      <c r="L8">
        <f t="shared" si="1"/>
        <v>2036</v>
      </c>
      <c r="M8">
        <f t="shared" si="1"/>
        <v>2037</v>
      </c>
      <c r="N8">
        <f t="shared" si="1"/>
        <v>2038</v>
      </c>
      <c r="O8">
        <f t="shared" si="1"/>
        <v>2039</v>
      </c>
      <c r="P8">
        <f t="shared" si="1"/>
        <v>2040</v>
      </c>
      <c r="Q8">
        <f t="shared" si="1"/>
        <v>2041</v>
      </c>
      <c r="R8">
        <f t="shared" si="1"/>
        <v>2042</v>
      </c>
      <c r="S8">
        <f t="shared" si="1"/>
        <v>2043</v>
      </c>
      <c r="T8">
        <f t="shared" si="1"/>
        <v>2044</v>
      </c>
      <c r="U8">
        <f t="shared" si="1"/>
        <v>2045</v>
      </c>
      <c r="V8">
        <f t="shared" si="1"/>
        <v>2046</v>
      </c>
      <c r="W8">
        <f t="shared" si="1"/>
        <v>2047</v>
      </c>
      <c r="X8">
        <f t="shared" si="1"/>
        <v>2048</v>
      </c>
      <c r="Y8">
        <f t="shared" si="1"/>
        <v>2049</v>
      </c>
      <c r="Z8">
        <f t="shared" si="1"/>
        <v>2050</v>
      </c>
      <c r="AA8">
        <f t="shared" si="1"/>
        <v>2051</v>
      </c>
      <c r="AB8">
        <f t="shared" si="1"/>
        <v>2052</v>
      </c>
      <c r="AC8">
        <f t="shared" si="1"/>
        <v>2053</v>
      </c>
      <c r="AD8">
        <f t="shared" si="1"/>
        <v>2054</v>
      </c>
      <c r="AE8">
        <f t="shared" si="1"/>
        <v>2055</v>
      </c>
      <c r="AF8">
        <f t="shared" si="1"/>
        <v>2056</v>
      </c>
      <c r="AG8">
        <f t="shared" si="1"/>
        <v>2057</v>
      </c>
      <c r="AH8">
        <f t="shared" si="1"/>
        <v>2058</v>
      </c>
      <c r="AI8">
        <f t="shared" ref="AI8" si="2">AI7+7</f>
        <v>2059</v>
      </c>
      <c r="AJ8">
        <f t="shared" ref="AJ8" si="3">AJ7+7</f>
        <v>2060</v>
      </c>
    </row>
    <row r="9" spans="2:36">
      <c r="B9">
        <f>SUMIFS('China Pumped Hydro'!$G:$G,'China Pumped Hydro'!$P:$P,"&gt;2",'China Pumped Hydro'!$U:$U,B8,'China Pumped Hydro'!$E:$E,About!$B$29)</f>
        <v>0</v>
      </c>
      <c r="C9">
        <f>SUMIFS('China Pumped Hydro'!$G:$G,'China Pumped Hydro'!$P:$P,"&gt;2",'China Pumped Hydro'!$U:$U,C8,'China Pumped Hydro'!$E:$E,About!$B$29)</f>
        <v>0</v>
      </c>
      <c r="D9">
        <f>SUMIFS('China Pumped Hydro'!$G:$G,'China Pumped Hydro'!$P:$P,"&gt;2",'China Pumped Hydro'!$U:$U,D8,'China Pumped Hydro'!$E:$E,About!$B$29)</f>
        <v>0</v>
      </c>
      <c r="E9">
        <f>SUMIFS('China Pumped Hydro'!$G:$G,'China Pumped Hydro'!$P:$P,"&gt;2",'China Pumped Hydro'!$U:$U,E8,'China Pumped Hydro'!$E:$E,About!$B$29)</f>
        <v>0</v>
      </c>
      <c r="F9">
        <f>SUMIFS('China Pumped Hydro'!$G:$G,'China Pumped Hydro'!$P:$P,"&gt;2",'China Pumped Hydro'!$U:$U,F8,'China Pumped Hydro'!$E:$E,About!$B$29)</f>
        <v>0</v>
      </c>
      <c r="G9">
        <f>SUMIFS('China Pumped Hydro'!$G:$G,'China Pumped Hydro'!$P:$P,"&gt;2",'China Pumped Hydro'!$U:$U,G8,'China Pumped Hydro'!$E:$E,About!$B$29)</f>
        <v>0</v>
      </c>
      <c r="H9">
        <f>SUMIFS('China Pumped Hydro'!$G:$G,'China Pumped Hydro'!$P:$P,"&gt;2",'China Pumped Hydro'!$U:$U,H8,'China Pumped Hydro'!$E:$E,About!$B$29)</f>
        <v>0</v>
      </c>
      <c r="I9">
        <f>SUMIFS('China Pumped Hydro'!$G:$G,'China Pumped Hydro'!$P:$P,"&gt;2",'China Pumped Hydro'!$U:$U,I8,'China Pumped Hydro'!$E:$E,About!$B$29)</f>
        <v>0</v>
      </c>
      <c r="J9">
        <f>SUMIFS('China Pumped Hydro'!$G:$G,'China Pumped Hydro'!$P:$P,"&gt;2",'China Pumped Hydro'!$U:$U,J8,'China Pumped Hydro'!$E:$E,About!$B$29)</f>
        <v>0</v>
      </c>
      <c r="K9">
        <f>SUMIFS('China Pumped Hydro'!$G:$G,'China Pumped Hydro'!$P:$P,"&gt;2",'China Pumped Hydro'!$U:$U,K8,'China Pumped Hydro'!$E:$E,About!$B$29)</f>
        <v>0</v>
      </c>
      <c r="L9">
        <f>SUMIFS('China Pumped Hydro'!$G:$G,'China Pumped Hydro'!$P:$P,"&gt;2",'China Pumped Hydro'!$U:$U,L8,'China Pumped Hydro'!$E:$E,About!$B$29)</f>
        <v>0</v>
      </c>
      <c r="M9">
        <f>SUMIFS('China Pumped Hydro'!$G:$G,'China Pumped Hydro'!$P:$P,"&gt;2",'China Pumped Hydro'!$U:$U,M8,'China Pumped Hydro'!$E:$E,About!$B$29)</f>
        <v>0</v>
      </c>
      <c r="N9">
        <f>SUMIFS('China Pumped Hydro'!$G:$G,'China Pumped Hydro'!$P:$P,"&gt;2",'China Pumped Hydro'!$U:$U,N8,'China Pumped Hydro'!$E:$E,About!$B$29)</f>
        <v>0</v>
      </c>
      <c r="O9">
        <f>SUMIFS('China Pumped Hydro'!$G:$G,'China Pumped Hydro'!$P:$P,"&gt;2",'China Pumped Hydro'!$U:$U,O8,'China Pumped Hydro'!$E:$E,About!$B$29)</f>
        <v>0</v>
      </c>
      <c r="P9">
        <f>SUMIFS('China Pumped Hydro'!$G:$G,'China Pumped Hydro'!$P:$P,"&gt;2",'China Pumped Hydro'!$U:$U,P8,'China Pumped Hydro'!$E:$E,About!$B$29)</f>
        <v>0</v>
      </c>
      <c r="Q9">
        <f>SUMIFS('China Pumped Hydro'!$G:$G,'China Pumped Hydro'!$P:$P,"&gt;2",'China Pumped Hydro'!$U:$U,Q8,'China Pumped Hydro'!$E:$E,About!$B$29)</f>
        <v>0</v>
      </c>
      <c r="R9">
        <f>SUMIFS('China Pumped Hydro'!$G:$G,'China Pumped Hydro'!$P:$P,"&gt;2",'China Pumped Hydro'!$U:$U,R8,'China Pumped Hydro'!$E:$E,About!$B$29)</f>
        <v>0</v>
      </c>
      <c r="S9">
        <f>SUMIFS('China Pumped Hydro'!$G:$G,'China Pumped Hydro'!$P:$P,"&gt;2",'China Pumped Hydro'!$U:$U,S8,'China Pumped Hydro'!$E:$E,About!$B$29)</f>
        <v>0</v>
      </c>
      <c r="T9">
        <f>SUMIFS('China Pumped Hydro'!$G:$G,'China Pumped Hydro'!$P:$P,"&gt;2",'China Pumped Hydro'!$U:$U,T8,'China Pumped Hydro'!$E:$E,About!$B$29)</f>
        <v>0</v>
      </c>
      <c r="U9">
        <f>SUMIFS('China Pumped Hydro'!$G:$G,'China Pumped Hydro'!$P:$P,"&gt;2",'China Pumped Hydro'!$U:$U,U8,'China Pumped Hydro'!$E:$E,About!$B$29)</f>
        <v>0</v>
      </c>
      <c r="V9">
        <f>SUMIFS('China Pumped Hydro'!$G:$G,'China Pumped Hydro'!$P:$P,"&gt;2",'China Pumped Hydro'!$U:$U,V8,'China Pumped Hydro'!$E:$E,About!$B$29)</f>
        <v>0</v>
      </c>
      <c r="W9">
        <f>SUMIFS('China Pumped Hydro'!$G:$G,'China Pumped Hydro'!$P:$P,"&gt;2",'China Pumped Hydro'!$U:$U,W8,'China Pumped Hydro'!$E:$E,About!$B$29)</f>
        <v>0</v>
      </c>
      <c r="X9">
        <f>SUMIFS('China Pumped Hydro'!$G:$G,'China Pumped Hydro'!$P:$P,"&gt;2",'China Pumped Hydro'!$U:$U,X8,'China Pumped Hydro'!$E:$E,About!$B$29)</f>
        <v>0</v>
      </c>
      <c r="Y9">
        <f>SUMIFS('China Pumped Hydro'!$G:$G,'China Pumped Hydro'!$P:$P,"&gt;2",'China Pumped Hydro'!$U:$U,Y8,'China Pumped Hydro'!$E:$E,About!$B$29)</f>
        <v>0</v>
      </c>
      <c r="Z9">
        <f>SUMIFS('China Pumped Hydro'!$G:$G,'China Pumped Hydro'!$P:$P,"&gt;2",'China Pumped Hydro'!$U:$U,Z8,'China Pumped Hydro'!$E:$E,About!$B$29)</f>
        <v>0</v>
      </c>
      <c r="AA9">
        <f>SUMIFS('China Pumped Hydro'!$G:$G,'China Pumped Hydro'!$P:$P,"&gt;2",'China Pumped Hydro'!$U:$U,AA8,'China Pumped Hydro'!$E:$E,About!$B$29)</f>
        <v>0</v>
      </c>
      <c r="AB9">
        <f>SUMIFS('China Pumped Hydro'!$G:$G,'China Pumped Hydro'!$P:$P,"&gt;2",'China Pumped Hydro'!$U:$U,AB8,'China Pumped Hydro'!$E:$E,About!$B$29)</f>
        <v>0</v>
      </c>
      <c r="AC9">
        <f>SUMIFS('China Pumped Hydro'!$G:$G,'China Pumped Hydro'!$P:$P,"&gt;2",'China Pumped Hydro'!$U:$U,AC8,'China Pumped Hydro'!$E:$E,About!$B$29)</f>
        <v>0</v>
      </c>
      <c r="AD9">
        <f>SUMIFS('China Pumped Hydro'!$G:$G,'China Pumped Hydro'!$P:$P,"&gt;2",'China Pumped Hydro'!$U:$U,AD8,'China Pumped Hydro'!$E:$E,About!$B$29)</f>
        <v>0</v>
      </c>
      <c r="AE9">
        <f>SUMIFS('China Pumped Hydro'!$G:$G,'China Pumped Hydro'!$P:$P,"&gt;2",'China Pumped Hydro'!$U:$U,AE8,'China Pumped Hydro'!$E:$E,About!$B$29)</f>
        <v>0</v>
      </c>
      <c r="AF9">
        <f>SUMIFS('China Pumped Hydro'!$G:$G,'China Pumped Hydro'!$P:$P,"&gt;2",'China Pumped Hydro'!$U:$U,AF8,'China Pumped Hydro'!$E:$E,About!$B$29)</f>
        <v>0</v>
      </c>
      <c r="AG9">
        <f>SUMIFS('China Pumped Hydro'!$G:$G,'China Pumped Hydro'!$P:$P,"&gt;2",'China Pumped Hydro'!$U:$U,AG8,'China Pumped Hydro'!$E:$E,About!$B$29)</f>
        <v>0</v>
      </c>
      <c r="AH9">
        <f>SUMIFS('China Pumped Hydro'!$G:$G,'China Pumped Hydro'!$P:$P,"&gt;2",'China Pumped Hydro'!$U:$U,AH8,'China Pumped Hydro'!$E:$E,About!$B$29)</f>
        <v>0</v>
      </c>
      <c r="AI9">
        <f>SUMIFS('China Pumped Hydro'!$G:$G,'China Pumped Hydro'!$P:$P,"&gt;2",'China Pumped Hydro'!$U:$U,AI8,'China Pumped Hydro'!$E:$E,About!$B$29)</f>
        <v>0</v>
      </c>
      <c r="AJ9">
        <f>SUMIFS('China Pumped Hydro'!$G:$G,'China Pumped Hydro'!$P:$P,"&gt;2",'China Pumped Hydro'!$U:$U,AJ8,'China Pumped Hydro'!$E:$E,About!$B$29)</f>
        <v>0</v>
      </c>
    </row>
    <row r="28" spans="2:52">
      <c r="B28">
        <v>2010</v>
      </c>
      <c r="C28">
        <v>2011</v>
      </c>
      <c r="D28">
        <v>2012</v>
      </c>
      <c r="E28">
        <v>2013</v>
      </c>
      <c r="F28">
        <v>2014</v>
      </c>
      <c r="G28">
        <v>2015</v>
      </c>
      <c r="H28">
        <v>2016</v>
      </c>
      <c r="I28">
        <v>2017</v>
      </c>
      <c r="J28">
        <v>2018</v>
      </c>
      <c r="K28">
        <v>2019</v>
      </c>
      <c r="L28">
        <v>2020</v>
      </c>
      <c r="M28">
        <v>2021</v>
      </c>
      <c r="N28">
        <v>2022</v>
      </c>
      <c r="O28">
        <v>2023</v>
      </c>
      <c r="P28">
        <v>2024</v>
      </c>
      <c r="Q28">
        <v>2025</v>
      </c>
      <c r="R28">
        <v>2026</v>
      </c>
      <c r="S28">
        <v>2027</v>
      </c>
      <c r="T28">
        <v>2028</v>
      </c>
      <c r="U28">
        <v>2029</v>
      </c>
      <c r="V28">
        <v>2030</v>
      </c>
      <c r="W28">
        <v>2031</v>
      </c>
      <c r="X28">
        <v>2032</v>
      </c>
      <c r="Y28">
        <v>2033</v>
      </c>
      <c r="Z28">
        <v>2034</v>
      </c>
      <c r="AA28">
        <v>2035</v>
      </c>
      <c r="AB28">
        <v>2036</v>
      </c>
      <c r="AC28">
        <v>2037</v>
      </c>
      <c r="AD28">
        <v>2038</v>
      </c>
      <c r="AE28">
        <v>2039</v>
      </c>
      <c r="AF28">
        <v>2040</v>
      </c>
      <c r="AG28">
        <v>2041</v>
      </c>
      <c r="AH28">
        <v>2042</v>
      </c>
      <c r="AI28">
        <v>2043</v>
      </c>
      <c r="AJ28">
        <v>2044</v>
      </c>
      <c r="AK28">
        <v>2045</v>
      </c>
      <c r="AL28">
        <v>2046</v>
      </c>
      <c r="AM28">
        <v>2047</v>
      </c>
      <c r="AN28">
        <v>2048</v>
      </c>
      <c r="AO28">
        <v>2049</v>
      </c>
      <c r="AP28">
        <v>2050</v>
      </c>
      <c r="AQ28">
        <v>2051</v>
      </c>
      <c r="AR28">
        <v>2052</v>
      </c>
      <c r="AS28">
        <v>2053</v>
      </c>
      <c r="AT28">
        <v>2054</v>
      </c>
      <c r="AU28">
        <v>2055</v>
      </c>
      <c r="AV28">
        <v>2056</v>
      </c>
      <c r="AW28">
        <v>2057</v>
      </c>
      <c r="AX28">
        <v>2058</v>
      </c>
      <c r="AY28">
        <v>2059</v>
      </c>
      <c r="AZ28">
        <v>2060</v>
      </c>
    </row>
    <row r="29" spans="1:52">
      <c r="A29" t="s">
        <v>216</v>
      </c>
      <c r="B29">
        <f>SUMIFS('China Pumped Hydro'!$G:$G,'China Pumped Hydro'!$U:$U,"&lt;="&amp;Calculation!B$28,'China Pumped Hydro'!$P:$P,ROW($A1),'China Pumped Hydro'!$E:$E,About!$B$29)</f>
        <v>0</v>
      </c>
      <c r="C29">
        <f>SUMIFS('China Pumped Hydro'!$G:$G,'China Pumped Hydro'!$U:$U,"&lt;="&amp;Calculation!C$28,'China Pumped Hydro'!$P:$P,ROW($A1),'China Pumped Hydro'!$E:$E,About!$B$29)</f>
        <v>0</v>
      </c>
      <c r="D29">
        <f>SUMIFS('China Pumped Hydro'!$G:$G,'China Pumped Hydro'!$U:$U,"&lt;="&amp;Calculation!D$28,'China Pumped Hydro'!$P:$P,ROW($A1),'China Pumped Hydro'!$E:$E,About!$B$29)</f>
        <v>0</v>
      </c>
      <c r="E29">
        <f>SUMIFS('China Pumped Hydro'!$G:$G,'China Pumped Hydro'!$U:$U,"&lt;="&amp;Calculation!E$28,'China Pumped Hydro'!$P:$P,ROW($A1),'China Pumped Hydro'!$E:$E,About!$B$29)</f>
        <v>0</v>
      </c>
      <c r="F29">
        <f>SUMIFS('China Pumped Hydro'!$G:$G,'China Pumped Hydro'!$U:$U,"&lt;="&amp;Calculation!F$28,'China Pumped Hydro'!$P:$P,ROW($A1),'China Pumped Hydro'!$E:$E,About!$B$29)</f>
        <v>0</v>
      </c>
      <c r="G29">
        <f>SUMIFS('China Pumped Hydro'!$G:$G,'China Pumped Hydro'!$U:$U,"&lt;="&amp;Calculation!G$28,'China Pumped Hydro'!$P:$P,ROW($A1),'China Pumped Hydro'!$E:$E,About!$B$29)</f>
        <v>0</v>
      </c>
      <c r="H29">
        <f>SUMIFS('China Pumped Hydro'!$G:$G,'China Pumped Hydro'!$U:$U,"&lt;="&amp;Calculation!H$28,'China Pumped Hydro'!$P:$P,ROW($A1),'China Pumped Hydro'!$E:$E,About!$B$29)</f>
        <v>0</v>
      </c>
      <c r="I29">
        <f>SUMIFS('China Pumped Hydro'!$G:$G,'China Pumped Hydro'!$U:$U,"&lt;="&amp;Calculation!I$28,'China Pumped Hydro'!$P:$P,ROW($A1),'China Pumped Hydro'!$E:$E,About!$B$29)</f>
        <v>0</v>
      </c>
      <c r="J29">
        <f>SUMIFS('China Pumped Hydro'!$G:$G,'China Pumped Hydro'!$U:$U,"&lt;="&amp;Calculation!J$28,'China Pumped Hydro'!$P:$P,ROW($A1),'China Pumped Hydro'!$E:$E,About!$B$29)</f>
        <v>0</v>
      </c>
      <c r="K29">
        <f>SUMIFS('China Pumped Hydro'!$G:$G,'China Pumped Hydro'!$U:$U,"&lt;="&amp;Calculation!K$28,'China Pumped Hydro'!$P:$P,ROW($A1),'China Pumped Hydro'!$E:$E,About!$B$29)</f>
        <v>0</v>
      </c>
      <c r="L29">
        <f>SUMIFS('China Pumped Hydro'!$G:$G,'China Pumped Hydro'!$U:$U,"&lt;="&amp;Calculation!L$28,'China Pumped Hydro'!$P:$P,ROW($A1),'China Pumped Hydro'!$E:$E,About!$B$29)</f>
        <v>0</v>
      </c>
      <c r="M29">
        <f>SUMIFS('China Pumped Hydro'!$G:$G,'China Pumped Hydro'!$U:$U,"&lt;="&amp;Calculation!M$28,'China Pumped Hydro'!$P:$P,ROW($A1),'China Pumped Hydro'!$E:$E,About!$B$29)</f>
        <v>0</v>
      </c>
      <c r="N29">
        <f>SUMIFS('China Pumped Hydro'!$G:$G,'China Pumped Hydro'!$U:$U,"&lt;="&amp;Calculation!N$28,'China Pumped Hydro'!$P:$P,ROW($A1),'China Pumped Hydro'!$E:$E,About!$B$29)</f>
        <v>0</v>
      </c>
      <c r="O29">
        <f>SUMIFS('China Pumped Hydro'!$G:$G,'China Pumped Hydro'!$U:$U,"&lt;="&amp;Calculation!O$28,'China Pumped Hydro'!$P:$P,ROW($A1),'China Pumped Hydro'!$E:$E,About!$B$29)</f>
        <v>0</v>
      </c>
      <c r="P29">
        <f>SUMIFS('China Pumped Hydro'!$G:$G,'China Pumped Hydro'!$U:$U,"&lt;="&amp;Calculation!P$28,'China Pumped Hydro'!$P:$P,ROW($A1),'China Pumped Hydro'!$E:$E,About!$B$29)</f>
        <v>0</v>
      </c>
      <c r="Q29">
        <f>SUMIFS('China Pumped Hydro'!$G:$G,'China Pumped Hydro'!$U:$U,"&lt;="&amp;Calculation!Q$28,'China Pumped Hydro'!$P:$P,ROW($A1),'China Pumped Hydro'!$E:$E,About!$B$29)</f>
        <v>0</v>
      </c>
      <c r="R29">
        <f>SUMIFS('China Pumped Hydro'!$G:$G,'China Pumped Hydro'!$U:$U,"&lt;="&amp;Calculation!R$28,'China Pumped Hydro'!$P:$P,ROW($A1),'China Pumped Hydro'!$E:$E,About!$B$29)</f>
        <v>0</v>
      </c>
      <c r="S29">
        <f>SUMIFS('China Pumped Hydro'!$G:$G,'China Pumped Hydro'!$U:$U,"&lt;="&amp;Calculation!S$28,'China Pumped Hydro'!$P:$P,ROW($A1),'China Pumped Hydro'!$E:$E,About!$B$29)</f>
        <v>0</v>
      </c>
      <c r="T29">
        <f>SUMIFS('China Pumped Hydro'!$G:$G,'China Pumped Hydro'!$U:$U,"&lt;="&amp;Calculation!T$28,'China Pumped Hydro'!$P:$P,ROW($A1),'China Pumped Hydro'!$E:$E,About!$B$29)</f>
        <v>0</v>
      </c>
      <c r="U29">
        <f>SUMIFS('China Pumped Hydro'!$G:$G,'China Pumped Hydro'!$U:$U,"&lt;="&amp;Calculation!U$28,'China Pumped Hydro'!$P:$P,ROW($A1),'China Pumped Hydro'!$E:$E,About!$B$29)</f>
        <v>0</v>
      </c>
      <c r="V29">
        <f>SUMIFS('China Pumped Hydro'!$G:$G,'China Pumped Hydro'!$U:$U,"&lt;="&amp;Calculation!V$28,'China Pumped Hydro'!$P:$P,ROW($A1),'China Pumped Hydro'!$E:$E,About!$B$29)</f>
        <v>0</v>
      </c>
      <c r="W29">
        <f>SUMIFS('China Pumped Hydro'!$G:$G,'China Pumped Hydro'!$U:$U,"&lt;="&amp;Calculation!W$28,'China Pumped Hydro'!$P:$P,ROW($A1),'China Pumped Hydro'!$E:$E,About!$B$29)</f>
        <v>0</v>
      </c>
      <c r="X29">
        <f>SUMIFS('China Pumped Hydro'!$G:$G,'China Pumped Hydro'!$U:$U,"&lt;="&amp;Calculation!X$28,'China Pumped Hydro'!$P:$P,ROW($A1),'China Pumped Hydro'!$E:$E,About!$B$29)</f>
        <v>0</v>
      </c>
      <c r="Y29">
        <f>SUMIFS('China Pumped Hydro'!$G:$G,'China Pumped Hydro'!$U:$U,"&lt;="&amp;Calculation!Y$28,'China Pumped Hydro'!$P:$P,ROW($A1),'China Pumped Hydro'!$E:$E,About!$B$29)</f>
        <v>0</v>
      </c>
      <c r="Z29">
        <f>SUMIFS('China Pumped Hydro'!$G:$G,'China Pumped Hydro'!$U:$U,"&lt;="&amp;Calculation!Z$28,'China Pumped Hydro'!$P:$P,ROW($A1),'China Pumped Hydro'!$E:$E,About!$B$29)</f>
        <v>0</v>
      </c>
      <c r="AA29">
        <f>SUMIFS('China Pumped Hydro'!$G:$G,'China Pumped Hydro'!$U:$U,"&lt;="&amp;Calculation!AA$28,'China Pumped Hydro'!$P:$P,ROW($A1),'China Pumped Hydro'!$E:$E,About!$B$29)</f>
        <v>0</v>
      </c>
      <c r="AB29">
        <f>SUMIFS('China Pumped Hydro'!$G:$G,'China Pumped Hydro'!$U:$U,"&lt;="&amp;Calculation!AB$28,'China Pumped Hydro'!$P:$P,ROW($A1),'China Pumped Hydro'!$E:$E,About!$B$29)</f>
        <v>0</v>
      </c>
      <c r="AC29">
        <f>SUMIFS('China Pumped Hydro'!$G:$G,'China Pumped Hydro'!$U:$U,"&lt;="&amp;Calculation!AC$28,'China Pumped Hydro'!$P:$P,ROW($A1),'China Pumped Hydro'!$E:$E,About!$B$29)</f>
        <v>0</v>
      </c>
      <c r="AD29">
        <f>SUMIFS('China Pumped Hydro'!$G:$G,'China Pumped Hydro'!$U:$U,"&lt;="&amp;Calculation!AD$28,'China Pumped Hydro'!$P:$P,ROW($A1),'China Pumped Hydro'!$E:$E,About!$B$29)</f>
        <v>0</v>
      </c>
      <c r="AE29">
        <f>SUMIFS('China Pumped Hydro'!$G:$G,'China Pumped Hydro'!$U:$U,"&lt;="&amp;Calculation!AE$28,'China Pumped Hydro'!$P:$P,ROW($A1),'China Pumped Hydro'!$E:$E,About!$B$29)</f>
        <v>0</v>
      </c>
      <c r="AF29">
        <f>SUMIFS('China Pumped Hydro'!$G:$G,'China Pumped Hydro'!$U:$U,"&lt;="&amp;Calculation!AF$28,'China Pumped Hydro'!$P:$P,ROW($A1),'China Pumped Hydro'!$E:$E,About!$B$29)</f>
        <v>0</v>
      </c>
      <c r="AG29">
        <f>SUMIFS('China Pumped Hydro'!$G:$G,'China Pumped Hydro'!$U:$U,"&lt;="&amp;Calculation!AG$28,'China Pumped Hydro'!$P:$P,ROW($A1),'China Pumped Hydro'!$E:$E,About!$B$29)</f>
        <v>0</v>
      </c>
      <c r="AH29">
        <f>SUMIFS('China Pumped Hydro'!$G:$G,'China Pumped Hydro'!$U:$U,"&lt;="&amp;Calculation!AH$28,'China Pumped Hydro'!$P:$P,ROW($A1),'China Pumped Hydro'!$E:$E,About!$B$29)</f>
        <v>0</v>
      </c>
      <c r="AI29">
        <f>SUMIFS('China Pumped Hydro'!$G:$G,'China Pumped Hydro'!$U:$U,"&lt;="&amp;Calculation!AI$28,'China Pumped Hydro'!$P:$P,ROW($A1),'China Pumped Hydro'!$E:$E,About!$B$29)</f>
        <v>0</v>
      </c>
      <c r="AJ29">
        <f>SUMIFS('China Pumped Hydro'!$G:$G,'China Pumped Hydro'!$U:$U,"&lt;="&amp;Calculation!AJ$28,'China Pumped Hydro'!$P:$P,ROW($A1),'China Pumped Hydro'!$E:$E,About!$B$29)</f>
        <v>0</v>
      </c>
      <c r="AK29">
        <f>SUMIFS('China Pumped Hydro'!$G:$G,'China Pumped Hydro'!$U:$U,"&lt;="&amp;Calculation!AK$28,'China Pumped Hydro'!$P:$P,ROW($A1),'China Pumped Hydro'!$E:$E,About!$B$29)</f>
        <v>0</v>
      </c>
      <c r="AL29">
        <f>SUMIFS('China Pumped Hydro'!$G:$G,'China Pumped Hydro'!$U:$U,"&lt;="&amp;Calculation!AL$28,'China Pumped Hydro'!$P:$P,ROW($A1),'China Pumped Hydro'!$E:$E,About!$B$29)</f>
        <v>0</v>
      </c>
      <c r="AM29">
        <f>SUMIFS('China Pumped Hydro'!$G:$G,'China Pumped Hydro'!$U:$U,"&lt;="&amp;Calculation!AM$28,'China Pumped Hydro'!$P:$P,ROW($A1),'China Pumped Hydro'!$E:$E,About!$B$29)</f>
        <v>0</v>
      </c>
      <c r="AN29">
        <f>SUMIFS('China Pumped Hydro'!$G:$G,'China Pumped Hydro'!$U:$U,"&lt;="&amp;Calculation!AN$28,'China Pumped Hydro'!$P:$P,ROW($A1),'China Pumped Hydro'!$E:$E,About!$B$29)</f>
        <v>0</v>
      </c>
      <c r="AO29">
        <f>SUMIFS('China Pumped Hydro'!$G:$G,'China Pumped Hydro'!$U:$U,"&lt;="&amp;Calculation!AO$28,'China Pumped Hydro'!$P:$P,ROW($A1),'China Pumped Hydro'!$E:$E,About!$B$29)</f>
        <v>0</v>
      </c>
      <c r="AP29">
        <f>SUMIFS('China Pumped Hydro'!$G:$G,'China Pumped Hydro'!$U:$U,"&lt;="&amp;Calculation!AP$28,'China Pumped Hydro'!$P:$P,ROW($A1),'China Pumped Hydro'!$E:$E,About!$B$29)</f>
        <v>0</v>
      </c>
      <c r="AQ29">
        <f>SUMIFS('China Pumped Hydro'!$G:$G,'China Pumped Hydro'!$U:$U,"&lt;="&amp;Calculation!AQ$28,'China Pumped Hydro'!$P:$P,ROW($A1),'China Pumped Hydro'!$E:$E,About!$B$29)</f>
        <v>0</v>
      </c>
      <c r="AR29">
        <f>SUMIFS('China Pumped Hydro'!$G:$G,'China Pumped Hydro'!$U:$U,"&lt;="&amp;Calculation!AR$28,'China Pumped Hydro'!$P:$P,ROW($A1),'China Pumped Hydro'!$E:$E,About!$B$29)</f>
        <v>0</v>
      </c>
      <c r="AS29">
        <f>SUMIFS('China Pumped Hydro'!$G:$G,'China Pumped Hydro'!$U:$U,"&lt;="&amp;Calculation!AS$28,'China Pumped Hydro'!$P:$P,ROW($A1),'China Pumped Hydro'!$E:$E,About!$B$29)</f>
        <v>0</v>
      </c>
      <c r="AT29">
        <f>SUMIFS('China Pumped Hydro'!$G:$G,'China Pumped Hydro'!$U:$U,"&lt;="&amp;Calculation!AT$28,'China Pumped Hydro'!$P:$P,ROW($A1),'China Pumped Hydro'!$E:$E,About!$B$29)</f>
        <v>0</v>
      </c>
      <c r="AU29">
        <f>SUMIFS('China Pumped Hydro'!$G:$G,'China Pumped Hydro'!$U:$U,"&lt;="&amp;Calculation!AU$28,'China Pumped Hydro'!$P:$P,ROW($A1),'China Pumped Hydro'!$E:$E,About!$B$29)</f>
        <v>0</v>
      </c>
      <c r="AV29">
        <f>SUMIFS('China Pumped Hydro'!$G:$G,'China Pumped Hydro'!$U:$U,"&lt;="&amp;Calculation!AV$28,'China Pumped Hydro'!$P:$P,ROW($A1),'China Pumped Hydro'!$E:$E,About!$B$29)</f>
        <v>0</v>
      </c>
      <c r="AW29">
        <f>SUMIFS('China Pumped Hydro'!$G:$G,'China Pumped Hydro'!$U:$U,"&lt;="&amp;Calculation!AW$28,'China Pumped Hydro'!$P:$P,ROW($A1),'China Pumped Hydro'!$E:$E,About!$B$29)</f>
        <v>0</v>
      </c>
      <c r="AX29">
        <f>SUMIFS('China Pumped Hydro'!$G:$G,'China Pumped Hydro'!$U:$U,"&lt;="&amp;Calculation!AX$28,'China Pumped Hydro'!$P:$P,ROW($A1),'China Pumped Hydro'!$E:$E,About!$B$29)</f>
        <v>0</v>
      </c>
      <c r="AY29">
        <f>SUMIFS('China Pumped Hydro'!$G:$G,'China Pumped Hydro'!$U:$U,"&lt;="&amp;Calculation!AY$28,'China Pumped Hydro'!$P:$P,ROW($A1),'China Pumped Hydro'!$E:$E,About!$B$29)</f>
        <v>0</v>
      </c>
      <c r="AZ29">
        <f>SUMIFS('China Pumped Hydro'!$G:$G,'China Pumped Hydro'!$U:$U,"&lt;="&amp;Calculation!AZ$28,'China Pumped Hydro'!$P:$P,ROW($A1),'China Pumped Hydro'!$E:$E,About!$B$29)</f>
        <v>0</v>
      </c>
    </row>
    <row r="30" spans="1:52">
      <c r="A30" t="s">
        <v>347</v>
      </c>
      <c r="B30">
        <f>SUMIFS('China Pumped Hydro'!$G:$G,'China Pumped Hydro'!$U:$U,"&lt;="&amp;Calculation!B$28,'China Pumped Hydro'!$P:$P,ROW($A2),'China Pumped Hydro'!$E:$E,About!$B$29)</f>
        <v>0</v>
      </c>
      <c r="C30">
        <f>SUMIFS('China Pumped Hydro'!$G:$G,'China Pumped Hydro'!$U:$U,"&lt;="&amp;Calculation!C$28,'China Pumped Hydro'!$P:$P,ROW($A2),'China Pumped Hydro'!$E:$E,About!$B$29)</f>
        <v>0</v>
      </c>
      <c r="D30">
        <f>SUMIFS('China Pumped Hydro'!$G:$G,'China Pumped Hydro'!$U:$U,"&lt;="&amp;Calculation!D$28,'China Pumped Hydro'!$P:$P,ROW($A2),'China Pumped Hydro'!$E:$E,About!$B$29)</f>
        <v>0</v>
      </c>
      <c r="E30">
        <f>SUMIFS('China Pumped Hydro'!$G:$G,'China Pumped Hydro'!$U:$U,"&lt;="&amp;Calculation!E$28,'China Pumped Hydro'!$P:$P,ROW($A2),'China Pumped Hydro'!$E:$E,About!$B$29)</f>
        <v>0</v>
      </c>
      <c r="F30">
        <f>SUMIFS('China Pumped Hydro'!$G:$G,'China Pumped Hydro'!$U:$U,"&lt;="&amp;Calculation!F$28,'China Pumped Hydro'!$P:$P,ROW($A2),'China Pumped Hydro'!$E:$E,About!$B$29)</f>
        <v>0</v>
      </c>
      <c r="G30">
        <f>SUMIFS('China Pumped Hydro'!$G:$G,'China Pumped Hydro'!$U:$U,"&lt;="&amp;Calculation!G$28,'China Pumped Hydro'!$P:$P,ROW($A2),'China Pumped Hydro'!$E:$E,About!$B$29)</f>
        <v>0</v>
      </c>
      <c r="H30">
        <f>SUMIFS('China Pumped Hydro'!$G:$G,'China Pumped Hydro'!$U:$U,"&lt;="&amp;Calculation!H$28,'China Pumped Hydro'!$P:$P,ROW($A2),'China Pumped Hydro'!$E:$E,About!$B$29)</f>
        <v>0</v>
      </c>
      <c r="I30">
        <f>SUMIFS('China Pumped Hydro'!$G:$G,'China Pumped Hydro'!$U:$U,"&lt;="&amp;Calculation!I$28,'China Pumped Hydro'!$P:$P,ROW($A2),'China Pumped Hydro'!$E:$E,About!$B$29)</f>
        <v>0</v>
      </c>
      <c r="J30">
        <f>SUMIFS('China Pumped Hydro'!$G:$G,'China Pumped Hydro'!$U:$U,"&lt;="&amp;Calculation!J$28,'China Pumped Hydro'!$P:$P,ROW($A2),'China Pumped Hydro'!$E:$E,About!$B$29)</f>
        <v>0</v>
      </c>
      <c r="K30">
        <f>SUMIFS('China Pumped Hydro'!$G:$G,'China Pumped Hydro'!$U:$U,"&lt;="&amp;Calculation!K$28,'China Pumped Hydro'!$P:$P,ROW($A2),'China Pumped Hydro'!$E:$E,About!$B$29)</f>
        <v>0</v>
      </c>
      <c r="L30">
        <f>SUMIFS('China Pumped Hydro'!$G:$G,'China Pumped Hydro'!$U:$U,"&lt;="&amp;Calculation!L$28,'China Pumped Hydro'!$P:$P,ROW($A2),'China Pumped Hydro'!$E:$E,About!$B$29)</f>
        <v>0</v>
      </c>
      <c r="M30">
        <f>SUMIFS('China Pumped Hydro'!$G:$G,'China Pumped Hydro'!$U:$U,"&lt;="&amp;Calculation!M$28,'China Pumped Hydro'!$P:$P,ROW($A2),'China Pumped Hydro'!$E:$E,About!$B$29)</f>
        <v>0</v>
      </c>
      <c r="N30">
        <f>SUMIFS('China Pumped Hydro'!$G:$G,'China Pumped Hydro'!$U:$U,"&lt;="&amp;Calculation!N$28,'China Pumped Hydro'!$P:$P,ROW($A2),'China Pumped Hydro'!$E:$E,About!$B$29)</f>
        <v>0</v>
      </c>
      <c r="O30">
        <f>SUMIFS('China Pumped Hydro'!$G:$G,'China Pumped Hydro'!$U:$U,"&lt;="&amp;Calculation!O$28,'China Pumped Hydro'!$P:$P,ROW($A2),'China Pumped Hydro'!$E:$E,About!$B$29)</f>
        <v>0</v>
      </c>
      <c r="P30">
        <f>SUMIFS('China Pumped Hydro'!$G:$G,'China Pumped Hydro'!$U:$U,"&lt;="&amp;Calculation!P$28,'China Pumped Hydro'!$P:$P,ROW($A2),'China Pumped Hydro'!$E:$E,About!$B$29)</f>
        <v>0</v>
      </c>
      <c r="Q30">
        <f>SUMIFS('China Pumped Hydro'!$G:$G,'China Pumped Hydro'!$U:$U,"&lt;="&amp;Calculation!Q$28,'China Pumped Hydro'!$P:$P,ROW($A2),'China Pumped Hydro'!$E:$E,About!$B$29)</f>
        <v>0</v>
      </c>
      <c r="R30">
        <f>SUMIFS('China Pumped Hydro'!$G:$G,'China Pumped Hydro'!$U:$U,"&lt;="&amp;Calculation!R$28,'China Pumped Hydro'!$P:$P,ROW($A2),'China Pumped Hydro'!$E:$E,About!$B$29)</f>
        <v>0</v>
      </c>
      <c r="S30">
        <f>SUMIFS('China Pumped Hydro'!$G:$G,'China Pumped Hydro'!$U:$U,"&lt;="&amp;Calculation!S$28,'China Pumped Hydro'!$P:$P,ROW($A2),'China Pumped Hydro'!$E:$E,About!$B$29)</f>
        <v>0</v>
      </c>
      <c r="T30">
        <f>SUMIFS('China Pumped Hydro'!$G:$G,'China Pumped Hydro'!$U:$U,"&lt;="&amp;Calculation!T$28,'China Pumped Hydro'!$P:$P,ROW($A2),'China Pumped Hydro'!$E:$E,About!$B$29)</f>
        <v>0</v>
      </c>
      <c r="U30">
        <f>SUMIFS('China Pumped Hydro'!$G:$G,'China Pumped Hydro'!$U:$U,"&lt;="&amp;Calculation!U$28,'China Pumped Hydro'!$P:$P,ROW($A2),'China Pumped Hydro'!$E:$E,About!$B$29)</f>
        <v>0</v>
      </c>
      <c r="V30">
        <f>SUMIFS('China Pumped Hydro'!$G:$G,'China Pumped Hydro'!$U:$U,"&lt;="&amp;Calculation!V$28,'China Pumped Hydro'!$P:$P,ROW($A2),'China Pumped Hydro'!$E:$E,About!$B$29)</f>
        <v>0</v>
      </c>
      <c r="W30">
        <f>SUMIFS('China Pumped Hydro'!$G:$G,'China Pumped Hydro'!$U:$U,"&lt;="&amp;Calculation!W$28,'China Pumped Hydro'!$P:$P,ROW($A2),'China Pumped Hydro'!$E:$E,About!$B$29)</f>
        <v>0</v>
      </c>
      <c r="X30">
        <f>SUMIFS('China Pumped Hydro'!$G:$G,'China Pumped Hydro'!$U:$U,"&lt;="&amp;Calculation!X$28,'China Pumped Hydro'!$P:$P,ROW($A2),'China Pumped Hydro'!$E:$E,About!$B$29)</f>
        <v>0</v>
      </c>
      <c r="Y30">
        <f>SUMIFS('China Pumped Hydro'!$G:$G,'China Pumped Hydro'!$U:$U,"&lt;="&amp;Calculation!Y$28,'China Pumped Hydro'!$P:$P,ROW($A2),'China Pumped Hydro'!$E:$E,About!$B$29)</f>
        <v>0</v>
      </c>
      <c r="Z30">
        <f>SUMIFS('China Pumped Hydro'!$G:$G,'China Pumped Hydro'!$U:$U,"&lt;="&amp;Calculation!Z$28,'China Pumped Hydro'!$P:$P,ROW($A2),'China Pumped Hydro'!$E:$E,About!$B$29)</f>
        <v>0</v>
      </c>
      <c r="AA30">
        <f>SUMIFS('China Pumped Hydro'!$G:$G,'China Pumped Hydro'!$U:$U,"&lt;="&amp;Calculation!AA$28,'China Pumped Hydro'!$P:$P,ROW($A2),'China Pumped Hydro'!$E:$E,About!$B$29)</f>
        <v>0</v>
      </c>
      <c r="AB30">
        <f>SUMIFS('China Pumped Hydro'!$G:$G,'China Pumped Hydro'!$U:$U,"&lt;="&amp;Calculation!AB$28,'China Pumped Hydro'!$P:$P,ROW($A2),'China Pumped Hydro'!$E:$E,About!$B$29)</f>
        <v>0</v>
      </c>
      <c r="AC30">
        <f>SUMIFS('China Pumped Hydro'!$G:$G,'China Pumped Hydro'!$U:$U,"&lt;="&amp;Calculation!AC$28,'China Pumped Hydro'!$P:$P,ROW($A2),'China Pumped Hydro'!$E:$E,About!$B$29)</f>
        <v>0</v>
      </c>
      <c r="AD30">
        <f>SUMIFS('China Pumped Hydro'!$G:$G,'China Pumped Hydro'!$U:$U,"&lt;="&amp;Calculation!AD$28,'China Pumped Hydro'!$P:$P,ROW($A2),'China Pumped Hydro'!$E:$E,About!$B$29)</f>
        <v>0</v>
      </c>
      <c r="AE30">
        <f>SUMIFS('China Pumped Hydro'!$G:$G,'China Pumped Hydro'!$U:$U,"&lt;="&amp;Calculation!AE$28,'China Pumped Hydro'!$P:$P,ROW($A2),'China Pumped Hydro'!$E:$E,About!$B$29)</f>
        <v>0</v>
      </c>
      <c r="AF30">
        <f>SUMIFS('China Pumped Hydro'!$G:$G,'China Pumped Hydro'!$U:$U,"&lt;="&amp;Calculation!AF$28,'China Pumped Hydro'!$P:$P,ROW($A2),'China Pumped Hydro'!$E:$E,About!$B$29)</f>
        <v>0</v>
      </c>
      <c r="AG30">
        <f>SUMIFS('China Pumped Hydro'!$G:$G,'China Pumped Hydro'!$U:$U,"&lt;="&amp;Calculation!AG$28,'China Pumped Hydro'!$P:$P,ROW($A2),'China Pumped Hydro'!$E:$E,About!$B$29)</f>
        <v>0</v>
      </c>
      <c r="AH30">
        <f>SUMIFS('China Pumped Hydro'!$G:$G,'China Pumped Hydro'!$U:$U,"&lt;="&amp;Calculation!AH$28,'China Pumped Hydro'!$P:$P,ROW($A2),'China Pumped Hydro'!$E:$E,About!$B$29)</f>
        <v>0</v>
      </c>
      <c r="AI30">
        <f>SUMIFS('China Pumped Hydro'!$G:$G,'China Pumped Hydro'!$U:$U,"&lt;="&amp;Calculation!AI$28,'China Pumped Hydro'!$P:$P,ROW($A2),'China Pumped Hydro'!$E:$E,About!$B$29)</f>
        <v>0</v>
      </c>
      <c r="AJ30">
        <f>SUMIFS('China Pumped Hydro'!$G:$G,'China Pumped Hydro'!$U:$U,"&lt;="&amp;Calculation!AJ$28,'China Pumped Hydro'!$P:$P,ROW($A2),'China Pumped Hydro'!$E:$E,About!$B$29)</f>
        <v>0</v>
      </c>
      <c r="AK30">
        <f>SUMIFS('China Pumped Hydro'!$G:$G,'China Pumped Hydro'!$U:$U,"&lt;="&amp;Calculation!AK$28,'China Pumped Hydro'!$P:$P,ROW($A2),'China Pumped Hydro'!$E:$E,About!$B$29)</f>
        <v>0</v>
      </c>
      <c r="AL30">
        <f>SUMIFS('China Pumped Hydro'!$G:$G,'China Pumped Hydro'!$U:$U,"&lt;="&amp;Calculation!AL$28,'China Pumped Hydro'!$P:$P,ROW($A2),'China Pumped Hydro'!$E:$E,About!$B$29)</f>
        <v>0</v>
      </c>
      <c r="AM30">
        <f>SUMIFS('China Pumped Hydro'!$G:$G,'China Pumped Hydro'!$U:$U,"&lt;="&amp;Calculation!AM$28,'China Pumped Hydro'!$P:$P,ROW($A2),'China Pumped Hydro'!$E:$E,About!$B$29)</f>
        <v>0</v>
      </c>
      <c r="AN30">
        <f>SUMIFS('China Pumped Hydro'!$G:$G,'China Pumped Hydro'!$U:$U,"&lt;="&amp;Calculation!AN$28,'China Pumped Hydro'!$P:$P,ROW($A2),'China Pumped Hydro'!$E:$E,About!$B$29)</f>
        <v>0</v>
      </c>
      <c r="AO30">
        <f>SUMIFS('China Pumped Hydro'!$G:$G,'China Pumped Hydro'!$U:$U,"&lt;="&amp;Calculation!AO$28,'China Pumped Hydro'!$P:$P,ROW($A2),'China Pumped Hydro'!$E:$E,About!$B$29)</f>
        <v>0</v>
      </c>
      <c r="AP30">
        <f>SUMIFS('China Pumped Hydro'!$G:$G,'China Pumped Hydro'!$U:$U,"&lt;="&amp;Calculation!AP$28,'China Pumped Hydro'!$P:$P,ROW($A2),'China Pumped Hydro'!$E:$E,About!$B$29)</f>
        <v>0</v>
      </c>
      <c r="AQ30">
        <f>SUMIFS('China Pumped Hydro'!$G:$G,'China Pumped Hydro'!$U:$U,"&lt;="&amp;Calculation!AQ$28,'China Pumped Hydro'!$P:$P,ROW($A2),'China Pumped Hydro'!$E:$E,About!$B$29)</f>
        <v>0</v>
      </c>
      <c r="AR30">
        <f>SUMIFS('China Pumped Hydro'!$G:$G,'China Pumped Hydro'!$U:$U,"&lt;="&amp;Calculation!AR$28,'China Pumped Hydro'!$P:$P,ROW($A2),'China Pumped Hydro'!$E:$E,About!$B$29)</f>
        <v>0</v>
      </c>
      <c r="AS30">
        <f>SUMIFS('China Pumped Hydro'!$G:$G,'China Pumped Hydro'!$U:$U,"&lt;="&amp;Calculation!AS$28,'China Pumped Hydro'!$P:$P,ROW($A2),'China Pumped Hydro'!$E:$E,About!$B$29)</f>
        <v>0</v>
      </c>
      <c r="AT30">
        <f>SUMIFS('China Pumped Hydro'!$G:$G,'China Pumped Hydro'!$U:$U,"&lt;="&amp;Calculation!AT$28,'China Pumped Hydro'!$P:$P,ROW($A2),'China Pumped Hydro'!$E:$E,About!$B$29)</f>
        <v>0</v>
      </c>
      <c r="AU30">
        <f>SUMIFS('China Pumped Hydro'!$G:$G,'China Pumped Hydro'!$U:$U,"&lt;="&amp;Calculation!AU$28,'China Pumped Hydro'!$P:$P,ROW($A2),'China Pumped Hydro'!$E:$E,About!$B$29)</f>
        <v>0</v>
      </c>
      <c r="AV30">
        <f>SUMIFS('China Pumped Hydro'!$G:$G,'China Pumped Hydro'!$U:$U,"&lt;="&amp;Calculation!AV$28,'China Pumped Hydro'!$P:$P,ROW($A2),'China Pumped Hydro'!$E:$E,About!$B$29)</f>
        <v>0</v>
      </c>
      <c r="AW30">
        <f>SUMIFS('China Pumped Hydro'!$G:$G,'China Pumped Hydro'!$U:$U,"&lt;="&amp;Calculation!AW$28,'China Pumped Hydro'!$P:$P,ROW($A2),'China Pumped Hydro'!$E:$E,About!$B$29)</f>
        <v>0</v>
      </c>
      <c r="AX30">
        <f>SUMIFS('China Pumped Hydro'!$G:$G,'China Pumped Hydro'!$U:$U,"&lt;="&amp;Calculation!AX$28,'China Pumped Hydro'!$P:$P,ROW($A2),'China Pumped Hydro'!$E:$E,About!$B$29)</f>
        <v>0</v>
      </c>
      <c r="AY30">
        <f>SUMIFS('China Pumped Hydro'!$G:$G,'China Pumped Hydro'!$U:$U,"&lt;="&amp;Calculation!AY$28,'China Pumped Hydro'!$P:$P,ROW($A2),'China Pumped Hydro'!$E:$E,About!$B$29)</f>
        <v>0</v>
      </c>
      <c r="AZ30">
        <f>SUMIFS('China Pumped Hydro'!$G:$G,'China Pumped Hydro'!$U:$U,"&lt;="&amp;Calculation!AZ$28,'China Pumped Hydro'!$P:$P,ROW($A2),'China Pumped Hydro'!$E:$E,About!$B$29)</f>
        <v>0</v>
      </c>
    </row>
    <row r="31" spans="1:52">
      <c r="A31" t="s">
        <v>1588</v>
      </c>
      <c r="B31">
        <f>SUMIFS('China Pumped Hydro'!$G:$G,'China Pumped Hydro'!$U:$U,"&lt;="&amp;Calculation!B$28,'China Pumped Hydro'!$P:$P,ROW($A3),'China Pumped Hydro'!$E:$E,About!$B$29)</f>
        <v>0</v>
      </c>
      <c r="C31">
        <f>SUMIFS('China Pumped Hydro'!$G:$G,'China Pumped Hydro'!$U:$U,"&lt;="&amp;Calculation!C$28,'China Pumped Hydro'!$P:$P,ROW($A3),'China Pumped Hydro'!$E:$E,About!$B$29)</f>
        <v>0</v>
      </c>
      <c r="D31">
        <f>SUMIFS('China Pumped Hydro'!$G:$G,'China Pumped Hydro'!$U:$U,"&lt;="&amp;Calculation!D$28,'China Pumped Hydro'!$P:$P,ROW($A3),'China Pumped Hydro'!$E:$E,About!$B$29)</f>
        <v>0</v>
      </c>
      <c r="E31">
        <f>SUMIFS('China Pumped Hydro'!$G:$G,'China Pumped Hydro'!$U:$U,"&lt;="&amp;Calculation!E$28,'China Pumped Hydro'!$P:$P,ROW($A3),'China Pumped Hydro'!$E:$E,About!$B$29)</f>
        <v>0</v>
      </c>
      <c r="F31">
        <f>SUMIFS('China Pumped Hydro'!$G:$G,'China Pumped Hydro'!$U:$U,"&lt;="&amp;Calculation!F$28,'China Pumped Hydro'!$P:$P,ROW($A3),'China Pumped Hydro'!$E:$E,About!$B$29)</f>
        <v>0</v>
      </c>
      <c r="G31">
        <f>SUMIFS('China Pumped Hydro'!$G:$G,'China Pumped Hydro'!$U:$U,"&lt;="&amp;Calculation!G$28,'China Pumped Hydro'!$P:$P,ROW($A3),'China Pumped Hydro'!$E:$E,About!$B$29)</f>
        <v>0</v>
      </c>
      <c r="H31">
        <f>SUMIFS('China Pumped Hydro'!$G:$G,'China Pumped Hydro'!$U:$U,"&lt;="&amp;Calculation!H$28,'China Pumped Hydro'!$P:$P,ROW($A3),'China Pumped Hydro'!$E:$E,About!$B$29)</f>
        <v>0</v>
      </c>
      <c r="I31">
        <f>SUMIFS('China Pumped Hydro'!$G:$G,'China Pumped Hydro'!$U:$U,"&lt;="&amp;Calculation!I$28,'China Pumped Hydro'!$P:$P,ROW($A3),'China Pumped Hydro'!$E:$E,About!$B$29)</f>
        <v>0</v>
      </c>
      <c r="J31">
        <f>SUMIFS('China Pumped Hydro'!$G:$G,'China Pumped Hydro'!$U:$U,"&lt;="&amp;Calculation!J$28,'China Pumped Hydro'!$P:$P,ROW($A3),'China Pumped Hydro'!$E:$E,About!$B$29)</f>
        <v>0</v>
      </c>
      <c r="K31">
        <f>SUMIFS('China Pumped Hydro'!$G:$G,'China Pumped Hydro'!$U:$U,"&lt;="&amp;Calculation!K$28,'China Pumped Hydro'!$P:$P,ROW($A3),'China Pumped Hydro'!$E:$E,About!$B$29)</f>
        <v>0</v>
      </c>
      <c r="L31">
        <f>SUMIFS('China Pumped Hydro'!$G:$G,'China Pumped Hydro'!$U:$U,"&lt;="&amp;Calculation!L$28,'China Pumped Hydro'!$P:$P,ROW($A3),'China Pumped Hydro'!$E:$E,About!$B$29)</f>
        <v>0</v>
      </c>
      <c r="M31">
        <f>SUMIFS('China Pumped Hydro'!$G:$G,'China Pumped Hydro'!$U:$U,"&lt;="&amp;Calculation!M$28,'China Pumped Hydro'!$P:$P,ROW($A3),'China Pumped Hydro'!$E:$E,About!$B$29)</f>
        <v>0</v>
      </c>
      <c r="N31">
        <f>SUMIFS('China Pumped Hydro'!$G:$G,'China Pumped Hydro'!$U:$U,"&lt;="&amp;Calculation!N$28,'China Pumped Hydro'!$P:$P,ROW($A3),'China Pumped Hydro'!$E:$E,About!$B$29)</f>
        <v>0</v>
      </c>
      <c r="O31">
        <f>SUMIFS('China Pumped Hydro'!$G:$G,'China Pumped Hydro'!$U:$U,"&lt;="&amp;Calculation!O$28,'China Pumped Hydro'!$P:$P,ROW($A3),'China Pumped Hydro'!$E:$E,About!$B$29)</f>
        <v>0</v>
      </c>
      <c r="P31">
        <f>SUMIFS('China Pumped Hydro'!$G:$G,'China Pumped Hydro'!$U:$U,"&lt;="&amp;Calculation!P$28,'China Pumped Hydro'!$P:$P,ROW($A3),'China Pumped Hydro'!$E:$E,About!$B$29)</f>
        <v>0</v>
      </c>
      <c r="Q31">
        <f>SUMIFS('China Pumped Hydro'!$G:$G,'China Pumped Hydro'!$U:$U,"&lt;="&amp;Calculation!Q$28,'China Pumped Hydro'!$P:$P,ROW($A3),'China Pumped Hydro'!$E:$E,About!$B$29)</f>
        <v>0</v>
      </c>
      <c r="R31">
        <f>SUMIFS('China Pumped Hydro'!$G:$G,'China Pumped Hydro'!$U:$U,"&lt;="&amp;Calculation!R$28,'China Pumped Hydro'!$P:$P,ROW($A3),'China Pumped Hydro'!$E:$E,About!$B$29)</f>
        <v>0</v>
      </c>
      <c r="S31">
        <f>SUMIFS('China Pumped Hydro'!$G:$G,'China Pumped Hydro'!$U:$U,"&lt;="&amp;Calculation!S$28,'China Pumped Hydro'!$P:$P,ROW($A3),'China Pumped Hydro'!$E:$E,About!$B$29)</f>
        <v>0</v>
      </c>
      <c r="T31">
        <f>SUMIFS('China Pumped Hydro'!$G:$G,'China Pumped Hydro'!$U:$U,"&lt;="&amp;Calculation!T$28,'China Pumped Hydro'!$P:$P,ROW($A3),'China Pumped Hydro'!$E:$E,About!$B$29)</f>
        <v>0</v>
      </c>
      <c r="U31">
        <f>SUMIFS('China Pumped Hydro'!$G:$G,'China Pumped Hydro'!$U:$U,"&lt;="&amp;Calculation!U$28,'China Pumped Hydro'!$P:$P,ROW($A3),'China Pumped Hydro'!$E:$E,About!$B$29)</f>
        <v>0</v>
      </c>
      <c r="V31">
        <f>SUMIFS('China Pumped Hydro'!$G:$G,'China Pumped Hydro'!$U:$U,"&lt;="&amp;Calculation!V$28,'China Pumped Hydro'!$P:$P,ROW($A3),'China Pumped Hydro'!$E:$E,About!$B$29)</f>
        <v>0</v>
      </c>
      <c r="W31">
        <f>SUMIFS('China Pumped Hydro'!$G:$G,'China Pumped Hydro'!$U:$U,"&lt;="&amp;Calculation!W$28,'China Pumped Hydro'!$P:$P,ROW($A3),'China Pumped Hydro'!$E:$E,About!$B$29)</f>
        <v>0</v>
      </c>
      <c r="X31">
        <f>SUMIFS('China Pumped Hydro'!$G:$G,'China Pumped Hydro'!$U:$U,"&lt;="&amp;Calculation!X$28,'China Pumped Hydro'!$P:$P,ROW($A3),'China Pumped Hydro'!$E:$E,About!$B$29)</f>
        <v>0</v>
      </c>
      <c r="Y31">
        <f>SUMIFS('China Pumped Hydro'!$G:$G,'China Pumped Hydro'!$U:$U,"&lt;="&amp;Calculation!Y$28,'China Pumped Hydro'!$P:$P,ROW($A3),'China Pumped Hydro'!$E:$E,About!$B$29)</f>
        <v>0</v>
      </c>
      <c r="Z31">
        <f>SUMIFS('China Pumped Hydro'!$G:$G,'China Pumped Hydro'!$U:$U,"&lt;="&amp;Calculation!Z$28,'China Pumped Hydro'!$P:$P,ROW($A3),'China Pumped Hydro'!$E:$E,About!$B$29)</f>
        <v>0</v>
      </c>
      <c r="AA31">
        <f>SUMIFS('China Pumped Hydro'!$G:$G,'China Pumped Hydro'!$U:$U,"&lt;="&amp;Calculation!AA$28,'China Pumped Hydro'!$P:$P,ROW($A3),'China Pumped Hydro'!$E:$E,About!$B$29)</f>
        <v>0</v>
      </c>
      <c r="AB31">
        <f>SUMIFS('China Pumped Hydro'!$G:$G,'China Pumped Hydro'!$U:$U,"&lt;="&amp;Calculation!AB$28,'China Pumped Hydro'!$P:$P,ROW($A3),'China Pumped Hydro'!$E:$E,About!$B$29)</f>
        <v>0</v>
      </c>
      <c r="AC31">
        <f>SUMIFS('China Pumped Hydro'!$G:$G,'China Pumped Hydro'!$U:$U,"&lt;="&amp;Calculation!AC$28,'China Pumped Hydro'!$P:$P,ROW($A3),'China Pumped Hydro'!$E:$E,About!$B$29)</f>
        <v>0</v>
      </c>
      <c r="AD31">
        <f>SUMIFS('China Pumped Hydro'!$G:$G,'China Pumped Hydro'!$U:$U,"&lt;="&amp;Calculation!AD$28,'China Pumped Hydro'!$P:$P,ROW($A3),'China Pumped Hydro'!$E:$E,About!$B$29)</f>
        <v>0</v>
      </c>
      <c r="AE31">
        <f>SUMIFS('China Pumped Hydro'!$G:$G,'China Pumped Hydro'!$U:$U,"&lt;="&amp;Calculation!AE$28,'China Pumped Hydro'!$P:$P,ROW($A3),'China Pumped Hydro'!$E:$E,About!$B$29)</f>
        <v>0</v>
      </c>
      <c r="AF31">
        <f>SUMIFS('China Pumped Hydro'!$G:$G,'China Pumped Hydro'!$U:$U,"&lt;="&amp;Calculation!AF$28,'China Pumped Hydro'!$P:$P,ROW($A3),'China Pumped Hydro'!$E:$E,About!$B$29)</f>
        <v>0</v>
      </c>
      <c r="AG31">
        <f>SUMIFS('China Pumped Hydro'!$G:$G,'China Pumped Hydro'!$U:$U,"&lt;="&amp;Calculation!AG$28,'China Pumped Hydro'!$P:$P,ROW($A3),'China Pumped Hydro'!$E:$E,About!$B$29)</f>
        <v>0</v>
      </c>
      <c r="AH31">
        <f>SUMIFS('China Pumped Hydro'!$G:$G,'China Pumped Hydro'!$U:$U,"&lt;="&amp;Calculation!AH$28,'China Pumped Hydro'!$P:$P,ROW($A3),'China Pumped Hydro'!$E:$E,About!$B$29)</f>
        <v>0</v>
      </c>
      <c r="AI31">
        <f>SUMIFS('China Pumped Hydro'!$G:$G,'China Pumped Hydro'!$U:$U,"&lt;="&amp;Calculation!AI$28,'China Pumped Hydro'!$P:$P,ROW($A3),'China Pumped Hydro'!$E:$E,About!$B$29)</f>
        <v>0</v>
      </c>
      <c r="AJ31">
        <f>SUMIFS('China Pumped Hydro'!$G:$G,'China Pumped Hydro'!$U:$U,"&lt;="&amp;Calculation!AJ$28,'China Pumped Hydro'!$P:$P,ROW($A3),'China Pumped Hydro'!$E:$E,About!$B$29)</f>
        <v>0</v>
      </c>
      <c r="AK31">
        <f>SUMIFS('China Pumped Hydro'!$G:$G,'China Pumped Hydro'!$U:$U,"&lt;="&amp;Calculation!AK$28,'China Pumped Hydro'!$P:$P,ROW($A3),'China Pumped Hydro'!$E:$E,About!$B$29)</f>
        <v>0</v>
      </c>
      <c r="AL31">
        <f>SUMIFS('China Pumped Hydro'!$G:$G,'China Pumped Hydro'!$U:$U,"&lt;="&amp;Calculation!AL$28,'China Pumped Hydro'!$P:$P,ROW($A3),'China Pumped Hydro'!$E:$E,About!$B$29)</f>
        <v>0</v>
      </c>
      <c r="AM31">
        <f>SUMIFS('China Pumped Hydro'!$G:$G,'China Pumped Hydro'!$U:$U,"&lt;="&amp;Calculation!AM$28,'China Pumped Hydro'!$P:$P,ROW($A3),'China Pumped Hydro'!$E:$E,About!$B$29)</f>
        <v>0</v>
      </c>
      <c r="AN31">
        <f>SUMIFS('China Pumped Hydro'!$G:$G,'China Pumped Hydro'!$U:$U,"&lt;="&amp;Calculation!AN$28,'China Pumped Hydro'!$P:$P,ROW($A3),'China Pumped Hydro'!$E:$E,About!$B$29)</f>
        <v>0</v>
      </c>
      <c r="AO31">
        <f>SUMIFS('China Pumped Hydro'!$G:$G,'China Pumped Hydro'!$U:$U,"&lt;="&amp;Calculation!AO$28,'China Pumped Hydro'!$P:$P,ROW($A3),'China Pumped Hydro'!$E:$E,About!$B$29)</f>
        <v>0</v>
      </c>
      <c r="AP31">
        <f>SUMIFS('China Pumped Hydro'!$G:$G,'China Pumped Hydro'!$U:$U,"&lt;="&amp;Calculation!AP$28,'China Pumped Hydro'!$P:$P,ROW($A3),'China Pumped Hydro'!$E:$E,About!$B$29)</f>
        <v>0</v>
      </c>
      <c r="AQ31">
        <f>SUMIFS('China Pumped Hydro'!$G:$G,'China Pumped Hydro'!$U:$U,"&lt;="&amp;Calculation!AQ$28,'China Pumped Hydro'!$P:$P,ROW($A3),'China Pumped Hydro'!$E:$E,About!$B$29)</f>
        <v>0</v>
      </c>
      <c r="AR31">
        <f>SUMIFS('China Pumped Hydro'!$G:$G,'China Pumped Hydro'!$U:$U,"&lt;="&amp;Calculation!AR$28,'China Pumped Hydro'!$P:$P,ROW($A3),'China Pumped Hydro'!$E:$E,About!$B$29)</f>
        <v>0</v>
      </c>
      <c r="AS31">
        <f>SUMIFS('China Pumped Hydro'!$G:$G,'China Pumped Hydro'!$U:$U,"&lt;="&amp;Calculation!AS$28,'China Pumped Hydro'!$P:$P,ROW($A3),'China Pumped Hydro'!$E:$E,About!$B$29)</f>
        <v>0</v>
      </c>
      <c r="AT31">
        <f>SUMIFS('China Pumped Hydro'!$G:$G,'China Pumped Hydro'!$U:$U,"&lt;="&amp;Calculation!AT$28,'China Pumped Hydro'!$P:$P,ROW($A3),'China Pumped Hydro'!$E:$E,About!$B$29)</f>
        <v>0</v>
      </c>
      <c r="AU31">
        <f>SUMIFS('China Pumped Hydro'!$G:$G,'China Pumped Hydro'!$U:$U,"&lt;="&amp;Calculation!AU$28,'China Pumped Hydro'!$P:$P,ROW($A3),'China Pumped Hydro'!$E:$E,About!$B$29)</f>
        <v>0</v>
      </c>
      <c r="AV31">
        <f>SUMIFS('China Pumped Hydro'!$G:$G,'China Pumped Hydro'!$U:$U,"&lt;="&amp;Calculation!AV$28,'China Pumped Hydro'!$P:$P,ROW($A3),'China Pumped Hydro'!$E:$E,About!$B$29)</f>
        <v>0</v>
      </c>
      <c r="AW31">
        <f>SUMIFS('China Pumped Hydro'!$G:$G,'China Pumped Hydro'!$U:$U,"&lt;="&amp;Calculation!AW$28,'China Pumped Hydro'!$P:$P,ROW($A3),'China Pumped Hydro'!$E:$E,About!$B$29)</f>
        <v>0</v>
      </c>
      <c r="AX31">
        <f>SUMIFS('China Pumped Hydro'!$G:$G,'China Pumped Hydro'!$U:$U,"&lt;="&amp;Calculation!AX$28,'China Pumped Hydro'!$P:$P,ROW($A3),'China Pumped Hydro'!$E:$E,About!$B$29)</f>
        <v>0</v>
      </c>
      <c r="AY31">
        <f>SUMIFS('China Pumped Hydro'!$G:$G,'China Pumped Hydro'!$U:$U,"&lt;="&amp;Calculation!AY$28,'China Pumped Hydro'!$P:$P,ROW($A3),'China Pumped Hydro'!$E:$E,About!$B$29)</f>
        <v>0</v>
      </c>
      <c r="AZ31">
        <f>SUMIFS('China Pumped Hydro'!$G:$G,'China Pumped Hydro'!$U:$U,"&lt;="&amp;Calculation!AZ$28,'China Pumped Hydro'!$P:$P,ROW($A3),'China Pumped Hydro'!$E:$E,About!$B$29)</f>
        <v>0</v>
      </c>
    </row>
    <row r="32" spans="1:52">
      <c r="A32" t="s">
        <v>1589</v>
      </c>
      <c r="B32">
        <f>SUMIFS('China Pumped Hydro'!$G:$G,'China Pumped Hydro'!$U:$U,"&lt;="&amp;Calculation!B$28,'China Pumped Hydro'!$P:$P,ROW($A4),'China Pumped Hydro'!$E:$E,About!$B$29)</f>
        <v>0</v>
      </c>
      <c r="C32">
        <f>SUMIFS('China Pumped Hydro'!$G:$G,'China Pumped Hydro'!$U:$U,"&lt;="&amp;Calculation!C$28,'China Pumped Hydro'!$P:$P,ROW($A4),'China Pumped Hydro'!$E:$E,About!$B$29)</f>
        <v>0</v>
      </c>
      <c r="D32">
        <f>SUMIFS('China Pumped Hydro'!$G:$G,'China Pumped Hydro'!$U:$U,"&lt;="&amp;Calculation!D$28,'China Pumped Hydro'!$P:$P,ROW($A4),'China Pumped Hydro'!$E:$E,About!$B$29)</f>
        <v>0</v>
      </c>
      <c r="E32">
        <f>SUMIFS('China Pumped Hydro'!$G:$G,'China Pumped Hydro'!$U:$U,"&lt;="&amp;Calculation!E$28,'China Pumped Hydro'!$P:$P,ROW($A4),'China Pumped Hydro'!$E:$E,About!$B$29)</f>
        <v>0</v>
      </c>
      <c r="F32">
        <f>SUMIFS('China Pumped Hydro'!$G:$G,'China Pumped Hydro'!$U:$U,"&lt;="&amp;Calculation!F$28,'China Pumped Hydro'!$P:$P,ROW($A4),'China Pumped Hydro'!$E:$E,About!$B$29)</f>
        <v>0</v>
      </c>
      <c r="G32">
        <f>SUMIFS('China Pumped Hydro'!$G:$G,'China Pumped Hydro'!$U:$U,"&lt;="&amp;Calculation!G$28,'China Pumped Hydro'!$P:$P,ROW($A4),'China Pumped Hydro'!$E:$E,About!$B$29)</f>
        <v>0</v>
      </c>
      <c r="H32">
        <f>SUMIFS('China Pumped Hydro'!$G:$G,'China Pumped Hydro'!$U:$U,"&lt;="&amp;Calculation!H$28,'China Pumped Hydro'!$P:$P,ROW($A4),'China Pumped Hydro'!$E:$E,About!$B$29)</f>
        <v>0</v>
      </c>
      <c r="I32">
        <f>SUMIFS('China Pumped Hydro'!$G:$G,'China Pumped Hydro'!$U:$U,"&lt;="&amp;Calculation!I$28,'China Pumped Hydro'!$P:$P,ROW($A4),'China Pumped Hydro'!$E:$E,About!$B$29)</f>
        <v>0</v>
      </c>
      <c r="J32">
        <f>SUMIFS('China Pumped Hydro'!$G:$G,'China Pumped Hydro'!$U:$U,"&lt;="&amp;Calculation!J$28,'China Pumped Hydro'!$P:$P,ROW($A4),'China Pumped Hydro'!$E:$E,About!$B$29)</f>
        <v>0</v>
      </c>
      <c r="K32">
        <f>SUMIFS('China Pumped Hydro'!$G:$G,'China Pumped Hydro'!$U:$U,"&lt;="&amp;Calculation!K$28,'China Pumped Hydro'!$P:$P,ROW($A4),'China Pumped Hydro'!$E:$E,About!$B$29)</f>
        <v>0</v>
      </c>
      <c r="L32">
        <f>SUMIFS('China Pumped Hydro'!$G:$G,'China Pumped Hydro'!$U:$U,"&lt;="&amp;Calculation!L$28,'China Pumped Hydro'!$P:$P,ROW($A4),'China Pumped Hydro'!$E:$E,About!$B$29)</f>
        <v>0</v>
      </c>
      <c r="M32">
        <f>SUMIFS('China Pumped Hydro'!$G:$G,'China Pumped Hydro'!$U:$U,"&lt;="&amp;Calculation!M$28,'China Pumped Hydro'!$P:$P,ROW($A4),'China Pumped Hydro'!$E:$E,About!$B$29)</f>
        <v>0</v>
      </c>
      <c r="N32">
        <f>SUMIFS('China Pumped Hydro'!$G:$G,'China Pumped Hydro'!$U:$U,"&lt;="&amp;Calculation!N$28,'China Pumped Hydro'!$P:$P,ROW($A4),'China Pumped Hydro'!$E:$E,About!$B$29)</f>
        <v>0</v>
      </c>
      <c r="O32">
        <f>SUMIFS('China Pumped Hydro'!$G:$G,'China Pumped Hydro'!$U:$U,"&lt;="&amp;Calculation!O$28,'China Pumped Hydro'!$P:$P,ROW($A4),'China Pumped Hydro'!$E:$E,About!$B$29)</f>
        <v>0</v>
      </c>
      <c r="P32">
        <f>SUMIFS('China Pumped Hydro'!$G:$G,'China Pumped Hydro'!$U:$U,"&lt;="&amp;Calculation!P$28,'China Pumped Hydro'!$P:$P,ROW($A4),'China Pumped Hydro'!$E:$E,About!$B$29)</f>
        <v>0</v>
      </c>
      <c r="Q32">
        <f>SUMIFS('China Pumped Hydro'!$G:$G,'China Pumped Hydro'!$U:$U,"&lt;="&amp;Calculation!Q$28,'China Pumped Hydro'!$P:$P,ROW($A4),'China Pumped Hydro'!$E:$E,About!$B$29)</f>
        <v>0</v>
      </c>
      <c r="R32">
        <f>SUMIFS('China Pumped Hydro'!$G:$G,'China Pumped Hydro'!$U:$U,"&lt;="&amp;Calculation!R$28,'China Pumped Hydro'!$P:$P,ROW($A4),'China Pumped Hydro'!$E:$E,About!$B$29)</f>
        <v>0</v>
      </c>
      <c r="S32">
        <f>SUMIFS('China Pumped Hydro'!$G:$G,'China Pumped Hydro'!$U:$U,"&lt;="&amp;Calculation!S$28,'China Pumped Hydro'!$P:$P,ROW($A4),'China Pumped Hydro'!$E:$E,About!$B$29)</f>
        <v>0</v>
      </c>
      <c r="T32">
        <f>SUMIFS('China Pumped Hydro'!$G:$G,'China Pumped Hydro'!$U:$U,"&lt;="&amp;Calculation!T$28,'China Pumped Hydro'!$P:$P,ROW($A4),'China Pumped Hydro'!$E:$E,About!$B$29)</f>
        <v>0</v>
      </c>
      <c r="U32">
        <f>SUMIFS('China Pumped Hydro'!$G:$G,'China Pumped Hydro'!$U:$U,"&lt;="&amp;Calculation!U$28,'China Pumped Hydro'!$P:$P,ROW($A4),'China Pumped Hydro'!$E:$E,About!$B$29)</f>
        <v>0</v>
      </c>
      <c r="V32">
        <f>SUMIFS('China Pumped Hydro'!$G:$G,'China Pumped Hydro'!$U:$U,"&lt;="&amp;Calculation!V$28,'China Pumped Hydro'!$P:$P,ROW($A4),'China Pumped Hydro'!$E:$E,About!$B$29)</f>
        <v>0</v>
      </c>
      <c r="W32">
        <f>SUMIFS('China Pumped Hydro'!$G:$G,'China Pumped Hydro'!$U:$U,"&lt;="&amp;Calculation!W$28,'China Pumped Hydro'!$P:$P,ROW($A4),'China Pumped Hydro'!$E:$E,About!$B$29)</f>
        <v>0</v>
      </c>
      <c r="X32">
        <f>SUMIFS('China Pumped Hydro'!$G:$G,'China Pumped Hydro'!$U:$U,"&lt;="&amp;Calculation!X$28,'China Pumped Hydro'!$P:$P,ROW($A4),'China Pumped Hydro'!$E:$E,About!$B$29)</f>
        <v>0</v>
      </c>
      <c r="Y32">
        <f>SUMIFS('China Pumped Hydro'!$G:$G,'China Pumped Hydro'!$U:$U,"&lt;="&amp;Calculation!Y$28,'China Pumped Hydro'!$P:$P,ROW($A4),'China Pumped Hydro'!$E:$E,About!$B$29)</f>
        <v>0</v>
      </c>
      <c r="Z32">
        <f>SUMIFS('China Pumped Hydro'!$G:$G,'China Pumped Hydro'!$U:$U,"&lt;="&amp;Calculation!Z$28,'China Pumped Hydro'!$P:$P,ROW($A4),'China Pumped Hydro'!$E:$E,About!$B$29)</f>
        <v>0</v>
      </c>
      <c r="AA32">
        <f>SUMIFS('China Pumped Hydro'!$G:$G,'China Pumped Hydro'!$U:$U,"&lt;="&amp;Calculation!AA$28,'China Pumped Hydro'!$P:$P,ROW($A4),'China Pumped Hydro'!$E:$E,About!$B$29)</f>
        <v>0</v>
      </c>
      <c r="AB32">
        <f>SUMIFS('China Pumped Hydro'!$G:$G,'China Pumped Hydro'!$U:$U,"&lt;="&amp;Calculation!AB$28,'China Pumped Hydro'!$P:$P,ROW($A4),'China Pumped Hydro'!$E:$E,About!$B$29)</f>
        <v>0</v>
      </c>
      <c r="AC32">
        <f>SUMIFS('China Pumped Hydro'!$G:$G,'China Pumped Hydro'!$U:$U,"&lt;="&amp;Calculation!AC$28,'China Pumped Hydro'!$P:$P,ROW($A4),'China Pumped Hydro'!$E:$E,About!$B$29)</f>
        <v>0</v>
      </c>
      <c r="AD32">
        <f>SUMIFS('China Pumped Hydro'!$G:$G,'China Pumped Hydro'!$U:$U,"&lt;="&amp;Calculation!AD$28,'China Pumped Hydro'!$P:$P,ROW($A4),'China Pumped Hydro'!$E:$E,About!$B$29)</f>
        <v>0</v>
      </c>
      <c r="AE32">
        <f>SUMIFS('China Pumped Hydro'!$G:$G,'China Pumped Hydro'!$U:$U,"&lt;="&amp;Calculation!AE$28,'China Pumped Hydro'!$P:$P,ROW($A4),'China Pumped Hydro'!$E:$E,About!$B$29)</f>
        <v>0</v>
      </c>
      <c r="AF32">
        <f>SUMIFS('China Pumped Hydro'!$G:$G,'China Pumped Hydro'!$U:$U,"&lt;="&amp;Calculation!AF$28,'China Pumped Hydro'!$P:$P,ROW($A4),'China Pumped Hydro'!$E:$E,About!$B$29)</f>
        <v>0</v>
      </c>
      <c r="AG32">
        <f>SUMIFS('China Pumped Hydro'!$G:$G,'China Pumped Hydro'!$U:$U,"&lt;="&amp;Calculation!AG$28,'China Pumped Hydro'!$P:$P,ROW($A4),'China Pumped Hydro'!$E:$E,About!$B$29)</f>
        <v>0</v>
      </c>
      <c r="AH32">
        <f>SUMIFS('China Pumped Hydro'!$G:$G,'China Pumped Hydro'!$U:$U,"&lt;="&amp;Calculation!AH$28,'China Pumped Hydro'!$P:$P,ROW($A4),'China Pumped Hydro'!$E:$E,About!$B$29)</f>
        <v>0</v>
      </c>
      <c r="AI32">
        <f>SUMIFS('China Pumped Hydro'!$G:$G,'China Pumped Hydro'!$U:$U,"&lt;="&amp;Calculation!AI$28,'China Pumped Hydro'!$P:$P,ROW($A4),'China Pumped Hydro'!$E:$E,About!$B$29)</f>
        <v>0</v>
      </c>
      <c r="AJ32">
        <f>SUMIFS('China Pumped Hydro'!$G:$G,'China Pumped Hydro'!$U:$U,"&lt;="&amp;Calculation!AJ$28,'China Pumped Hydro'!$P:$P,ROW($A4),'China Pumped Hydro'!$E:$E,About!$B$29)</f>
        <v>0</v>
      </c>
      <c r="AK32">
        <f>SUMIFS('China Pumped Hydro'!$G:$G,'China Pumped Hydro'!$U:$U,"&lt;="&amp;Calculation!AK$28,'China Pumped Hydro'!$P:$P,ROW($A4),'China Pumped Hydro'!$E:$E,About!$B$29)</f>
        <v>0</v>
      </c>
      <c r="AL32">
        <f>SUMIFS('China Pumped Hydro'!$G:$G,'China Pumped Hydro'!$U:$U,"&lt;="&amp;Calculation!AL$28,'China Pumped Hydro'!$P:$P,ROW($A4),'China Pumped Hydro'!$E:$E,About!$B$29)</f>
        <v>0</v>
      </c>
      <c r="AM32">
        <f>SUMIFS('China Pumped Hydro'!$G:$G,'China Pumped Hydro'!$U:$U,"&lt;="&amp;Calculation!AM$28,'China Pumped Hydro'!$P:$P,ROW($A4),'China Pumped Hydro'!$E:$E,About!$B$29)</f>
        <v>0</v>
      </c>
      <c r="AN32">
        <f>SUMIFS('China Pumped Hydro'!$G:$G,'China Pumped Hydro'!$U:$U,"&lt;="&amp;Calculation!AN$28,'China Pumped Hydro'!$P:$P,ROW($A4),'China Pumped Hydro'!$E:$E,About!$B$29)</f>
        <v>0</v>
      </c>
      <c r="AO32">
        <f>SUMIFS('China Pumped Hydro'!$G:$G,'China Pumped Hydro'!$U:$U,"&lt;="&amp;Calculation!AO$28,'China Pumped Hydro'!$P:$P,ROW($A4),'China Pumped Hydro'!$E:$E,About!$B$29)</f>
        <v>0</v>
      </c>
      <c r="AP32">
        <f>SUMIFS('China Pumped Hydro'!$G:$G,'China Pumped Hydro'!$U:$U,"&lt;="&amp;Calculation!AP$28,'China Pumped Hydro'!$P:$P,ROW($A4),'China Pumped Hydro'!$E:$E,About!$B$29)</f>
        <v>0</v>
      </c>
      <c r="AQ32">
        <f>SUMIFS('China Pumped Hydro'!$G:$G,'China Pumped Hydro'!$U:$U,"&lt;="&amp;Calculation!AQ$28,'China Pumped Hydro'!$P:$P,ROW($A4),'China Pumped Hydro'!$E:$E,About!$B$29)</f>
        <v>0</v>
      </c>
      <c r="AR32">
        <f>SUMIFS('China Pumped Hydro'!$G:$G,'China Pumped Hydro'!$U:$U,"&lt;="&amp;Calculation!AR$28,'China Pumped Hydro'!$P:$P,ROW($A4),'China Pumped Hydro'!$E:$E,About!$B$29)</f>
        <v>0</v>
      </c>
      <c r="AS32">
        <f>SUMIFS('China Pumped Hydro'!$G:$G,'China Pumped Hydro'!$U:$U,"&lt;="&amp;Calculation!AS$28,'China Pumped Hydro'!$P:$P,ROW($A4),'China Pumped Hydro'!$E:$E,About!$B$29)</f>
        <v>0</v>
      </c>
      <c r="AT32">
        <f>SUMIFS('China Pumped Hydro'!$G:$G,'China Pumped Hydro'!$U:$U,"&lt;="&amp;Calculation!AT$28,'China Pumped Hydro'!$P:$P,ROW($A4),'China Pumped Hydro'!$E:$E,About!$B$29)</f>
        <v>0</v>
      </c>
      <c r="AU32">
        <f>SUMIFS('China Pumped Hydro'!$G:$G,'China Pumped Hydro'!$U:$U,"&lt;="&amp;Calculation!AU$28,'China Pumped Hydro'!$P:$P,ROW($A4),'China Pumped Hydro'!$E:$E,About!$B$29)</f>
        <v>0</v>
      </c>
      <c r="AV32">
        <f>SUMIFS('China Pumped Hydro'!$G:$G,'China Pumped Hydro'!$U:$U,"&lt;="&amp;Calculation!AV$28,'China Pumped Hydro'!$P:$P,ROW($A4),'China Pumped Hydro'!$E:$E,About!$B$29)</f>
        <v>0</v>
      </c>
      <c r="AW32">
        <f>SUMIFS('China Pumped Hydro'!$G:$G,'China Pumped Hydro'!$U:$U,"&lt;="&amp;Calculation!AW$28,'China Pumped Hydro'!$P:$P,ROW($A4),'China Pumped Hydro'!$E:$E,About!$B$29)</f>
        <v>0</v>
      </c>
      <c r="AX32">
        <f>SUMIFS('China Pumped Hydro'!$G:$G,'China Pumped Hydro'!$U:$U,"&lt;="&amp;Calculation!AX$28,'China Pumped Hydro'!$P:$P,ROW($A4),'China Pumped Hydro'!$E:$E,About!$B$29)</f>
        <v>0</v>
      </c>
      <c r="AY32">
        <f>SUMIFS('China Pumped Hydro'!$G:$G,'China Pumped Hydro'!$U:$U,"&lt;="&amp;Calculation!AY$28,'China Pumped Hydro'!$P:$P,ROW($A4),'China Pumped Hydro'!$E:$E,About!$B$29)</f>
        <v>0</v>
      </c>
      <c r="AZ32">
        <f>SUMIFS('China Pumped Hydro'!$G:$G,'China Pumped Hydro'!$U:$U,"&lt;="&amp;Calculation!AZ$28,'China Pumped Hydro'!$P:$P,ROW($A4),'China Pumped Hydro'!$E:$E,About!$B$29)</f>
        <v>0</v>
      </c>
    </row>
    <row r="33" spans="1:52">
      <c r="A33" t="s">
        <v>465</v>
      </c>
      <c r="B33">
        <f>SUMIFS('China Pumped Hydro'!$G:$G,'China Pumped Hydro'!$U:$U,"&lt;="&amp;Calculation!B$28,'China Pumped Hydro'!$P:$P,ROW($A5),'China Pumped Hydro'!$E:$E,About!$B$29)</f>
        <v>0</v>
      </c>
      <c r="C33">
        <f>SUMIFS('China Pumped Hydro'!$G:$G,'China Pumped Hydro'!$U:$U,"&lt;="&amp;Calculation!C$28,'China Pumped Hydro'!$P:$P,ROW($A5),'China Pumped Hydro'!$E:$E,About!$B$29)</f>
        <v>0</v>
      </c>
      <c r="D33">
        <f>SUMIFS('China Pumped Hydro'!$G:$G,'China Pumped Hydro'!$U:$U,"&lt;="&amp;Calculation!D$28,'China Pumped Hydro'!$P:$P,ROW($A5),'China Pumped Hydro'!$E:$E,About!$B$29)</f>
        <v>0</v>
      </c>
      <c r="E33">
        <f>SUMIFS('China Pumped Hydro'!$G:$G,'China Pumped Hydro'!$U:$U,"&lt;="&amp;Calculation!E$28,'China Pumped Hydro'!$P:$P,ROW($A5),'China Pumped Hydro'!$E:$E,About!$B$29)</f>
        <v>0</v>
      </c>
      <c r="F33">
        <f>SUMIFS('China Pumped Hydro'!$G:$G,'China Pumped Hydro'!$U:$U,"&lt;="&amp;Calculation!F$28,'China Pumped Hydro'!$P:$P,ROW($A5),'China Pumped Hydro'!$E:$E,About!$B$29)</f>
        <v>0</v>
      </c>
      <c r="G33">
        <f>SUMIFS('China Pumped Hydro'!$G:$G,'China Pumped Hydro'!$U:$U,"&lt;="&amp;Calculation!G$28,'China Pumped Hydro'!$P:$P,ROW($A5),'China Pumped Hydro'!$E:$E,About!$B$29)</f>
        <v>0</v>
      </c>
      <c r="H33">
        <f>SUMIFS('China Pumped Hydro'!$G:$G,'China Pumped Hydro'!$U:$U,"&lt;="&amp;Calculation!H$28,'China Pumped Hydro'!$P:$P,ROW($A5),'China Pumped Hydro'!$E:$E,About!$B$29)</f>
        <v>0</v>
      </c>
      <c r="I33">
        <f>SUMIFS('China Pumped Hydro'!$G:$G,'China Pumped Hydro'!$U:$U,"&lt;="&amp;Calculation!I$28,'China Pumped Hydro'!$P:$P,ROW($A5),'China Pumped Hydro'!$E:$E,About!$B$29)</f>
        <v>0</v>
      </c>
      <c r="J33">
        <f>SUMIFS('China Pumped Hydro'!$G:$G,'China Pumped Hydro'!$U:$U,"&lt;="&amp;Calculation!J$28,'China Pumped Hydro'!$P:$P,ROW($A5),'China Pumped Hydro'!$E:$E,About!$B$29)</f>
        <v>0</v>
      </c>
      <c r="K33">
        <f>SUMIFS('China Pumped Hydro'!$G:$G,'China Pumped Hydro'!$U:$U,"&lt;="&amp;Calculation!K$28,'China Pumped Hydro'!$P:$P,ROW($A5),'China Pumped Hydro'!$E:$E,About!$B$29)</f>
        <v>0</v>
      </c>
      <c r="L33">
        <f>SUMIFS('China Pumped Hydro'!$G:$G,'China Pumped Hydro'!$U:$U,"&lt;="&amp;Calculation!L$28,'China Pumped Hydro'!$P:$P,ROW($A5),'China Pumped Hydro'!$E:$E,About!$B$29)</f>
        <v>0</v>
      </c>
      <c r="M33">
        <f>SUMIFS('China Pumped Hydro'!$G:$G,'China Pumped Hydro'!$U:$U,"&lt;="&amp;Calculation!M$28,'China Pumped Hydro'!$P:$P,ROW($A5),'China Pumped Hydro'!$E:$E,About!$B$29)</f>
        <v>0</v>
      </c>
      <c r="N33">
        <f>SUMIFS('China Pumped Hydro'!$G:$G,'China Pumped Hydro'!$U:$U,"&lt;="&amp;Calculation!N$28,'China Pumped Hydro'!$P:$P,ROW($A5),'China Pumped Hydro'!$E:$E,About!$B$29)</f>
        <v>0</v>
      </c>
      <c r="O33">
        <f>SUMIFS('China Pumped Hydro'!$G:$G,'China Pumped Hydro'!$U:$U,"&lt;="&amp;Calculation!O$28,'China Pumped Hydro'!$P:$P,ROW($A5),'China Pumped Hydro'!$E:$E,About!$B$29)</f>
        <v>0</v>
      </c>
      <c r="P33">
        <f>SUMIFS('China Pumped Hydro'!$G:$G,'China Pumped Hydro'!$U:$U,"&lt;="&amp;Calculation!P$28,'China Pumped Hydro'!$P:$P,ROW($A5),'China Pumped Hydro'!$E:$E,About!$B$29)</f>
        <v>0</v>
      </c>
      <c r="Q33">
        <f>SUMIFS('China Pumped Hydro'!$G:$G,'China Pumped Hydro'!$U:$U,"&lt;="&amp;Calculation!Q$28,'China Pumped Hydro'!$P:$P,ROW($A5),'China Pumped Hydro'!$E:$E,About!$B$29)</f>
        <v>0</v>
      </c>
      <c r="R33">
        <f>SUMIFS('China Pumped Hydro'!$G:$G,'China Pumped Hydro'!$U:$U,"&lt;="&amp;Calculation!R$28,'China Pumped Hydro'!$P:$P,ROW($A5),'China Pumped Hydro'!$E:$E,About!$B$29)</f>
        <v>0</v>
      </c>
      <c r="S33">
        <f>SUMIFS('China Pumped Hydro'!$G:$G,'China Pumped Hydro'!$U:$U,"&lt;="&amp;Calculation!S$28,'China Pumped Hydro'!$P:$P,ROW($A5),'China Pumped Hydro'!$E:$E,About!$B$29)</f>
        <v>0</v>
      </c>
      <c r="T33">
        <f>SUMIFS('China Pumped Hydro'!$G:$G,'China Pumped Hydro'!$U:$U,"&lt;="&amp;Calculation!T$28,'China Pumped Hydro'!$P:$P,ROW($A5),'China Pumped Hydro'!$E:$E,About!$B$29)</f>
        <v>0</v>
      </c>
      <c r="U33">
        <f>SUMIFS('China Pumped Hydro'!$G:$G,'China Pumped Hydro'!$U:$U,"&lt;="&amp;Calculation!U$28,'China Pumped Hydro'!$P:$P,ROW($A5),'China Pumped Hydro'!$E:$E,About!$B$29)</f>
        <v>0</v>
      </c>
      <c r="V33">
        <f>SUMIFS('China Pumped Hydro'!$G:$G,'China Pumped Hydro'!$U:$U,"&lt;="&amp;Calculation!V$28,'China Pumped Hydro'!$P:$P,ROW($A5),'China Pumped Hydro'!$E:$E,About!$B$29)</f>
        <v>0</v>
      </c>
      <c r="W33">
        <f>SUMIFS('China Pumped Hydro'!$G:$G,'China Pumped Hydro'!$U:$U,"&lt;="&amp;Calculation!W$28,'China Pumped Hydro'!$P:$P,ROW($A5),'China Pumped Hydro'!$E:$E,About!$B$29)</f>
        <v>0</v>
      </c>
      <c r="X33">
        <f>SUMIFS('China Pumped Hydro'!$G:$G,'China Pumped Hydro'!$U:$U,"&lt;="&amp;Calculation!X$28,'China Pumped Hydro'!$P:$P,ROW($A5),'China Pumped Hydro'!$E:$E,About!$B$29)</f>
        <v>0</v>
      </c>
      <c r="Y33">
        <f>SUMIFS('China Pumped Hydro'!$G:$G,'China Pumped Hydro'!$U:$U,"&lt;="&amp;Calculation!Y$28,'China Pumped Hydro'!$P:$P,ROW($A5),'China Pumped Hydro'!$E:$E,About!$B$29)</f>
        <v>0</v>
      </c>
      <c r="Z33">
        <f>SUMIFS('China Pumped Hydro'!$G:$G,'China Pumped Hydro'!$U:$U,"&lt;="&amp;Calculation!Z$28,'China Pumped Hydro'!$P:$P,ROW($A5),'China Pumped Hydro'!$E:$E,About!$B$29)</f>
        <v>0</v>
      </c>
      <c r="AA33">
        <f>SUMIFS('China Pumped Hydro'!$G:$G,'China Pumped Hydro'!$U:$U,"&lt;="&amp;Calculation!AA$28,'China Pumped Hydro'!$P:$P,ROW($A5),'China Pumped Hydro'!$E:$E,About!$B$29)</f>
        <v>0</v>
      </c>
      <c r="AB33">
        <f>SUMIFS('China Pumped Hydro'!$G:$G,'China Pumped Hydro'!$U:$U,"&lt;="&amp;Calculation!AB$28,'China Pumped Hydro'!$P:$P,ROW($A5),'China Pumped Hydro'!$E:$E,About!$B$29)</f>
        <v>0</v>
      </c>
      <c r="AC33">
        <f>SUMIFS('China Pumped Hydro'!$G:$G,'China Pumped Hydro'!$U:$U,"&lt;="&amp;Calculation!AC$28,'China Pumped Hydro'!$P:$P,ROW($A5),'China Pumped Hydro'!$E:$E,About!$B$29)</f>
        <v>0</v>
      </c>
      <c r="AD33">
        <f>SUMIFS('China Pumped Hydro'!$G:$G,'China Pumped Hydro'!$U:$U,"&lt;="&amp;Calculation!AD$28,'China Pumped Hydro'!$P:$P,ROW($A5),'China Pumped Hydro'!$E:$E,About!$B$29)</f>
        <v>0</v>
      </c>
      <c r="AE33">
        <f>SUMIFS('China Pumped Hydro'!$G:$G,'China Pumped Hydro'!$U:$U,"&lt;="&amp;Calculation!AE$28,'China Pumped Hydro'!$P:$P,ROW($A5),'China Pumped Hydro'!$E:$E,About!$B$29)</f>
        <v>0</v>
      </c>
      <c r="AF33">
        <f>SUMIFS('China Pumped Hydro'!$G:$G,'China Pumped Hydro'!$U:$U,"&lt;="&amp;Calculation!AF$28,'China Pumped Hydro'!$P:$P,ROW($A5),'China Pumped Hydro'!$E:$E,About!$B$29)</f>
        <v>0</v>
      </c>
      <c r="AG33">
        <f>SUMIFS('China Pumped Hydro'!$G:$G,'China Pumped Hydro'!$U:$U,"&lt;="&amp;Calculation!AG$28,'China Pumped Hydro'!$P:$P,ROW($A5),'China Pumped Hydro'!$E:$E,About!$B$29)</f>
        <v>0</v>
      </c>
      <c r="AH33">
        <f>SUMIFS('China Pumped Hydro'!$G:$G,'China Pumped Hydro'!$U:$U,"&lt;="&amp;Calculation!AH$28,'China Pumped Hydro'!$P:$P,ROW($A5),'China Pumped Hydro'!$E:$E,About!$B$29)</f>
        <v>0</v>
      </c>
      <c r="AI33">
        <f>SUMIFS('China Pumped Hydro'!$G:$G,'China Pumped Hydro'!$U:$U,"&lt;="&amp;Calculation!AI$28,'China Pumped Hydro'!$P:$P,ROW($A5),'China Pumped Hydro'!$E:$E,About!$B$29)</f>
        <v>0</v>
      </c>
      <c r="AJ33">
        <f>SUMIFS('China Pumped Hydro'!$G:$G,'China Pumped Hydro'!$U:$U,"&lt;="&amp;Calculation!AJ$28,'China Pumped Hydro'!$P:$P,ROW($A5),'China Pumped Hydro'!$E:$E,About!$B$29)</f>
        <v>0</v>
      </c>
      <c r="AK33">
        <f>SUMIFS('China Pumped Hydro'!$G:$G,'China Pumped Hydro'!$U:$U,"&lt;="&amp;Calculation!AK$28,'China Pumped Hydro'!$P:$P,ROW($A5),'China Pumped Hydro'!$E:$E,About!$B$29)</f>
        <v>0</v>
      </c>
      <c r="AL33">
        <f>SUMIFS('China Pumped Hydro'!$G:$G,'China Pumped Hydro'!$U:$U,"&lt;="&amp;Calculation!AL$28,'China Pumped Hydro'!$P:$P,ROW($A5),'China Pumped Hydro'!$E:$E,About!$B$29)</f>
        <v>0</v>
      </c>
      <c r="AM33">
        <f>SUMIFS('China Pumped Hydro'!$G:$G,'China Pumped Hydro'!$U:$U,"&lt;="&amp;Calculation!AM$28,'China Pumped Hydro'!$P:$P,ROW($A5),'China Pumped Hydro'!$E:$E,About!$B$29)</f>
        <v>0</v>
      </c>
      <c r="AN33">
        <f>SUMIFS('China Pumped Hydro'!$G:$G,'China Pumped Hydro'!$U:$U,"&lt;="&amp;Calculation!AN$28,'China Pumped Hydro'!$P:$P,ROW($A5),'China Pumped Hydro'!$E:$E,About!$B$29)</f>
        <v>0</v>
      </c>
      <c r="AO33">
        <f>SUMIFS('China Pumped Hydro'!$G:$G,'China Pumped Hydro'!$U:$U,"&lt;="&amp;Calculation!AO$28,'China Pumped Hydro'!$P:$P,ROW($A5),'China Pumped Hydro'!$E:$E,About!$B$29)</f>
        <v>0</v>
      </c>
      <c r="AP33">
        <f>SUMIFS('China Pumped Hydro'!$G:$G,'China Pumped Hydro'!$U:$U,"&lt;="&amp;Calculation!AP$28,'China Pumped Hydro'!$P:$P,ROW($A5),'China Pumped Hydro'!$E:$E,About!$B$29)</f>
        <v>0</v>
      </c>
      <c r="AQ33">
        <f>SUMIFS('China Pumped Hydro'!$G:$G,'China Pumped Hydro'!$U:$U,"&lt;="&amp;Calculation!AQ$28,'China Pumped Hydro'!$P:$P,ROW($A5),'China Pumped Hydro'!$E:$E,About!$B$29)</f>
        <v>0</v>
      </c>
      <c r="AR33">
        <f>SUMIFS('China Pumped Hydro'!$G:$G,'China Pumped Hydro'!$U:$U,"&lt;="&amp;Calculation!AR$28,'China Pumped Hydro'!$P:$P,ROW($A5),'China Pumped Hydro'!$E:$E,About!$B$29)</f>
        <v>0</v>
      </c>
      <c r="AS33">
        <f>SUMIFS('China Pumped Hydro'!$G:$G,'China Pumped Hydro'!$U:$U,"&lt;="&amp;Calculation!AS$28,'China Pumped Hydro'!$P:$P,ROW($A5),'China Pumped Hydro'!$E:$E,About!$B$29)</f>
        <v>0</v>
      </c>
      <c r="AT33">
        <f>SUMIFS('China Pumped Hydro'!$G:$G,'China Pumped Hydro'!$U:$U,"&lt;="&amp;Calculation!AT$28,'China Pumped Hydro'!$P:$P,ROW($A5),'China Pumped Hydro'!$E:$E,About!$B$29)</f>
        <v>0</v>
      </c>
      <c r="AU33">
        <f>SUMIFS('China Pumped Hydro'!$G:$G,'China Pumped Hydro'!$U:$U,"&lt;="&amp;Calculation!AU$28,'China Pumped Hydro'!$P:$P,ROW($A5),'China Pumped Hydro'!$E:$E,About!$B$29)</f>
        <v>0</v>
      </c>
      <c r="AV33">
        <f>SUMIFS('China Pumped Hydro'!$G:$G,'China Pumped Hydro'!$U:$U,"&lt;="&amp;Calculation!AV$28,'China Pumped Hydro'!$P:$P,ROW($A5),'China Pumped Hydro'!$E:$E,About!$B$29)</f>
        <v>0</v>
      </c>
      <c r="AW33">
        <f>SUMIFS('China Pumped Hydro'!$G:$G,'China Pumped Hydro'!$U:$U,"&lt;="&amp;Calculation!AW$28,'China Pumped Hydro'!$P:$P,ROW($A5),'China Pumped Hydro'!$E:$E,About!$B$29)</f>
        <v>0</v>
      </c>
      <c r="AX33">
        <f>SUMIFS('China Pumped Hydro'!$G:$G,'China Pumped Hydro'!$U:$U,"&lt;="&amp;Calculation!AX$28,'China Pumped Hydro'!$P:$P,ROW($A5),'China Pumped Hydro'!$E:$E,About!$B$29)</f>
        <v>0</v>
      </c>
      <c r="AY33">
        <f>SUMIFS('China Pumped Hydro'!$G:$G,'China Pumped Hydro'!$U:$U,"&lt;="&amp;Calculation!AY$28,'China Pumped Hydro'!$P:$P,ROW($A5),'China Pumped Hydro'!$E:$E,About!$B$29)</f>
        <v>0</v>
      </c>
      <c r="AZ33">
        <f>SUMIFS('China Pumped Hydro'!$G:$G,'China Pumped Hydro'!$U:$U,"&lt;="&amp;Calculation!AZ$28,'China Pumped Hydro'!$P:$P,ROW($A5),'China Pumped Hydro'!$E:$E,About!$B$29)</f>
        <v>0</v>
      </c>
    </row>
    <row r="34" spans="1:52">
      <c r="A34" t="s">
        <v>616</v>
      </c>
      <c r="B34">
        <f>SUMIFS('China Pumped Hydro'!$G:$G,'China Pumped Hydro'!$U:$U,"&lt;="&amp;Calculation!B$28,'China Pumped Hydro'!$P:$P,ROW($A6),'China Pumped Hydro'!$E:$E,About!$B$29)</f>
        <v>0</v>
      </c>
      <c r="C34">
        <f>SUMIFS('China Pumped Hydro'!$G:$G,'China Pumped Hydro'!$U:$U,"&lt;="&amp;Calculation!C$28,'China Pumped Hydro'!$P:$P,ROW($A6),'China Pumped Hydro'!$E:$E,About!$B$29)</f>
        <v>0</v>
      </c>
      <c r="D34">
        <f>SUMIFS('China Pumped Hydro'!$G:$G,'China Pumped Hydro'!$U:$U,"&lt;="&amp;Calculation!D$28,'China Pumped Hydro'!$P:$P,ROW($A6),'China Pumped Hydro'!$E:$E,About!$B$29)</f>
        <v>0</v>
      </c>
      <c r="E34">
        <f>SUMIFS('China Pumped Hydro'!$G:$G,'China Pumped Hydro'!$U:$U,"&lt;="&amp;Calculation!E$28,'China Pumped Hydro'!$P:$P,ROW($A6),'China Pumped Hydro'!$E:$E,About!$B$29)</f>
        <v>0</v>
      </c>
      <c r="F34">
        <f>SUMIFS('China Pumped Hydro'!$G:$G,'China Pumped Hydro'!$U:$U,"&lt;="&amp;Calculation!F$28,'China Pumped Hydro'!$P:$P,ROW($A6),'China Pumped Hydro'!$E:$E,About!$B$29)</f>
        <v>0</v>
      </c>
      <c r="G34">
        <f>SUMIFS('China Pumped Hydro'!$G:$G,'China Pumped Hydro'!$U:$U,"&lt;="&amp;Calculation!G$28,'China Pumped Hydro'!$P:$P,ROW($A6),'China Pumped Hydro'!$E:$E,About!$B$29)</f>
        <v>0</v>
      </c>
      <c r="H34">
        <f>SUMIFS('China Pumped Hydro'!$G:$G,'China Pumped Hydro'!$U:$U,"&lt;="&amp;Calculation!H$28,'China Pumped Hydro'!$P:$P,ROW($A6),'China Pumped Hydro'!$E:$E,About!$B$29)</f>
        <v>0</v>
      </c>
      <c r="I34">
        <f>SUMIFS('China Pumped Hydro'!$G:$G,'China Pumped Hydro'!$U:$U,"&lt;="&amp;Calculation!I$28,'China Pumped Hydro'!$P:$P,ROW($A6),'China Pumped Hydro'!$E:$E,About!$B$29)</f>
        <v>0</v>
      </c>
      <c r="J34">
        <f>SUMIFS('China Pumped Hydro'!$G:$G,'China Pumped Hydro'!$U:$U,"&lt;="&amp;Calculation!J$28,'China Pumped Hydro'!$P:$P,ROW($A6),'China Pumped Hydro'!$E:$E,About!$B$29)</f>
        <v>0</v>
      </c>
      <c r="K34">
        <f>SUMIFS('China Pumped Hydro'!$G:$G,'China Pumped Hydro'!$U:$U,"&lt;="&amp;Calculation!K$28,'China Pumped Hydro'!$P:$P,ROW($A6),'China Pumped Hydro'!$E:$E,About!$B$29)</f>
        <v>0</v>
      </c>
      <c r="L34">
        <f>SUMIFS('China Pumped Hydro'!$G:$G,'China Pumped Hydro'!$U:$U,"&lt;="&amp;Calculation!L$28,'China Pumped Hydro'!$P:$P,ROW($A6),'China Pumped Hydro'!$E:$E,About!$B$29)</f>
        <v>0</v>
      </c>
      <c r="M34">
        <f>SUMIFS('China Pumped Hydro'!$G:$G,'China Pumped Hydro'!$U:$U,"&lt;="&amp;Calculation!M$28,'China Pumped Hydro'!$P:$P,ROW($A6),'China Pumped Hydro'!$E:$E,About!$B$29)</f>
        <v>0</v>
      </c>
      <c r="N34">
        <f>SUMIFS('China Pumped Hydro'!$G:$G,'China Pumped Hydro'!$U:$U,"&lt;="&amp;Calculation!N$28,'China Pumped Hydro'!$P:$P,ROW($A6),'China Pumped Hydro'!$E:$E,About!$B$29)</f>
        <v>0</v>
      </c>
      <c r="O34">
        <f>SUMIFS('China Pumped Hydro'!$G:$G,'China Pumped Hydro'!$U:$U,"&lt;="&amp;Calculation!O$28,'China Pumped Hydro'!$P:$P,ROW($A6),'China Pumped Hydro'!$E:$E,About!$B$29)</f>
        <v>0</v>
      </c>
      <c r="P34">
        <f>SUMIFS('China Pumped Hydro'!$G:$G,'China Pumped Hydro'!$U:$U,"&lt;="&amp;Calculation!P$28,'China Pumped Hydro'!$P:$P,ROW($A6),'China Pumped Hydro'!$E:$E,About!$B$29)</f>
        <v>0</v>
      </c>
      <c r="Q34">
        <f>SUMIFS('China Pumped Hydro'!$G:$G,'China Pumped Hydro'!$U:$U,"&lt;="&amp;Calculation!Q$28,'China Pumped Hydro'!$P:$P,ROW($A6),'China Pumped Hydro'!$E:$E,About!$B$29)</f>
        <v>0</v>
      </c>
      <c r="R34">
        <f>SUMIFS('China Pumped Hydro'!$G:$G,'China Pumped Hydro'!$U:$U,"&lt;="&amp;Calculation!R$28,'China Pumped Hydro'!$P:$P,ROW($A6),'China Pumped Hydro'!$E:$E,About!$B$29)</f>
        <v>0</v>
      </c>
      <c r="S34">
        <f>SUMIFS('China Pumped Hydro'!$G:$G,'China Pumped Hydro'!$U:$U,"&lt;="&amp;Calculation!S$28,'China Pumped Hydro'!$P:$P,ROW($A6),'China Pumped Hydro'!$E:$E,About!$B$29)</f>
        <v>0</v>
      </c>
      <c r="T34">
        <f>SUMIFS('China Pumped Hydro'!$G:$G,'China Pumped Hydro'!$U:$U,"&lt;="&amp;Calculation!T$28,'China Pumped Hydro'!$P:$P,ROW($A6),'China Pumped Hydro'!$E:$E,About!$B$29)</f>
        <v>0</v>
      </c>
      <c r="U34">
        <f>SUMIFS('China Pumped Hydro'!$G:$G,'China Pumped Hydro'!$U:$U,"&lt;="&amp;Calculation!U$28,'China Pumped Hydro'!$P:$P,ROW($A6),'China Pumped Hydro'!$E:$E,About!$B$29)</f>
        <v>0</v>
      </c>
      <c r="V34">
        <f>SUMIFS('China Pumped Hydro'!$G:$G,'China Pumped Hydro'!$U:$U,"&lt;="&amp;Calculation!V$28,'China Pumped Hydro'!$P:$P,ROW($A6),'China Pumped Hydro'!$E:$E,About!$B$29)</f>
        <v>0</v>
      </c>
      <c r="W34">
        <f>SUMIFS('China Pumped Hydro'!$G:$G,'China Pumped Hydro'!$U:$U,"&lt;="&amp;Calculation!W$28,'China Pumped Hydro'!$P:$P,ROW($A6),'China Pumped Hydro'!$E:$E,About!$B$29)</f>
        <v>0</v>
      </c>
      <c r="X34">
        <f>SUMIFS('China Pumped Hydro'!$G:$G,'China Pumped Hydro'!$U:$U,"&lt;="&amp;Calculation!X$28,'China Pumped Hydro'!$P:$P,ROW($A6),'China Pumped Hydro'!$E:$E,About!$B$29)</f>
        <v>0</v>
      </c>
      <c r="Y34">
        <f>SUMIFS('China Pumped Hydro'!$G:$G,'China Pumped Hydro'!$U:$U,"&lt;="&amp;Calculation!Y$28,'China Pumped Hydro'!$P:$P,ROW($A6),'China Pumped Hydro'!$E:$E,About!$B$29)</f>
        <v>0</v>
      </c>
      <c r="Z34">
        <f>SUMIFS('China Pumped Hydro'!$G:$G,'China Pumped Hydro'!$U:$U,"&lt;="&amp;Calculation!Z$28,'China Pumped Hydro'!$P:$P,ROW($A6),'China Pumped Hydro'!$E:$E,About!$B$29)</f>
        <v>0</v>
      </c>
      <c r="AA34">
        <f>SUMIFS('China Pumped Hydro'!$G:$G,'China Pumped Hydro'!$U:$U,"&lt;="&amp;Calculation!AA$28,'China Pumped Hydro'!$P:$P,ROW($A6),'China Pumped Hydro'!$E:$E,About!$B$29)</f>
        <v>0</v>
      </c>
      <c r="AB34">
        <f>SUMIFS('China Pumped Hydro'!$G:$G,'China Pumped Hydro'!$U:$U,"&lt;="&amp;Calculation!AB$28,'China Pumped Hydro'!$P:$P,ROW($A6),'China Pumped Hydro'!$E:$E,About!$B$29)</f>
        <v>0</v>
      </c>
      <c r="AC34">
        <f>SUMIFS('China Pumped Hydro'!$G:$G,'China Pumped Hydro'!$U:$U,"&lt;="&amp;Calculation!AC$28,'China Pumped Hydro'!$P:$P,ROW($A6),'China Pumped Hydro'!$E:$E,About!$B$29)</f>
        <v>0</v>
      </c>
      <c r="AD34">
        <f>SUMIFS('China Pumped Hydro'!$G:$G,'China Pumped Hydro'!$U:$U,"&lt;="&amp;Calculation!AD$28,'China Pumped Hydro'!$P:$P,ROW($A6),'China Pumped Hydro'!$E:$E,About!$B$29)</f>
        <v>0</v>
      </c>
      <c r="AE34">
        <f>SUMIFS('China Pumped Hydro'!$G:$G,'China Pumped Hydro'!$U:$U,"&lt;="&amp;Calculation!AE$28,'China Pumped Hydro'!$P:$P,ROW($A6),'China Pumped Hydro'!$E:$E,About!$B$29)</f>
        <v>0</v>
      </c>
      <c r="AF34">
        <f>SUMIFS('China Pumped Hydro'!$G:$G,'China Pumped Hydro'!$U:$U,"&lt;="&amp;Calculation!AF$28,'China Pumped Hydro'!$P:$P,ROW($A6),'China Pumped Hydro'!$E:$E,About!$B$29)</f>
        <v>0</v>
      </c>
      <c r="AG34">
        <f>SUMIFS('China Pumped Hydro'!$G:$G,'China Pumped Hydro'!$U:$U,"&lt;="&amp;Calculation!AG$28,'China Pumped Hydro'!$P:$P,ROW($A6),'China Pumped Hydro'!$E:$E,About!$B$29)</f>
        <v>0</v>
      </c>
      <c r="AH34">
        <f>SUMIFS('China Pumped Hydro'!$G:$G,'China Pumped Hydro'!$U:$U,"&lt;="&amp;Calculation!AH$28,'China Pumped Hydro'!$P:$P,ROW($A6),'China Pumped Hydro'!$E:$E,About!$B$29)</f>
        <v>0</v>
      </c>
      <c r="AI34">
        <f>SUMIFS('China Pumped Hydro'!$G:$G,'China Pumped Hydro'!$U:$U,"&lt;="&amp;Calculation!AI$28,'China Pumped Hydro'!$P:$P,ROW($A6),'China Pumped Hydro'!$E:$E,About!$B$29)</f>
        <v>0</v>
      </c>
      <c r="AJ34">
        <f>SUMIFS('China Pumped Hydro'!$G:$G,'China Pumped Hydro'!$U:$U,"&lt;="&amp;Calculation!AJ$28,'China Pumped Hydro'!$P:$P,ROW($A6),'China Pumped Hydro'!$E:$E,About!$B$29)</f>
        <v>0</v>
      </c>
      <c r="AK34">
        <f>SUMIFS('China Pumped Hydro'!$G:$G,'China Pumped Hydro'!$U:$U,"&lt;="&amp;Calculation!AK$28,'China Pumped Hydro'!$P:$P,ROW($A6),'China Pumped Hydro'!$E:$E,About!$B$29)</f>
        <v>0</v>
      </c>
      <c r="AL34">
        <f>SUMIFS('China Pumped Hydro'!$G:$G,'China Pumped Hydro'!$U:$U,"&lt;="&amp;Calculation!AL$28,'China Pumped Hydro'!$P:$P,ROW($A6),'China Pumped Hydro'!$E:$E,About!$B$29)</f>
        <v>0</v>
      </c>
      <c r="AM34">
        <f>SUMIFS('China Pumped Hydro'!$G:$G,'China Pumped Hydro'!$U:$U,"&lt;="&amp;Calculation!AM$28,'China Pumped Hydro'!$P:$P,ROW($A6),'China Pumped Hydro'!$E:$E,About!$B$29)</f>
        <v>0</v>
      </c>
      <c r="AN34">
        <f>SUMIFS('China Pumped Hydro'!$G:$G,'China Pumped Hydro'!$U:$U,"&lt;="&amp;Calculation!AN$28,'China Pumped Hydro'!$P:$P,ROW($A6),'China Pumped Hydro'!$E:$E,About!$B$29)</f>
        <v>0</v>
      </c>
      <c r="AO34">
        <f>SUMIFS('China Pumped Hydro'!$G:$G,'China Pumped Hydro'!$U:$U,"&lt;="&amp;Calculation!AO$28,'China Pumped Hydro'!$P:$P,ROW($A6),'China Pumped Hydro'!$E:$E,About!$B$29)</f>
        <v>0</v>
      </c>
      <c r="AP34">
        <f>SUMIFS('China Pumped Hydro'!$G:$G,'China Pumped Hydro'!$U:$U,"&lt;="&amp;Calculation!AP$28,'China Pumped Hydro'!$P:$P,ROW($A6),'China Pumped Hydro'!$E:$E,About!$B$29)</f>
        <v>0</v>
      </c>
      <c r="AQ34">
        <f>SUMIFS('China Pumped Hydro'!$G:$G,'China Pumped Hydro'!$U:$U,"&lt;="&amp;Calculation!AQ$28,'China Pumped Hydro'!$P:$P,ROW($A6),'China Pumped Hydro'!$E:$E,About!$B$29)</f>
        <v>0</v>
      </c>
      <c r="AR34">
        <f>SUMIFS('China Pumped Hydro'!$G:$G,'China Pumped Hydro'!$U:$U,"&lt;="&amp;Calculation!AR$28,'China Pumped Hydro'!$P:$P,ROW($A6),'China Pumped Hydro'!$E:$E,About!$B$29)</f>
        <v>0</v>
      </c>
      <c r="AS34">
        <f>SUMIFS('China Pumped Hydro'!$G:$G,'China Pumped Hydro'!$U:$U,"&lt;="&amp;Calculation!AS$28,'China Pumped Hydro'!$P:$P,ROW($A6),'China Pumped Hydro'!$E:$E,About!$B$29)</f>
        <v>0</v>
      </c>
      <c r="AT34">
        <f>SUMIFS('China Pumped Hydro'!$G:$G,'China Pumped Hydro'!$U:$U,"&lt;="&amp;Calculation!AT$28,'China Pumped Hydro'!$P:$P,ROW($A6),'China Pumped Hydro'!$E:$E,About!$B$29)</f>
        <v>0</v>
      </c>
      <c r="AU34">
        <f>SUMIFS('China Pumped Hydro'!$G:$G,'China Pumped Hydro'!$U:$U,"&lt;="&amp;Calculation!AU$28,'China Pumped Hydro'!$P:$P,ROW($A6),'China Pumped Hydro'!$E:$E,About!$B$29)</f>
        <v>0</v>
      </c>
      <c r="AV34">
        <f>SUMIFS('China Pumped Hydro'!$G:$G,'China Pumped Hydro'!$U:$U,"&lt;="&amp;Calculation!AV$28,'China Pumped Hydro'!$P:$P,ROW($A6),'China Pumped Hydro'!$E:$E,About!$B$29)</f>
        <v>0</v>
      </c>
      <c r="AW34">
        <f>SUMIFS('China Pumped Hydro'!$G:$G,'China Pumped Hydro'!$U:$U,"&lt;="&amp;Calculation!AW$28,'China Pumped Hydro'!$P:$P,ROW($A6),'China Pumped Hydro'!$E:$E,About!$B$29)</f>
        <v>0</v>
      </c>
      <c r="AX34">
        <f>SUMIFS('China Pumped Hydro'!$G:$G,'China Pumped Hydro'!$U:$U,"&lt;="&amp;Calculation!AX$28,'China Pumped Hydro'!$P:$P,ROW($A6),'China Pumped Hydro'!$E:$E,About!$B$29)</f>
        <v>0</v>
      </c>
      <c r="AY34">
        <f>SUMIFS('China Pumped Hydro'!$G:$G,'China Pumped Hydro'!$U:$U,"&lt;="&amp;Calculation!AY$28,'China Pumped Hydro'!$P:$P,ROW($A6),'China Pumped Hydro'!$E:$E,About!$B$29)</f>
        <v>0</v>
      </c>
      <c r="AZ34">
        <f>SUMIFS('China Pumped Hydro'!$G:$G,'China Pumped Hydro'!$U:$U,"&lt;="&amp;Calculation!AZ$28,'China Pumped Hydro'!$P:$P,ROW($A6),'China Pumped Hydro'!$E:$E,About!$B$29)</f>
        <v>0</v>
      </c>
    </row>
    <row r="35" spans="1:52">
      <c r="A35" t="s">
        <v>1590</v>
      </c>
      <c r="B35">
        <f>SUMIFS('China Pumped Hydro'!$G:$G,'China Pumped Hydro'!$U:$U,"&lt;="&amp;Calculation!B$28,'China Pumped Hydro'!$P:$P,ROW($A7),'China Pumped Hydro'!$E:$E,About!$B$29)*$B$38</f>
        <v>0</v>
      </c>
      <c r="C35">
        <f>SUMIFS('China Pumped Hydro'!$G:$G,'China Pumped Hydro'!$U:$U,"&lt;="&amp;Calculation!C$28,'China Pumped Hydro'!$P:$P,ROW($A7),'China Pumped Hydro'!$E:$E,About!$B$29)*$B$38</f>
        <v>0</v>
      </c>
      <c r="D35">
        <f>SUMIFS('China Pumped Hydro'!$G:$G,'China Pumped Hydro'!$U:$U,"&lt;="&amp;Calculation!D$28,'China Pumped Hydro'!$P:$P,ROW($A7),'China Pumped Hydro'!$E:$E,About!$B$29)*$B$38</f>
        <v>0</v>
      </c>
      <c r="E35">
        <f>SUMIFS('China Pumped Hydro'!$G:$G,'China Pumped Hydro'!$U:$U,"&lt;="&amp;Calculation!E$28,'China Pumped Hydro'!$P:$P,ROW($A7),'China Pumped Hydro'!$E:$E,About!$B$29)*$B$38</f>
        <v>0</v>
      </c>
      <c r="F35">
        <f>SUMIFS('China Pumped Hydro'!$G:$G,'China Pumped Hydro'!$U:$U,"&lt;="&amp;Calculation!F$28,'China Pumped Hydro'!$P:$P,ROW($A7),'China Pumped Hydro'!$E:$E,About!$B$29)*$B$38</f>
        <v>0</v>
      </c>
      <c r="G35">
        <f>SUMIFS('China Pumped Hydro'!$G:$G,'China Pumped Hydro'!$U:$U,"&lt;="&amp;Calculation!G$28,'China Pumped Hydro'!$P:$P,ROW($A7),'China Pumped Hydro'!$E:$E,About!$B$29)*$B$38</f>
        <v>0</v>
      </c>
      <c r="H35">
        <f>SUMIFS('China Pumped Hydro'!$G:$G,'China Pumped Hydro'!$U:$U,"&lt;="&amp;Calculation!H$28,'China Pumped Hydro'!$P:$P,ROW($A7),'China Pumped Hydro'!$E:$E,About!$B$29)*$B$38</f>
        <v>0</v>
      </c>
      <c r="I35">
        <f>SUMIFS('China Pumped Hydro'!$G:$G,'China Pumped Hydro'!$U:$U,"&lt;="&amp;Calculation!I$28,'China Pumped Hydro'!$P:$P,ROW($A7),'China Pumped Hydro'!$E:$E,About!$B$29)*$B$38</f>
        <v>0</v>
      </c>
      <c r="J35">
        <f>SUMIFS('China Pumped Hydro'!$G:$G,'China Pumped Hydro'!$U:$U,"&lt;="&amp;Calculation!J$28,'China Pumped Hydro'!$P:$P,ROW($A7),'China Pumped Hydro'!$E:$E,About!$B$29)*$B$38</f>
        <v>0</v>
      </c>
      <c r="K35">
        <f>SUMIFS('China Pumped Hydro'!$G:$G,'China Pumped Hydro'!$U:$U,"&lt;="&amp;Calculation!K$28,'China Pumped Hydro'!$P:$P,ROW($A7),'China Pumped Hydro'!$E:$E,About!$B$29)*$B$38</f>
        <v>0</v>
      </c>
      <c r="L35">
        <f>SUMIFS('China Pumped Hydro'!$G:$G,'China Pumped Hydro'!$U:$U,"&lt;="&amp;Calculation!L$28,'China Pumped Hydro'!$P:$P,ROW($A7),'China Pumped Hydro'!$E:$E,About!$B$29)*$B$38</f>
        <v>0</v>
      </c>
      <c r="M35">
        <f>SUMIFS('China Pumped Hydro'!$G:$G,'China Pumped Hydro'!$U:$U,"&lt;="&amp;Calculation!M$28,'China Pumped Hydro'!$P:$P,ROW($A7),'China Pumped Hydro'!$E:$E,About!$B$29)*$B$38</f>
        <v>0</v>
      </c>
      <c r="N35">
        <f>SUMIFS('China Pumped Hydro'!$G:$G,'China Pumped Hydro'!$U:$U,"&lt;="&amp;Calculation!N$28,'China Pumped Hydro'!$P:$P,ROW($A7),'China Pumped Hydro'!$E:$E,About!$B$29)*$B$38</f>
        <v>0</v>
      </c>
      <c r="O35">
        <f>SUMIFS('China Pumped Hydro'!$G:$G,'China Pumped Hydro'!$U:$U,"&lt;="&amp;Calculation!O$28,'China Pumped Hydro'!$P:$P,ROW($A7),'China Pumped Hydro'!$E:$E,About!$B$29)*$B$38</f>
        <v>0</v>
      </c>
      <c r="P35">
        <f>SUMIFS('China Pumped Hydro'!$G:$G,'China Pumped Hydro'!$U:$U,"&lt;="&amp;Calculation!P$28,'China Pumped Hydro'!$P:$P,ROW($A7),'China Pumped Hydro'!$E:$E,About!$B$29)*$B$38</f>
        <v>0</v>
      </c>
      <c r="Q35">
        <f>SUMIFS('China Pumped Hydro'!$G:$G,'China Pumped Hydro'!$U:$U,"&lt;="&amp;Calculation!Q$28,'China Pumped Hydro'!$P:$P,ROW($A7),'China Pumped Hydro'!$E:$E,About!$B$29)*$B$38</f>
        <v>0</v>
      </c>
      <c r="R35">
        <f>SUMIFS('China Pumped Hydro'!$G:$G,'China Pumped Hydro'!$U:$U,"&lt;="&amp;Calculation!R$28,'China Pumped Hydro'!$P:$P,ROW($A7),'China Pumped Hydro'!$E:$E,About!$B$29)*$B$38</f>
        <v>0</v>
      </c>
      <c r="S35">
        <f>SUMIFS('China Pumped Hydro'!$G:$G,'China Pumped Hydro'!$U:$U,"&lt;="&amp;Calculation!S$28,'China Pumped Hydro'!$P:$P,ROW($A7),'China Pumped Hydro'!$E:$E,About!$B$29)*$B$38</f>
        <v>0</v>
      </c>
      <c r="T35">
        <f>SUMIFS('China Pumped Hydro'!$G:$G,'China Pumped Hydro'!$U:$U,"&lt;="&amp;Calculation!T$28,'China Pumped Hydro'!$P:$P,ROW($A7),'China Pumped Hydro'!$E:$E,About!$B$29)*$B$38</f>
        <v>0</v>
      </c>
      <c r="U35">
        <f>SUMIFS('China Pumped Hydro'!$G:$G,'China Pumped Hydro'!$U:$U,"&lt;="&amp;Calculation!U$28,'China Pumped Hydro'!$P:$P,ROW($A7),'China Pumped Hydro'!$E:$E,About!$B$29)*$B$38</f>
        <v>0</v>
      </c>
      <c r="V35">
        <f>SUMIFS('China Pumped Hydro'!$G:$G,'China Pumped Hydro'!$U:$U,"&lt;="&amp;Calculation!V$28,'China Pumped Hydro'!$P:$P,ROW($A7),'China Pumped Hydro'!$E:$E,About!$B$29)*$B$38</f>
        <v>0</v>
      </c>
      <c r="W35">
        <f>SUMIFS('China Pumped Hydro'!$G:$G,'China Pumped Hydro'!$U:$U,"&lt;="&amp;Calculation!W$28,'China Pumped Hydro'!$P:$P,ROW($A7),'China Pumped Hydro'!$E:$E,About!$B$29)*$B$38</f>
        <v>0</v>
      </c>
      <c r="X35">
        <f>SUMIFS('China Pumped Hydro'!$G:$G,'China Pumped Hydro'!$U:$U,"&lt;="&amp;Calculation!X$28,'China Pumped Hydro'!$P:$P,ROW($A7),'China Pumped Hydro'!$E:$E,About!$B$29)*$B$38</f>
        <v>0</v>
      </c>
      <c r="Y35">
        <f>SUMIFS('China Pumped Hydro'!$G:$G,'China Pumped Hydro'!$U:$U,"&lt;="&amp;Calculation!Y$28,'China Pumped Hydro'!$P:$P,ROW($A7),'China Pumped Hydro'!$E:$E,About!$B$29)*$B$38</f>
        <v>0</v>
      </c>
      <c r="Z35">
        <f>SUMIFS('China Pumped Hydro'!$G:$G,'China Pumped Hydro'!$U:$U,"&lt;="&amp;Calculation!Z$28,'China Pumped Hydro'!$P:$P,ROW($A7),'China Pumped Hydro'!$E:$E,About!$B$29)*$B$38</f>
        <v>0</v>
      </c>
      <c r="AA35">
        <f>SUMIFS('China Pumped Hydro'!$G:$G,'China Pumped Hydro'!$U:$U,"&lt;="&amp;Calculation!AA$28,'China Pumped Hydro'!$P:$P,ROW($A7),'China Pumped Hydro'!$E:$E,About!$B$29)*$B$38</f>
        <v>0</v>
      </c>
      <c r="AB35">
        <f>SUMIFS('China Pumped Hydro'!$G:$G,'China Pumped Hydro'!$U:$U,"&lt;="&amp;Calculation!AB$28,'China Pumped Hydro'!$P:$P,ROW($A7),'China Pumped Hydro'!$E:$E,About!$B$29)*$B$38</f>
        <v>0</v>
      </c>
      <c r="AC35">
        <f>SUMIFS('China Pumped Hydro'!$G:$G,'China Pumped Hydro'!$U:$U,"&lt;="&amp;Calculation!AC$28,'China Pumped Hydro'!$P:$P,ROW($A7),'China Pumped Hydro'!$E:$E,About!$B$29)*$B$38</f>
        <v>0</v>
      </c>
      <c r="AD35">
        <f>SUMIFS('China Pumped Hydro'!$G:$G,'China Pumped Hydro'!$U:$U,"&lt;="&amp;Calculation!AD$28,'China Pumped Hydro'!$P:$P,ROW($A7),'China Pumped Hydro'!$E:$E,About!$B$29)*$B$38</f>
        <v>0</v>
      </c>
      <c r="AE35">
        <f>SUMIFS('China Pumped Hydro'!$G:$G,'China Pumped Hydro'!$U:$U,"&lt;="&amp;Calculation!AE$28,'China Pumped Hydro'!$P:$P,ROW($A7),'China Pumped Hydro'!$E:$E,About!$B$29)*$B$38</f>
        <v>0</v>
      </c>
      <c r="AF35">
        <f>SUMIFS('China Pumped Hydro'!$G:$G,'China Pumped Hydro'!$U:$U,"&lt;="&amp;Calculation!AF$28,'China Pumped Hydro'!$P:$P,ROW($A7),'China Pumped Hydro'!$E:$E,About!$B$29)*$B$38</f>
        <v>0</v>
      </c>
      <c r="AG35">
        <f>SUMIFS('China Pumped Hydro'!$G:$G,'China Pumped Hydro'!$U:$U,"&lt;="&amp;Calculation!AG$28,'China Pumped Hydro'!$P:$P,ROW($A7),'China Pumped Hydro'!$E:$E,About!$B$29)*$B$38</f>
        <v>0</v>
      </c>
      <c r="AH35">
        <f>SUMIFS('China Pumped Hydro'!$G:$G,'China Pumped Hydro'!$U:$U,"&lt;="&amp;Calculation!AH$28,'China Pumped Hydro'!$P:$P,ROW($A7),'China Pumped Hydro'!$E:$E,About!$B$29)*$B$38</f>
        <v>0</v>
      </c>
      <c r="AI35">
        <f>SUMIFS('China Pumped Hydro'!$G:$G,'China Pumped Hydro'!$U:$U,"&lt;="&amp;Calculation!AI$28,'China Pumped Hydro'!$P:$P,ROW($A7),'China Pumped Hydro'!$E:$E,About!$B$29)*$B$38</f>
        <v>0</v>
      </c>
      <c r="AJ35">
        <f>SUMIFS('China Pumped Hydro'!$G:$G,'China Pumped Hydro'!$U:$U,"&lt;="&amp;Calculation!AJ$28,'China Pumped Hydro'!$P:$P,ROW($A7),'China Pumped Hydro'!$E:$E,About!$B$29)*$B$38</f>
        <v>0</v>
      </c>
      <c r="AK35">
        <f>SUMIFS('China Pumped Hydro'!$G:$G,'China Pumped Hydro'!$U:$U,"&lt;="&amp;Calculation!AK$28,'China Pumped Hydro'!$P:$P,ROW($A7),'China Pumped Hydro'!$E:$E,About!$B$29)*$B$38</f>
        <v>0</v>
      </c>
      <c r="AL35">
        <f>SUMIFS('China Pumped Hydro'!$G:$G,'China Pumped Hydro'!$U:$U,"&lt;="&amp;Calculation!AL$28,'China Pumped Hydro'!$P:$P,ROW($A7),'China Pumped Hydro'!$E:$E,About!$B$29)*$B$38</f>
        <v>0</v>
      </c>
      <c r="AM35">
        <f>SUMIFS('China Pumped Hydro'!$G:$G,'China Pumped Hydro'!$U:$U,"&lt;="&amp;Calculation!AM$28,'China Pumped Hydro'!$P:$P,ROW($A7),'China Pumped Hydro'!$E:$E,About!$B$29)*$B$38</f>
        <v>0</v>
      </c>
      <c r="AN35">
        <f>SUMIFS('China Pumped Hydro'!$G:$G,'China Pumped Hydro'!$U:$U,"&lt;="&amp;Calculation!AN$28,'China Pumped Hydro'!$P:$P,ROW($A7),'China Pumped Hydro'!$E:$E,About!$B$29)*$B$38</f>
        <v>0</v>
      </c>
      <c r="AO35">
        <f>SUMIFS('China Pumped Hydro'!$G:$G,'China Pumped Hydro'!$U:$U,"&lt;="&amp;Calculation!AO$28,'China Pumped Hydro'!$P:$P,ROW($A7),'China Pumped Hydro'!$E:$E,About!$B$29)*$B$38</f>
        <v>0</v>
      </c>
      <c r="AP35">
        <f>SUMIFS('China Pumped Hydro'!$G:$G,'China Pumped Hydro'!$U:$U,"&lt;="&amp;Calculation!AP$28,'China Pumped Hydro'!$P:$P,ROW($A7),'China Pumped Hydro'!$E:$E,About!$B$29)*$B$38</f>
        <v>0</v>
      </c>
      <c r="AQ35">
        <f>SUMIFS('China Pumped Hydro'!$G:$G,'China Pumped Hydro'!$U:$U,"&lt;="&amp;Calculation!AQ$28,'China Pumped Hydro'!$P:$P,ROW($A7),'China Pumped Hydro'!$E:$E,About!$B$29)*$B$38</f>
        <v>0</v>
      </c>
      <c r="AR35">
        <f>SUMIFS('China Pumped Hydro'!$G:$G,'China Pumped Hydro'!$U:$U,"&lt;="&amp;Calculation!AR$28,'China Pumped Hydro'!$P:$P,ROW($A7),'China Pumped Hydro'!$E:$E,About!$B$29)*$B$38</f>
        <v>0</v>
      </c>
      <c r="AS35">
        <f>SUMIFS('China Pumped Hydro'!$G:$G,'China Pumped Hydro'!$U:$U,"&lt;="&amp;Calculation!AS$28,'China Pumped Hydro'!$P:$P,ROW($A7),'China Pumped Hydro'!$E:$E,About!$B$29)*$B$38</f>
        <v>0</v>
      </c>
      <c r="AT35">
        <f>SUMIFS('China Pumped Hydro'!$G:$G,'China Pumped Hydro'!$U:$U,"&lt;="&amp;Calculation!AT$28,'China Pumped Hydro'!$P:$P,ROW($A7),'China Pumped Hydro'!$E:$E,About!$B$29)*$B$38</f>
        <v>0</v>
      </c>
      <c r="AU35">
        <f>SUMIFS('China Pumped Hydro'!$G:$G,'China Pumped Hydro'!$U:$U,"&lt;="&amp;Calculation!AU$28,'China Pumped Hydro'!$P:$P,ROW($A7),'China Pumped Hydro'!$E:$E,About!$B$29)*$B$38</f>
        <v>0</v>
      </c>
      <c r="AV35">
        <f>SUMIFS('China Pumped Hydro'!$G:$G,'China Pumped Hydro'!$U:$U,"&lt;="&amp;Calculation!AV$28,'China Pumped Hydro'!$P:$P,ROW($A7),'China Pumped Hydro'!$E:$E,About!$B$29)*$B$38</f>
        <v>0</v>
      </c>
      <c r="AW35">
        <f>SUMIFS('China Pumped Hydro'!$G:$G,'China Pumped Hydro'!$U:$U,"&lt;="&amp;Calculation!AW$28,'China Pumped Hydro'!$P:$P,ROW($A7),'China Pumped Hydro'!$E:$E,About!$B$29)*$B$38</f>
        <v>0</v>
      </c>
      <c r="AX35">
        <f>SUMIFS('China Pumped Hydro'!$G:$G,'China Pumped Hydro'!$U:$U,"&lt;="&amp;Calculation!AX$28,'China Pumped Hydro'!$P:$P,ROW($A7),'China Pumped Hydro'!$E:$E,About!$B$29)*$B$38</f>
        <v>0</v>
      </c>
      <c r="AY35">
        <f>SUMIFS('China Pumped Hydro'!$G:$G,'China Pumped Hydro'!$U:$U,"&lt;="&amp;Calculation!AY$28,'China Pumped Hydro'!$P:$P,ROW($A7),'China Pumped Hydro'!$E:$E,About!$B$29)*$B$38</f>
        <v>0</v>
      </c>
      <c r="AZ35">
        <f>SUMIFS('China Pumped Hydro'!$G:$G,'China Pumped Hydro'!$U:$U,"&lt;="&amp;Calculation!AZ$28,'China Pumped Hydro'!$P:$P,ROW($A7),'China Pumped Hydro'!$E:$E,About!$B$29)*$B$38</f>
        <v>0</v>
      </c>
    </row>
    <row r="36" spans="1:52">
      <c r="A36" t="s">
        <v>1591</v>
      </c>
      <c r="B36">
        <f>SUMIFS('China Pumped Hydro'!$G:$G,'China Pumped Hydro'!$U:$U,"&lt;="&amp;Calculation!B$28,'China Pumped Hydro'!$P:$P,ROW($A7),'China Pumped Hydro'!$E:$E,About!$B$29)*(1-$B$38)</f>
        <v>0</v>
      </c>
      <c r="C36">
        <f>SUMIFS('China Pumped Hydro'!$G:$G,'China Pumped Hydro'!$U:$U,"&lt;="&amp;Calculation!C$28,'China Pumped Hydro'!$P:$P,ROW($A7),'China Pumped Hydro'!$E:$E,About!$B$29)*(1-$B$38)</f>
        <v>0</v>
      </c>
      <c r="D36">
        <f>SUMIFS('China Pumped Hydro'!$G:$G,'China Pumped Hydro'!$U:$U,"&lt;="&amp;Calculation!D$28,'China Pumped Hydro'!$P:$P,ROW($A7),'China Pumped Hydro'!$E:$E,About!$B$29)*(1-$B$38)</f>
        <v>0</v>
      </c>
      <c r="E36">
        <f>SUMIFS('China Pumped Hydro'!$G:$G,'China Pumped Hydro'!$U:$U,"&lt;="&amp;Calculation!E$28,'China Pumped Hydro'!$P:$P,ROW($A7),'China Pumped Hydro'!$E:$E,About!$B$29)*(1-$B$38)</f>
        <v>0</v>
      </c>
      <c r="F36">
        <f>SUMIFS('China Pumped Hydro'!$G:$G,'China Pumped Hydro'!$U:$U,"&lt;="&amp;Calculation!F$28,'China Pumped Hydro'!$P:$P,ROW($A7),'China Pumped Hydro'!$E:$E,About!$B$29)*(1-$B$38)</f>
        <v>0</v>
      </c>
      <c r="G36">
        <f>SUMIFS('China Pumped Hydro'!$G:$G,'China Pumped Hydro'!$U:$U,"&lt;="&amp;Calculation!G$28,'China Pumped Hydro'!$P:$P,ROW($A7),'China Pumped Hydro'!$E:$E,About!$B$29)*(1-$B$38)</f>
        <v>0</v>
      </c>
      <c r="H36">
        <f>SUMIFS('China Pumped Hydro'!$G:$G,'China Pumped Hydro'!$U:$U,"&lt;="&amp;Calculation!H$28,'China Pumped Hydro'!$P:$P,ROW($A7),'China Pumped Hydro'!$E:$E,About!$B$29)*(1-$B$38)</f>
        <v>0</v>
      </c>
      <c r="I36">
        <f>SUMIFS('China Pumped Hydro'!$G:$G,'China Pumped Hydro'!$U:$U,"&lt;="&amp;Calculation!I$28,'China Pumped Hydro'!$P:$P,ROW($A7),'China Pumped Hydro'!$E:$E,About!$B$29)*(1-$B$38)</f>
        <v>0</v>
      </c>
      <c r="J36">
        <f>SUMIFS('China Pumped Hydro'!$G:$G,'China Pumped Hydro'!$U:$U,"&lt;="&amp;Calculation!J$28,'China Pumped Hydro'!$P:$P,ROW($A7),'China Pumped Hydro'!$E:$E,About!$B$29)*(1-$B$38)</f>
        <v>0</v>
      </c>
      <c r="K36">
        <f>SUMIFS('China Pumped Hydro'!$G:$G,'China Pumped Hydro'!$U:$U,"&lt;="&amp;Calculation!K$28,'China Pumped Hydro'!$P:$P,ROW($A7),'China Pumped Hydro'!$E:$E,About!$B$29)*(1-$B$38)</f>
        <v>0</v>
      </c>
      <c r="L36">
        <f>SUMIFS('China Pumped Hydro'!$G:$G,'China Pumped Hydro'!$U:$U,"&lt;="&amp;Calculation!L$28,'China Pumped Hydro'!$P:$P,ROW($A7),'China Pumped Hydro'!$E:$E,About!$B$29)*(1-$B$38)</f>
        <v>0</v>
      </c>
      <c r="M36">
        <f>SUMIFS('China Pumped Hydro'!$G:$G,'China Pumped Hydro'!$U:$U,"&lt;="&amp;Calculation!M$28,'China Pumped Hydro'!$P:$P,ROW($A7),'China Pumped Hydro'!$E:$E,About!$B$29)*(1-$B$38)</f>
        <v>0</v>
      </c>
      <c r="N36">
        <f>SUMIFS('China Pumped Hydro'!$G:$G,'China Pumped Hydro'!$U:$U,"&lt;="&amp;Calculation!N$28,'China Pumped Hydro'!$P:$P,ROW($A7),'China Pumped Hydro'!$E:$E,About!$B$29)*(1-$B$38)</f>
        <v>0</v>
      </c>
      <c r="O36">
        <f>SUMIFS('China Pumped Hydro'!$G:$G,'China Pumped Hydro'!$U:$U,"&lt;="&amp;Calculation!O$28,'China Pumped Hydro'!$P:$P,ROW($A7),'China Pumped Hydro'!$E:$E,About!$B$29)*(1-$B$38)</f>
        <v>0</v>
      </c>
      <c r="P36">
        <f>SUMIFS('China Pumped Hydro'!$G:$G,'China Pumped Hydro'!$U:$U,"&lt;="&amp;Calculation!P$28,'China Pumped Hydro'!$P:$P,ROW($A7),'China Pumped Hydro'!$E:$E,About!$B$29)*(1-$B$38)</f>
        <v>0</v>
      </c>
      <c r="Q36">
        <f>SUMIFS('China Pumped Hydro'!$G:$G,'China Pumped Hydro'!$U:$U,"&lt;="&amp;Calculation!Q$28,'China Pumped Hydro'!$P:$P,ROW($A7),'China Pumped Hydro'!$E:$E,About!$B$29)*(1-$B$38)</f>
        <v>0</v>
      </c>
      <c r="R36">
        <f>SUMIFS('China Pumped Hydro'!$G:$G,'China Pumped Hydro'!$U:$U,"&lt;="&amp;Calculation!R$28,'China Pumped Hydro'!$P:$P,ROW($A7),'China Pumped Hydro'!$E:$E,About!$B$29)*(1-$B$38)</f>
        <v>0</v>
      </c>
      <c r="S36">
        <f>SUMIFS('China Pumped Hydro'!$G:$G,'China Pumped Hydro'!$U:$U,"&lt;="&amp;Calculation!S$28,'China Pumped Hydro'!$P:$P,ROW($A7),'China Pumped Hydro'!$E:$E,About!$B$29)*(1-$B$38)</f>
        <v>0</v>
      </c>
      <c r="T36">
        <f>SUMIFS('China Pumped Hydro'!$G:$G,'China Pumped Hydro'!$U:$U,"&lt;="&amp;Calculation!T$28,'China Pumped Hydro'!$P:$P,ROW($A7),'China Pumped Hydro'!$E:$E,About!$B$29)*(1-$B$38)</f>
        <v>0</v>
      </c>
      <c r="U36">
        <f>SUMIFS('China Pumped Hydro'!$G:$G,'China Pumped Hydro'!$U:$U,"&lt;="&amp;Calculation!U$28,'China Pumped Hydro'!$P:$P,ROW($A7),'China Pumped Hydro'!$E:$E,About!$B$29)*(1-$B$38)</f>
        <v>0</v>
      </c>
      <c r="V36">
        <f>SUMIFS('China Pumped Hydro'!$G:$G,'China Pumped Hydro'!$U:$U,"&lt;="&amp;Calculation!V$28,'China Pumped Hydro'!$P:$P,ROW($A7),'China Pumped Hydro'!$E:$E,About!$B$29)*(1-$B$38)</f>
        <v>0</v>
      </c>
      <c r="W36">
        <f>SUMIFS('China Pumped Hydro'!$G:$G,'China Pumped Hydro'!$U:$U,"&lt;="&amp;Calculation!W$28,'China Pumped Hydro'!$P:$P,ROW($A7),'China Pumped Hydro'!$E:$E,About!$B$29)*(1-$B$38)</f>
        <v>0</v>
      </c>
      <c r="X36">
        <f>SUMIFS('China Pumped Hydro'!$G:$G,'China Pumped Hydro'!$U:$U,"&lt;="&amp;Calculation!X$28,'China Pumped Hydro'!$P:$P,ROW($A7),'China Pumped Hydro'!$E:$E,About!$B$29)*(1-$B$38)</f>
        <v>0</v>
      </c>
      <c r="Y36">
        <f>SUMIFS('China Pumped Hydro'!$G:$G,'China Pumped Hydro'!$U:$U,"&lt;="&amp;Calculation!Y$28,'China Pumped Hydro'!$P:$P,ROW($A7),'China Pumped Hydro'!$E:$E,About!$B$29)*(1-$B$38)</f>
        <v>0</v>
      </c>
      <c r="Z36">
        <f>SUMIFS('China Pumped Hydro'!$G:$G,'China Pumped Hydro'!$U:$U,"&lt;="&amp;Calculation!Z$28,'China Pumped Hydro'!$P:$P,ROW($A7),'China Pumped Hydro'!$E:$E,About!$B$29)*(1-$B$38)</f>
        <v>0</v>
      </c>
      <c r="AA36">
        <f>SUMIFS('China Pumped Hydro'!$G:$G,'China Pumped Hydro'!$U:$U,"&lt;="&amp;Calculation!AA$28,'China Pumped Hydro'!$P:$P,ROW($A7),'China Pumped Hydro'!$E:$E,About!$B$29)*(1-$B$38)</f>
        <v>0</v>
      </c>
      <c r="AB36">
        <f>SUMIFS('China Pumped Hydro'!$G:$G,'China Pumped Hydro'!$U:$U,"&lt;="&amp;Calculation!AB$28,'China Pumped Hydro'!$P:$P,ROW($A7),'China Pumped Hydro'!$E:$E,About!$B$29)*(1-$B$38)</f>
        <v>0</v>
      </c>
      <c r="AC36">
        <f>SUMIFS('China Pumped Hydro'!$G:$G,'China Pumped Hydro'!$U:$U,"&lt;="&amp;Calculation!AC$28,'China Pumped Hydro'!$P:$P,ROW($A7),'China Pumped Hydro'!$E:$E,About!$B$29)*(1-$B$38)</f>
        <v>0</v>
      </c>
      <c r="AD36">
        <f>SUMIFS('China Pumped Hydro'!$G:$G,'China Pumped Hydro'!$U:$U,"&lt;="&amp;Calculation!AD$28,'China Pumped Hydro'!$P:$P,ROW($A7),'China Pumped Hydro'!$E:$E,About!$B$29)*(1-$B$38)</f>
        <v>0</v>
      </c>
      <c r="AE36">
        <f>SUMIFS('China Pumped Hydro'!$G:$G,'China Pumped Hydro'!$U:$U,"&lt;="&amp;Calculation!AE$28,'China Pumped Hydro'!$P:$P,ROW($A7),'China Pumped Hydro'!$E:$E,About!$B$29)*(1-$B$38)</f>
        <v>0</v>
      </c>
      <c r="AF36">
        <f>SUMIFS('China Pumped Hydro'!$G:$G,'China Pumped Hydro'!$U:$U,"&lt;="&amp;Calculation!AF$28,'China Pumped Hydro'!$P:$P,ROW($A7),'China Pumped Hydro'!$E:$E,About!$B$29)*(1-$B$38)</f>
        <v>0</v>
      </c>
      <c r="AG36">
        <f>SUMIFS('China Pumped Hydro'!$G:$G,'China Pumped Hydro'!$U:$U,"&lt;="&amp;Calculation!AG$28,'China Pumped Hydro'!$P:$P,ROW($A7),'China Pumped Hydro'!$E:$E,About!$B$29)*(1-$B$38)</f>
        <v>0</v>
      </c>
      <c r="AH36">
        <f>SUMIFS('China Pumped Hydro'!$G:$G,'China Pumped Hydro'!$U:$U,"&lt;="&amp;Calculation!AH$28,'China Pumped Hydro'!$P:$P,ROW($A7),'China Pumped Hydro'!$E:$E,About!$B$29)*(1-$B$38)</f>
        <v>0</v>
      </c>
      <c r="AI36">
        <f>SUMIFS('China Pumped Hydro'!$G:$G,'China Pumped Hydro'!$U:$U,"&lt;="&amp;Calculation!AI$28,'China Pumped Hydro'!$P:$P,ROW($A7),'China Pumped Hydro'!$E:$E,About!$B$29)*(1-$B$38)</f>
        <v>0</v>
      </c>
      <c r="AJ36">
        <f>SUMIFS('China Pumped Hydro'!$G:$G,'China Pumped Hydro'!$U:$U,"&lt;="&amp;Calculation!AJ$28,'China Pumped Hydro'!$P:$P,ROW($A7),'China Pumped Hydro'!$E:$E,About!$B$29)*(1-$B$38)</f>
        <v>0</v>
      </c>
      <c r="AK36">
        <f>SUMIFS('China Pumped Hydro'!$G:$G,'China Pumped Hydro'!$U:$U,"&lt;="&amp;Calculation!AK$28,'China Pumped Hydro'!$P:$P,ROW($A7),'China Pumped Hydro'!$E:$E,About!$B$29)*(1-$B$38)</f>
        <v>0</v>
      </c>
      <c r="AL36">
        <f>SUMIFS('China Pumped Hydro'!$G:$G,'China Pumped Hydro'!$U:$U,"&lt;="&amp;Calculation!AL$28,'China Pumped Hydro'!$P:$P,ROW($A7),'China Pumped Hydro'!$E:$E,About!$B$29)*(1-$B$38)</f>
        <v>0</v>
      </c>
      <c r="AM36">
        <f>SUMIFS('China Pumped Hydro'!$G:$G,'China Pumped Hydro'!$U:$U,"&lt;="&amp;Calculation!AM$28,'China Pumped Hydro'!$P:$P,ROW($A7),'China Pumped Hydro'!$E:$E,About!$B$29)*(1-$B$38)</f>
        <v>0</v>
      </c>
      <c r="AN36">
        <f>SUMIFS('China Pumped Hydro'!$G:$G,'China Pumped Hydro'!$U:$U,"&lt;="&amp;Calculation!AN$28,'China Pumped Hydro'!$P:$P,ROW($A7),'China Pumped Hydro'!$E:$E,About!$B$29)*(1-$B$38)</f>
        <v>0</v>
      </c>
      <c r="AO36">
        <f>SUMIFS('China Pumped Hydro'!$G:$G,'China Pumped Hydro'!$U:$U,"&lt;="&amp;Calculation!AO$28,'China Pumped Hydro'!$P:$P,ROW($A7),'China Pumped Hydro'!$E:$E,About!$B$29)*(1-$B$38)</f>
        <v>0</v>
      </c>
      <c r="AP36">
        <f>SUMIFS('China Pumped Hydro'!$G:$G,'China Pumped Hydro'!$U:$U,"&lt;="&amp;Calculation!AP$28,'China Pumped Hydro'!$P:$P,ROW($A7),'China Pumped Hydro'!$E:$E,About!$B$29)*(1-$B$38)</f>
        <v>0</v>
      </c>
      <c r="AQ36">
        <f>SUMIFS('China Pumped Hydro'!$G:$G,'China Pumped Hydro'!$U:$U,"&lt;="&amp;Calculation!AQ$28,'China Pumped Hydro'!$P:$P,ROW($A7),'China Pumped Hydro'!$E:$E,About!$B$29)*(1-$B$38)</f>
        <v>0</v>
      </c>
      <c r="AR36">
        <f>SUMIFS('China Pumped Hydro'!$G:$G,'China Pumped Hydro'!$U:$U,"&lt;="&amp;Calculation!AR$28,'China Pumped Hydro'!$P:$P,ROW($A7),'China Pumped Hydro'!$E:$E,About!$B$29)*(1-$B$38)</f>
        <v>0</v>
      </c>
      <c r="AS36">
        <f>SUMIFS('China Pumped Hydro'!$G:$G,'China Pumped Hydro'!$U:$U,"&lt;="&amp;Calculation!AS$28,'China Pumped Hydro'!$P:$P,ROW($A7),'China Pumped Hydro'!$E:$E,About!$B$29)*(1-$B$38)</f>
        <v>0</v>
      </c>
      <c r="AT36">
        <f>SUMIFS('China Pumped Hydro'!$G:$G,'China Pumped Hydro'!$U:$U,"&lt;="&amp;Calculation!AT$28,'China Pumped Hydro'!$P:$P,ROW($A7),'China Pumped Hydro'!$E:$E,About!$B$29)*(1-$B$38)</f>
        <v>0</v>
      </c>
      <c r="AU36">
        <f>SUMIFS('China Pumped Hydro'!$G:$G,'China Pumped Hydro'!$U:$U,"&lt;="&amp;Calculation!AU$28,'China Pumped Hydro'!$P:$P,ROW($A7),'China Pumped Hydro'!$E:$E,About!$B$29)*(1-$B$38)</f>
        <v>0</v>
      </c>
      <c r="AV36">
        <f>SUMIFS('China Pumped Hydro'!$G:$G,'China Pumped Hydro'!$U:$U,"&lt;="&amp;Calculation!AV$28,'China Pumped Hydro'!$P:$P,ROW($A7),'China Pumped Hydro'!$E:$E,About!$B$29)*(1-$B$38)</f>
        <v>0</v>
      </c>
      <c r="AW36">
        <f>SUMIFS('China Pumped Hydro'!$G:$G,'China Pumped Hydro'!$U:$U,"&lt;="&amp;Calculation!AW$28,'China Pumped Hydro'!$P:$P,ROW($A7),'China Pumped Hydro'!$E:$E,About!$B$29)*(1-$B$38)</f>
        <v>0</v>
      </c>
      <c r="AX36">
        <f>SUMIFS('China Pumped Hydro'!$G:$G,'China Pumped Hydro'!$U:$U,"&lt;="&amp;Calculation!AX$28,'China Pumped Hydro'!$P:$P,ROW($A7),'China Pumped Hydro'!$E:$E,About!$B$29)*(1-$B$38)</f>
        <v>0</v>
      </c>
      <c r="AY36">
        <f>SUMIFS('China Pumped Hydro'!$G:$G,'China Pumped Hydro'!$U:$U,"&lt;="&amp;Calculation!AY$28,'China Pumped Hydro'!$P:$P,ROW($A7),'China Pumped Hydro'!$E:$E,About!$B$29)*(1-$B$38)</f>
        <v>0</v>
      </c>
      <c r="AZ36">
        <f>SUMIFS('China Pumped Hydro'!$G:$G,'China Pumped Hydro'!$U:$U,"&lt;="&amp;Calculation!AZ$28,'China Pumped Hydro'!$P:$P,ROW($A7),'China Pumped Hydro'!$E:$E,About!$B$29)*(1-$B$38)</f>
        <v>0</v>
      </c>
    </row>
    <row r="37" spans="1:52">
      <c r="A37" t="s">
        <v>1592</v>
      </c>
      <c r="B37">
        <f>SUM(B29:B35)</f>
        <v>0</v>
      </c>
      <c r="C37">
        <f t="shared" ref="C37:AZ37" si="4">SUM(C29:C35)</f>
        <v>0</v>
      </c>
      <c r="D37">
        <f t="shared" si="4"/>
        <v>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0</v>
      </c>
      <c r="V37">
        <f t="shared" si="4"/>
        <v>0</v>
      </c>
      <c r="W37">
        <f t="shared" si="4"/>
        <v>0</v>
      </c>
      <c r="X37">
        <f t="shared" si="4"/>
        <v>0</v>
      </c>
      <c r="Y37">
        <f t="shared" si="4"/>
        <v>0</v>
      </c>
      <c r="Z37">
        <f t="shared" si="4"/>
        <v>0</v>
      </c>
      <c r="AA37">
        <f t="shared" si="4"/>
        <v>0</v>
      </c>
      <c r="AB37">
        <f t="shared" si="4"/>
        <v>0</v>
      </c>
      <c r="AC37">
        <f t="shared" si="4"/>
        <v>0</v>
      </c>
      <c r="AD37">
        <f t="shared" si="4"/>
        <v>0</v>
      </c>
      <c r="AE37">
        <f t="shared" si="4"/>
        <v>0</v>
      </c>
      <c r="AF37">
        <f t="shared" si="4"/>
        <v>0</v>
      </c>
      <c r="AG37">
        <f t="shared" si="4"/>
        <v>0</v>
      </c>
      <c r="AH37">
        <f t="shared" si="4"/>
        <v>0</v>
      </c>
      <c r="AI37">
        <f t="shared" si="4"/>
        <v>0</v>
      </c>
      <c r="AJ37">
        <f t="shared" si="4"/>
        <v>0</v>
      </c>
      <c r="AK37">
        <f t="shared" si="4"/>
        <v>0</v>
      </c>
      <c r="AL37">
        <f t="shared" si="4"/>
        <v>0</v>
      </c>
      <c r="AM37">
        <f t="shared" si="4"/>
        <v>0</v>
      </c>
      <c r="AN37">
        <f t="shared" si="4"/>
        <v>0</v>
      </c>
      <c r="AO37">
        <f t="shared" si="4"/>
        <v>0</v>
      </c>
      <c r="AP37">
        <f t="shared" si="4"/>
        <v>0</v>
      </c>
      <c r="AQ37">
        <f t="shared" si="4"/>
        <v>0</v>
      </c>
      <c r="AR37">
        <f t="shared" si="4"/>
        <v>0</v>
      </c>
      <c r="AS37">
        <f t="shared" si="4"/>
        <v>0</v>
      </c>
      <c r="AT37">
        <f t="shared" si="4"/>
        <v>0</v>
      </c>
      <c r="AU37">
        <f t="shared" si="4"/>
        <v>0</v>
      </c>
      <c r="AV37">
        <f t="shared" si="4"/>
        <v>0</v>
      </c>
      <c r="AW37">
        <f t="shared" si="4"/>
        <v>0</v>
      </c>
      <c r="AX37">
        <f t="shared" si="4"/>
        <v>0</v>
      </c>
      <c r="AY37">
        <f t="shared" si="4"/>
        <v>0</v>
      </c>
      <c r="AZ37">
        <f t="shared" si="4"/>
        <v>0</v>
      </c>
    </row>
    <row r="38" spans="1:2">
      <c r="A38" t="s">
        <v>1593</v>
      </c>
      <c r="B38" s="113">
        <v>0.5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11"/>
  <sheetViews>
    <sheetView workbookViewId="0">
      <selection activeCell="S45" sqref="S45:S47"/>
    </sheetView>
  </sheetViews>
  <sheetFormatPr defaultColWidth="11" defaultRowHeight="14"/>
  <cols>
    <col min="1" max="16384" width="11" style="71"/>
  </cols>
  <sheetData>
    <row r="1" ht="56" spans="1:19">
      <c r="A1" s="86" t="s">
        <v>191</v>
      </c>
      <c r="B1" s="87" t="s">
        <v>192</v>
      </c>
      <c r="C1" s="87" t="s">
        <v>193</v>
      </c>
      <c r="D1" s="87" t="s">
        <v>194</v>
      </c>
      <c r="E1" s="87" t="s">
        <v>195</v>
      </c>
      <c r="F1" s="87" t="s">
        <v>196</v>
      </c>
      <c r="G1" s="87" t="s">
        <v>197</v>
      </c>
      <c r="H1" s="87" t="s">
        <v>198</v>
      </c>
      <c r="I1" s="87" t="s">
        <v>199</v>
      </c>
      <c r="J1" s="91" t="s">
        <v>200</v>
      </c>
      <c r="K1" s="87" t="s">
        <v>201</v>
      </c>
      <c r="L1" s="87" t="s">
        <v>202</v>
      </c>
      <c r="M1" s="92" t="s">
        <v>203</v>
      </c>
      <c r="N1" s="87" t="s">
        <v>205</v>
      </c>
      <c r="O1" s="87" t="s">
        <v>206</v>
      </c>
      <c r="P1" s="87" t="s">
        <v>207</v>
      </c>
      <c r="Q1" s="95" t="s">
        <v>208</v>
      </c>
      <c r="R1" s="96" t="s">
        <v>210</v>
      </c>
      <c r="S1" s="97" t="s">
        <v>1594</v>
      </c>
    </row>
    <row r="2" hidden="1" spans="1:19">
      <c r="A2" s="88">
        <v>210802</v>
      </c>
      <c r="B2" s="89" t="s">
        <v>898</v>
      </c>
      <c r="C2" s="89" t="s">
        <v>899</v>
      </c>
      <c r="D2" s="89">
        <v>210400</v>
      </c>
      <c r="E2" s="89" t="s">
        <v>63</v>
      </c>
      <c r="F2" s="89" t="s">
        <v>804</v>
      </c>
      <c r="G2" s="90">
        <v>1800</v>
      </c>
      <c r="H2" s="89" t="s">
        <v>228</v>
      </c>
      <c r="I2" s="89">
        <v>108.25</v>
      </c>
      <c r="J2" s="93">
        <v>6.01388888888889</v>
      </c>
      <c r="K2" s="89">
        <v>30.11</v>
      </c>
      <c r="L2" s="90">
        <v>2016</v>
      </c>
      <c r="M2" s="94">
        <v>44927</v>
      </c>
      <c r="N2" s="90" t="s">
        <v>347</v>
      </c>
      <c r="O2" s="90">
        <v>2</v>
      </c>
      <c r="P2" s="89" t="s">
        <v>1595</v>
      </c>
      <c r="Q2" s="98">
        <v>0.7</v>
      </c>
      <c r="R2" s="99"/>
      <c r="S2" s="71">
        <v>2022</v>
      </c>
    </row>
    <row r="3" hidden="1" spans="1:19">
      <c r="A3" s="88">
        <v>350804</v>
      </c>
      <c r="B3" s="89" t="s">
        <v>374</v>
      </c>
      <c r="C3" s="89" t="s">
        <v>375</v>
      </c>
      <c r="D3" s="89">
        <v>350200</v>
      </c>
      <c r="E3" s="89" t="s">
        <v>97</v>
      </c>
      <c r="F3" s="89" t="s">
        <v>376</v>
      </c>
      <c r="G3" s="90">
        <v>1400</v>
      </c>
      <c r="H3" s="89" t="s">
        <v>328</v>
      </c>
      <c r="I3" s="89">
        <v>86.64</v>
      </c>
      <c r="J3" s="93">
        <v>6.18857142857143</v>
      </c>
      <c r="K3" s="89">
        <v>23.45</v>
      </c>
      <c r="L3" s="90">
        <v>2016</v>
      </c>
      <c r="M3" s="94">
        <v>44927</v>
      </c>
      <c r="N3" s="90" t="s">
        <v>347</v>
      </c>
      <c r="O3" s="90">
        <v>2</v>
      </c>
      <c r="P3" s="89" t="s">
        <v>377</v>
      </c>
      <c r="Q3" s="98">
        <v>0.7</v>
      </c>
      <c r="R3" s="99"/>
      <c r="S3" s="71">
        <v>2022</v>
      </c>
    </row>
    <row r="4" hidden="1" spans="1:19">
      <c r="A4" s="88">
        <v>370803</v>
      </c>
      <c r="B4" s="89" t="s">
        <v>349</v>
      </c>
      <c r="C4" s="89" t="s">
        <v>350</v>
      </c>
      <c r="D4" s="89">
        <v>371000</v>
      </c>
      <c r="E4" s="89" t="s">
        <v>107</v>
      </c>
      <c r="F4" s="89" t="s">
        <v>351</v>
      </c>
      <c r="G4" s="90">
        <v>1800</v>
      </c>
      <c r="H4" s="89" t="s">
        <v>228</v>
      </c>
      <c r="I4" s="89">
        <v>82.7</v>
      </c>
      <c r="J4" s="93">
        <v>4.59444444444444</v>
      </c>
      <c r="K4" s="89">
        <v>26.28</v>
      </c>
      <c r="L4" s="90">
        <v>2014</v>
      </c>
      <c r="M4" s="94">
        <v>44927</v>
      </c>
      <c r="N4" s="90" t="s">
        <v>347</v>
      </c>
      <c r="O4" s="90">
        <v>2</v>
      </c>
      <c r="P4" s="89" t="s">
        <v>352</v>
      </c>
      <c r="Q4" s="98">
        <v>0.55</v>
      </c>
      <c r="R4" s="109" t="s">
        <v>353</v>
      </c>
      <c r="S4" s="71">
        <v>2022</v>
      </c>
    </row>
    <row r="5" hidden="1" spans="1:19">
      <c r="A5" s="88">
        <v>410803</v>
      </c>
      <c r="B5" s="89" t="s">
        <v>344</v>
      </c>
      <c r="C5" s="89" t="s">
        <v>345</v>
      </c>
      <c r="D5" s="89">
        <v>411300</v>
      </c>
      <c r="E5" s="89" t="s">
        <v>112</v>
      </c>
      <c r="F5" s="89" t="s">
        <v>346</v>
      </c>
      <c r="G5" s="90">
        <v>1200</v>
      </c>
      <c r="H5" s="89" t="s">
        <v>222</v>
      </c>
      <c r="I5" s="89">
        <v>67.51</v>
      </c>
      <c r="J5" s="93">
        <v>5.62583333333333</v>
      </c>
      <c r="K5" s="89">
        <v>9.62</v>
      </c>
      <c r="L5" s="90">
        <v>2014</v>
      </c>
      <c r="M5" s="94">
        <v>44927</v>
      </c>
      <c r="N5" s="90" t="s">
        <v>347</v>
      </c>
      <c r="O5" s="90">
        <v>2</v>
      </c>
      <c r="P5" s="89" t="s">
        <v>348</v>
      </c>
      <c r="Q5" s="98">
        <v>0.55</v>
      </c>
      <c r="R5" s="99"/>
      <c r="S5" s="71">
        <v>2022</v>
      </c>
    </row>
    <row r="6" hidden="1" spans="1:19">
      <c r="A6" s="88">
        <v>610801</v>
      </c>
      <c r="B6" s="89" t="s">
        <v>370</v>
      </c>
      <c r="C6" s="89" t="s">
        <v>371</v>
      </c>
      <c r="D6" s="89">
        <v>611000</v>
      </c>
      <c r="E6" s="89" t="s">
        <v>167</v>
      </c>
      <c r="F6" s="89" t="s">
        <v>372</v>
      </c>
      <c r="G6" s="90">
        <v>1400</v>
      </c>
      <c r="H6" s="89" t="s">
        <v>328</v>
      </c>
      <c r="I6" s="89">
        <v>88.5</v>
      </c>
      <c r="J6" s="93">
        <v>6.32142857142857</v>
      </c>
      <c r="K6" s="89">
        <v>12</v>
      </c>
      <c r="L6" s="90">
        <v>2016</v>
      </c>
      <c r="M6" s="94">
        <v>44927</v>
      </c>
      <c r="N6" s="90" t="s">
        <v>347</v>
      </c>
      <c r="O6" s="90">
        <v>2</v>
      </c>
      <c r="P6" s="89" t="s">
        <v>373</v>
      </c>
      <c r="Q6" s="98">
        <v>0.7</v>
      </c>
      <c r="R6" s="99"/>
      <c r="S6" s="71">
        <v>2022</v>
      </c>
    </row>
    <row r="7" hidden="1" spans="1:19">
      <c r="A7" s="88">
        <v>500801</v>
      </c>
      <c r="B7" s="89" t="s">
        <v>354</v>
      </c>
      <c r="C7" s="89" t="s">
        <v>355</v>
      </c>
      <c r="D7" s="89">
        <v>500000</v>
      </c>
      <c r="E7" s="89" t="s">
        <v>142</v>
      </c>
      <c r="F7" s="89" t="s">
        <v>142</v>
      </c>
      <c r="G7" s="90">
        <v>1200</v>
      </c>
      <c r="H7" s="89" t="s">
        <v>222</v>
      </c>
      <c r="I7" s="89">
        <v>71.2</v>
      </c>
      <c r="J7" s="93">
        <v>5.93333333333333</v>
      </c>
      <c r="K7" s="89">
        <v>12</v>
      </c>
      <c r="L7" s="90">
        <v>2014</v>
      </c>
      <c r="M7" s="94">
        <v>45292</v>
      </c>
      <c r="N7" s="90" t="s">
        <v>347</v>
      </c>
      <c r="O7" s="90">
        <v>2</v>
      </c>
      <c r="P7" s="89" t="s">
        <v>356</v>
      </c>
      <c r="Q7" s="98">
        <v>0.549999</v>
      </c>
      <c r="R7" s="99"/>
      <c r="S7" s="71">
        <v>2023</v>
      </c>
    </row>
    <row r="8" hidden="1" spans="1:19">
      <c r="A8" s="88">
        <v>130806</v>
      </c>
      <c r="B8" s="89" t="s">
        <v>388</v>
      </c>
      <c r="C8" s="89" t="s">
        <v>389</v>
      </c>
      <c r="D8" s="89">
        <v>130600</v>
      </c>
      <c r="E8" s="89" t="s">
        <v>48</v>
      </c>
      <c r="F8" s="89" t="s">
        <v>390</v>
      </c>
      <c r="G8" s="90">
        <v>1200</v>
      </c>
      <c r="H8" s="89" t="s">
        <v>222</v>
      </c>
      <c r="I8" s="89">
        <v>80.22</v>
      </c>
      <c r="J8" s="93">
        <v>6.685</v>
      </c>
      <c r="K8" s="89">
        <v>18.07</v>
      </c>
      <c r="L8" s="90">
        <v>2017</v>
      </c>
      <c r="M8" s="94">
        <v>45658</v>
      </c>
      <c r="N8" s="90" t="s">
        <v>347</v>
      </c>
      <c r="O8" s="90">
        <v>2</v>
      </c>
      <c r="P8" s="89" t="s">
        <v>391</v>
      </c>
      <c r="Q8" s="98">
        <v>0.7</v>
      </c>
      <c r="R8" s="99"/>
      <c r="S8" s="71">
        <v>2024</v>
      </c>
    </row>
    <row r="9" hidden="1" spans="1:19">
      <c r="A9" s="88">
        <v>150802</v>
      </c>
      <c r="B9" s="89" t="s">
        <v>400</v>
      </c>
      <c r="C9" s="89" t="s">
        <v>401</v>
      </c>
      <c r="D9" s="89">
        <v>150400</v>
      </c>
      <c r="E9" s="89" t="s">
        <v>58</v>
      </c>
      <c r="F9" s="89" t="s">
        <v>402</v>
      </c>
      <c r="G9" s="90">
        <v>1200</v>
      </c>
      <c r="H9" s="89" t="s">
        <v>222</v>
      </c>
      <c r="I9" s="89">
        <v>83.08</v>
      </c>
      <c r="J9" s="93">
        <v>6.92333333333333</v>
      </c>
      <c r="K9" s="89">
        <v>20.08</v>
      </c>
      <c r="L9" s="90">
        <v>2017</v>
      </c>
      <c r="M9" s="94">
        <v>45658</v>
      </c>
      <c r="N9" s="90" t="s">
        <v>347</v>
      </c>
      <c r="O9" s="90">
        <v>2</v>
      </c>
      <c r="P9" s="89" t="s">
        <v>403</v>
      </c>
      <c r="Q9" s="98">
        <v>0.699998</v>
      </c>
      <c r="R9" s="99"/>
      <c r="S9" s="71">
        <v>2024</v>
      </c>
    </row>
    <row r="10" hidden="1" spans="1:19">
      <c r="A10" s="88">
        <v>320805</v>
      </c>
      <c r="B10" s="89" t="s">
        <v>379</v>
      </c>
      <c r="C10" s="89" t="s">
        <v>380</v>
      </c>
      <c r="D10" s="89">
        <v>321100</v>
      </c>
      <c r="E10" s="89" t="s">
        <v>82</v>
      </c>
      <c r="F10" s="89" t="s">
        <v>381</v>
      </c>
      <c r="G10" s="90">
        <v>1350</v>
      </c>
      <c r="H10" s="89" t="s">
        <v>382</v>
      </c>
      <c r="I10" s="89">
        <v>96.06</v>
      </c>
      <c r="J10" s="93">
        <v>7.11555555555556</v>
      </c>
      <c r="K10" s="89">
        <v>13.5</v>
      </c>
      <c r="L10" s="90">
        <v>2016</v>
      </c>
      <c r="M10" s="94">
        <v>45658</v>
      </c>
      <c r="N10" s="90" t="s">
        <v>347</v>
      </c>
      <c r="O10" s="90">
        <v>2</v>
      </c>
      <c r="P10" s="89" t="s">
        <v>383</v>
      </c>
      <c r="Q10" s="98">
        <v>0.7</v>
      </c>
      <c r="R10" s="99"/>
      <c r="S10" s="71">
        <v>2024</v>
      </c>
    </row>
    <row r="11" hidden="1" spans="1:19">
      <c r="A11" s="88">
        <v>330806</v>
      </c>
      <c r="B11" s="89" t="s">
        <v>404</v>
      </c>
      <c r="C11" s="89" t="s">
        <v>405</v>
      </c>
      <c r="D11" s="89">
        <v>331100</v>
      </c>
      <c r="E11" s="89" t="s">
        <v>87</v>
      </c>
      <c r="F11" s="89" t="s">
        <v>406</v>
      </c>
      <c r="G11" s="90">
        <v>1800</v>
      </c>
      <c r="H11" s="89" t="s">
        <v>228</v>
      </c>
      <c r="I11" s="89">
        <v>103.89</v>
      </c>
      <c r="J11" s="93">
        <v>5.77166666666667</v>
      </c>
      <c r="K11" s="89">
        <v>24</v>
      </c>
      <c r="L11" s="90">
        <v>2017</v>
      </c>
      <c r="M11" s="94">
        <v>45658</v>
      </c>
      <c r="N11" s="90" t="s">
        <v>347</v>
      </c>
      <c r="O11" s="90">
        <v>2</v>
      </c>
      <c r="P11" s="89" t="s">
        <v>407</v>
      </c>
      <c r="Q11" s="98">
        <v>0.7</v>
      </c>
      <c r="R11" s="99"/>
      <c r="S11" s="71">
        <v>2024</v>
      </c>
    </row>
    <row r="12" hidden="1" spans="1:19">
      <c r="A12" s="88">
        <v>330807</v>
      </c>
      <c r="B12" s="89" t="s">
        <v>408</v>
      </c>
      <c r="C12" s="89" t="s">
        <v>409</v>
      </c>
      <c r="D12" s="89">
        <v>330200</v>
      </c>
      <c r="E12" s="89" t="s">
        <v>87</v>
      </c>
      <c r="F12" s="89" t="s">
        <v>410</v>
      </c>
      <c r="G12" s="90">
        <v>1400</v>
      </c>
      <c r="H12" s="89" t="s">
        <v>328</v>
      </c>
      <c r="I12" s="89">
        <v>79.5</v>
      </c>
      <c r="J12" s="93">
        <v>5.67857142857143</v>
      </c>
      <c r="K12" s="89">
        <v>23.45</v>
      </c>
      <c r="L12" s="90">
        <v>2017</v>
      </c>
      <c r="M12" s="94">
        <v>45658</v>
      </c>
      <c r="N12" s="90" t="s">
        <v>347</v>
      </c>
      <c r="O12" s="90">
        <v>2</v>
      </c>
      <c r="P12" s="89" t="s">
        <v>411</v>
      </c>
      <c r="Q12" s="98">
        <v>0.7</v>
      </c>
      <c r="R12" s="80"/>
      <c r="S12" s="71">
        <v>2024</v>
      </c>
    </row>
    <row r="13" hidden="1" spans="1:19">
      <c r="A13" s="88">
        <v>410804</v>
      </c>
      <c r="B13" s="89" t="s">
        <v>392</v>
      </c>
      <c r="C13" s="89" t="s">
        <v>393</v>
      </c>
      <c r="D13" s="89">
        <v>410300</v>
      </c>
      <c r="E13" s="89" t="s">
        <v>112</v>
      </c>
      <c r="F13" s="89" t="s">
        <v>394</v>
      </c>
      <c r="G13" s="90">
        <v>1400</v>
      </c>
      <c r="H13" s="89" t="s">
        <v>328</v>
      </c>
      <c r="I13" s="89">
        <v>88.8</v>
      </c>
      <c r="J13" s="93">
        <v>6.34285714285714</v>
      </c>
      <c r="K13" s="89">
        <v>14.91</v>
      </c>
      <c r="L13" s="90">
        <v>2017</v>
      </c>
      <c r="M13" s="94">
        <v>45658</v>
      </c>
      <c r="N13" s="90" t="s">
        <v>347</v>
      </c>
      <c r="O13" s="90">
        <v>2</v>
      </c>
      <c r="P13" s="89" t="s">
        <v>395</v>
      </c>
      <c r="Q13" s="98">
        <v>0.7</v>
      </c>
      <c r="R13" s="99"/>
      <c r="S13" s="71">
        <v>2024</v>
      </c>
    </row>
    <row r="14" hidden="1" spans="1:19">
      <c r="A14" s="88">
        <v>410805</v>
      </c>
      <c r="B14" s="89"/>
      <c r="C14" s="89" t="s">
        <v>985</v>
      </c>
      <c r="D14" s="89">
        <v>411500</v>
      </c>
      <c r="E14" s="89" t="s">
        <v>112</v>
      </c>
      <c r="F14" s="89" t="s">
        <v>986</v>
      </c>
      <c r="G14" s="90">
        <v>1000</v>
      </c>
      <c r="H14" s="89"/>
      <c r="I14" s="89"/>
      <c r="J14" s="93"/>
      <c r="K14" s="89"/>
      <c r="L14" s="90">
        <v>2018</v>
      </c>
      <c r="M14" s="94">
        <v>45658</v>
      </c>
      <c r="N14" s="90" t="s">
        <v>347</v>
      </c>
      <c r="O14" s="90">
        <v>2</v>
      </c>
      <c r="P14" s="89"/>
      <c r="Q14" s="98"/>
      <c r="R14" s="99"/>
      <c r="S14" s="71">
        <v>2024</v>
      </c>
    </row>
    <row r="15" hidden="1" spans="1:19">
      <c r="A15" s="88">
        <v>430802</v>
      </c>
      <c r="B15" s="89" t="s">
        <v>396</v>
      </c>
      <c r="C15" s="89" t="s">
        <v>397</v>
      </c>
      <c r="D15" s="89">
        <v>430600</v>
      </c>
      <c r="E15" s="89" t="s">
        <v>122</v>
      </c>
      <c r="F15" s="89" t="s">
        <v>398</v>
      </c>
      <c r="G15" s="90">
        <v>1400</v>
      </c>
      <c r="H15" s="89" t="s">
        <v>328</v>
      </c>
      <c r="I15" s="89">
        <v>88</v>
      </c>
      <c r="J15" s="93">
        <v>6.28571428571429</v>
      </c>
      <c r="K15" s="89">
        <v>7.37</v>
      </c>
      <c r="L15" s="90">
        <v>2017</v>
      </c>
      <c r="M15" s="94">
        <v>45658</v>
      </c>
      <c r="N15" s="90" t="s">
        <v>347</v>
      </c>
      <c r="O15" s="90">
        <v>2</v>
      </c>
      <c r="P15" s="89" t="s">
        <v>399</v>
      </c>
      <c r="Q15" s="98">
        <v>0.699998</v>
      </c>
      <c r="R15" s="99"/>
      <c r="S15" s="71">
        <v>2024</v>
      </c>
    </row>
    <row r="16" hidden="1" spans="1:19">
      <c r="A16" s="88">
        <v>650801</v>
      </c>
      <c r="B16" s="89" t="s">
        <v>384</v>
      </c>
      <c r="C16" s="89" t="s">
        <v>385</v>
      </c>
      <c r="D16" s="89">
        <v>652300</v>
      </c>
      <c r="E16" s="89" t="s">
        <v>187</v>
      </c>
      <c r="F16" s="89" t="s">
        <v>386</v>
      </c>
      <c r="G16" s="90">
        <v>1200</v>
      </c>
      <c r="H16" s="89" t="s">
        <v>222</v>
      </c>
      <c r="I16" s="89">
        <v>83.68</v>
      </c>
      <c r="J16" s="93">
        <v>6.97333333333333</v>
      </c>
      <c r="K16" s="89">
        <v>24.1</v>
      </c>
      <c r="L16" s="90">
        <v>2016</v>
      </c>
      <c r="M16" s="94">
        <v>45658</v>
      </c>
      <c r="N16" s="90" t="s">
        <v>347</v>
      </c>
      <c r="O16" s="90">
        <v>2</v>
      </c>
      <c r="P16" s="89" t="s">
        <v>387</v>
      </c>
      <c r="Q16" s="98">
        <v>0.7</v>
      </c>
      <c r="R16" s="99"/>
      <c r="S16" s="71">
        <v>2024</v>
      </c>
    </row>
    <row r="17" hidden="1" spans="1:19">
      <c r="A17" s="88">
        <v>130807</v>
      </c>
      <c r="B17" s="89" t="s">
        <v>412</v>
      </c>
      <c r="C17" s="89" t="s">
        <v>413</v>
      </c>
      <c r="D17" s="89">
        <v>130300</v>
      </c>
      <c r="E17" s="89" t="s">
        <v>48</v>
      </c>
      <c r="F17" s="89" t="s">
        <v>414</v>
      </c>
      <c r="G17" s="90">
        <v>1200</v>
      </c>
      <c r="H17" s="89" t="s">
        <v>222</v>
      </c>
      <c r="I17" s="89">
        <v>80.59</v>
      </c>
      <c r="J17" s="93">
        <v>6.71583333333333</v>
      </c>
      <c r="K17" s="89">
        <v>16.06</v>
      </c>
      <c r="L17" s="90">
        <v>2018</v>
      </c>
      <c r="M17" s="94">
        <v>46023</v>
      </c>
      <c r="N17" s="90" t="s">
        <v>347</v>
      </c>
      <c r="O17" s="90">
        <v>2</v>
      </c>
      <c r="P17" s="89" t="s">
        <v>415</v>
      </c>
      <c r="Q17" s="98">
        <v>0.7</v>
      </c>
      <c r="R17" s="99"/>
      <c r="S17" s="71">
        <v>2025</v>
      </c>
    </row>
    <row r="18" hidden="1" spans="1:19">
      <c r="A18" s="88">
        <v>340806</v>
      </c>
      <c r="B18" s="89" t="s">
        <v>686</v>
      </c>
      <c r="C18" s="89" t="s">
        <v>687</v>
      </c>
      <c r="D18" s="89">
        <v>340800</v>
      </c>
      <c r="E18" s="89" t="s">
        <v>92</v>
      </c>
      <c r="F18" s="89" t="s">
        <v>688</v>
      </c>
      <c r="G18" s="90">
        <v>1280</v>
      </c>
      <c r="H18" s="89" t="s">
        <v>300</v>
      </c>
      <c r="I18" s="89">
        <v>72.6</v>
      </c>
      <c r="J18" s="93">
        <v>5.671875</v>
      </c>
      <c r="K18" s="89">
        <v>21</v>
      </c>
      <c r="L18" s="90">
        <v>2019</v>
      </c>
      <c r="M18" s="94">
        <v>46023</v>
      </c>
      <c r="N18" s="90" t="s">
        <v>347</v>
      </c>
      <c r="O18" s="90">
        <v>2</v>
      </c>
      <c r="P18" s="89" t="s">
        <v>690</v>
      </c>
      <c r="Q18" s="98">
        <v>0.35</v>
      </c>
      <c r="R18" s="99"/>
      <c r="S18" s="71">
        <v>2025</v>
      </c>
    </row>
    <row r="19" hidden="1" spans="1:19">
      <c r="A19" s="88">
        <v>350805</v>
      </c>
      <c r="B19" s="89"/>
      <c r="C19" s="89" t="s">
        <v>441</v>
      </c>
      <c r="D19" s="89"/>
      <c r="E19" s="89" t="s">
        <v>97</v>
      </c>
      <c r="F19" s="89"/>
      <c r="G19" s="90">
        <v>1800</v>
      </c>
      <c r="H19" s="89"/>
      <c r="I19" s="89"/>
      <c r="J19" s="93"/>
      <c r="K19" s="89"/>
      <c r="L19" s="90">
        <v>2020</v>
      </c>
      <c r="M19" s="94">
        <v>46023</v>
      </c>
      <c r="N19" s="90" t="s">
        <v>347</v>
      </c>
      <c r="O19" s="90">
        <v>2</v>
      </c>
      <c r="P19" s="89"/>
      <c r="Q19" s="98"/>
      <c r="R19" s="99"/>
      <c r="S19" s="71">
        <v>2025</v>
      </c>
    </row>
    <row r="20" hidden="1" spans="1:19">
      <c r="A20" s="88">
        <v>370804</v>
      </c>
      <c r="B20" s="89" t="s">
        <v>420</v>
      </c>
      <c r="C20" s="89" t="s">
        <v>421</v>
      </c>
      <c r="D20" s="89">
        <v>370700</v>
      </c>
      <c r="E20" s="89" t="s">
        <v>107</v>
      </c>
      <c r="F20" s="89" t="s">
        <v>422</v>
      </c>
      <c r="G20" s="90">
        <v>1200</v>
      </c>
      <c r="H20" s="89" t="s">
        <v>222</v>
      </c>
      <c r="I20" s="89">
        <v>81.2</v>
      </c>
      <c r="J20" s="93">
        <v>6.76666666666667</v>
      </c>
      <c r="K20" s="89">
        <v>13.14</v>
      </c>
      <c r="L20" s="90">
        <v>2018</v>
      </c>
      <c r="M20" s="94">
        <v>46023</v>
      </c>
      <c r="N20" s="90" t="s">
        <v>347</v>
      </c>
      <c r="O20" s="90">
        <v>2</v>
      </c>
      <c r="P20" s="89" t="s">
        <v>423</v>
      </c>
      <c r="Q20" s="98">
        <v>0.7</v>
      </c>
      <c r="R20" s="109" t="s">
        <v>424</v>
      </c>
      <c r="S20" s="71">
        <v>2025</v>
      </c>
    </row>
    <row r="21" hidden="1" spans="1:19">
      <c r="A21" s="88">
        <v>140802</v>
      </c>
      <c r="B21" s="89" t="s">
        <v>442</v>
      </c>
      <c r="C21" s="89" t="s">
        <v>443</v>
      </c>
      <c r="D21" s="89">
        <v>140200</v>
      </c>
      <c r="E21" s="89" t="s">
        <v>53</v>
      </c>
      <c r="F21" s="89" t="s">
        <v>444</v>
      </c>
      <c r="G21" s="90">
        <v>1500</v>
      </c>
      <c r="H21" s="89" t="s">
        <v>295</v>
      </c>
      <c r="I21" s="89">
        <v>89.23</v>
      </c>
      <c r="J21" s="93">
        <v>5.94866666666667</v>
      </c>
      <c r="K21" s="89">
        <v>19.22</v>
      </c>
      <c r="L21" s="90">
        <v>2020</v>
      </c>
      <c r="M21" s="94">
        <v>46388</v>
      </c>
      <c r="N21" s="90" t="s">
        <v>347</v>
      </c>
      <c r="O21" s="90">
        <v>2</v>
      </c>
      <c r="P21" s="89" t="s">
        <v>445</v>
      </c>
      <c r="Q21" s="98">
        <v>0.55</v>
      </c>
      <c r="R21" s="99"/>
      <c r="S21" s="71">
        <v>2026</v>
      </c>
    </row>
    <row r="22" hidden="1" spans="1:19">
      <c r="A22" s="88">
        <v>140804</v>
      </c>
      <c r="B22" s="89" t="s">
        <v>433</v>
      </c>
      <c r="C22" s="89" t="s">
        <v>434</v>
      </c>
      <c r="D22" s="89">
        <v>140800</v>
      </c>
      <c r="E22" s="89" t="s">
        <v>53</v>
      </c>
      <c r="F22" s="89" t="s">
        <v>435</v>
      </c>
      <c r="G22" s="90">
        <v>1200</v>
      </c>
      <c r="H22" s="89" t="s">
        <v>222</v>
      </c>
      <c r="I22" s="89">
        <v>79.6</v>
      </c>
      <c r="J22" s="93">
        <v>6.63333333333333</v>
      </c>
      <c r="K22" s="89">
        <v>12</v>
      </c>
      <c r="L22" s="90">
        <v>2019</v>
      </c>
      <c r="M22" s="94">
        <v>46388</v>
      </c>
      <c r="N22" s="90" t="s">
        <v>347</v>
      </c>
      <c r="O22" s="90">
        <v>2</v>
      </c>
      <c r="P22" s="89" t="s">
        <v>436</v>
      </c>
      <c r="Q22" s="98">
        <v>0.7</v>
      </c>
      <c r="R22" s="99"/>
      <c r="S22" s="71">
        <v>2026</v>
      </c>
    </row>
    <row r="23" hidden="1" spans="1:19">
      <c r="A23" s="88">
        <v>210803</v>
      </c>
      <c r="B23" s="89" t="s">
        <v>894</v>
      </c>
      <c r="C23" s="89" t="s">
        <v>895</v>
      </c>
      <c r="D23" s="89">
        <v>210200</v>
      </c>
      <c r="E23" s="89" t="s">
        <v>63</v>
      </c>
      <c r="F23" s="89" t="s">
        <v>896</v>
      </c>
      <c r="G23" s="90">
        <v>1000</v>
      </c>
      <c r="H23" s="89" t="s">
        <v>240</v>
      </c>
      <c r="I23" s="89">
        <v>67.98</v>
      </c>
      <c r="J23" s="93">
        <v>6.798</v>
      </c>
      <c r="K23" s="89">
        <v>16.73</v>
      </c>
      <c r="L23" s="90">
        <v>2020</v>
      </c>
      <c r="M23" s="94">
        <v>46388</v>
      </c>
      <c r="N23" s="90" t="s">
        <v>347</v>
      </c>
      <c r="O23" s="90">
        <v>2</v>
      </c>
      <c r="P23" s="89" t="s">
        <v>1596</v>
      </c>
      <c r="Q23" s="98">
        <v>0.51</v>
      </c>
      <c r="R23" s="99"/>
      <c r="S23" s="71">
        <v>2026</v>
      </c>
    </row>
    <row r="24" hidden="1" spans="1:19">
      <c r="A24" s="88">
        <v>370805</v>
      </c>
      <c r="B24" s="89" t="s">
        <v>890</v>
      </c>
      <c r="C24" s="89" t="s">
        <v>891</v>
      </c>
      <c r="D24" s="89">
        <v>370900</v>
      </c>
      <c r="E24" s="89" t="s">
        <v>107</v>
      </c>
      <c r="F24" s="89" t="s">
        <v>239</v>
      </c>
      <c r="G24" s="90">
        <v>1800</v>
      </c>
      <c r="H24" s="89" t="s">
        <v>228</v>
      </c>
      <c r="I24" s="89">
        <v>101.86</v>
      </c>
      <c r="J24" s="93">
        <v>5.65888888888889</v>
      </c>
      <c r="K24" s="89">
        <v>18</v>
      </c>
      <c r="L24" s="90">
        <v>2020</v>
      </c>
      <c r="M24" s="94">
        <v>46388</v>
      </c>
      <c r="N24" s="90" t="s">
        <v>347</v>
      </c>
      <c r="O24" s="90">
        <v>2</v>
      </c>
      <c r="P24" s="89">
        <v>0</v>
      </c>
      <c r="Q24" s="98">
        <v>0</v>
      </c>
      <c r="R24" s="109" t="s">
        <v>893</v>
      </c>
      <c r="S24" s="71">
        <v>2026</v>
      </c>
    </row>
    <row r="25" hidden="1" spans="1:19">
      <c r="A25" s="88">
        <v>130808</v>
      </c>
      <c r="B25" s="89"/>
      <c r="C25" s="89" t="s">
        <v>438</v>
      </c>
      <c r="D25" s="89"/>
      <c r="E25" s="89" t="s">
        <v>48</v>
      </c>
      <c r="F25" s="89"/>
      <c r="G25" s="90">
        <v>1400</v>
      </c>
      <c r="H25" s="89"/>
      <c r="I25" s="89"/>
      <c r="J25" s="93"/>
      <c r="K25" s="89"/>
      <c r="L25" s="90">
        <v>2019</v>
      </c>
      <c r="M25" s="94">
        <v>46753</v>
      </c>
      <c r="N25" s="90" t="s">
        <v>347</v>
      </c>
      <c r="O25" s="90">
        <v>2</v>
      </c>
      <c r="P25" s="89"/>
      <c r="Q25" s="98"/>
      <c r="R25" s="99"/>
      <c r="S25" s="71">
        <v>2027</v>
      </c>
    </row>
    <row r="26" hidden="1" spans="1:19">
      <c r="A26" s="88">
        <v>330808</v>
      </c>
      <c r="B26" s="89" t="s">
        <v>429</v>
      </c>
      <c r="C26" s="89" t="s">
        <v>430</v>
      </c>
      <c r="D26" s="89">
        <v>330800</v>
      </c>
      <c r="E26" s="89" t="s">
        <v>87</v>
      </c>
      <c r="F26" s="89" t="s">
        <v>431</v>
      </c>
      <c r="G26" s="90">
        <v>1200</v>
      </c>
      <c r="H26" s="89" t="s">
        <v>222</v>
      </c>
      <c r="I26" s="89">
        <v>73</v>
      </c>
      <c r="J26" s="93">
        <v>6.08333333333333</v>
      </c>
      <c r="K26" s="89">
        <v>16</v>
      </c>
      <c r="L26" s="90">
        <v>2018</v>
      </c>
      <c r="M26" s="94">
        <v>46753</v>
      </c>
      <c r="N26" s="90" t="s">
        <v>347</v>
      </c>
      <c r="O26" s="90">
        <v>2</v>
      </c>
      <c r="P26" s="89" t="s">
        <v>432</v>
      </c>
      <c r="Q26" s="98">
        <v>0.4</v>
      </c>
      <c r="R26" s="99"/>
      <c r="S26" s="71">
        <v>2027</v>
      </c>
    </row>
    <row r="27" hidden="1" spans="1:19">
      <c r="A27" s="88">
        <v>330809</v>
      </c>
      <c r="B27" s="89" t="s">
        <v>524</v>
      </c>
      <c r="C27" s="89" t="s">
        <v>525</v>
      </c>
      <c r="D27" s="89">
        <v>330700</v>
      </c>
      <c r="E27" s="89" t="s">
        <v>87</v>
      </c>
      <c r="F27" s="89" t="s">
        <v>526</v>
      </c>
      <c r="G27" s="90">
        <v>1200</v>
      </c>
      <c r="H27" s="89" t="s">
        <v>222</v>
      </c>
      <c r="I27" s="89">
        <v>76.08</v>
      </c>
      <c r="J27" s="93">
        <v>6.34</v>
      </c>
      <c r="K27" s="89">
        <v>16</v>
      </c>
      <c r="L27" s="90">
        <v>2019</v>
      </c>
      <c r="M27" s="94">
        <v>46753</v>
      </c>
      <c r="N27" s="90" t="s">
        <v>347</v>
      </c>
      <c r="O27" s="90">
        <v>2</v>
      </c>
      <c r="P27" s="89" t="s">
        <v>528</v>
      </c>
      <c r="Q27" s="98">
        <v>0.7</v>
      </c>
      <c r="R27" s="99"/>
      <c r="S27" s="71">
        <v>2027</v>
      </c>
    </row>
    <row r="28" spans="1:19">
      <c r="A28" s="88">
        <v>330810</v>
      </c>
      <c r="B28" s="89" t="s">
        <v>471</v>
      </c>
      <c r="C28" s="89" t="s">
        <v>472</v>
      </c>
      <c r="D28" s="89">
        <v>330300</v>
      </c>
      <c r="E28" s="89" t="s">
        <v>87</v>
      </c>
      <c r="F28" s="89" t="s">
        <v>473</v>
      </c>
      <c r="G28" s="90">
        <v>1200</v>
      </c>
      <c r="H28" s="89" t="s">
        <v>222</v>
      </c>
      <c r="I28" s="89">
        <v>71.33</v>
      </c>
      <c r="J28" s="93">
        <v>5.94416666666667</v>
      </c>
      <c r="K28" s="89">
        <v>12</v>
      </c>
      <c r="L28" s="89" t="s">
        <v>1597</v>
      </c>
      <c r="M28" s="94"/>
      <c r="N28" s="90" t="s">
        <v>453</v>
      </c>
      <c r="O28" s="90">
        <v>3</v>
      </c>
      <c r="P28" s="89" t="s">
        <v>474</v>
      </c>
      <c r="Q28" s="98">
        <v>0.4</v>
      </c>
      <c r="R28" s="99"/>
      <c r="S28" s="71">
        <v>2027</v>
      </c>
    </row>
    <row r="29" hidden="1" spans="1:19">
      <c r="A29" s="88">
        <v>350806</v>
      </c>
      <c r="B29" s="89" t="s">
        <v>669</v>
      </c>
      <c r="C29" s="89" t="s">
        <v>670</v>
      </c>
      <c r="D29" s="89">
        <v>350300</v>
      </c>
      <c r="E29" s="89" t="s">
        <v>97</v>
      </c>
      <c r="F29" s="89" t="s">
        <v>290</v>
      </c>
      <c r="G29" s="90">
        <v>1200</v>
      </c>
      <c r="H29" s="89" t="s">
        <v>222</v>
      </c>
      <c r="I29" s="89">
        <v>60.02</v>
      </c>
      <c r="J29" s="93">
        <v>5.00166666666667</v>
      </c>
      <c r="K29" s="89">
        <v>20.01</v>
      </c>
      <c r="L29" s="90">
        <v>2021</v>
      </c>
      <c r="M29" s="94">
        <v>46753</v>
      </c>
      <c r="N29" s="90" t="s">
        <v>347</v>
      </c>
      <c r="O29" s="90">
        <v>2</v>
      </c>
      <c r="P29" s="89"/>
      <c r="Q29" s="98"/>
      <c r="R29" s="109" t="s">
        <v>292</v>
      </c>
      <c r="S29" s="71">
        <v>2027</v>
      </c>
    </row>
    <row r="30" hidden="1" spans="1:19">
      <c r="A30" s="88">
        <v>360802</v>
      </c>
      <c r="B30" s="89" t="s">
        <v>479</v>
      </c>
      <c r="C30" s="89" t="s">
        <v>480</v>
      </c>
      <c r="D30" s="89">
        <v>360900</v>
      </c>
      <c r="E30" s="89" t="s">
        <v>102</v>
      </c>
      <c r="F30" s="89" t="s">
        <v>304</v>
      </c>
      <c r="G30" s="90">
        <v>1200</v>
      </c>
      <c r="H30" s="89" t="s">
        <v>222</v>
      </c>
      <c r="I30" s="89">
        <v>76.4</v>
      </c>
      <c r="J30" s="93">
        <v>6.36666666666667</v>
      </c>
      <c r="K30" s="89">
        <v>12</v>
      </c>
      <c r="L30" s="89" t="s">
        <v>1598</v>
      </c>
      <c r="M30" s="94">
        <v>46753</v>
      </c>
      <c r="N30" s="90" t="s">
        <v>347</v>
      </c>
      <c r="O30" s="90">
        <v>2</v>
      </c>
      <c r="P30" s="89" t="s">
        <v>481</v>
      </c>
      <c r="Q30" s="98">
        <v>0.7</v>
      </c>
      <c r="R30" s="99"/>
      <c r="S30" s="71">
        <v>2027</v>
      </c>
    </row>
    <row r="31" spans="1:19">
      <c r="A31" s="88">
        <v>440809</v>
      </c>
      <c r="B31" s="89" t="s">
        <v>1000</v>
      </c>
      <c r="C31" s="89" t="s">
        <v>1001</v>
      </c>
      <c r="D31" s="89">
        <v>441400</v>
      </c>
      <c r="E31" s="89" t="s">
        <v>127</v>
      </c>
      <c r="F31" s="89" t="s">
        <v>359</v>
      </c>
      <c r="G31" s="90">
        <v>1200</v>
      </c>
      <c r="H31" s="89"/>
      <c r="I31" s="89" t="s">
        <v>457</v>
      </c>
      <c r="J31" s="93"/>
      <c r="K31" s="89"/>
      <c r="L31" s="89">
        <v>2021</v>
      </c>
      <c r="M31" s="94"/>
      <c r="N31" s="90" t="s">
        <v>453</v>
      </c>
      <c r="O31" s="90">
        <v>3</v>
      </c>
      <c r="P31" s="89" t="s">
        <v>223</v>
      </c>
      <c r="Q31" s="98">
        <v>0</v>
      </c>
      <c r="R31" s="109" t="s">
        <v>1003</v>
      </c>
      <c r="S31" s="71">
        <v>2027</v>
      </c>
    </row>
    <row r="32" hidden="1" spans="1:19">
      <c r="A32" s="88">
        <v>650802</v>
      </c>
      <c r="B32" s="89" t="s">
        <v>425</v>
      </c>
      <c r="C32" s="89" t="s">
        <v>426</v>
      </c>
      <c r="D32" s="89">
        <v>650500</v>
      </c>
      <c r="E32" s="89" t="s">
        <v>187</v>
      </c>
      <c r="F32" s="89" t="s">
        <v>427</v>
      </c>
      <c r="G32" s="90">
        <v>1200</v>
      </c>
      <c r="H32" s="89" t="s">
        <v>222</v>
      </c>
      <c r="I32" s="89">
        <v>82.3</v>
      </c>
      <c r="J32" s="93">
        <v>6.85833333333333</v>
      </c>
      <c r="K32" s="89">
        <v>13.68</v>
      </c>
      <c r="L32" s="90">
        <v>2018</v>
      </c>
      <c r="M32" s="94">
        <v>46753</v>
      </c>
      <c r="N32" s="90" t="s">
        <v>347</v>
      </c>
      <c r="O32" s="90">
        <v>2</v>
      </c>
      <c r="P32" s="89" t="s">
        <v>428</v>
      </c>
      <c r="Q32" s="98">
        <v>0.699998</v>
      </c>
      <c r="R32" s="99"/>
      <c r="S32" s="71">
        <v>2027</v>
      </c>
    </row>
    <row r="33" spans="1:19">
      <c r="A33" s="88">
        <v>440808</v>
      </c>
      <c r="B33" s="89" t="s">
        <v>482</v>
      </c>
      <c r="C33" s="89" t="s">
        <v>483</v>
      </c>
      <c r="D33" s="89">
        <v>441200</v>
      </c>
      <c r="E33" s="89" t="s">
        <v>127</v>
      </c>
      <c r="F33" s="89" t="s">
        <v>484</v>
      </c>
      <c r="G33" s="90">
        <v>1200</v>
      </c>
      <c r="H33" s="89" t="s">
        <v>222</v>
      </c>
      <c r="I33" s="89">
        <v>70</v>
      </c>
      <c r="J33" s="93">
        <v>5.83333333333333</v>
      </c>
      <c r="K33" s="89">
        <v>16</v>
      </c>
      <c r="L33" s="108">
        <v>44781</v>
      </c>
      <c r="M33" s="94"/>
      <c r="N33" s="90" t="s">
        <v>453</v>
      </c>
      <c r="O33" s="90">
        <v>3</v>
      </c>
      <c r="P33" s="89" t="s">
        <v>223</v>
      </c>
      <c r="Q33" s="98">
        <v>0</v>
      </c>
      <c r="R33" s="109" t="s">
        <v>485</v>
      </c>
      <c r="S33" s="71">
        <v>2028</v>
      </c>
    </row>
    <row r="34" spans="1:19">
      <c r="A34" s="88">
        <v>440810</v>
      </c>
      <c r="B34" s="89" t="s">
        <v>455</v>
      </c>
      <c r="C34" s="89" t="s">
        <v>456</v>
      </c>
      <c r="D34" s="89">
        <v>441700</v>
      </c>
      <c r="E34" s="89" t="s">
        <v>127</v>
      </c>
      <c r="F34" s="89" t="s">
        <v>363</v>
      </c>
      <c r="G34" s="90">
        <v>1200</v>
      </c>
      <c r="H34" s="89" t="s">
        <v>364</v>
      </c>
      <c r="I34" s="89" t="s">
        <v>457</v>
      </c>
      <c r="J34" s="93"/>
      <c r="K34" s="89"/>
      <c r="L34" s="89">
        <v>2022</v>
      </c>
      <c r="M34" s="94"/>
      <c r="N34" s="90" t="s">
        <v>453</v>
      </c>
      <c r="O34" s="90">
        <v>3</v>
      </c>
      <c r="P34" s="89" t="s">
        <v>223</v>
      </c>
      <c r="Q34" s="98">
        <v>0</v>
      </c>
      <c r="R34" s="109" t="s">
        <v>458</v>
      </c>
      <c r="S34" s="71">
        <v>2028</v>
      </c>
    </row>
    <row r="35" spans="1:19">
      <c r="A35" s="88">
        <v>440811</v>
      </c>
      <c r="B35" s="89" t="s">
        <v>475</v>
      </c>
      <c r="C35" s="89" t="s">
        <v>476</v>
      </c>
      <c r="D35" s="89">
        <v>445300</v>
      </c>
      <c r="E35" s="89" t="s">
        <v>127</v>
      </c>
      <c r="F35" s="89" t="s">
        <v>477</v>
      </c>
      <c r="G35" s="90">
        <v>1200</v>
      </c>
      <c r="H35" s="89" t="s">
        <v>222</v>
      </c>
      <c r="I35" s="89" t="s">
        <v>457</v>
      </c>
      <c r="J35" s="93"/>
      <c r="K35" s="89" t="s">
        <v>457</v>
      </c>
      <c r="L35" s="108">
        <v>44748</v>
      </c>
      <c r="M35" s="94"/>
      <c r="N35" s="90" t="s">
        <v>453</v>
      </c>
      <c r="O35" s="90">
        <v>3</v>
      </c>
      <c r="P35" s="89" t="s">
        <v>223</v>
      </c>
      <c r="Q35" s="98">
        <v>0</v>
      </c>
      <c r="R35" s="109" t="s">
        <v>478</v>
      </c>
      <c r="S35" s="71">
        <v>2028</v>
      </c>
    </row>
    <row r="36" spans="1:19">
      <c r="A36" s="88">
        <v>440812</v>
      </c>
      <c r="B36" s="89" t="s">
        <v>961</v>
      </c>
      <c r="C36" s="89" t="s">
        <v>962</v>
      </c>
      <c r="D36" s="89">
        <v>441500</v>
      </c>
      <c r="E36" s="89" t="s">
        <v>127</v>
      </c>
      <c r="F36" s="89" t="s">
        <v>963</v>
      </c>
      <c r="G36" s="90">
        <v>1400</v>
      </c>
      <c r="H36" s="89" t="s">
        <v>328</v>
      </c>
      <c r="I36" s="89">
        <v>90</v>
      </c>
      <c r="J36" s="93">
        <v>6.42857142857143</v>
      </c>
      <c r="K36" s="89" t="s">
        <v>457</v>
      </c>
      <c r="L36" s="108">
        <v>44757</v>
      </c>
      <c r="M36" s="94"/>
      <c r="N36" s="90" t="s">
        <v>453</v>
      </c>
      <c r="O36" s="90">
        <v>3</v>
      </c>
      <c r="P36" s="89" t="s">
        <v>223</v>
      </c>
      <c r="Q36" s="98">
        <v>0</v>
      </c>
      <c r="R36" s="109" t="s">
        <v>965</v>
      </c>
      <c r="S36" s="71">
        <v>2028</v>
      </c>
    </row>
    <row r="37" spans="1:19">
      <c r="A37" s="88">
        <v>440813</v>
      </c>
      <c r="B37" s="89" t="s">
        <v>934</v>
      </c>
      <c r="C37" s="89" t="s">
        <v>935</v>
      </c>
      <c r="D37" s="89">
        <v>441300</v>
      </c>
      <c r="E37" s="89" t="s">
        <v>127</v>
      </c>
      <c r="F37" s="89" t="s">
        <v>267</v>
      </c>
      <c r="G37" s="90">
        <v>1200</v>
      </c>
      <c r="H37" s="89" t="s">
        <v>364</v>
      </c>
      <c r="I37" s="89">
        <v>60</v>
      </c>
      <c r="J37" s="93">
        <v>5</v>
      </c>
      <c r="K37" s="89" t="s">
        <v>457</v>
      </c>
      <c r="L37" s="89">
        <v>2022</v>
      </c>
      <c r="M37" s="94"/>
      <c r="N37" s="90" t="s">
        <v>453</v>
      </c>
      <c r="O37" s="90">
        <v>3</v>
      </c>
      <c r="P37" s="89" t="s">
        <v>223</v>
      </c>
      <c r="Q37" s="98">
        <v>0</v>
      </c>
      <c r="R37" s="109" t="s">
        <v>937</v>
      </c>
      <c r="S37" s="71">
        <v>2028</v>
      </c>
    </row>
    <row r="38" spans="1:19">
      <c r="A38" s="88">
        <v>440814</v>
      </c>
      <c r="B38" s="89" t="s">
        <v>450</v>
      </c>
      <c r="C38" s="89" t="s">
        <v>451</v>
      </c>
      <c r="D38" s="89">
        <v>441600</v>
      </c>
      <c r="E38" s="89" t="s">
        <v>127</v>
      </c>
      <c r="F38" s="89" t="s">
        <v>452</v>
      </c>
      <c r="G38" s="90">
        <v>1200</v>
      </c>
      <c r="H38" s="89" t="s">
        <v>222</v>
      </c>
      <c r="I38" s="89"/>
      <c r="J38" s="93"/>
      <c r="K38" s="89"/>
      <c r="L38" s="89">
        <v>2022</v>
      </c>
      <c r="M38" s="94"/>
      <c r="N38" s="90" t="s">
        <v>453</v>
      </c>
      <c r="O38" s="90">
        <v>3</v>
      </c>
      <c r="P38" s="89" t="s">
        <v>223</v>
      </c>
      <c r="Q38" s="98">
        <v>0</v>
      </c>
      <c r="R38" s="109" t="s">
        <v>454</v>
      </c>
      <c r="S38" s="71">
        <v>2028</v>
      </c>
    </row>
    <row r="39" spans="1:19">
      <c r="A39" s="88">
        <v>440815</v>
      </c>
      <c r="B39" s="89" t="s">
        <v>975</v>
      </c>
      <c r="C39" s="89" t="s">
        <v>976</v>
      </c>
      <c r="D39" s="89">
        <v>440900</v>
      </c>
      <c r="E39" s="89" t="s">
        <v>127</v>
      </c>
      <c r="F39" s="89" t="s">
        <v>977</v>
      </c>
      <c r="G39" s="90">
        <v>1200</v>
      </c>
      <c r="H39" s="89"/>
      <c r="I39" s="89"/>
      <c r="J39" s="93"/>
      <c r="K39" s="89"/>
      <c r="L39" s="89" t="s">
        <v>1035</v>
      </c>
      <c r="M39" s="94"/>
      <c r="N39" s="90" t="s">
        <v>453</v>
      </c>
      <c r="O39" s="90">
        <v>3</v>
      </c>
      <c r="P39" s="89" t="s">
        <v>223</v>
      </c>
      <c r="Q39" s="98">
        <v>0</v>
      </c>
      <c r="R39" s="109" t="s">
        <v>979</v>
      </c>
      <c r="S39" s="71">
        <v>2028</v>
      </c>
    </row>
    <row r="40" hidden="1" spans="1:19">
      <c r="A40" s="88">
        <v>450801</v>
      </c>
      <c r="B40" s="89" t="s">
        <v>446</v>
      </c>
      <c r="C40" s="89" t="s">
        <v>447</v>
      </c>
      <c r="D40" s="89">
        <v>450100</v>
      </c>
      <c r="E40" s="89" t="s">
        <v>132</v>
      </c>
      <c r="F40" s="89" t="s">
        <v>448</v>
      </c>
      <c r="G40" s="90">
        <v>1200</v>
      </c>
      <c r="H40" s="89"/>
      <c r="I40" s="89"/>
      <c r="J40" s="93"/>
      <c r="K40" s="89"/>
      <c r="L40" s="90">
        <v>2022</v>
      </c>
      <c r="M40" s="94">
        <v>46753</v>
      </c>
      <c r="N40" s="90" t="s">
        <v>347</v>
      </c>
      <c r="O40" s="90">
        <v>2</v>
      </c>
      <c r="P40" s="89"/>
      <c r="Q40" s="98"/>
      <c r="R40" s="109" t="s">
        <v>449</v>
      </c>
      <c r="S40" s="71">
        <v>2028</v>
      </c>
    </row>
    <row r="41" spans="1:19">
      <c r="A41" s="88">
        <v>450802</v>
      </c>
      <c r="B41" s="89" t="s">
        <v>459</v>
      </c>
      <c r="C41" s="89" t="s">
        <v>460</v>
      </c>
      <c r="D41" s="89">
        <v>450300</v>
      </c>
      <c r="E41" s="89" t="s">
        <v>132</v>
      </c>
      <c r="F41" s="89" t="s">
        <v>461</v>
      </c>
      <c r="G41" s="90">
        <v>1200</v>
      </c>
      <c r="H41" s="89" t="s">
        <v>222</v>
      </c>
      <c r="I41" s="89">
        <v>80</v>
      </c>
      <c r="J41" s="93">
        <v>6.66666666666667</v>
      </c>
      <c r="K41" s="89"/>
      <c r="L41" s="89">
        <v>2022</v>
      </c>
      <c r="M41" s="94"/>
      <c r="N41" s="90" t="s">
        <v>453</v>
      </c>
      <c r="O41" s="90">
        <v>3</v>
      </c>
      <c r="P41" s="89" t="s">
        <v>223</v>
      </c>
      <c r="Q41" s="98">
        <v>0</v>
      </c>
      <c r="R41" s="109" t="s">
        <v>462</v>
      </c>
      <c r="S41" s="71">
        <v>2028</v>
      </c>
    </row>
    <row r="42" spans="1:19">
      <c r="A42" s="88">
        <v>450807</v>
      </c>
      <c r="B42" s="89" t="s">
        <v>1024</v>
      </c>
      <c r="C42" s="89" t="s">
        <v>1025</v>
      </c>
      <c r="D42" s="89">
        <v>451000</v>
      </c>
      <c r="E42" s="89" t="s">
        <v>132</v>
      </c>
      <c r="F42" s="89" t="s">
        <v>550</v>
      </c>
      <c r="G42" s="90">
        <v>1200</v>
      </c>
      <c r="H42" s="89"/>
      <c r="I42" s="89"/>
      <c r="J42" s="93"/>
      <c r="K42" s="89"/>
      <c r="L42" s="89" t="s">
        <v>1026</v>
      </c>
      <c r="M42" s="94"/>
      <c r="N42" s="90" t="s">
        <v>453</v>
      </c>
      <c r="O42" s="90">
        <v>3</v>
      </c>
      <c r="P42" s="89" t="s">
        <v>223</v>
      </c>
      <c r="Q42" s="98">
        <v>0</v>
      </c>
      <c r="R42" s="109" t="s">
        <v>1027</v>
      </c>
      <c r="S42" s="71">
        <v>2028</v>
      </c>
    </row>
    <row r="43" spans="1:19">
      <c r="A43" s="88">
        <v>450808</v>
      </c>
      <c r="B43" s="89" t="s">
        <v>1028</v>
      </c>
      <c r="C43" s="89" t="s">
        <v>1029</v>
      </c>
      <c r="D43" s="89">
        <v>450700</v>
      </c>
      <c r="E43" s="89" t="s">
        <v>132</v>
      </c>
      <c r="F43" s="89" t="s">
        <v>1030</v>
      </c>
      <c r="G43" s="90">
        <v>1200</v>
      </c>
      <c r="H43" s="89"/>
      <c r="I43" s="89"/>
      <c r="J43" s="93"/>
      <c r="K43" s="89"/>
      <c r="L43" s="89" t="s">
        <v>1026</v>
      </c>
      <c r="M43" s="94"/>
      <c r="N43" s="90" t="s">
        <v>453</v>
      </c>
      <c r="O43" s="90">
        <v>3</v>
      </c>
      <c r="P43" s="89" t="s">
        <v>223</v>
      </c>
      <c r="Q43" s="98">
        <v>0</v>
      </c>
      <c r="R43" s="109" t="s">
        <v>1031</v>
      </c>
      <c r="S43" s="71">
        <v>2028</v>
      </c>
    </row>
    <row r="44" spans="1:19">
      <c r="A44" s="88">
        <v>450809</v>
      </c>
      <c r="B44" s="89" t="s">
        <v>1032</v>
      </c>
      <c r="C44" s="89" t="s">
        <v>1033</v>
      </c>
      <c r="D44" s="89">
        <v>451300</v>
      </c>
      <c r="E44" s="89" t="s">
        <v>132</v>
      </c>
      <c r="F44" s="89" t="s">
        <v>1034</v>
      </c>
      <c r="G44" s="90">
        <v>1200</v>
      </c>
      <c r="H44" s="89"/>
      <c r="I44" s="89"/>
      <c r="J44" s="93"/>
      <c r="K44" s="89"/>
      <c r="L44" s="89" t="s">
        <v>1035</v>
      </c>
      <c r="M44" s="94"/>
      <c r="N44" s="90" t="s">
        <v>453</v>
      </c>
      <c r="O44" s="90">
        <v>3</v>
      </c>
      <c r="P44" s="89" t="s">
        <v>223</v>
      </c>
      <c r="Q44" s="98">
        <v>0</v>
      </c>
      <c r="R44" s="109" t="s">
        <v>1036</v>
      </c>
      <c r="S44" s="71">
        <v>2028</v>
      </c>
    </row>
    <row r="45" spans="1:19">
      <c r="A45" s="88">
        <v>620801</v>
      </c>
      <c r="B45" s="89"/>
      <c r="C45" s="89" t="s">
        <v>498</v>
      </c>
      <c r="D45" s="89">
        <v>620900</v>
      </c>
      <c r="E45" s="89" t="s">
        <v>172</v>
      </c>
      <c r="F45" s="89" t="s">
        <v>499</v>
      </c>
      <c r="G45" s="90">
        <v>1200</v>
      </c>
      <c r="H45" s="89"/>
      <c r="I45" s="89"/>
      <c r="J45" s="93"/>
      <c r="K45" s="89"/>
      <c r="L45" s="90">
        <v>2022</v>
      </c>
      <c r="M45" s="94"/>
      <c r="N45" s="90" t="s">
        <v>453</v>
      </c>
      <c r="O45" s="90">
        <v>3</v>
      </c>
      <c r="P45" s="89"/>
      <c r="Q45" s="98"/>
      <c r="R45" s="109" t="s">
        <v>500</v>
      </c>
      <c r="S45" s="71">
        <v>2028</v>
      </c>
    </row>
    <row r="46" hidden="1" spans="1:19">
      <c r="A46" s="88">
        <v>140803</v>
      </c>
      <c r="B46" s="89" t="s">
        <v>711</v>
      </c>
      <c r="C46" s="89" t="s">
        <v>712</v>
      </c>
      <c r="D46" s="89">
        <v>140500</v>
      </c>
      <c r="E46" s="89" t="s">
        <v>53</v>
      </c>
      <c r="F46" s="89" t="s">
        <v>713</v>
      </c>
      <c r="G46" s="90">
        <v>1200</v>
      </c>
      <c r="H46" s="89" t="s">
        <v>222</v>
      </c>
      <c r="I46" s="89">
        <v>77.84</v>
      </c>
      <c r="J46" s="93">
        <v>6.48666666666667</v>
      </c>
      <c r="K46" s="89">
        <v>20</v>
      </c>
      <c r="L46" s="90">
        <v>2022</v>
      </c>
      <c r="M46" s="94">
        <v>47484</v>
      </c>
      <c r="N46" s="90" t="s">
        <v>347</v>
      </c>
      <c r="O46" s="90">
        <v>2</v>
      </c>
      <c r="P46" s="89"/>
      <c r="Q46" s="98"/>
      <c r="R46" s="110" t="s">
        <v>715</v>
      </c>
      <c r="S46" s="71">
        <v>2029</v>
      </c>
    </row>
    <row r="47" spans="1:19">
      <c r="A47" s="88">
        <v>210804</v>
      </c>
      <c r="B47" s="89"/>
      <c r="C47" s="89" t="s">
        <v>1119</v>
      </c>
      <c r="D47" s="89">
        <v>210500</v>
      </c>
      <c r="E47" s="89" t="s">
        <v>63</v>
      </c>
      <c r="F47" s="89" t="s">
        <v>681</v>
      </c>
      <c r="G47" s="90">
        <v>1600</v>
      </c>
      <c r="H47" s="89"/>
      <c r="I47" s="89"/>
      <c r="J47" s="93"/>
      <c r="K47" s="89"/>
      <c r="L47" s="90"/>
      <c r="M47" s="94"/>
      <c r="N47" s="90" t="s">
        <v>453</v>
      </c>
      <c r="O47" s="90">
        <v>3</v>
      </c>
      <c r="P47" s="89"/>
      <c r="Q47" s="98"/>
      <c r="R47" s="99"/>
      <c r="S47" s="71">
        <v>2029</v>
      </c>
    </row>
    <row r="48" spans="1:19">
      <c r="A48" s="88">
        <v>210805</v>
      </c>
      <c r="B48" s="89"/>
      <c r="C48" s="89" t="s">
        <v>680</v>
      </c>
      <c r="D48" s="89">
        <v>210500</v>
      </c>
      <c r="E48" s="89" t="s">
        <v>63</v>
      </c>
      <c r="F48" s="89" t="s">
        <v>681</v>
      </c>
      <c r="G48" s="90">
        <v>1800</v>
      </c>
      <c r="H48" s="89"/>
      <c r="I48" s="89"/>
      <c r="J48" s="93"/>
      <c r="K48" s="89"/>
      <c r="L48" s="90"/>
      <c r="M48" s="94"/>
      <c r="N48" s="90" t="s">
        <v>453</v>
      </c>
      <c r="O48" s="90">
        <v>3</v>
      </c>
      <c r="P48" s="89"/>
      <c r="Q48" s="98"/>
      <c r="R48" s="99"/>
      <c r="S48" s="71">
        <v>2029</v>
      </c>
    </row>
    <row r="49" spans="1:19">
      <c r="A49" s="88">
        <v>210806</v>
      </c>
      <c r="B49" s="89"/>
      <c r="C49" s="89" t="s">
        <v>1120</v>
      </c>
      <c r="D49" s="89">
        <v>211400</v>
      </c>
      <c r="E49" s="89" t="s">
        <v>63</v>
      </c>
      <c r="F49" s="89" t="s">
        <v>1121</v>
      </c>
      <c r="G49" s="90">
        <v>1200</v>
      </c>
      <c r="H49" s="89"/>
      <c r="I49" s="89"/>
      <c r="J49" s="93"/>
      <c r="K49" s="89"/>
      <c r="L49" s="90"/>
      <c r="M49" s="94"/>
      <c r="N49" s="90" t="s">
        <v>453</v>
      </c>
      <c r="O49" s="90">
        <v>3</v>
      </c>
      <c r="P49" s="89"/>
      <c r="Q49" s="98"/>
      <c r="R49" s="99"/>
      <c r="S49" s="71">
        <v>2029</v>
      </c>
    </row>
    <row r="50" spans="1:19">
      <c r="A50" s="88">
        <v>210807</v>
      </c>
      <c r="B50" s="89"/>
      <c r="C50" s="89" t="s">
        <v>654</v>
      </c>
      <c r="D50" s="89"/>
      <c r="E50" s="89" t="s">
        <v>63</v>
      </c>
      <c r="F50" s="89"/>
      <c r="G50" s="90">
        <v>1000</v>
      </c>
      <c r="H50" s="89"/>
      <c r="I50" s="89"/>
      <c r="J50" s="93"/>
      <c r="K50" s="89"/>
      <c r="L50" s="90"/>
      <c r="M50" s="94"/>
      <c r="N50" s="90" t="s">
        <v>453</v>
      </c>
      <c r="O50" s="90">
        <v>3</v>
      </c>
      <c r="P50" s="89"/>
      <c r="Q50" s="98"/>
      <c r="R50" s="99"/>
      <c r="S50" s="71">
        <v>2029</v>
      </c>
    </row>
    <row r="51" spans="1:19">
      <c r="A51" s="88">
        <v>210808</v>
      </c>
      <c r="B51" s="89"/>
      <c r="C51" s="89" t="s">
        <v>1122</v>
      </c>
      <c r="D51" s="89"/>
      <c r="E51" s="89" t="s">
        <v>63</v>
      </c>
      <c r="F51" s="89"/>
      <c r="G51" s="90">
        <v>1200</v>
      </c>
      <c r="H51" s="89"/>
      <c r="I51" s="89"/>
      <c r="J51" s="93"/>
      <c r="K51" s="89"/>
      <c r="L51" s="90"/>
      <c r="M51" s="94"/>
      <c r="N51" s="90" t="s">
        <v>453</v>
      </c>
      <c r="O51" s="90">
        <v>3</v>
      </c>
      <c r="P51" s="89"/>
      <c r="Q51" s="98"/>
      <c r="R51" s="99"/>
      <c r="S51" s="71">
        <v>2029</v>
      </c>
    </row>
    <row r="52" spans="1:19">
      <c r="A52" s="88">
        <v>210809</v>
      </c>
      <c r="B52" s="89"/>
      <c r="C52" s="89" t="s">
        <v>1123</v>
      </c>
      <c r="D52" s="89"/>
      <c r="E52" s="89" t="s">
        <v>63</v>
      </c>
      <c r="F52" s="89"/>
      <c r="G52" s="90">
        <v>600</v>
      </c>
      <c r="H52" s="89"/>
      <c r="I52" s="89"/>
      <c r="J52" s="93"/>
      <c r="K52" s="89"/>
      <c r="L52" s="90"/>
      <c r="M52" s="94"/>
      <c r="N52" s="90" t="s">
        <v>453</v>
      </c>
      <c r="O52" s="90">
        <v>3</v>
      </c>
      <c r="P52" s="89"/>
      <c r="Q52" s="98"/>
      <c r="R52" s="99"/>
      <c r="S52" s="71">
        <v>2029</v>
      </c>
    </row>
    <row r="53" spans="1:19">
      <c r="A53" s="88">
        <v>210810</v>
      </c>
      <c r="B53" s="89"/>
      <c r="C53" s="89" t="s">
        <v>803</v>
      </c>
      <c r="D53" s="89"/>
      <c r="E53" s="89" t="s">
        <v>63</v>
      </c>
      <c r="F53" s="89"/>
      <c r="G53" s="90">
        <v>1200</v>
      </c>
      <c r="H53" s="89"/>
      <c r="I53" s="89"/>
      <c r="J53" s="93"/>
      <c r="K53" s="89"/>
      <c r="L53" s="90"/>
      <c r="M53" s="94"/>
      <c r="N53" s="90" t="s">
        <v>453</v>
      </c>
      <c r="O53" s="90">
        <v>3</v>
      </c>
      <c r="P53" s="89"/>
      <c r="Q53" s="98"/>
      <c r="R53" s="99"/>
      <c r="S53" s="71">
        <v>2029</v>
      </c>
    </row>
    <row r="54" spans="1:19">
      <c r="A54" s="88">
        <v>210811</v>
      </c>
      <c r="B54" s="89"/>
      <c r="C54" s="89" t="s">
        <v>1124</v>
      </c>
      <c r="D54" s="89"/>
      <c r="E54" s="89" t="s">
        <v>63</v>
      </c>
      <c r="F54" s="89"/>
      <c r="G54" s="90">
        <v>1200</v>
      </c>
      <c r="H54" s="89"/>
      <c r="I54" s="89"/>
      <c r="J54" s="93"/>
      <c r="K54" s="89"/>
      <c r="L54" s="90"/>
      <c r="M54" s="94"/>
      <c r="N54" s="90" t="s">
        <v>453</v>
      </c>
      <c r="O54" s="90">
        <v>3</v>
      </c>
      <c r="P54" s="89"/>
      <c r="Q54" s="98"/>
      <c r="R54" s="80"/>
      <c r="S54" s="71">
        <v>2029</v>
      </c>
    </row>
    <row r="55" hidden="1" spans="1:19">
      <c r="A55" s="88">
        <v>220803</v>
      </c>
      <c r="B55" s="89" t="s">
        <v>416</v>
      </c>
      <c r="C55" s="89" t="s">
        <v>417</v>
      </c>
      <c r="D55" s="89">
        <v>220200</v>
      </c>
      <c r="E55" s="89" t="s">
        <v>68</v>
      </c>
      <c r="F55" s="89" t="s">
        <v>418</v>
      </c>
      <c r="G55" s="90">
        <v>1200</v>
      </c>
      <c r="H55" s="89" t="s">
        <v>222</v>
      </c>
      <c r="I55" s="89">
        <v>69.72</v>
      </c>
      <c r="J55" s="93">
        <v>5.81</v>
      </c>
      <c r="K55" s="89">
        <v>12.13</v>
      </c>
      <c r="L55" s="90">
        <v>2018</v>
      </c>
      <c r="M55" s="94">
        <v>46023</v>
      </c>
      <c r="N55" s="90" t="s">
        <v>347</v>
      </c>
      <c r="O55" s="90">
        <v>2</v>
      </c>
      <c r="P55" s="89" t="s">
        <v>419</v>
      </c>
      <c r="Q55" s="98">
        <v>0.699996</v>
      </c>
      <c r="R55" s="99"/>
      <c r="S55" s="71">
        <v>2029</v>
      </c>
    </row>
    <row r="56" spans="1:19">
      <c r="A56" s="88">
        <v>220804</v>
      </c>
      <c r="B56" s="89"/>
      <c r="C56" s="89" t="s">
        <v>1113</v>
      </c>
      <c r="D56" s="89">
        <v>220500</v>
      </c>
      <c r="E56" s="89" t="s">
        <v>68</v>
      </c>
      <c r="F56" s="89" t="s">
        <v>1114</v>
      </c>
      <c r="G56" s="90">
        <v>800</v>
      </c>
      <c r="H56" s="89"/>
      <c r="I56" s="89"/>
      <c r="J56" s="93"/>
      <c r="K56" s="89"/>
      <c r="L56" s="90"/>
      <c r="M56" s="94"/>
      <c r="N56" s="90" t="s">
        <v>453</v>
      </c>
      <c r="O56" s="90">
        <v>3</v>
      </c>
      <c r="P56" s="89"/>
      <c r="Q56" s="98"/>
      <c r="R56" s="99"/>
      <c r="S56" s="71">
        <v>2029</v>
      </c>
    </row>
    <row r="57" spans="1:19">
      <c r="A57" s="88">
        <v>220805</v>
      </c>
      <c r="B57" s="89"/>
      <c r="C57" s="89" t="s">
        <v>1115</v>
      </c>
      <c r="D57" s="89"/>
      <c r="E57" s="89" t="s">
        <v>68</v>
      </c>
      <c r="F57" s="89"/>
      <c r="G57" s="90">
        <v>1600</v>
      </c>
      <c r="H57" s="89"/>
      <c r="I57" s="89"/>
      <c r="J57" s="93"/>
      <c r="K57" s="89"/>
      <c r="L57" s="90"/>
      <c r="M57" s="94"/>
      <c r="N57" s="90" t="s">
        <v>453</v>
      </c>
      <c r="O57" s="90">
        <v>3</v>
      </c>
      <c r="P57" s="89"/>
      <c r="Q57" s="98"/>
      <c r="R57" s="99"/>
      <c r="S57" s="71">
        <v>2029</v>
      </c>
    </row>
    <row r="58" spans="1:19">
      <c r="A58" s="88">
        <v>220806</v>
      </c>
      <c r="B58" s="89"/>
      <c r="C58" s="89" t="s">
        <v>1116</v>
      </c>
      <c r="D58" s="89"/>
      <c r="E58" s="89" t="s">
        <v>68</v>
      </c>
      <c r="F58" s="89"/>
      <c r="G58" s="90">
        <v>1200</v>
      </c>
      <c r="H58" s="89"/>
      <c r="I58" s="89"/>
      <c r="J58" s="93"/>
      <c r="K58" s="89"/>
      <c r="L58" s="90"/>
      <c r="M58" s="94"/>
      <c r="N58" s="90" t="s">
        <v>453</v>
      </c>
      <c r="O58" s="90">
        <v>3</v>
      </c>
      <c r="P58" s="89"/>
      <c r="Q58" s="98"/>
      <c r="R58" s="99"/>
      <c r="S58" s="71">
        <v>2029</v>
      </c>
    </row>
    <row r="59" spans="1:19">
      <c r="A59" s="88">
        <v>220807</v>
      </c>
      <c r="B59" s="89"/>
      <c r="C59" s="89" t="s">
        <v>738</v>
      </c>
      <c r="D59" s="89"/>
      <c r="E59" s="89" t="s">
        <v>68</v>
      </c>
      <c r="F59" s="89"/>
      <c r="G59" s="90">
        <v>1800</v>
      </c>
      <c r="H59" s="89"/>
      <c r="I59" s="89"/>
      <c r="J59" s="93"/>
      <c r="K59" s="89"/>
      <c r="L59" s="90"/>
      <c r="M59" s="94"/>
      <c r="N59" s="90" t="s">
        <v>453</v>
      </c>
      <c r="O59" s="90">
        <v>3</v>
      </c>
      <c r="P59" s="89"/>
      <c r="Q59" s="98"/>
      <c r="R59" s="99"/>
      <c r="S59" s="71">
        <v>2029</v>
      </c>
    </row>
    <row r="60" spans="1:19">
      <c r="A60" s="88">
        <v>220808</v>
      </c>
      <c r="B60" s="89"/>
      <c r="C60" s="89" t="s">
        <v>1117</v>
      </c>
      <c r="D60" s="89"/>
      <c r="E60" s="89" t="s">
        <v>68</v>
      </c>
      <c r="F60" s="89"/>
      <c r="G60" s="90">
        <v>1200</v>
      </c>
      <c r="H60" s="89"/>
      <c r="I60" s="89"/>
      <c r="J60" s="93"/>
      <c r="K60" s="89"/>
      <c r="L60" s="90"/>
      <c r="M60" s="94"/>
      <c r="N60" s="90" t="s">
        <v>453</v>
      </c>
      <c r="O60" s="90">
        <v>3</v>
      </c>
      <c r="P60" s="89"/>
      <c r="Q60" s="98"/>
      <c r="R60" s="99"/>
      <c r="S60" s="71">
        <v>2029</v>
      </c>
    </row>
    <row r="61" spans="1:19">
      <c r="A61" s="88">
        <v>220809</v>
      </c>
      <c r="B61" s="89"/>
      <c r="C61" s="89" t="s">
        <v>1118</v>
      </c>
      <c r="D61" s="89"/>
      <c r="E61" s="89" t="s">
        <v>68</v>
      </c>
      <c r="F61" s="89"/>
      <c r="G61" s="90">
        <v>1200</v>
      </c>
      <c r="H61" s="89"/>
      <c r="I61" s="89"/>
      <c r="J61" s="93"/>
      <c r="K61" s="89"/>
      <c r="L61" s="90"/>
      <c r="M61" s="94"/>
      <c r="N61" s="90" t="s">
        <v>453</v>
      </c>
      <c r="O61" s="90">
        <v>3</v>
      </c>
      <c r="P61" s="89"/>
      <c r="Q61" s="98"/>
      <c r="R61" s="99"/>
      <c r="S61" s="71">
        <v>2029</v>
      </c>
    </row>
    <row r="62" spans="1:19">
      <c r="A62" s="88">
        <v>220810</v>
      </c>
      <c r="B62" s="89"/>
      <c r="C62" s="89" t="s">
        <v>833</v>
      </c>
      <c r="D62" s="89"/>
      <c r="E62" s="89" t="s">
        <v>68</v>
      </c>
      <c r="F62" s="89"/>
      <c r="G62" s="90">
        <v>1400</v>
      </c>
      <c r="H62" s="89"/>
      <c r="I62" s="89"/>
      <c r="J62" s="93"/>
      <c r="K62" s="89"/>
      <c r="L62" s="90"/>
      <c r="M62" s="94"/>
      <c r="N62" s="90" t="s">
        <v>453</v>
      </c>
      <c r="O62" s="90">
        <v>3</v>
      </c>
      <c r="P62" s="89"/>
      <c r="Q62" s="98"/>
      <c r="R62" s="99"/>
      <c r="S62" s="71">
        <v>2029</v>
      </c>
    </row>
    <row r="63" spans="1:19">
      <c r="A63" s="88">
        <v>230802</v>
      </c>
      <c r="B63" s="89"/>
      <c r="C63" s="89" t="s">
        <v>1100</v>
      </c>
      <c r="D63" s="89">
        <v>230100</v>
      </c>
      <c r="E63" s="89" t="s">
        <v>73</v>
      </c>
      <c r="F63" s="89" t="s">
        <v>859</v>
      </c>
      <c r="G63" s="90">
        <v>1200</v>
      </c>
      <c r="H63" s="89"/>
      <c r="I63" s="89"/>
      <c r="J63" s="93"/>
      <c r="K63" s="89"/>
      <c r="L63" s="90"/>
      <c r="M63" s="94"/>
      <c r="N63" s="90" t="s">
        <v>453</v>
      </c>
      <c r="O63" s="90">
        <v>3</v>
      </c>
      <c r="P63" s="89"/>
      <c r="Q63" s="98"/>
      <c r="R63" s="99"/>
      <c r="S63" s="71">
        <v>2029</v>
      </c>
    </row>
    <row r="64" spans="1:19">
      <c r="A64" s="88">
        <v>230803</v>
      </c>
      <c r="B64" s="89"/>
      <c r="C64" s="89" t="s">
        <v>1101</v>
      </c>
      <c r="D64" s="89"/>
      <c r="E64" s="89" t="s">
        <v>73</v>
      </c>
      <c r="F64" s="89"/>
      <c r="G64" s="90">
        <v>1500</v>
      </c>
      <c r="H64" s="89"/>
      <c r="I64" s="89"/>
      <c r="J64" s="93"/>
      <c r="K64" s="89"/>
      <c r="L64" s="90"/>
      <c r="M64" s="94"/>
      <c r="N64" s="90" t="s">
        <v>453</v>
      </c>
      <c r="O64" s="90">
        <v>3</v>
      </c>
      <c r="P64" s="89"/>
      <c r="Q64" s="98"/>
      <c r="R64" s="99"/>
      <c r="S64" s="71">
        <v>2029</v>
      </c>
    </row>
    <row r="65" spans="1:19">
      <c r="A65" s="88">
        <v>230804</v>
      </c>
      <c r="B65" s="89"/>
      <c r="C65" s="89" t="s">
        <v>1102</v>
      </c>
      <c r="D65" s="89"/>
      <c r="E65" s="89" t="s">
        <v>73</v>
      </c>
      <c r="F65" s="89"/>
      <c r="G65" s="90">
        <v>1200</v>
      </c>
      <c r="H65" s="89"/>
      <c r="I65" s="89"/>
      <c r="J65" s="93"/>
      <c r="K65" s="89"/>
      <c r="L65" s="90"/>
      <c r="M65" s="94"/>
      <c r="N65" s="90" t="s">
        <v>453</v>
      </c>
      <c r="O65" s="90">
        <v>3</v>
      </c>
      <c r="P65" s="89"/>
      <c r="Q65" s="98"/>
      <c r="R65" s="99"/>
      <c r="S65" s="71">
        <v>2029</v>
      </c>
    </row>
    <row r="66" spans="1:19">
      <c r="A66" s="88">
        <v>230805</v>
      </c>
      <c r="B66" s="89"/>
      <c r="C66" s="89" t="s">
        <v>858</v>
      </c>
      <c r="D66" s="89"/>
      <c r="E66" s="89" t="s">
        <v>73</v>
      </c>
      <c r="F66" s="89"/>
      <c r="G66" s="90">
        <v>1000</v>
      </c>
      <c r="H66" s="89"/>
      <c r="I66" s="89"/>
      <c r="J66" s="93"/>
      <c r="K66" s="89"/>
      <c r="L66" s="90"/>
      <c r="M66" s="94"/>
      <c r="N66" s="90" t="s">
        <v>453</v>
      </c>
      <c r="O66" s="90">
        <v>3</v>
      </c>
      <c r="P66" s="89"/>
      <c r="Q66" s="98"/>
      <c r="R66" s="99"/>
      <c r="S66" s="71">
        <v>2029</v>
      </c>
    </row>
    <row r="67" spans="1:19">
      <c r="A67" s="88">
        <v>230806</v>
      </c>
      <c r="B67" s="89"/>
      <c r="C67" s="89" t="s">
        <v>1103</v>
      </c>
      <c r="D67" s="89"/>
      <c r="E67" s="89" t="s">
        <v>73</v>
      </c>
      <c r="F67" s="89"/>
      <c r="G67" s="90">
        <v>1800</v>
      </c>
      <c r="H67" s="89"/>
      <c r="I67" s="89"/>
      <c r="J67" s="93"/>
      <c r="K67" s="89"/>
      <c r="L67" s="90"/>
      <c r="M67" s="94"/>
      <c r="N67" s="90" t="s">
        <v>453</v>
      </c>
      <c r="O67" s="90">
        <v>3</v>
      </c>
      <c r="P67" s="89"/>
      <c r="Q67" s="98"/>
      <c r="R67" s="99"/>
      <c r="S67" s="71">
        <v>2029</v>
      </c>
    </row>
    <row r="68" spans="1:19">
      <c r="A68" s="88">
        <v>230807</v>
      </c>
      <c r="B68" s="89"/>
      <c r="C68" s="89" t="s">
        <v>1104</v>
      </c>
      <c r="D68" s="89"/>
      <c r="E68" s="89" t="s">
        <v>73</v>
      </c>
      <c r="F68" s="89"/>
      <c r="G68" s="90">
        <v>1200</v>
      </c>
      <c r="H68" s="89"/>
      <c r="I68" s="89"/>
      <c r="J68" s="93"/>
      <c r="K68" s="89"/>
      <c r="L68" s="90"/>
      <c r="M68" s="94"/>
      <c r="N68" s="90" t="s">
        <v>453</v>
      </c>
      <c r="O68" s="90">
        <v>3</v>
      </c>
      <c r="P68" s="89"/>
      <c r="Q68" s="98"/>
      <c r="R68" s="80"/>
      <c r="S68" s="71">
        <v>2029</v>
      </c>
    </row>
    <row r="69" spans="1:19">
      <c r="A69" s="88">
        <v>230808</v>
      </c>
      <c r="B69" s="89"/>
      <c r="C69" s="89" t="s">
        <v>1105</v>
      </c>
      <c r="D69" s="89"/>
      <c r="E69" s="89" t="s">
        <v>73</v>
      </c>
      <c r="F69" s="89"/>
      <c r="G69" s="90">
        <v>1600</v>
      </c>
      <c r="H69" s="89"/>
      <c r="I69" s="89"/>
      <c r="J69" s="93"/>
      <c r="K69" s="89"/>
      <c r="L69" s="90"/>
      <c r="M69" s="94"/>
      <c r="N69" s="90" t="s">
        <v>453</v>
      </c>
      <c r="O69" s="90">
        <v>3</v>
      </c>
      <c r="P69" s="89"/>
      <c r="Q69" s="98"/>
      <c r="R69" s="99"/>
      <c r="S69" s="71">
        <v>2029</v>
      </c>
    </row>
    <row r="70" spans="1:19">
      <c r="A70" s="88">
        <v>410809</v>
      </c>
      <c r="B70" s="89"/>
      <c r="C70" s="89" t="s">
        <v>1019</v>
      </c>
      <c r="D70" s="89"/>
      <c r="E70" s="89" t="s">
        <v>112</v>
      </c>
      <c r="F70" s="89"/>
      <c r="G70" s="90">
        <v>1200</v>
      </c>
      <c r="H70" s="89"/>
      <c r="I70" s="89"/>
      <c r="J70" s="93"/>
      <c r="K70" s="89"/>
      <c r="L70" s="90"/>
      <c r="M70" s="94"/>
      <c r="N70" s="90" t="s">
        <v>453</v>
      </c>
      <c r="O70" s="90">
        <v>3</v>
      </c>
      <c r="P70" s="89"/>
      <c r="Q70" s="98"/>
      <c r="R70" s="99"/>
      <c r="S70" s="71">
        <v>2029</v>
      </c>
    </row>
    <row r="71" spans="1:19">
      <c r="A71" s="88">
        <v>410810</v>
      </c>
      <c r="B71" s="89"/>
      <c r="C71" s="89" t="s">
        <v>1099</v>
      </c>
      <c r="D71" s="89"/>
      <c r="E71" s="89" t="s">
        <v>112</v>
      </c>
      <c r="F71" s="89"/>
      <c r="G71" s="90">
        <v>1200</v>
      </c>
      <c r="H71" s="89"/>
      <c r="I71" s="89"/>
      <c r="J71" s="93"/>
      <c r="K71" s="89"/>
      <c r="L71" s="90"/>
      <c r="M71" s="94"/>
      <c r="N71" s="90" t="s">
        <v>453</v>
      </c>
      <c r="O71" s="90">
        <v>3</v>
      </c>
      <c r="P71" s="89"/>
      <c r="Q71" s="98"/>
      <c r="R71" s="99"/>
      <c r="S71" s="71">
        <v>2029</v>
      </c>
    </row>
    <row r="72" spans="1:19">
      <c r="A72" s="88">
        <v>410811</v>
      </c>
      <c r="B72" s="89"/>
      <c r="C72" s="89" t="s">
        <v>495</v>
      </c>
      <c r="D72" s="89"/>
      <c r="E72" s="89" t="s">
        <v>112</v>
      </c>
      <c r="F72" s="89"/>
      <c r="G72" s="90">
        <v>1200</v>
      </c>
      <c r="H72" s="89"/>
      <c r="I72" s="89"/>
      <c r="J72" s="93"/>
      <c r="K72" s="89"/>
      <c r="L72" s="90"/>
      <c r="M72" s="94"/>
      <c r="N72" s="90" t="s">
        <v>453</v>
      </c>
      <c r="O72" s="90">
        <v>3</v>
      </c>
      <c r="P72" s="89"/>
      <c r="Q72" s="98"/>
      <c r="R72" s="99"/>
      <c r="S72" s="71">
        <v>2029</v>
      </c>
    </row>
    <row r="73" spans="1:19">
      <c r="A73" s="88">
        <v>410812</v>
      </c>
      <c r="B73" s="89"/>
      <c r="C73" s="89" t="s">
        <v>996</v>
      </c>
      <c r="D73" s="89"/>
      <c r="E73" s="89" t="s">
        <v>112</v>
      </c>
      <c r="F73" s="89"/>
      <c r="G73" s="90">
        <v>1500</v>
      </c>
      <c r="H73" s="89"/>
      <c r="I73" s="89"/>
      <c r="J73" s="93"/>
      <c r="K73" s="89"/>
      <c r="L73" s="90"/>
      <c r="M73" s="94"/>
      <c r="N73" s="90" t="s">
        <v>453</v>
      </c>
      <c r="O73" s="90">
        <v>3</v>
      </c>
      <c r="P73" s="89"/>
      <c r="Q73" s="98"/>
      <c r="R73" s="99"/>
      <c r="S73" s="71">
        <v>2029</v>
      </c>
    </row>
    <row r="74" spans="1:19">
      <c r="A74" s="88">
        <v>420803</v>
      </c>
      <c r="B74" s="89"/>
      <c r="C74" s="89" t="s">
        <v>881</v>
      </c>
      <c r="D74" s="89">
        <v>421200</v>
      </c>
      <c r="E74" s="89" t="s">
        <v>117</v>
      </c>
      <c r="F74" s="89" t="s">
        <v>882</v>
      </c>
      <c r="G74" s="90">
        <v>1200</v>
      </c>
      <c r="H74" s="89"/>
      <c r="I74" s="89"/>
      <c r="J74" s="93"/>
      <c r="K74" s="89"/>
      <c r="L74" s="90"/>
      <c r="M74" s="94"/>
      <c r="N74" s="90" t="s">
        <v>453</v>
      </c>
      <c r="O74" s="90">
        <v>3</v>
      </c>
      <c r="P74" s="89"/>
      <c r="Q74" s="98"/>
      <c r="R74" s="99"/>
      <c r="S74" s="71">
        <v>2029</v>
      </c>
    </row>
    <row r="75" spans="1:19">
      <c r="A75" s="88">
        <v>420804</v>
      </c>
      <c r="B75" s="89"/>
      <c r="C75" s="89" t="s">
        <v>926</v>
      </c>
      <c r="D75" s="89">
        <v>421100</v>
      </c>
      <c r="E75" s="89" t="s">
        <v>117</v>
      </c>
      <c r="F75" s="89" t="s">
        <v>277</v>
      </c>
      <c r="G75" s="90">
        <v>1400</v>
      </c>
      <c r="H75" s="89"/>
      <c r="I75" s="89"/>
      <c r="J75" s="93"/>
      <c r="K75" s="89"/>
      <c r="L75" s="90"/>
      <c r="M75" s="94"/>
      <c r="N75" s="90" t="s">
        <v>453</v>
      </c>
      <c r="O75" s="90">
        <v>3</v>
      </c>
      <c r="P75" s="89"/>
      <c r="Q75" s="98"/>
      <c r="R75" s="99"/>
      <c r="S75" s="71">
        <v>2029</v>
      </c>
    </row>
    <row r="76" spans="1:19">
      <c r="A76" s="88">
        <v>420805</v>
      </c>
      <c r="B76" s="89"/>
      <c r="C76" s="89" t="s">
        <v>1106</v>
      </c>
      <c r="D76" s="89"/>
      <c r="E76" s="89" t="s">
        <v>117</v>
      </c>
      <c r="F76" s="89"/>
      <c r="G76" s="90">
        <v>1400</v>
      </c>
      <c r="H76" s="89"/>
      <c r="I76" s="89"/>
      <c r="J76" s="93"/>
      <c r="K76" s="89"/>
      <c r="L76" s="90"/>
      <c r="M76" s="94"/>
      <c r="N76" s="90" t="s">
        <v>453</v>
      </c>
      <c r="O76" s="90">
        <v>3</v>
      </c>
      <c r="P76" s="89"/>
      <c r="Q76" s="98"/>
      <c r="R76" s="99"/>
      <c r="S76" s="71">
        <v>2029</v>
      </c>
    </row>
    <row r="77" spans="1:19">
      <c r="A77" s="88">
        <v>420806</v>
      </c>
      <c r="B77" s="89"/>
      <c r="C77" s="89" t="s">
        <v>1107</v>
      </c>
      <c r="D77" s="89"/>
      <c r="E77" s="89" t="s">
        <v>117</v>
      </c>
      <c r="F77" s="89"/>
      <c r="G77" s="90">
        <v>1200</v>
      </c>
      <c r="H77" s="89"/>
      <c r="I77" s="89"/>
      <c r="J77" s="93"/>
      <c r="K77" s="89"/>
      <c r="L77" s="90"/>
      <c r="M77" s="94"/>
      <c r="N77" s="90" t="s">
        <v>453</v>
      </c>
      <c r="O77" s="90">
        <v>3</v>
      </c>
      <c r="P77" s="89"/>
      <c r="Q77" s="98"/>
      <c r="R77" s="99"/>
      <c r="S77" s="71">
        <v>2029</v>
      </c>
    </row>
    <row r="78" spans="1:19">
      <c r="A78" s="88">
        <v>420807</v>
      </c>
      <c r="B78" s="89"/>
      <c r="C78" s="89" t="s">
        <v>913</v>
      </c>
      <c r="D78" s="89"/>
      <c r="E78" s="89" t="s">
        <v>117</v>
      </c>
      <c r="F78" s="89"/>
      <c r="G78" s="90">
        <v>1200</v>
      </c>
      <c r="H78" s="89"/>
      <c r="I78" s="89"/>
      <c r="J78" s="93"/>
      <c r="K78" s="89"/>
      <c r="L78" s="90"/>
      <c r="M78" s="94"/>
      <c r="N78" s="90" t="s">
        <v>453</v>
      </c>
      <c r="O78" s="90">
        <v>3</v>
      </c>
      <c r="P78" s="89"/>
      <c r="Q78" s="98"/>
      <c r="R78" s="99"/>
      <c r="S78" s="71">
        <v>2029</v>
      </c>
    </row>
    <row r="79" spans="1:19">
      <c r="A79" s="88">
        <v>420808</v>
      </c>
      <c r="B79" s="89"/>
      <c r="C79" s="89" t="s">
        <v>502</v>
      </c>
      <c r="D79" s="89"/>
      <c r="E79" s="89" t="s">
        <v>117</v>
      </c>
      <c r="F79" s="89"/>
      <c r="G79" s="90">
        <v>2400</v>
      </c>
      <c r="H79" s="89"/>
      <c r="I79" s="89"/>
      <c r="J79" s="93"/>
      <c r="K79" s="89"/>
      <c r="L79" s="90"/>
      <c r="M79" s="94"/>
      <c r="N79" s="90" t="s">
        <v>453</v>
      </c>
      <c r="O79" s="90">
        <v>3</v>
      </c>
      <c r="P79" s="89"/>
      <c r="Q79" s="98"/>
      <c r="R79" s="99"/>
      <c r="S79" s="71">
        <v>2029</v>
      </c>
    </row>
    <row r="80" spans="1:19">
      <c r="A80" s="88">
        <v>420809</v>
      </c>
      <c r="B80" s="89"/>
      <c r="C80" s="89" t="s">
        <v>512</v>
      </c>
      <c r="D80" s="89"/>
      <c r="E80" s="89" t="s">
        <v>117</v>
      </c>
      <c r="F80" s="89"/>
      <c r="G80" s="90">
        <v>1800</v>
      </c>
      <c r="H80" s="89"/>
      <c r="I80" s="89"/>
      <c r="J80" s="93"/>
      <c r="K80" s="89"/>
      <c r="L80" s="90"/>
      <c r="M80" s="94"/>
      <c r="N80" s="90" t="s">
        <v>453</v>
      </c>
      <c r="O80" s="90">
        <v>3</v>
      </c>
      <c r="P80" s="89"/>
      <c r="Q80" s="98"/>
      <c r="R80" s="99"/>
      <c r="S80" s="71">
        <v>2029</v>
      </c>
    </row>
    <row r="81" spans="1:19">
      <c r="A81" s="88">
        <v>420810</v>
      </c>
      <c r="B81" s="89"/>
      <c r="C81" s="89" t="s">
        <v>1108</v>
      </c>
      <c r="D81" s="89"/>
      <c r="E81" s="89" t="s">
        <v>117</v>
      </c>
      <c r="F81" s="89"/>
      <c r="G81" s="90">
        <v>1200</v>
      </c>
      <c r="H81" s="89"/>
      <c r="I81" s="89"/>
      <c r="J81" s="93"/>
      <c r="K81" s="89"/>
      <c r="L81" s="90"/>
      <c r="M81" s="94"/>
      <c r="N81" s="90" t="s">
        <v>453</v>
      </c>
      <c r="O81" s="90">
        <v>3</v>
      </c>
      <c r="P81" s="89"/>
      <c r="Q81" s="98"/>
      <c r="R81" s="99"/>
      <c r="S81" s="71">
        <v>2029</v>
      </c>
    </row>
    <row r="82" spans="1:19">
      <c r="A82" s="88">
        <v>420811</v>
      </c>
      <c r="B82" s="89"/>
      <c r="C82" s="89" t="s">
        <v>677</v>
      </c>
      <c r="D82" s="89"/>
      <c r="E82" s="89" t="s">
        <v>117</v>
      </c>
      <c r="F82" s="89"/>
      <c r="G82" s="90">
        <v>500</v>
      </c>
      <c r="H82" s="89"/>
      <c r="I82" s="89"/>
      <c r="J82" s="93"/>
      <c r="K82" s="89"/>
      <c r="L82" s="90"/>
      <c r="M82" s="94"/>
      <c r="N82" s="90" t="s">
        <v>453</v>
      </c>
      <c r="O82" s="90">
        <v>3</v>
      </c>
      <c r="P82" s="89"/>
      <c r="Q82" s="98"/>
      <c r="R82" s="99"/>
      <c r="S82" s="71">
        <v>2029</v>
      </c>
    </row>
    <row r="83" spans="1:19">
      <c r="A83" s="88">
        <v>430808</v>
      </c>
      <c r="B83" s="89"/>
      <c r="C83" s="89" t="s">
        <v>1109</v>
      </c>
      <c r="D83" s="89"/>
      <c r="E83" s="89" t="s">
        <v>122</v>
      </c>
      <c r="F83" s="89"/>
      <c r="G83" s="90">
        <v>1200</v>
      </c>
      <c r="H83" s="89"/>
      <c r="I83" s="89"/>
      <c r="J83" s="93"/>
      <c r="K83" s="89"/>
      <c r="L83" s="90"/>
      <c r="M83" s="94"/>
      <c r="N83" s="90" t="s">
        <v>453</v>
      </c>
      <c r="O83" s="90">
        <v>3</v>
      </c>
      <c r="P83" s="89"/>
      <c r="Q83" s="98"/>
      <c r="R83" s="99"/>
      <c r="S83" s="71">
        <v>2029</v>
      </c>
    </row>
    <row r="84" spans="1:19">
      <c r="A84" s="88">
        <v>430809</v>
      </c>
      <c r="B84" s="89"/>
      <c r="C84" s="89" t="s">
        <v>1110</v>
      </c>
      <c r="D84" s="89"/>
      <c r="E84" s="89" t="s">
        <v>122</v>
      </c>
      <c r="F84" s="89"/>
      <c r="G84" s="90">
        <v>1200</v>
      </c>
      <c r="H84" s="89"/>
      <c r="I84" s="89"/>
      <c r="J84" s="93"/>
      <c r="K84" s="89"/>
      <c r="L84" s="90"/>
      <c r="M84" s="94"/>
      <c r="N84" s="90" t="s">
        <v>453</v>
      </c>
      <c r="O84" s="90">
        <v>3</v>
      </c>
      <c r="P84" s="89"/>
      <c r="Q84" s="98"/>
      <c r="R84" s="99"/>
      <c r="S84" s="71">
        <v>2029</v>
      </c>
    </row>
    <row r="85" spans="1:19">
      <c r="A85" s="88">
        <v>430810</v>
      </c>
      <c r="B85" s="89"/>
      <c r="C85" s="89" t="s">
        <v>1111</v>
      </c>
      <c r="D85" s="89"/>
      <c r="E85" s="89" t="s">
        <v>122</v>
      </c>
      <c r="F85" s="89"/>
      <c r="G85" s="90">
        <v>1200</v>
      </c>
      <c r="H85" s="89"/>
      <c r="I85" s="89"/>
      <c r="J85" s="93"/>
      <c r="K85" s="89"/>
      <c r="L85" s="90"/>
      <c r="M85" s="94"/>
      <c r="N85" s="90" t="s">
        <v>453</v>
      </c>
      <c r="O85" s="90">
        <v>3</v>
      </c>
      <c r="P85" s="89"/>
      <c r="Q85" s="98"/>
      <c r="R85" s="99"/>
      <c r="S85" s="71">
        <v>2029</v>
      </c>
    </row>
    <row r="86" spans="1:19">
      <c r="A86" s="88">
        <v>430811</v>
      </c>
      <c r="B86" s="89"/>
      <c r="C86" s="89" t="s">
        <v>603</v>
      </c>
      <c r="D86" s="89"/>
      <c r="E86" s="89" t="s">
        <v>122</v>
      </c>
      <c r="F86" s="89"/>
      <c r="G86" s="90">
        <v>1200</v>
      </c>
      <c r="H86" s="89"/>
      <c r="I86" s="89"/>
      <c r="J86" s="93"/>
      <c r="K86" s="89"/>
      <c r="L86" s="90"/>
      <c r="M86" s="94"/>
      <c r="N86" s="90" t="s">
        <v>453</v>
      </c>
      <c r="O86" s="90">
        <v>3</v>
      </c>
      <c r="P86" s="89"/>
      <c r="Q86" s="98"/>
      <c r="R86" s="99"/>
      <c r="S86" s="71">
        <v>2029</v>
      </c>
    </row>
    <row r="87" spans="1:19">
      <c r="A87" s="88">
        <v>430812</v>
      </c>
      <c r="B87" s="89"/>
      <c r="C87" s="89" t="s">
        <v>807</v>
      </c>
      <c r="D87" s="89"/>
      <c r="E87" s="89" t="s">
        <v>122</v>
      </c>
      <c r="F87" s="89"/>
      <c r="G87" s="90">
        <v>1200</v>
      </c>
      <c r="H87" s="89"/>
      <c r="I87" s="89"/>
      <c r="J87" s="93"/>
      <c r="K87" s="89"/>
      <c r="L87" s="90"/>
      <c r="M87" s="94"/>
      <c r="N87" s="90" t="s">
        <v>453</v>
      </c>
      <c r="O87" s="90">
        <v>3</v>
      </c>
      <c r="P87" s="89"/>
      <c r="Q87" s="98"/>
      <c r="R87" s="99"/>
      <c r="S87" s="71">
        <v>2029</v>
      </c>
    </row>
    <row r="88" spans="1:19">
      <c r="A88" s="88">
        <v>430813</v>
      </c>
      <c r="B88" s="89"/>
      <c r="C88" s="89" t="s">
        <v>607</v>
      </c>
      <c r="D88" s="89"/>
      <c r="E88" s="89" t="s">
        <v>122</v>
      </c>
      <c r="F88" s="89"/>
      <c r="G88" s="90">
        <v>1200</v>
      </c>
      <c r="H88" s="89"/>
      <c r="I88" s="89"/>
      <c r="J88" s="93"/>
      <c r="K88" s="89"/>
      <c r="L88" s="90"/>
      <c r="M88" s="94"/>
      <c r="N88" s="90" t="s">
        <v>453</v>
      </c>
      <c r="O88" s="90">
        <v>3</v>
      </c>
      <c r="P88" s="89"/>
      <c r="Q88" s="98"/>
      <c r="R88" s="99"/>
      <c r="S88" s="71">
        <v>2029</v>
      </c>
    </row>
    <row r="89" spans="1:19">
      <c r="A89" s="88">
        <v>430814</v>
      </c>
      <c r="B89" s="89"/>
      <c r="C89" s="89" t="s">
        <v>1112</v>
      </c>
      <c r="D89" s="89"/>
      <c r="E89" s="89" t="s">
        <v>122</v>
      </c>
      <c r="F89" s="89"/>
      <c r="G89" s="90">
        <v>1200</v>
      </c>
      <c r="H89" s="89"/>
      <c r="I89" s="89"/>
      <c r="J89" s="93"/>
      <c r="K89" s="89"/>
      <c r="L89" s="90"/>
      <c r="M89" s="94"/>
      <c r="N89" s="90" t="s">
        <v>453</v>
      </c>
      <c r="O89" s="90">
        <v>3</v>
      </c>
      <c r="P89" s="89"/>
      <c r="Q89" s="98"/>
      <c r="R89" s="99"/>
      <c r="S89" s="71">
        <v>2029</v>
      </c>
    </row>
    <row r="90" spans="1:19">
      <c r="A90" s="88">
        <v>610802</v>
      </c>
      <c r="B90" s="89"/>
      <c r="C90" s="89" t="s">
        <v>1134</v>
      </c>
      <c r="D90" s="89"/>
      <c r="E90" s="89" t="s">
        <v>167</v>
      </c>
      <c r="F90" s="89"/>
      <c r="G90" s="90">
        <v>1400</v>
      </c>
      <c r="H90" s="89"/>
      <c r="I90" s="89"/>
      <c r="J90" s="93"/>
      <c r="K90" s="89"/>
      <c r="L90" s="90"/>
      <c r="M90" s="94"/>
      <c r="N90" s="90" t="s">
        <v>453</v>
      </c>
      <c r="O90" s="90">
        <v>3</v>
      </c>
      <c r="P90" s="89"/>
      <c r="Q90" s="98"/>
      <c r="R90" s="99"/>
      <c r="S90" s="71">
        <v>2029</v>
      </c>
    </row>
    <row r="91" spans="1:19">
      <c r="A91" s="88">
        <v>610803</v>
      </c>
      <c r="B91" s="89"/>
      <c r="C91" s="89" t="s">
        <v>1135</v>
      </c>
      <c r="D91" s="89"/>
      <c r="E91" s="89" t="s">
        <v>167</v>
      </c>
      <c r="F91" s="89"/>
      <c r="G91" s="90">
        <v>1200</v>
      </c>
      <c r="H91" s="89"/>
      <c r="I91" s="89"/>
      <c r="J91" s="93"/>
      <c r="K91" s="89"/>
      <c r="L91" s="90"/>
      <c r="M91" s="94"/>
      <c r="N91" s="90" t="s">
        <v>453</v>
      </c>
      <c r="O91" s="90">
        <v>3</v>
      </c>
      <c r="P91" s="89"/>
      <c r="Q91" s="98"/>
      <c r="R91" s="99"/>
      <c r="S91" s="71">
        <v>2029</v>
      </c>
    </row>
    <row r="92" spans="1:19">
      <c r="A92" s="88">
        <v>610804</v>
      </c>
      <c r="B92" s="89"/>
      <c r="C92" s="89" t="s">
        <v>1136</v>
      </c>
      <c r="D92" s="89"/>
      <c r="E92" s="89" t="s">
        <v>167</v>
      </c>
      <c r="F92" s="89"/>
      <c r="G92" s="90">
        <v>1600</v>
      </c>
      <c r="H92" s="89"/>
      <c r="I92" s="89"/>
      <c r="J92" s="93"/>
      <c r="K92" s="89"/>
      <c r="L92" s="90"/>
      <c r="M92" s="94"/>
      <c r="N92" s="90" t="s">
        <v>453</v>
      </c>
      <c r="O92" s="90">
        <v>3</v>
      </c>
      <c r="P92" s="89"/>
      <c r="Q92" s="98"/>
      <c r="R92" s="99"/>
      <c r="S92" s="71">
        <v>2029</v>
      </c>
    </row>
    <row r="93" spans="1:19">
      <c r="A93" s="88">
        <v>610805</v>
      </c>
      <c r="B93" s="89"/>
      <c r="C93" s="89" t="s">
        <v>1137</v>
      </c>
      <c r="D93" s="89"/>
      <c r="E93" s="89" t="s">
        <v>167</v>
      </c>
      <c r="F93" s="89"/>
      <c r="G93" s="90">
        <v>1600</v>
      </c>
      <c r="H93" s="89"/>
      <c r="I93" s="89"/>
      <c r="J93" s="93"/>
      <c r="K93" s="89"/>
      <c r="L93" s="90"/>
      <c r="M93" s="94"/>
      <c r="N93" s="90" t="s">
        <v>453</v>
      </c>
      <c r="O93" s="90">
        <v>3</v>
      </c>
      <c r="P93" s="89"/>
      <c r="Q93" s="98"/>
      <c r="R93" s="99"/>
      <c r="S93" s="71">
        <v>2029</v>
      </c>
    </row>
    <row r="94" spans="1:19">
      <c r="A94" s="88">
        <v>610806</v>
      </c>
      <c r="B94" s="89"/>
      <c r="C94" s="89" t="s">
        <v>741</v>
      </c>
      <c r="D94" s="89"/>
      <c r="E94" s="89" t="s">
        <v>167</v>
      </c>
      <c r="F94" s="89"/>
      <c r="G94" s="90">
        <v>1400</v>
      </c>
      <c r="H94" s="89"/>
      <c r="I94" s="89"/>
      <c r="J94" s="93"/>
      <c r="K94" s="89"/>
      <c r="L94" s="90"/>
      <c r="M94" s="94"/>
      <c r="N94" s="90" t="s">
        <v>453</v>
      </c>
      <c r="O94" s="90">
        <v>3</v>
      </c>
      <c r="P94" s="89"/>
      <c r="Q94" s="98"/>
      <c r="R94" s="99"/>
      <c r="S94" s="71">
        <v>2029</v>
      </c>
    </row>
    <row r="95" spans="1:19">
      <c r="A95" s="88">
        <v>610807</v>
      </c>
      <c r="B95" s="89"/>
      <c r="C95" s="89" t="s">
        <v>1046</v>
      </c>
      <c r="D95" s="89"/>
      <c r="E95" s="89" t="s">
        <v>167</v>
      </c>
      <c r="F95" s="89"/>
      <c r="G95" s="90">
        <v>800</v>
      </c>
      <c r="H95" s="89"/>
      <c r="I95" s="89"/>
      <c r="J95" s="93"/>
      <c r="K95" s="89"/>
      <c r="L95" s="90"/>
      <c r="M95" s="94"/>
      <c r="N95" s="90" t="s">
        <v>453</v>
      </c>
      <c r="O95" s="90">
        <v>3</v>
      </c>
      <c r="P95" s="89"/>
      <c r="Q95" s="98"/>
      <c r="R95" s="99"/>
      <c r="S95" s="71">
        <v>2029</v>
      </c>
    </row>
    <row r="96" spans="1:19">
      <c r="A96" s="88">
        <v>610808</v>
      </c>
      <c r="B96" s="89"/>
      <c r="C96" s="89" t="s">
        <v>1075</v>
      </c>
      <c r="D96" s="89"/>
      <c r="E96" s="89" t="s">
        <v>167</v>
      </c>
      <c r="F96" s="89"/>
      <c r="G96" s="90">
        <v>1400</v>
      </c>
      <c r="H96" s="89"/>
      <c r="I96" s="89"/>
      <c r="J96" s="93"/>
      <c r="K96" s="89"/>
      <c r="L96" s="90"/>
      <c r="M96" s="94"/>
      <c r="N96" s="90" t="s">
        <v>453</v>
      </c>
      <c r="O96" s="90">
        <v>3</v>
      </c>
      <c r="P96" s="89"/>
      <c r="Q96" s="98"/>
      <c r="R96" s="99"/>
      <c r="S96" s="71">
        <v>2029</v>
      </c>
    </row>
    <row r="97" spans="1:19">
      <c r="A97" s="88">
        <v>620802</v>
      </c>
      <c r="B97" s="89"/>
      <c r="C97" s="89" t="s">
        <v>1092</v>
      </c>
      <c r="D97" s="89"/>
      <c r="E97" s="89" t="s">
        <v>172</v>
      </c>
      <c r="F97" s="89"/>
      <c r="G97" s="90">
        <v>1200</v>
      </c>
      <c r="H97" s="89"/>
      <c r="I97" s="89"/>
      <c r="J97" s="93"/>
      <c r="K97" s="89"/>
      <c r="L97" s="90"/>
      <c r="M97" s="94"/>
      <c r="N97" s="90" t="s">
        <v>453</v>
      </c>
      <c r="O97" s="90">
        <v>3</v>
      </c>
      <c r="P97" s="89"/>
      <c r="Q97" s="98"/>
      <c r="R97" s="99"/>
      <c r="S97" s="71">
        <v>2029</v>
      </c>
    </row>
    <row r="98" spans="1:19">
      <c r="A98" s="88">
        <v>620803</v>
      </c>
      <c r="B98" s="89"/>
      <c r="C98" s="89" t="s">
        <v>505</v>
      </c>
      <c r="D98" s="89"/>
      <c r="E98" s="89" t="s">
        <v>172</v>
      </c>
      <c r="F98" s="89"/>
      <c r="G98" s="90">
        <v>1600</v>
      </c>
      <c r="H98" s="89"/>
      <c r="I98" s="89"/>
      <c r="J98" s="93"/>
      <c r="K98" s="89"/>
      <c r="L98" s="90"/>
      <c r="M98" s="94"/>
      <c r="N98" s="90" t="s">
        <v>453</v>
      </c>
      <c r="O98" s="90">
        <v>3</v>
      </c>
      <c r="P98" s="89"/>
      <c r="Q98" s="98"/>
      <c r="R98" s="99"/>
      <c r="S98" s="71">
        <v>2029</v>
      </c>
    </row>
    <row r="99" spans="1:19">
      <c r="A99" s="88">
        <v>620804</v>
      </c>
      <c r="B99" s="89"/>
      <c r="C99" s="89" t="s">
        <v>1093</v>
      </c>
      <c r="D99" s="89"/>
      <c r="E99" s="89" t="s">
        <v>172</v>
      </c>
      <c r="F99" s="89"/>
      <c r="G99" s="90">
        <v>1200</v>
      </c>
      <c r="H99" s="89"/>
      <c r="I99" s="89"/>
      <c r="J99" s="93"/>
      <c r="K99" s="89"/>
      <c r="L99" s="90"/>
      <c r="M99" s="94"/>
      <c r="N99" s="90" t="s">
        <v>453</v>
      </c>
      <c r="O99" s="90">
        <v>3</v>
      </c>
      <c r="P99" s="89"/>
      <c r="Q99" s="98"/>
      <c r="R99" s="99"/>
      <c r="S99" s="71">
        <v>2029</v>
      </c>
    </row>
    <row r="100" spans="1:19">
      <c r="A100" s="88">
        <v>620805</v>
      </c>
      <c r="B100" s="89"/>
      <c r="C100" s="89" t="s">
        <v>515</v>
      </c>
      <c r="D100" s="89"/>
      <c r="E100" s="89" t="s">
        <v>172</v>
      </c>
      <c r="F100" s="89"/>
      <c r="G100" s="90">
        <v>1800</v>
      </c>
      <c r="H100" s="89"/>
      <c r="I100" s="89"/>
      <c r="J100" s="93"/>
      <c r="K100" s="89"/>
      <c r="L100" s="90"/>
      <c r="M100" s="94"/>
      <c r="N100" s="90" t="s">
        <v>453</v>
      </c>
      <c r="O100" s="90">
        <v>3</v>
      </c>
      <c r="P100" s="89"/>
      <c r="Q100" s="98"/>
      <c r="R100" s="99"/>
      <c r="S100" s="71">
        <v>2029</v>
      </c>
    </row>
    <row r="101" spans="1:19">
      <c r="A101" s="88">
        <v>620806</v>
      </c>
      <c r="B101" s="89"/>
      <c r="C101" s="89" t="s">
        <v>1094</v>
      </c>
      <c r="D101" s="89"/>
      <c r="E101" s="89" t="s">
        <v>172</v>
      </c>
      <c r="F101" s="89"/>
      <c r="G101" s="90">
        <v>1200</v>
      </c>
      <c r="H101" s="89"/>
      <c r="I101" s="89"/>
      <c r="J101" s="93"/>
      <c r="K101" s="89"/>
      <c r="L101" s="90"/>
      <c r="M101" s="94"/>
      <c r="N101" s="90" t="s">
        <v>453</v>
      </c>
      <c r="O101" s="90">
        <v>3</v>
      </c>
      <c r="P101" s="89"/>
      <c r="Q101" s="98"/>
      <c r="R101" s="99"/>
      <c r="S101" s="71">
        <v>2029</v>
      </c>
    </row>
    <row r="102" spans="1:19">
      <c r="A102" s="88">
        <v>620807</v>
      </c>
      <c r="B102" s="89"/>
      <c r="C102" s="89" t="s">
        <v>600</v>
      </c>
      <c r="D102" s="89"/>
      <c r="E102" s="89" t="s">
        <v>172</v>
      </c>
      <c r="F102" s="89"/>
      <c r="G102" s="90">
        <v>1400</v>
      </c>
      <c r="H102" s="89"/>
      <c r="I102" s="89"/>
      <c r="J102" s="93"/>
      <c r="K102" s="89"/>
      <c r="L102" s="90"/>
      <c r="M102" s="94"/>
      <c r="N102" s="90" t="s">
        <v>453</v>
      </c>
      <c r="O102" s="90">
        <v>3</v>
      </c>
      <c r="P102" s="89"/>
      <c r="Q102" s="98"/>
      <c r="R102" s="99"/>
      <c r="S102" s="71">
        <v>2029</v>
      </c>
    </row>
    <row r="103" spans="1:19">
      <c r="A103" s="88">
        <v>620808</v>
      </c>
      <c r="B103" s="89"/>
      <c r="C103" s="89" t="s">
        <v>1095</v>
      </c>
      <c r="D103" s="89"/>
      <c r="E103" s="89" t="s">
        <v>172</v>
      </c>
      <c r="F103" s="89"/>
      <c r="G103" s="90">
        <v>800</v>
      </c>
      <c r="H103" s="89"/>
      <c r="I103" s="89"/>
      <c r="J103" s="93"/>
      <c r="K103" s="89"/>
      <c r="L103" s="90"/>
      <c r="M103" s="94"/>
      <c r="N103" s="90" t="s">
        <v>453</v>
      </c>
      <c r="O103" s="90">
        <v>3</v>
      </c>
      <c r="P103" s="89"/>
      <c r="Q103" s="98"/>
      <c r="R103" s="99"/>
      <c r="S103" s="71">
        <v>2029</v>
      </c>
    </row>
    <row r="104" spans="1:19">
      <c r="A104" s="88">
        <v>620809</v>
      </c>
      <c r="B104" s="89"/>
      <c r="C104" s="89" t="s">
        <v>1096</v>
      </c>
      <c r="D104" s="89"/>
      <c r="E104" s="89" t="s">
        <v>172</v>
      </c>
      <c r="F104" s="89"/>
      <c r="G104" s="90">
        <v>1000</v>
      </c>
      <c r="H104" s="89"/>
      <c r="I104" s="89"/>
      <c r="J104" s="93"/>
      <c r="K104" s="89"/>
      <c r="L104" s="90"/>
      <c r="M104" s="94"/>
      <c r="N104" s="90" t="s">
        <v>453</v>
      </c>
      <c r="O104" s="90">
        <v>3</v>
      </c>
      <c r="P104" s="89"/>
      <c r="Q104" s="98"/>
      <c r="R104" s="99"/>
      <c r="S104" s="71">
        <v>2029</v>
      </c>
    </row>
    <row r="105" spans="1:19">
      <c r="A105" s="88">
        <v>620810</v>
      </c>
      <c r="B105" s="89"/>
      <c r="C105" s="89" t="s">
        <v>1097</v>
      </c>
      <c r="D105" s="89"/>
      <c r="E105" s="89" t="s">
        <v>172</v>
      </c>
      <c r="F105" s="89"/>
      <c r="G105" s="90">
        <v>1000</v>
      </c>
      <c r="H105" s="89"/>
      <c r="I105" s="89"/>
      <c r="J105" s="93"/>
      <c r="K105" s="89"/>
      <c r="L105" s="90"/>
      <c r="M105" s="94"/>
      <c r="N105" s="90" t="s">
        <v>453</v>
      </c>
      <c r="O105" s="90">
        <v>3</v>
      </c>
      <c r="P105" s="89"/>
      <c r="Q105" s="98"/>
      <c r="R105" s="99"/>
      <c r="S105" s="71">
        <v>2029</v>
      </c>
    </row>
    <row r="106" spans="1:19">
      <c r="A106" s="88">
        <v>620811</v>
      </c>
      <c r="B106" s="89"/>
      <c r="C106" s="89" t="s">
        <v>1098</v>
      </c>
      <c r="D106" s="89"/>
      <c r="E106" s="89" t="s">
        <v>172</v>
      </c>
      <c r="F106" s="89"/>
      <c r="G106" s="90">
        <v>600</v>
      </c>
      <c r="H106" s="89"/>
      <c r="I106" s="89"/>
      <c r="J106" s="93"/>
      <c r="K106" s="89"/>
      <c r="L106" s="90"/>
      <c r="M106" s="94"/>
      <c r="N106" s="90" t="s">
        <v>453</v>
      </c>
      <c r="O106" s="90">
        <v>3</v>
      </c>
      <c r="P106" s="89"/>
      <c r="Q106" s="98"/>
      <c r="R106" s="99"/>
      <c r="S106" s="71">
        <v>2029</v>
      </c>
    </row>
    <row r="107" spans="1:19">
      <c r="A107" s="88">
        <v>630801</v>
      </c>
      <c r="B107" s="89"/>
      <c r="C107" s="89" t="s">
        <v>720</v>
      </c>
      <c r="D107" s="89"/>
      <c r="E107" s="89" t="s">
        <v>177</v>
      </c>
      <c r="F107" s="89"/>
      <c r="G107" s="90">
        <v>2400</v>
      </c>
      <c r="H107" s="89"/>
      <c r="I107" s="89"/>
      <c r="J107" s="93"/>
      <c r="K107" s="89"/>
      <c r="L107" s="90"/>
      <c r="M107" s="94"/>
      <c r="N107" s="90" t="s">
        <v>453</v>
      </c>
      <c r="O107" s="90">
        <v>3</v>
      </c>
      <c r="P107" s="89"/>
      <c r="Q107" s="98"/>
      <c r="R107" s="99"/>
      <c r="S107" s="71">
        <v>2029</v>
      </c>
    </row>
    <row r="108" spans="1:19">
      <c r="A108" s="88">
        <v>630802</v>
      </c>
      <c r="B108" s="89"/>
      <c r="C108" s="89" t="s">
        <v>1130</v>
      </c>
      <c r="D108" s="89"/>
      <c r="E108" s="89" t="s">
        <v>177</v>
      </c>
      <c r="F108" s="89"/>
      <c r="G108" s="90">
        <v>2400</v>
      </c>
      <c r="H108" s="89"/>
      <c r="I108" s="89"/>
      <c r="J108" s="93"/>
      <c r="K108" s="89"/>
      <c r="L108" s="90"/>
      <c r="M108" s="94"/>
      <c r="N108" s="90" t="s">
        <v>453</v>
      </c>
      <c r="O108" s="90">
        <v>3</v>
      </c>
      <c r="P108" s="89"/>
      <c r="Q108" s="98"/>
      <c r="R108" s="99"/>
      <c r="S108" s="71">
        <v>2029</v>
      </c>
    </row>
    <row r="109" spans="1:19">
      <c r="A109" s="88">
        <v>630803</v>
      </c>
      <c r="B109" s="89"/>
      <c r="C109" s="89" t="s">
        <v>1131</v>
      </c>
      <c r="D109" s="89"/>
      <c r="E109" s="89" t="s">
        <v>177</v>
      </c>
      <c r="F109" s="89"/>
      <c r="G109" s="90">
        <v>1000</v>
      </c>
      <c r="H109" s="89"/>
      <c r="I109" s="89"/>
      <c r="J109" s="93"/>
      <c r="K109" s="89"/>
      <c r="L109" s="90"/>
      <c r="M109" s="94"/>
      <c r="N109" s="90" t="s">
        <v>453</v>
      </c>
      <c r="O109" s="90">
        <v>3</v>
      </c>
      <c r="P109" s="89"/>
      <c r="Q109" s="98"/>
      <c r="R109" s="99"/>
      <c r="S109" s="71">
        <v>2029</v>
      </c>
    </row>
    <row r="110" spans="1:19">
      <c r="A110" s="88">
        <v>630804</v>
      </c>
      <c r="B110" s="89"/>
      <c r="C110" s="89" t="s">
        <v>576</v>
      </c>
      <c r="D110" s="89"/>
      <c r="E110" s="89" t="s">
        <v>177</v>
      </c>
      <c r="F110" s="89"/>
      <c r="G110" s="90">
        <v>2400</v>
      </c>
      <c r="H110" s="89"/>
      <c r="I110" s="89"/>
      <c r="J110" s="93"/>
      <c r="K110" s="89"/>
      <c r="L110" s="90"/>
      <c r="M110" s="94"/>
      <c r="N110" s="90" t="s">
        <v>453</v>
      </c>
      <c r="O110" s="90">
        <v>3</v>
      </c>
      <c r="P110" s="89"/>
      <c r="Q110" s="98"/>
      <c r="R110" s="99"/>
      <c r="S110" s="71">
        <v>2029</v>
      </c>
    </row>
    <row r="111" spans="1:19">
      <c r="A111" s="88">
        <v>630805</v>
      </c>
      <c r="B111" s="89"/>
      <c r="C111" s="89" t="s">
        <v>821</v>
      </c>
      <c r="D111" s="89"/>
      <c r="E111" s="89" t="s">
        <v>177</v>
      </c>
      <c r="F111" s="89"/>
      <c r="G111" s="90">
        <v>400</v>
      </c>
      <c r="H111" s="89"/>
      <c r="I111" s="89"/>
      <c r="J111" s="93"/>
      <c r="K111" s="89"/>
      <c r="L111" s="90"/>
      <c r="M111" s="94"/>
      <c r="N111" s="90" t="s">
        <v>453</v>
      </c>
      <c r="O111" s="90">
        <v>3</v>
      </c>
      <c r="P111" s="89"/>
      <c r="Q111" s="98"/>
      <c r="R111" s="99"/>
      <c r="S111" s="71">
        <v>2029</v>
      </c>
    </row>
    <row r="112" spans="1:19">
      <c r="A112" s="88">
        <v>630806</v>
      </c>
      <c r="B112" s="89"/>
      <c r="C112" s="89" t="s">
        <v>1132</v>
      </c>
      <c r="D112" s="89"/>
      <c r="E112" s="89" t="s">
        <v>177</v>
      </c>
      <c r="F112" s="89"/>
      <c r="G112" s="90">
        <v>1400</v>
      </c>
      <c r="H112" s="89"/>
      <c r="I112" s="89"/>
      <c r="J112" s="93"/>
      <c r="K112" s="89"/>
      <c r="L112" s="90"/>
      <c r="M112" s="94"/>
      <c r="N112" s="90" t="s">
        <v>453</v>
      </c>
      <c r="O112" s="90">
        <v>3</v>
      </c>
      <c r="P112" s="89"/>
      <c r="Q112" s="98"/>
      <c r="R112" s="99"/>
      <c r="S112" s="71">
        <v>2029</v>
      </c>
    </row>
    <row r="113" spans="1:19">
      <c r="A113" s="88">
        <v>630807</v>
      </c>
      <c r="B113" s="89"/>
      <c r="C113" s="89" t="s">
        <v>1133</v>
      </c>
      <c r="D113" s="89"/>
      <c r="E113" s="89" t="s">
        <v>177</v>
      </c>
      <c r="F113" s="89"/>
      <c r="G113" s="90">
        <v>600</v>
      </c>
      <c r="H113" s="89"/>
      <c r="I113" s="89"/>
      <c r="J113" s="93"/>
      <c r="K113" s="89"/>
      <c r="L113" s="90"/>
      <c r="M113" s="94"/>
      <c r="N113" s="90" t="s">
        <v>453</v>
      </c>
      <c r="O113" s="90">
        <v>3</v>
      </c>
      <c r="P113" s="89"/>
      <c r="Q113" s="98"/>
      <c r="R113" s="99"/>
      <c r="S113" s="71">
        <v>2029</v>
      </c>
    </row>
    <row r="114" spans="1:19">
      <c r="A114" s="88">
        <v>640801</v>
      </c>
      <c r="B114" s="89"/>
      <c r="C114" s="89" t="s">
        <v>1125</v>
      </c>
      <c r="D114" s="89">
        <v>640300</v>
      </c>
      <c r="E114" s="89" t="s">
        <v>182</v>
      </c>
      <c r="F114" s="89" t="s">
        <v>1126</v>
      </c>
      <c r="G114" s="90">
        <v>1000</v>
      </c>
      <c r="H114" s="89"/>
      <c r="I114" s="89"/>
      <c r="J114" s="93"/>
      <c r="K114" s="89"/>
      <c r="L114" s="90"/>
      <c r="M114" s="94"/>
      <c r="N114" s="90" t="s">
        <v>453</v>
      </c>
      <c r="O114" s="90">
        <v>3</v>
      </c>
      <c r="P114" s="89"/>
      <c r="Q114" s="98"/>
      <c r="R114" s="99"/>
      <c r="S114" s="71">
        <v>2029</v>
      </c>
    </row>
    <row r="115" spans="1:19">
      <c r="A115" s="88">
        <v>640802</v>
      </c>
      <c r="B115" s="89"/>
      <c r="C115" s="89" t="s">
        <v>1127</v>
      </c>
      <c r="D115" s="89">
        <v>640500</v>
      </c>
      <c r="E115" s="89" t="s">
        <v>182</v>
      </c>
      <c r="F115" s="89" t="s">
        <v>1128</v>
      </c>
      <c r="G115" s="90">
        <v>1000</v>
      </c>
      <c r="H115" s="89"/>
      <c r="I115" s="89"/>
      <c r="J115" s="93"/>
      <c r="K115" s="89"/>
      <c r="L115" s="90"/>
      <c r="M115" s="94"/>
      <c r="N115" s="90" t="s">
        <v>453</v>
      </c>
      <c r="O115" s="90">
        <v>3</v>
      </c>
      <c r="P115" s="89"/>
      <c r="Q115" s="98"/>
      <c r="R115" s="99"/>
      <c r="S115" s="71">
        <v>2029</v>
      </c>
    </row>
    <row r="116" spans="1:19">
      <c r="A116" s="88">
        <v>640803</v>
      </c>
      <c r="B116" s="89"/>
      <c r="C116" s="89" t="s">
        <v>1129</v>
      </c>
      <c r="D116" s="89"/>
      <c r="E116" s="89" t="s">
        <v>182</v>
      </c>
      <c r="F116" s="89"/>
      <c r="G116" s="90">
        <v>1400</v>
      </c>
      <c r="H116" s="89"/>
      <c r="I116" s="89"/>
      <c r="J116" s="93"/>
      <c r="K116" s="89"/>
      <c r="L116" s="90"/>
      <c r="M116" s="94"/>
      <c r="N116" s="90" t="s">
        <v>453</v>
      </c>
      <c r="O116" s="90">
        <v>3</v>
      </c>
      <c r="P116" s="89"/>
      <c r="Q116" s="98"/>
      <c r="R116" s="99"/>
      <c r="S116" s="71">
        <v>2029</v>
      </c>
    </row>
    <row r="117" spans="1:19">
      <c r="A117" s="88">
        <v>650804</v>
      </c>
      <c r="B117" s="89"/>
      <c r="C117" s="89" t="s">
        <v>1141</v>
      </c>
      <c r="D117" s="89">
        <v>650500</v>
      </c>
      <c r="E117" s="89" t="s">
        <v>187</v>
      </c>
      <c r="F117" s="89" t="s">
        <v>427</v>
      </c>
      <c r="G117" s="90">
        <v>1400</v>
      </c>
      <c r="H117" s="89"/>
      <c r="I117" s="89"/>
      <c r="J117" s="93"/>
      <c r="K117" s="89"/>
      <c r="L117" s="90"/>
      <c r="M117" s="94"/>
      <c r="N117" s="90" t="s">
        <v>453</v>
      </c>
      <c r="O117" s="90">
        <v>3</v>
      </c>
      <c r="P117" s="89"/>
      <c r="Q117" s="98"/>
      <c r="R117" s="99"/>
      <c r="S117" s="71">
        <v>2029</v>
      </c>
    </row>
    <row r="118" spans="1:19">
      <c r="A118" s="88">
        <v>650805</v>
      </c>
      <c r="B118" s="89"/>
      <c r="C118" s="89" t="s">
        <v>842</v>
      </c>
      <c r="D118" s="89"/>
      <c r="E118" s="89" t="s">
        <v>187</v>
      </c>
      <c r="F118" s="89"/>
      <c r="G118" s="90">
        <v>1200</v>
      </c>
      <c r="H118" s="89"/>
      <c r="I118" s="89"/>
      <c r="J118" s="93"/>
      <c r="K118" s="89"/>
      <c r="L118" s="90"/>
      <c r="M118" s="94"/>
      <c r="N118" s="90" t="s">
        <v>453</v>
      </c>
      <c r="O118" s="90">
        <v>3</v>
      </c>
      <c r="P118" s="89"/>
      <c r="Q118" s="98"/>
      <c r="R118" s="99"/>
      <c r="S118" s="71">
        <v>2029</v>
      </c>
    </row>
    <row r="119" spans="1:19">
      <c r="A119" s="88">
        <v>650806</v>
      </c>
      <c r="B119" s="89"/>
      <c r="C119" s="89" t="s">
        <v>1142</v>
      </c>
      <c r="D119" s="89"/>
      <c r="E119" s="89" t="s">
        <v>187</v>
      </c>
      <c r="F119" s="89"/>
      <c r="G119" s="90">
        <v>1400</v>
      </c>
      <c r="H119" s="89"/>
      <c r="I119" s="89"/>
      <c r="J119" s="93"/>
      <c r="K119" s="89"/>
      <c r="L119" s="90"/>
      <c r="M119" s="94"/>
      <c r="N119" s="90" t="s">
        <v>453</v>
      </c>
      <c r="O119" s="90">
        <v>3</v>
      </c>
      <c r="P119" s="89"/>
      <c r="Q119" s="98"/>
      <c r="R119" s="99"/>
      <c r="S119" s="71">
        <v>2029</v>
      </c>
    </row>
    <row r="120" spans="1:19">
      <c r="A120" s="88">
        <v>650807</v>
      </c>
      <c r="B120" s="89"/>
      <c r="C120" s="89" t="s">
        <v>1143</v>
      </c>
      <c r="D120" s="89"/>
      <c r="E120" s="89" t="s">
        <v>187</v>
      </c>
      <c r="F120" s="89"/>
      <c r="G120" s="90">
        <v>1800</v>
      </c>
      <c r="H120" s="89"/>
      <c r="I120" s="89"/>
      <c r="J120" s="93"/>
      <c r="K120" s="89"/>
      <c r="L120" s="90"/>
      <c r="M120" s="94"/>
      <c r="N120" s="90" t="s">
        <v>453</v>
      </c>
      <c r="O120" s="90">
        <v>3</v>
      </c>
      <c r="P120" s="89"/>
      <c r="Q120" s="98"/>
      <c r="R120" s="99"/>
      <c r="S120" s="71">
        <v>2029</v>
      </c>
    </row>
    <row r="121" spans="1:19">
      <c r="A121" s="88">
        <v>650808</v>
      </c>
      <c r="B121" s="89"/>
      <c r="C121" s="89" t="s">
        <v>1144</v>
      </c>
      <c r="D121" s="89"/>
      <c r="E121" s="89" t="s">
        <v>187</v>
      </c>
      <c r="F121" s="89"/>
      <c r="G121" s="90">
        <v>1400</v>
      </c>
      <c r="H121" s="89"/>
      <c r="I121" s="89"/>
      <c r="J121" s="93"/>
      <c r="K121" s="89"/>
      <c r="L121" s="90"/>
      <c r="M121" s="94"/>
      <c r="N121" s="90" t="s">
        <v>453</v>
      </c>
      <c r="O121" s="90">
        <v>3</v>
      </c>
      <c r="P121" s="89"/>
      <c r="Q121" s="98"/>
      <c r="R121" s="99"/>
      <c r="S121" s="71">
        <v>2029</v>
      </c>
    </row>
    <row r="122" spans="1:19">
      <c r="A122" s="88">
        <v>650809</v>
      </c>
      <c r="B122" s="89"/>
      <c r="C122" s="89" t="s">
        <v>1145</v>
      </c>
      <c r="D122" s="89"/>
      <c r="E122" s="89" t="s">
        <v>187</v>
      </c>
      <c r="F122" s="89"/>
      <c r="G122" s="90">
        <v>1400</v>
      </c>
      <c r="H122" s="89"/>
      <c r="I122" s="89"/>
      <c r="J122" s="93"/>
      <c r="K122" s="89"/>
      <c r="L122" s="90"/>
      <c r="M122" s="94"/>
      <c r="N122" s="90" t="s">
        <v>453</v>
      </c>
      <c r="O122" s="90">
        <v>3</v>
      </c>
      <c r="P122" s="89"/>
      <c r="Q122" s="98"/>
      <c r="R122" s="110" t="s">
        <v>1146</v>
      </c>
      <c r="S122" s="71">
        <v>2029</v>
      </c>
    </row>
    <row r="123" spans="1:19">
      <c r="A123" s="88">
        <v>650810</v>
      </c>
      <c r="B123" s="89"/>
      <c r="C123" s="89" t="s">
        <v>1147</v>
      </c>
      <c r="D123" s="89"/>
      <c r="E123" s="89" t="s">
        <v>187</v>
      </c>
      <c r="F123" s="89"/>
      <c r="G123" s="90">
        <v>1800</v>
      </c>
      <c r="H123" s="89"/>
      <c r="I123" s="89"/>
      <c r="J123" s="93"/>
      <c r="K123" s="89"/>
      <c r="L123" s="90"/>
      <c r="M123" s="94"/>
      <c r="N123" s="90" t="s">
        <v>453</v>
      </c>
      <c r="O123" s="90">
        <v>3</v>
      </c>
      <c r="P123" s="89"/>
      <c r="Q123" s="98"/>
      <c r="R123" s="99"/>
      <c r="S123" s="71">
        <v>2029</v>
      </c>
    </row>
    <row r="124" spans="1:19">
      <c r="A124" s="88">
        <v>650811</v>
      </c>
      <c r="B124" s="89"/>
      <c r="C124" s="89" t="s">
        <v>1138</v>
      </c>
      <c r="D124" s="89"/>
      <c r="E124" s="89" t="s">
        <v>1139</v>
      </c>
      <c r="F124" s="89"/>
      <c r="G124" s="90">
        <v>1400</v>
      </c>
      <c r="H124" s="89"/>
      <c r="I124" s="89"/>
      <c r="J124" s="93"/>
      <c r="K124" s="89"/>
      <c r="L124" s="90"/>
      <c r="M124" s="94"/>
      <c r="N124" s="90" t="s">
        <v>453</v>
      </c>
      <c r="O124" s="90">
        <v>3</v>
      </c>
      <c r="P124" s="89"/>
      <c r="Q124" s="98"/>
      <c r="R124" s="99"/>
      <c r="S124" s="71">
        <v>2029</v>
      </c>
    </row>
    <row r="125" spans="1:19">
      <c r="A125" s="88">
        <v>650812</v>
      </c>
      <c r="B125" s="89"/>
      <c r="C125" s="89" t="s">
        <v>1140</v>
      </c>
      <c r="D125" s="89"/>
      <c r="E125" s="89" t="s">
        <v>1139</v>
      </c>
      <c r="F125" s="89"/>
      <c r="G125" s="90">
        <v>1400</v>
      </c>
      <c r="H125" s="89"/>
      <c r="I125" s="89"/>
      <c r="J125" s="93"/>
      <c r="K125" s="89"/>
      <c r="L125" s="90"/>
      <c r="M125" s="94"/>
      <c r="N125" s="90" t="s">
        <v>453</v>
      </c>
      <c r="O125" s="90">
        <v>3</v>
      </c>
      <c r="P125" s="89"/>
      <c r="Q125" s="98"/>
      <c r="R125" s="99"/>
      <c r="S125" s="71">
        <v>2029</v>
      </c>
    </row>
    <row r="126" spans="1:19">
      <c r="A126" s="88">
        <v>130809</v>
      </c>
      <c r="B126" s="89"/>
      <c r="C126" s="89" t="s">
        <v>542</v>
      </c>
      <c r="D126" s="89"/>
      <c r="E126" s="89" t="s">
        <v>48</v>
      </c>
      <c r="F126" s="89"/>
      <c r="G126" s="90">
        <v>1200</v>
      </c>
      <c r="H126" s="89"/>
      <c r="I126" s="89"/>
      <c r="J126" s="93"/>
      <c r="K126" s="89"/>
      <c r="L126" s="90"/>
      <c r="M126" s="94"/>
      <c r="N126" s="90" t="s">
        <v>453</v>
      </c>
      <c r="O126" s="90">
        <v>3</v>
      </c>
      <c r="P126" s="89"/>
      <c r="Q126" s="98"/>
      <c r="R126" s="99"/>
      <c r="S126" s="71">
        <v>2031</v>
      </c>
    </row>
    <row r="127" spans="1:19">
      <c r="A127" s="88">
        <v>130810</v>
      </c>
      <c r="B127" s="89"/>
      <c r="C127" s="89" t="s">
        <v>708</v>
      </c>
      <c r="D127" s="89"/>
      <c r="E127" s="89" t="s">
        <v>48</v>
      </c>
      <c r="F127" s="89"/>
      <c r="G127" s="90">
        <v>1200</v>
      </c>
      <c r="H127" s="89"/>
      <c r="I127" s="89"/>
      <c r="J127" s="93"/>
      <c r="K127" s="89"/>
      <c r="L127" s="90"/>
      <c r="M127" s="94"/>
      <c r="N127" s="90" t="s">
        <v>453</v>
      </c>
      <c r="O127" s="90">
        <v>3</v>
      </c>
      <c r="P127" s="89"/>
      <c r="Q127" s="98"/>
      <c r="R127" s="99"/>
      <c r="S127" s="71">
        <v>2031</v>
      </c>
    </row>
    <row r="128" spans="1:19">
      <c r="A128" s="88">
        <v>130811</v>
      </c>
      <c r="B128" s="89"/>
      <c r="C128" s="89" t="s">
        <v>1175</v>
      </c>
      <c r="D128" s="89"/>
      <c r="E128" s="89" t="s">
        <v>48</v>
      </c>
      <c r="F128" s="89"/>
      <c r="G128" s="90">
        <v>600</v>
      </c>
      <c r="H128" s="89"/>
      <c r="I128" s="89"/>
      <c r="J128" s="93"/>
      <c r="K128" s="89"/>
      <c r="L128" s="90"/>
      <c r="M128" s="94"/>
      <c r="N128" s="90" t="s">
        <v>453</v>
      </c>
      <c r="O128" s="90">
        <v>3</v>
      </c>
      <c r="P128" s="89"/>
      <c r="Q128" s="98"/>
      <c r="R128" s="99"/>
      <c r="S128" s="71">
        <v>2031</v>
      </c>
    </row>
    <row r="129" spans="1:19">
      <c r="A129" s="88">
        <v>130812</v>
      </c>
      <c r="B129" s="89"/>
      <c r="C129" s="89" t="s">
        <v>662</v>
      </c>
      <c r="D129" s="89"/>
      <c r="E129" s="89" t="s">
        <v>48</v>
      </c>
      <c r="F129" s="89"/>
      <c r="G129" s="90">
        <v>1200</v>
      </c>
      <c r="H129" s="89"/>
      <c r="I129" s="89"/>
      <c r="J129" s="93"/>
      <c r="K129" s="89"/>
      <c r="L129" s="90"/>
      <c r="M129" s="94"/>
      <c r="N129" s="90" t="s">
        <v>453</v>
      </c>
      <c r="O129" s="90">
        <v>3</v>
      </c>
      <c r="P129" s="89"/>
      <c r="Q129" s="98"/>
      <c r="R129" s="99"/>
      <c r="S129" s="71">
        <v>2031</v>
      </c>
    </row>
    <row r="130" spans="1:19">
      <c r="A130" s="88">
        <v>130813</v>
      </c>
      <c r="B130" s="89"/>
      <c r="C130" s="89" t="s">
        <v>633</v>
      </c>
      <c r="D130" s="89"/>
      <c r="E130" s="89" t="s">
        <v>48</v>
      </c>
      <c r="F130" s="89"/>
      <c r="G130" s="90">
        <v>1400</v>
      </c>
      <c r="H130" s="89"/>
      <c r="I130" s="89"/>
      <c r="J130" s="93"/>
      <c r="K130" s="89"/>
      <c r="L130" s="90"/>
      <c r="M130" s="94"/>
      <c r="N130" s="90" t="s">
        <v>453</v>
      </c>
      <c r="O130" s="90">
        <v>3</v>
      </c>
      <c r="P130" s="89"/>
      <c r="Q130" s="98"/>
      <c r="R130" s="99"/>
      <c r="S130" s="71">
        <v>2031</v>
      </c>
    </row>
    <row r="131" spans="1:19">
      <c r="A131" s="88">
        <v>130814</v>
      </c>
      <c r="B131" s="89"/>
      <c r="C131" s="89" t="s">
        <v>684</v>
      </c>
      <c r="D131" s="89"/>
      <c r="E131" s="89" t="s">
        <v>48</v>
      </c>
      <c r="F131" s="89"/>
      <c r="G131" s="90">
        <v>1400</v>
      </c>
      <c r="H131" s="89"/>
      <c r="I131" s="89"/>
      <c r="J131" s="93"/>
      <c r="K131" s="89"/>
      <c r="L131" s="90"/>
      <c r="M131" s="94"/>
      <c r="N131" s="90" t="s">
        <v>453</v>
      </c>
      <c r="O131" s="90">
        <v>3</v>
      </c>
      <c r="P131" s="89"/>
      <c r="Q131" s="98"/>
      <c r="R131" s="99"/>
      <c r="S131" s="71">
        <v>2031</v>
      </c>
    </row>
    <row r="132" spans="1:19">
      <c r="A132" s="88">
        <v>140805</v>
      </c>
      <c r="B132" s="89"/>
      <c r="C132" s="89" t="s">
        <v>1210</v>
      </c>
      <c r="D132" s="89"/>
      <c r="E132" s="89" t="s">
        <v>53</v>
      </c>
      <c r="F132" s="89"/>
      <c r="G132" s="90">
        <v>1200</v>
      </c>
      <c r="H132" s="89"/>
      <c r="I132" s="89"/>
      <c r="J132" s="93"/>
      <c r="K132" s="89"/>
      <c r="L132" s="90"/>
      <c r="M132" s="94"/>
      <c r="N132" s="90" t="s">
        <v>453</v>
      </c>
      <c r="O132" s="90">
        <v>3</v>
      </c>
      <c r="P132" s="89"/>
      <c r="Q132" s="98"/>
      <c r="R132" s="99"/>
      <c r="S132" s="71">
        <v>2031</v>
      </c>
    </row>
    <row r="133" spans="1:19">
      <c r="A133" s="88">
        <v>140806</v>
      </c>
      <c r="B133" s="89"/>
      <c r="C133" s="89" t="s">
        <v>1211</v>
      </c>
      <c r="D133" s="89"/>
      <c r="E133" s="89" t="s">
        <v>53</v>
      </c>
      <c r="F133" s="89"/>
      <c r="G133" s="90">
        <v>1200</v>
      </c>
      <c r="H133" s="89"/>
      <c r="I133" s="89"/>
      <c r="J133" s="93"/>
      <c r="K133" s="89"/>
      <c r="L133" s="90"/>
      <c r="M133" s="94"/>
      <c r="N133" s="90" t="s">
        <v>453</v>
      </c>
      <c r="O133" s="90">
        <v>3</v>
      </c>
      <c r="P133" s="89"/>
      <c r="Q133" s="98"/>
      <c r="R133" s="99"/>
      <c r="S133" s="71">
        <v>2031</v>
      </c>
    </row>
    <row r="134" spans="1:19">
      <c r="A134" s="88">
        <v>150803</v>
      </c>
      <c r="B134" s="89"/>
      <c r="C134" s="89" t="s">
        <v>1188</v>
      </c>
      <c r="D134" s="89">
        <v>150300</v>
      </c>
      <c r="E134" s="89" t="s">
        <v>58</v>
      </c>
      <c r="F134" s="89" t="s">
        <v>1189</v>
      </c>
      <c r="G134" s="90">
        <v>1200</v>
      </c>
      <c r="H134" s="89"/>
      <c r="I134" s="89">
        <v>83.39</v>
      </c>
      <c r="J134" s="93">
        <v>6.94916666666667</v>
      </c>
      <c r="K134" s="89"/>
      <c r="L134" s="90"/>
      <c r="M134" s="94"/>
      <c r="N134" s="90" t="s">
        <v>453</v>
      </c>
      <c r="O134" s="90">
        <v>3</v>
      </c>
      <c r="P134" s="89"/>
      <c r="Q134" s="98"/>
      <c r="R134" s="99"/>
      <c r="S134" s="111">
        <v>2031</v>
      </c>
    </row>
    <row r="135" spans="1:19">
      <c r="A135" s="88">
        <v>320806</v>
      </c>
      <c r="B135" s="89"/>
      <c r="C135" s="89" t="s">
        <v>1183</v>
      </c>
      <c r="D135" s="89"/>
      <c r="E135" s="89" t="s">
        <v>82</v>
      </c>
      <c r="F135" s="89"/>
      <c r="G135" s="90">
        <v>1000</v>
      </c>
      <c r="H135" s="89"/>
      <c r="I135" s="89"/>
      <c r="J135" s="93"/>
      <c r="K135" s="89"/>
      <c r="L135" s="90"/>
      <c r="M135" s="94"/>
      <c r="N135" s="90" t="s">
        <v>453</v>
      </c>
      <c r="O135" s="90">
        <v>3</v>
      </c>
      <c r="P135" s="89"/>
      <c r="Q135" s="98"/>
      <c r="R135" s="99"/>
      <c r="S135" s="71">
        <v>2031</v>
      </c>
    </row>
    <row r="136" spans="1:19">
      <c r="A136" s="88">
        <v>330811</v>
      </c>
      <c r="B136" s="89"/>
      <c r="C136" s="89" t="s">
        <v>825</v>
      </c>
      <c r="D136" s="89">
        <v>330100</v>
      </c>
      <c r="E136" s="89" t="s">
        <v>87</v>
      </c>
      <c r="F136" s="89" t="s">
        <v>546</v>
      </c>
      <c r="G136" s="90">
        <v>2400</v>
      </c>
      <c r="H136" s="89"/>
      <c r="I136" s="89"/>
      <c r="J136" s="93"/>
      <c r="K136" s="89"/>
      <c r="L136" s="90"/>
      <c r="M136" s="94"/>
      <c r="N136" s="90" t="s">
        <v>453</v>
      </c>
      <c r="O136" s="90">
        <v>3</v>
      </c>
      <c r="P136" s="89"/>
      <c r="Q136" s="98"/>
      <c r="R136" s="99"/>
      <c r="S136" s="71">
        <v>2031</v>
      </c>
    </row>
    <row r="137" spans="1:19">
      <c r="A137" s="88">
        <v>330812</v>
      </c>
      <c r="B137" s="89"/>
      <c r="C137" s="89" t="s">
        <v>545</v>
      </c>
      <c r="D137" s="89">
        <v>330100</v>
      </c>
      <c r="E137" s="89" t="s">
        <v>87</v>
      </c>
      <c r="F137" s="89" t="s">
        <v>546</v>
      </c>
      <c r="G137" s="90">
        <v>1200</v>
      </c>
      <c r="H137" s="89"/>
      <c r="I137" s="89"/>
      <c r="J137" s="93"/>
      <c r="K137" s="89"/>
      <c r="L137" s="90"/>
      <c r="M137" s="94"/>
      <c r="N137" s="90" t="s">
        <v>453</v>
      </c>
      <c r="O137" s="90">
        <v>3</v>
      </c>
      <c r="P137" s="89"/>
      <c r="Q137" s="98"/>
      <c r="R137" s="99"/>
      <c r="S137" s="71">
        <v>2031</v>
      </c>
    </row>
    <row r="138" spans="1:19">
      <c r="A138" s="88">
        <v>330813</v>
      </c>
      <c r="B138" s="89" t="s">
        <v>1221</v>
      </c>
      <c r="C138" s="89" t="s">
        <v>1222</v>
      </c>
      <c r="D138" s="89">
        <v>331000</v>
      </c>
      <c r="E138" s="89" t="s">
        <v>87</v>
      </c>
      <c r="F138" s="89" t="s">
        <v>235</v>
      </c>
      <c r="G138" s="90">
        <v>1700</v>
      </c>
      <c r="H138" s="89"/>
      <c r="I138" s="89"/>
      <c r="J138" s="93"/>
      <c r="K138" s="89"/>
      <c r="L138" s="90"/>
      <c r="M138" s="94"/>
      <c r="N138" s="90" t="s">
        <v>453</v>
      </c>
      <c r="O138" s="90">
        <v>3</v>
      </c>
      <c r="P138" s="89"/>
      <c r="Q138" s="98"/>
      <c r="R138" s="99"/>
      <c r="S138" s="71">
        <v>2031</v>
      </c>
    </row>
    <row r="139" spans="1:19">
      <c r="A139" s="88">
        <v>330814</v>
      </c>
      <c r="B139" s="89"/>
      <c r="C139" s="89" t="s">
        <v>1223</v>
      </c>
      <c r="D139" s="89"/>
      <c r="E139" s="89" t="s">
        <v>87</v>
      </c>
      <c r="F139" s="89"/>
      <c r="G139" s="90">
        <v>1200</v>
      </c>
      <c r="H139" s="89"/>
      <c r="I139" s="89"/>
      <c r="J139" s="93"/>
      <c r="K139" s="89"/>
      <c r="L139" s="90"/>
      <c r="M139" s="94"/>
      <c r="N139" s="90" t="s">
        <v>453</v>
      </c>
      <c r="O139" s="90">
        <v>3</v>
      </c>
      <c r="P139" s="89"/>
      <c r="Q139" s="98"/>
      <c r="R139" s="99"/>
      <c r="S139" s="71">
        <v>2031</v>
      </c>
    </row>
    <row r="140" spans="1:19">
      <c r="A140" s="88">
        <v>330815</v>
      </c>
      <c r="B140" s="89"/>
      <c r="C140" s="89" t="s">
        <v>1224</v>
      </c>
      <c r="D140" s="89"/>
      <c r="E140" s="89" t="s">
        <v>87</v>
      </c>
      <c r="F140" s="89"/>
      <c r="G140" s="90">
        <v>1200</v>
      </c>
      <c r="H140" s="89"/>
      <c r="I140" s="89"/>
      <c r="J140" s="93"/>
      <c r="K140" s="89"/>
      <c r="L140" s="90"/>
      <c r="M140" s="94"/>
      <c r="N140" s="90" t="s">
        <v>453</v>
      </c>
      <c r="O140" s="90">
        <v>3</v>
      </c>
      <c r="P140" s="89"/>
      <c r="Q140" s="98"/>
      <c r="R140" s="110" t="s">
        <v>1146</v>
      </c>
      <c r="S140" s="71">
        <v>2031</v>
      </c>
    </row>
    <row r="141" spans="1:19">
      <c r="A141" s="88">
        <v>330816</v>
      </c>
      <c r="B141" s="89"/>
      <c r="C141" s="89" t="s">
        <v>1225</v>
      </c>
      <c r="D141" s="89"/>
      <c r="E141" s="89" t="s">
        <v>87</v>
      </c>
      <c r="F141" s="89"/>
      <c r="G141" s="90">
        <v>1400</v>
      </c>
      <c r="H141" s="89"/>
      <c r="I141" s="89"/>
      <c r="J141" s="93"/>
      <c r="K141" s="89"/>
      <c r="L141" s="90"/>
      <c r="M141" s="94"/>
      <c r="N141" s="90" t="s">
        <v>453</v>
      </c>
      <c r="O141" s="90">
        <v>3</v>
      </c>
      <c r="P141" s="89"/>
      <c r="Q141" s="98"/>
      <c r="R141" s="99"/>
      <c r="S141" s="71">
        <v>2031</v>
      </c>
    </row>
    <row r="142" spans="1:19">
      <c r="A142" s="88">
        <v>330817</v>
      </c>
      <c r="B142" s="89"/>
      <c r="C142" s="89" t="s">
        <v>1226</v>
      </c>
      <c r="D142" s="89"/>
      <c r="E142" s="89" t="s">
        <v>87</v>
      </c>
      <c r="F142" s="89"/>
      <c r="G142" s="90">
        <v>1200</v>
      </c>
      <c r="H142" s="89"/>
      <c r="I142" s="89"/>
      <c r="J142" s="93"/>
      <c r="K142" s="89"/>
      <c r="L142" s="90"/>
      <c r="M142" s="94"/>
      <c r="N142" s="90" t="s">
        <v>453</v>
      </c>
      <c r="O142" s="90">
        <v>3</v>
      </c>
      <c r="P142" s="89"/>
      <c r="Q142" s="98"/>
      <c r="R142" s="99"/>
      <c r="S142" s="71">
        <v>2031</v>
      </c>
    </row>
    <row r="143" spans="1:19">
      <c r="A143" s="88">
        <v>330818</v>
      </c>
      <c r="B143" s="89"/>
      <c r="C143" s="89" t="s">
        <v>651</v>
      </c>
      <c r="D143" s="89"/>
      <c r="E143" s="89" t="s">
        <v>87</v>
      </c>
      <c r="F143" s="89"/>
      <c r="G143" s="90">
        <v>1200</v>
      </c>
      <c r="H143" s="89"/>
      <c r="I143" s="89"/>
      <c r="J143" s="93"/>
      <c r="K143" s="89"/>
      <c r="L143" s="90"/>
      <c r="M143" s="94"/>
      <c r="N143" s="90" t="s">
        <v>453</v>
      </c>
      <c r="O143" s="90">
        <v>3</v>
      </c>
      <c r="P143" s="89"/>
      <c r="Q143" s="98"/>
      <c r="R143" s="99"/>
      <c r="S143" s="71">
        <v>2031</v>
      </c>
    </row>
    <row r="144" spans="1:19">
      <c r="A144" s="88">
        <v>330819</v>
      </c>
      <c r="B144" s="89"/>
      <c r="C144" s="89" t="s">
        <v>1227</v>
      </c>
      <c r="D144" s="89"/>
      <c r="E144" s="89" t="s">
        <v>87</v>
      </c>
      <c r="F144" s="89"/>
      <c r="G144" s="90">
        <v>1200</v>
      </c>
      <c r="H144" s="89"/>
      <c r="I144" s="89"/>
      <c r="J144" s="93"/>
      <c r="K144" s="89"/>
      <c r="L144" s="90"/>
      <c r="M144" s="94"/>
      <c r="N144" s="90" t="s">
        <v>453</v>
      </c>
      <c r="O144" s="90">
        <v>3</v>
      </c>
      <c r="P144" s="89"/>
      <c r="Q144" s="98"/>
      <c r="R144" s="99"/>
      <c r="S144" s="71">
        <v>2031</v>
      </c>
    </row>
    <row r="145" spans="1:19">
      <c r="A145" s="88">
        <v>330820</v>
      </c>
      <c r="B145" s="89"/>
      <c r="C145" s="89" t="s">
        <v>873</v>
      </c>
      <c r="D145" s="89"/>
      <c r="E145" s="89" t="s">
        <v>87</v>
      </c>
      <c r="F145" s="89"/>
      <c r="G145" s="90">
        <v>1200</v>
      </c>
      <c r="H145" s="89"/>
      <c r="I145" s="89"/>
      <c r="J145" s="93"/>
      <c r="K145" s="89"/>
      <c r="L145" s="90"/>
      <c r="M145" s="94"/>
      <c r="N145" s="90" t="s">
        <v>453</v>
      </c>
      <c r="O145" s="90">
        <v>3</v>
      </c>
      <c r="P145" s="89"/>
      <c r="Q145" s="98"/>
      <c r="R145" s="99"/>
      <c r="S145" s="71">
        <v>2031</v>
      </c>
    </row>
    <row r="146" spans="1:19">
      <c r="A146" s="88">
        <v>330821</v>
      </c>
      <c r="B146" s="89"/>
      <c r="C146" s="89" t="s">
        <v>1228</v>
      </c>
      <c r="D146" s="89"/>
      <c r="E146" s="89" t="s">
        <v>87</v>
      </c>
      <c r="F146" s="89"/>
      <c r="G146" s="90">
        <v>1200</v>
      </c>
      <c r="H146" s="89"/>
      <c r="I146" s="89"/>
      <c r="J146" s="93"/>
      <c r="K146" s="89"/>
      <c r="L146" s="90"/>
      <c r="M146" s="94"/>
      <c r="N146" s="90" t="s">
        <v>453</v>
      </c>
      <c r="O146" s="90">
        <v>3</v>
      </c>
      <c r="P146" s="89"/>
      <c r="Q146" s="98"/>
      <c r="R146" s="99"/>
      <c r="S146" s="71">
        <v>2031</v>
      </c>
    </row>
    <row r="147" spans="1:19">
      <c r="A147" s="88">
        <v>330822</v>
      </c>
      <c r="B147" s="89"/>
      <c r="C147" s="89" t="s">
        <v>1229</v>
      </c>
      <c r="D147" s="89"/>
      <c r="E147" s="89" t="s">
        <v>87</v>
      </c>
      <c r="F147" s="89"/>
      <c r="G147" s="90">
        <v>1200</v>
      </c>
      <c r="H147" s="89"/>
      <c r="I147" s="89"/>
      <c r="J147" s="93"/>
      <c r="K147" s="89"/>
      <c r="L147" s="90"/>
      <c r="M147" s="94"/>
      <c r="N147" s="90" t="s">
        <v>453</v>
      </c>
      <c r="O147" s="90">
        <v>3</v>
      </c>
      <c r="P147" s="89"/>
      <c r="Q147" s="98"/>
      <c r="R147" s="99"/>
      <c r="S147" s="71">
        <v>2031</v>
      </c>
    </row>
    <row r="148" spans="1:19">
      <c r="A148" s="88">
        <v>330823</v>
      </c>
      <c r="B148" s="89"/>
      <c r="C148" s="89" t="s">
        <v>780</v>
      </c>
      <c r="D148" s="89"/>
      <c r="E148" s="89" t="s">
        <v>87</v>
      </c>
      <c r="F148" s="89"/>
      <c r="G148" s="90">
        <v>1200</v>
      </c>
      <c r="H148" s="89"/>
      <c r="I148" s="89"/>
      <c r="J148" s="93"/>
      <c r="K148" s="89"/>
      <c r="L148" s="90"/>
      <c r="M148" s="94"/>
      <c r="N148" s="90" t="s">
        <v>453</v>
      </c>
      <c r="O148" s="90">
        <v>3</v>
      </c>
      <c r="P148" s="89"/>
      <c r="Q148" s="98"/>
      <c r="R148" s="99"/>
      <c r="S148" s="71">
        <v>2031</v>
      </c>
    </row>
    <row r="149" spans="1:19">
      <c r="A149" s="88">
        <v>330824</v>
      </c>
      <c r="B149" s="89"/>
      <c r="C149" s="89" t="s">
        <v>519</v>
      </c>
      <c r="D149" s="89"/>
      <c r="E149" s="89" t="s">
        <v>87</v>
      </c>
      <c r="F149" s="89"/>
      <c r="G149" s="90">
        <v>1200</v>
      </c>
      <c r="H149" s="89"/>
      <c r="I149" s="89"/>
      <c r="J149" s="93"/>
      <c r="K149" s="89"/>
      <c r="L149" s="90"/>
      <c r="M149" s="94"/>
      <c r="N149" s="90" t="s">
        <v>453</v>
      </c>
      <c r="O149" s="90">
        <v>3</v>
      </c>
      <c r="P149" s="89"/>
      <c r="Q149" s="98"/>
      <c r="R149" s="99"/>
      <c r="S149" s="71">
        <v>2031</v>
      </c>
    </row>
    <row r="150" spans="1:19">
      <c r="A150" s="88">
        <v>330825</v>
      </c>
      <c r="B150" s="89"/>
      <c r="C150" s="89" t="s">
        <v>1230</v>
      </c>
      <c r="D150" s="89"/>
      <c r="E150" s="89" t="s">
        <v>87</v>
      </c>
      <c r="F150" s="89"/>
      <c r="G150" s="90">
        <v>1200</v>
      </c>
      <c r="H150" s="89"/>
      <c r="I150" s="89"/>
      <c r="J150" s="93"/>
      <c r="K150" s="89"/>
      <c r="L150" s="90"/>
      <c r="M150" s="94"/>
      <c r="N150" s="90" t="s">
        <v>453</v>
      </c>
      <c r="O150" s="90">
        <v>3</v>
      </c>
      <c r="P150" s="89"/>
      <c r="Q150" s="98"/>
      <c r="R150" s="99"/>
      <c r="S150" s="71">
        <v>2031</v>
      </c>
    </row>
    <row r="151" spans="1:19">
      <c r="A151" s="88">
        <v>330826</v>
      </c>
      <c r="B151" s="89"/>
      <c r="C151" s="89" t="s">
        <v>871</v>
      </c>
      <c r="D151" s="89"/>
      <c r="E151" s="89" t="s">
        <v>87</v>
      </c>
      <c r="F151" s="89"/>
      <c r="G151" s="90">
        <v>1200</v>
      </c>
      <c r="H151" s="89"/>
      <c r="I151" s="89"/>
      <c r="J151" s="93"/>
      <c r="K151" s="89"/>
      <c r="L151" s="90"/>
      <c r="M151" s="94"/>
      <c r="N151" s="90" t="s">
        <v>453</v>
      </c>
      <c r="O151" s="90">
        <v>3</v>
      </c>
      <c r="P151" s="89"/>
      <c r="Q151" s="98"/>
      <c r="R151" s="99"/>
      <c r="S151" s="71">
        <v>2031</v>
      </c>
    </row>
    <row r="152" spans="1:19">
      <c r="A152" s="88">
        <v>330827</v>
      </c>
      <c r="B152" s="89"/>
      <c r="C152" s="89" t="s">
        <v>868</v>
      </c>
      <c r="D152" s="89"/>
      <c r="E152" s="89" t="s">
        <v>87</v>
      </c>
      <c r="F152" s="89"/>
      <c r="G152" s="90">
        <v>1200</v>
      </c>
      <c r="H152" s="89"/>
      <c r="I152" s="89"/>
      <c r="J152" s="93"/>
      <c r="K152" s="89"/>
      <c r="L152" s="90"/>
      <c r="M152" s="94"/>
      <c r="N152" s="90" t="s">
        <v>453</v>
      </c>
      <c r="O152" s="90">
        <v>3</v>
      </c>
      <c r="P152" s="89"/>
      <c r="Q152" s="98"/>
      <c r="R152" s="99"/>
      <c r="S152" s="71">
        <v>2031</v>
      </c>
    </row>
    <row r="153" spans="1:19">
      <c r="A153" s="88">
        <v>340807</v>
      </c>
      <c r="B153" s="89"/>
      <c r="C153" s="89" t="s">
        <v>640</v>
      </c>
      <c r="D153" s="89">
        <v>341800</v>
      </c>
      <c r="E153" s="89" t="s">
        <v>92</v>
      </c>
      <c r="F153" s="89" t="s">
        <v>312</v>
      </c>
      <c r="G153" s="90">
        <v>1200</v>
      </c>
      <c r="H153" s="89"/>
      <c r="I153" s="89"/>
      <c r="J153" s="93"/>
      <c r="K153" s="89"/>
      <c r="L153" s="90"/>
      <c r="M153" s="94"/>
      <c r="N153" s="90" t="s">
        <v>453</v>
      </c>
      <c r="O153" s="90">
        <v>3</v>
      </c>
      <c r="P153" s="89"/>
      <c r="Q153" s="98"/>
      <c r="R153" s="110" t="s">
        <v>642</v>
      </c>
      <c r="S153" s="71">
        <v>2031</v>
      </c>
    </row>
    <row r="154" spans="1:19">
      <c r="A154" s="88">
        <v>340808</v>
      </c>
      <c r="B154" s="89"/>
      <c r="C154" s="89" t="s">
        <v>622</v>
      </c>
      <c r="D154" s="89">
        <v>341700</v>
      </c>
      <c r="E154" s="89" t="s">
        <v>92</v>
      </c>
      <c r="F154" s="89" t="s">
        <v>623</v>
      </c>
      <c r="G154" s="90">
        <v>1200</v>
      </c>
      <c r="H154" s="89"/>
      <c r="I154" s="89"/>
      <c r="J154" s="93"/>
      <c r="K154" s="89"/>
      <c r="L154" s="90"/>
      <c r="M154" s="94"/>
      <c r="N154" s="90" t="s">
        <v>453</v>
      </c>
      <c r="O154" s="90">
        <v>3</v>
      </c>
      <c r="P154" s="89"/>
      <c r="Q154" s="98"/>
      <c r="R154" s="99"/>
      <c r="S154" s="71">
        <v>2031</v>
      </c>
    </row>
    <row r="155" spans="1:19">
      <c r="A155" s="88">
        <v>340809</v>
      </c>
      <c r="B155" s="89"/>
      <c r="C155" s="89" t="s">
        <v>1148</v>
      </c>
      <c r="D155" s="89"/>
      <c r="E155" s="89" t="s">
        <v>92</v>
      </c>
      <c r="F155" s="89"/>
      <c r="G155" s="90">
        <v>1200</v>
      </c>
      <c r="H155" s="89"/>
      <c r="I155" s="89"/>
      <c r="J155" s="93"/>
      <c r="K155" s="89"/>
      <c r="L155" s="90"/>
      <c r="M155" s="94"/>
      <c r="N155" s="90" t="s">
        <v>453</v>
      </c>
      <c r="O155" s="90">
        <v>3</v>
      </c>
      <c r="P155" s="89"/>
      <c r="Q155" s="98"/>
      <c r="R155" s="99"/>
      <c r="S155" s="71">
        <v>2031</v>
      </c>
    </row>
    <row r="156" spans="1:19">
      <c r="A156" s="88">
        <v>340810</v>
      </c>
      <c r="B156" s="89" t="s">
        <v>529</v>
      </c>
      <c r="C156" s="89" t="s">
        <v>530</v>
      </c>
      <c r="D156" s="89"/>
      <c r="E156" s="89" t="s">
        <v>92</v>
      </c>
      <c r="F156" s="89"/>
      <c r="G156" s="90">
        <v>1200</v>
      </c>
      <c r="H156" s="89"/>
      <c r="I156" s="89"/>
      <c r="J156" s="93"/>
      <c r="K156" s="89"/>
      <c r="L156" s="90"/>
      <c r="M156" s="94"/>
      <c r="N156" s="90" t="s">
        <v>453</v>
      </c>
      <c r="O156" s="90">
        <v>3</v>
      </c>
      <c r="P156" s="89"/>
      <c r="Q156" s="98"/>
      <c r="R156" s="99"/>
      <c r="S156" s="71">
        <v>2031</v>
      </c>
    </row>
    <row r="157" spans="1:19">
      <c r="A157" s="88">
        <v>340811</v>
      </c>
      <c r="B157" s="89"/>
      <c r="C157" s="89" t="s">
        <v>1149</v>
      </c>
      <c r="D157" s="89"/>
      <c r="E157" s="89" t="s">
        <v>92</v>
      </c>
      <c r="F157" s="89"/>
      <c r="G157" s="90">
        <v>1200</v>
      </c>
      <c r="H157" s="89"/>
      <c r="I157" s="89"/>
      <c r="J157" s="93"/>
      <c r="K157" s="89"/>
      <c r="L157" s="90"/>
      <c r="M157" s="94"/>
      <c r="N157" s="90" t="s">
        <v>453</v>
      </c>
      <c r="O157" s="90">
        <v>3</v>
      </c>
      <c r="P157" s="89"/>
      <c r="Q157" s="98"/>
      <c r="R157" s="99"/>
      <c r="S157" s="71">
        <v>2031</v>
      </c>
    </row>
    <row r="158" spans="1:19">
      <c r="A158" s="88">
        <v>340812</v>
      </c>
      <c r="B158" s="89"/>
      <c r="C158" s="89" t="s">
        <v>586</v>
      </c>
      <c r="D158" s="89"/>
      <c r="E158" s="89" t="s">
        <v>92</v>
      </c>
      <c r="F158" s="89"/>
      <c r="G158" s="90">
        <v>1000</v>
      </c>
      <c r="H158" s="89"/>
      <c r="I158" s="89"/>
      <c r="J158" s="93"/>
      <c r="K158" s="89"/>
      <c r="L158" s="90"/>
      <c r="M158" s="94"/>
      <c r="N158" s="90" t="s">
        <v>453</v>
      </c>
      <c r="O158" s="90">
        <v>3</v>
      </c>
      <c r="P158" s="89"/>
      <c r="Q158" s="98"/>
      <c r="R158" s="99"/>
      <c r="S158" s="71">
        <v>2031</v>
      </c>
    </row>
    <row r="159" spans="1:19">
      <c r="A159" s="88">
        <v>340813</v>
      </c>
      <c r="B159" s="89"/>
      <c r="C159" s="89" t="s">
        <v>1150</v>
      </c>
      <c r="D159" s="89"/>
      <c r="E159" s="89" t="s">
        <v>92</v>
      </c>
      <c r="F159" s="89"/>
      <c r="G159" s="90">
        <v>1200</v>
      </c>
      <c r="H159" s="89"/>
      <c r="I159" s="89"/>
      <c r="J159" s="93"/>
      <c r="K159" s="89"/>
      <c r="L159" s="90"/>
      <c r="M159" s="94"/>
      <c r="N159" s="90" t="s">
        <v>453</v>
      </c>
      <c r="O159" s="90">
        <v>3</v>
      </c>
      <c r="P159" s="89"/>
      <c r="Q159" s="98"/>
      <c r="R159" s="99"/>
      <c r="S159" s="71">
        <v>2031</v>
      </c>
    </row>
    <row r="160" spans="1:19">
      <c r="A160" s="88">
        <v>340814</v>
      </c>
      <c r="B160" s="89"/>
      <c r="C160" s="89" t="s">
        <v>1151</v>
      </c>
      <c r="D160" s="89"/>
      <c r="E160" s="89" t="s">
        <v>92</v>
      </c>
      <c r="F160" s="89"/>
      <c r="G160" s="90">
        <v>1200</v>
      </c>
      <c r="H160" s="89"/>
      <c r="I160" s="89"/>
      <c r="J160" s="93"/>
      <c r="K160" s="89"/>
      <c r="L160" s="90"/>
      <c r="M160" s="94"/>
      <c r="N160" s="90" t="s">
        <v>453</v>
      </c>
      <c r="O160" s="90">
        <v>3</v>
      </c>
      <c r="P160" s="89"/>
      <c r="Q160" s="98"/>
      <c r="R160" s="99"/>
      <c r="S160" s="71">
        <v>2031</v>
      </c>
    </row>
    <row r="161" spans="1:19">
      <c r="A161" s="88">
        <v>340815</v>
      </c>
      <c r="B161" s="89"/>
      <c r="C161" s="89" t="s">
        <v>852</v>
      </c>
      <c r="D161" s="89"/>
      <c r="E161" s="89" t="s">
        <v>92</v>
      </c>
      <c r="F161" s="89"/>
      <c r="G161" s="90">
        <v>1400</v>
      </c>
      <c r="H161" s="89"/>
      <c r="I161" s="89"/>
      <c r="J161" s="93"/>
      <c r="K161" s="89"/>
      <c r="L161" s="90"/>
      <c r="M161" s="94"/>
      <c r="N161" s="90" t="s">
        <v>453</v>
      </c>
      <c r="O161" s="90">
        <v>3</v>
      </c>
      <c r="P161" s="89"/>
      <c r="Q161" s="98"/>
      <c r="R161" s="99"/>
      <c r="S161" s="71">
        <v>2031</v>
      </c>
    </row>
    <row r="162" spans="1:19">
      <c r="A162" s="88">
        <v>360803</v>
      </c>
      <c r="B162" s="89"/>
      <c r="C162" s="89" t="s">
        <v>1184</v>
      </c>
      <c r="D162" s="89">
        <v>360700</v>
      </c>
      <c r="E162" s="89" t="s">
        <v>102</v>
      </c>
      <c r="F162" s="89" t="s">
        <v>846</v>
      </c>
      <c r="G162" s="90">
        <v>1200</v>
      </c>
      <c r="H162" s="89"/>
      <c r="I162" s="89"/>
      <c r="J162" s="93"/>
      <c r="K162" s="89"/>
      <c r="L162" s="90"/>
      <c r="M162" s="94"/>
      <c r="N162" s="90" t="s">
        <v>453</v>
      </c>
      <c r="O162" s="90">
        <v>3</v>
      </c>
      <c r="P162" s="89"/>
      <c r="Q162" s="98"/>
      <c r="R162" s="99"/>
      <c r="S162" s="71">
        <v>2031</v>
      </c>
    </row>
    <row r="163" spans="1:19">
      <c r="A163" s="88">
        <v>360804</v>
      </c>
      <c r="B163" s="89"/>
      <c r="C163" s="89" t="s">
        <v>1185</v>
      </c>
      <c r="D163" s="89"/>
      <c r="E163" s="89" t="s">
        <v>102</v>
      </c>
      <c r="F163" s="89"/>
      <c r="G163" s="90">
        <v>1800</v>
      </c>
      <c r="H163" s="89"/>
      <c r="I163" s="89"/>
      <c r="J163" s="93"/>
      <c r="K163" s="89"/>
      <c r="L163" s="90"/>
      <c r="M163" s="94"/>
      <c r="N163" s="90" t="s">
        <v>453</v>
      </c>
      <c r="O163" s="90">
        <v>3</v>
      </c>
      <c r="P163" s="89"/>
      <c r="Q163" s="98"/>
      <c r="R163" s="99"/>
      <c r="S163" s="71">
        <v>2031</v>
      </c>
    </row>
    <row r="164" spans="1:19">
      <c r="A164" s="88">
        <v>360805</v>
      </c>
      <c r="B164" s="89"/>
      <c r="C164" s="89" t="s">
        <v>673</v>
      </c>
      <c r="D164" s="89"/>
      <c r="E164" s="89" t="s">
        <v>102</v>
      </c>
      <c r="F164" s="89"/>
      <c r="G164" s="90">
        <v>1200</v>
      </c>
      <c r="H164" s="89"/>
      <c r="I164" s="89"/>
      <c r="J164" s="93"/>
      <c r="K164" s="89"/>
      <c r="L164" s="90"/>
      <c r="M164" s="94"/>
      <c r="N164" s="90" t="s">
        <v>453</v>
      </c>
      <c r="O164" s="90">
        <v>3</v>
      </c>
      <c r="P164" s="89"/>
      <c r="Q164" s="98"/>
      <c r="R164" s="99"/>
      <c r="S164" s="71">
        <v>2031</v>
      </c>
    </row>
    <row r="165" spans="1:19">
      <c r="A165" s="88">
        <v>360806</v>
      </c>
      <c r="B165" s="89"/>
      <c r="C165" s="89" t="s">
        <v>1186</v>
      </c>
      <c r="D165" s="89"/>
      <c r="E165" s="89" t="s">
        <v>102</v>
      </c>
      <c r="F165" s="89"/>
      <c r="G165" s="90">
        <v>1200</v>
      </c>
      <c r="H165" s="89"/>
      <c r="I165" s="89"/>
      <c r="J165" s="93"/>
      <c r="K165" s="89"/>
      <c r="L165" s="90"/>
      <c r="M165" s="94"/>
      <c r="N165" s="90" t="s">
        <v>453</v>
      </c>
      <c r="O165" s="90">
        <v>3</v>
      </c>
      <c r="P165" s="89"/>
      <c r="Q165" s="98"/>
      <c r="R165" s="99"/>
      <c r="S165" s="71">
        <v>2031</v>
      </c>
    </row>
    <row r="166" spans="1:19">
      <c r="A166" s="88">
        <v>360807</v>
      </c>
      <c r="B166" s="89"/>
      <c r="C166" s="89" t="s">
        <v>1187</v>
      </c>
      <c r="D166" s="89"/>
      <c r="E166" s="89" t="s">
        <v>102</v>
      </c>
      <c r="F166" s="89"/>
      <c r="G166" s="90">
        <v>1200</v>
      </c>
      <c r="H166" s="89"/>
      <c r="I166" s="89"/>
      <c r="J166" s="93"/>
      <c r="K166" s="89"/>
      <c r="L166" s="90"/>
      <c r="M166" s="94"/>
      <c r="N166" s="90" t="s">
        <v>453</v>
      </c>
      <c r="O166" s="90">
        <v>3</v>
      </c>
      <c r="P166" s="89"/>
      <c r="Q166" s="98"/>
      <c r="R166" s="99"/>
      <c r="S166" s="71">
        <v>2031</v>
      </c>
    </row>
    <row r="167" spans="1:19">
      <c r="A167" s="88">
        <v>360808</v>
      </c>
      <c r="B167" s="89"/>
      <c r="C167" s="89" t="s">
        <v>845</v>
      </c>
      <c r="D167" s="89"/>
      <c r="E167" s="89" t="s">
        <v>102</v>
      </c>
      <c r="F167" s="89"/>
      <c r="G167" s="90">
        <v>1200</v>
      </c>
      <c r="H167" s="89"/>
      <c r="I167" s="89"/>
      <c r="J167" s="93"/>
      <c r="K167" s="89"/>
      <c r="L167" s="90"/>
      <c r="M167" s="94"/>
      <c r="N167" s="90" t="s">
        <v>453</v>
      </c>
      <c r="O167" s="90">
        <v>3</v>
      </c>
      <c r="P167" s="89"/>
      <c r="Q167" s="98"/>
      <c r="R167" s="99"/>
      <c r="S167" s="71">
        <v>2031</v>
      </c>
    </row>
    <row r="168" spans="1:19">
      <c r="A168" s="88">
        <v>370806</v>
      </c>
      <c r="B168" s="89" t="s">
        <v>1201</v>
      </c>
      <c r="C168" s="89" t="s">
        <v>1202</v>
      </c>
      <c r="D168" s="89">
        <v>370700</v>
      </c>
      <c r="E168" s="89" t="s">
        <v>107</v>
      </c>
      <c r="F168" s="89" t="s">
        <v>422</v>
      </c>
      <c r="G168" s="90">
        <v>1200</v>
      </c>
      <c r="H168" s="89"/>
      <c r="I168" s="89" t="s">
        <v>457</v>
      </c>
      <c r="J168" s="93"/>
      <c r="K168" s="89"/>
      <c r="L168" s="90"/>
      <c r="M168" s="94"/>
      <c r="N168" s="90" t="s">
        <v>453</v>
      </c>
      <c r="O168" s="90">
        <v>3</v>
      </c>
      <c r="P168" s="89"/>
      <c r="Q168" s="98">
        <v>0</v>
      </c>
      <c r="R168" s="109" t="s">
        <v>1203</v>
      </c>
      <c r="S168" s="71">
        <v>2031</v>
      </c>
    </row>
    <row r="169" spans="1:19">
      <c r="A169" s="88">
        <v>370807</v>
      </c>
      <c r="B169" s="89" t="s">
        <v>1190</v>
      </c>
      <c r="C169" s="89" t="s">
        <v>1191</v>
      </c>
      <c r="D169" s="89">
        <v>370100</v>
      </c>
      <c r="E169" s="89" t="s">
        <v>107</v>
      </c>
      <c r="F169" s="89" t="s">
        <v>1192</v>
      </c>
      <c r="G169" s="90">
        <v>1000</v>
      </c>
      <c r="H169" s="89" t="s">
        <v>240</v>
      </c>
      <c r="I169" s="89" t="s">
        <v>457</v>
      </c>
      <c r="J169" s="93"/>
      <c r="K169" s="89" t="s">
        <v>457</v>
      </c>
      <c r="L169" s="90"/>
      <c r="M169" s="94"/>
      <c r="N169" s="90" t="s">
        <v>453</v>
      </c>
      <c r="O169" s="90">
        <v>3</v>
      </c>
      <c r="P169" s="89">
        <v>0</v>
      </c>
      <c r="Q169" s="98">
        <v>0</v>
      </c>
      <c r="R169" s="109" t="s">
        <v>1193</v>
      </c>
      <c r="S169" s="71">
        <v>2031</v>
      </c>
    </row>
    <row r="170" spans="1:19">
      <c r="A170" s="88">
        <v>370808</v>
      </c>
      <c r="B170" s="89" t="s">
        <v>1204</v>
      </c>
      <c r="C170" s="89" t="s">
        <v>1205</v>
      </c>
      <c r="D170" s="89">
        <v>370400</v>
      </c>
      <c r="E170" s="89" t="s">
        <v>107</v>
      </c>
      <c r="F170" s="89" t="s">
        <v>1206</v>
      </c>
      <c r="G170" s="90">
        <v>1180</v>
      </c>
      <c r="H170" s="89" t="s">
        <v>1207</v>
      </c>
      <c r="I170" s="89">
        <v>84.3</v>
      </c>
      <c r="J170" s="93">
        <v>7.14406779661017</v>
      </c>
      <c r="K170" s="89" t="s">
        <v>457</v>
      </c>
      <c r="L170" s="90"/>
      <c r="M170" s="94"/>
      <c r="N170" s="90" t="s">
        <v>453</v>
      </c>
      <c r="O170" s="90">
        <v>3</v>
      </c>
      <c r="P170" s="89" t="s">
        <v>1208</v>
      </c>
      <c r="Q170" s="98">
        <v>0</v>
      </c>
      <c r="R170" s="109" t="s">
        <v>1209</v>
      </c>
      <c r="S170" s="71">
        <v>2031</v>
      </c>
    </row>
    <row r="171" spans="1:19">
      <c r="A171" s="88">
        <v>370809</v>
      </c>
      <c r="B171" s="89" t="s">
        <v>1197</v>
      </c>
      <c r="C171" s="89" t="s">
        <v>1198</v>
      </c>
      <c r="D171" s="89">
        <v>371100</v>
      </c>
      <c r="E171" s="89" t="s">
        <v>107</v>
      </c>
      <c r="F171" s="89" t="s">
        <v>1199</v>
      </c>
      <c r="G171" s="90">
        <v>1000</v>
      </c>
      <c r="H171" s="89"/>
      <c r="I171" s="89"/>
      <c r="J171" s="93"/>
      <c r="K171" s="89"/>
      <c r="L171" s="90"/>
      <c r="M171" s="94"/>
      <c r="N171" s="90" t="s">
        <v>453</v>
      </c>
      <c r="O171" s="90">
        <v>3</v>
      </c>
      <c r="P171" s="89"/>
      <c r="Q171" s="98"/>
      <c r="R171" s="109" t="s">
        <v>1200</v>
      </c>
      <c r="S171" s="71">
        <v>2031</v>
      </c>
    </row>
    <row r="172" spans="1:19">
      <c r="A172" s="88">
        <v>370810</v>
      </c>
      <c r="B172" s="89" t="s">
        <v>1194</v>
      </c>
      <c r="C172" s="89" t="s">
        <v>1195</v>
      </c>
      <c r="D172" s="89">
        <v>371300</v>
      </c>
      <c r="E172" s="89" t="s">
        <v>107</v>
      </c>
      <c r="F172" s="89" t="s">
        <v>337</v>
      </c>
      <c r="G172" s="90">
        <v>1000</v>
      </c>
      <c r="H172" s="89"/>
      <c r="I172" s="89"/>
      <c r="J172" s="93"/>
      <c r="K172" s="89"/>
      <c r="L172" s="90"/>
      <c r="M172" s="94"/>
      <c r="N172" s="90" t="s">
        <v>453</v>
      </c>
      <c r="O172" s="90">
        <v>3</v>
      </c>
      <c r="P172" s="89"/>
      <c r="Q172" s="98"/>
      <c r="R172" s="109" t="s">
        <v>1196</v>
      </c>
      <c r="S172" s="71">
        <v>2031</v>
      </c>
    </row>
    <row r="173" spans="1:19">
      <c r="A173" s="88">
        <v>410806</v>
      </c>
      <c r="B173" s="89" t="s">
        <v>466</v>
      </c>
      <c r="C173" s="89" t="s">
        <v>467</v>
      </c>
      <c r="D173" s="89">
        <v>410400</v>
      </c>
      <c r="E173" s="89" t="s">
        <v>112</v>
      </c>
      <c r="F173" s="89" t="s">
        <v>468</v>
      </c>
      <c r="G173" s="90">
        <v>1200</v>
      </c>
      <c r="H173" s="89"/>
      <c r="I173" s="89"/>
      <c r="J173" s="93"/>
      <c r="K173" s="89"/>
      <c r="L173" s="90"/>
      <c r="M173" s="94"/>
      <c r="N173" s="90" t="s">
        <v>453</v>
      </c>
      <c r="O173" s="90">
        <v>3</v>
      </c>
      <c r="P173" s="89"/>
      <c r="Q173" s="98"/>
      <c r="R173" s="99"/>
      <c r="S173" s="71">
        <v>2031</v>
      </c>
    </row>
    <row r="174" spans="1:19">
      <c r="A174" s="88">
        <v>410807</v>
      </c>
      <c r="B174" s="89"/>
      <c r="C174" s="89" t="s">
        <v>1176</v>
      </c>
      <c r="D174" s="89"/>
      <c r="E174" s="89" t="s">
        <v>112</v>
      </c>
      <c r="F174" s="89"/>
      <c r="G174" s="90">
        <v>1800</v>
      </c>
      <c r="H174" s="89"/>
      <c r="I174" s="89"/>
      <c r="J174" s="93"/>
      <c r="K174" s="89"/>
      <c r="L174" s="90"/>
      <c r="M174" s="94"/>
      <c r="N174" s="90" t="s">
        <v>453</v>
      </c>
      <c r="O174" s="90">
        <v>3</v>
      </c>
      <c r="P174" s="89"/>
      <c r="Q174" s="98"/>
      <c r="R174" s="99"/>
      <c r="S174" s="71">
        <v>2031</v>
      </c>
    </row>
    <row r="175" spans="1:19">
      <c r="A175" s="88">
        <v>410808</v>
      </c>
      <c r="B175" s="89"/>
      <c r="C175" s="89" t="s">
        <v>923</v>
      </c>
      <c r="D175" s="89"/>
      <c r="E175" s="89" t="s">
        <v>112</v>
      </c>
      <c r="F175" s="89"/>
      <c r="G175" s="90">
        <v>2100</v>
      </c>
      <c r="H175" s="89"/>
      <c r="I175" s="89"/>
      <c r="J175" s="93"/>
      <c r="K175" s="89"/>
      <c r="L175" s="90"/>
      <c r="M175" s="94"/>
      <c r="N175" s="90" t="s">
        <v>453</v>
      </c>
      <c r="O175" s="90">
        <v>3</v>
      </c>
      <c r="P175" s="89"/>
      <c r="Q175" s="98"/>
      <c r="R175" s="99"/>
      <c r="S175" s="71">
        <v>2031</v>
      </c>
    </row>
    <row r="176" spans="1:19">
      <c r="A176" s="88">
        <v>430803</v>
      </c>
      <c r="B176" s="89"/>
      <c r="C176" s="89" t="s">
        <v>1177</v>
      </c>
      <c r="D176" s="89">
        <v>430900</v>
      </c>
      <c r="E176" s="89" t="s">
        <v>122</v>
      </c>
      <c r="F176" s="89" t="s">
        <v>1178</v>
      </c>
      <c r="G176" s="90">
        <v>2400</v>
      </c>
      <c r="H176" s="89"/>
      <c r="I176" s="89"/>
      <c r="J176" s="93"/>
      <c r="K176" s="89"/>
      <c r="L176" s="90"/>
      <c r="M176" s="94"/>
      <c r="N176" s="90" t="s">
        <v>453</v>
      </c>
      <c r="O176" s="90">
        <v>3</v>
      </c>
      <c r="P176" s="89"/>
      <c r="Q176" s="98"/>
      <c r="R176" s="99"/>
      <c r="S176" s="71">
        <v>2031</v>
      </c>
    </row>
    <row r="177" spans="1:19">
      <c r="A177" s="88">
        <v>430804</v>
      </c>
      <c r="B177" s="89" t="s">
        <v>508</v>
      </c>
      <c r="C177" s="89" t="s">
        <v>509</v>
      </c>
      <c r="D177" s="89">
        <v>431100</v>
      </c>
      <c r="E177" s="89" t="s">
        <v>122</v>
      </c>
      <c r="F177" s="89" t="s">
        <v>510</v>
      </c>
      <c r="G177" s="90">
        <v>1200</v>
      </c>
      <c r="H177" s="89"/>
      <c r="I177" s="89"/>
      <c r="J177" s="93"/>
      <c r="K177" s="89"/>
      <c r="L177" s="90"/>
      <c r="M177" s="94"/>
      <c r="N177" s="90" t="s">
        <v>453</v>
      </c>
      <c r="O177" s="90">
        <v>3</v>
      </c>
      <c r="P177" s="89"/>
      <c r="Q177" s="98"/>
      <c r="R177" s="99"/>
      <c r="S177" s="71">
        <v>2031</v>
      </c>
    </row>
    <row r="178" spans="1:19">
      <c r="A178" s="88">
        <v>430805</v>
      </c>
      <c r="B178" s="89"/>
      <c r="C178" s="89" t="s">
        <v>1180</v>
      </c>
      <c r="D178" s="89"/>
      <c r="E178" s="89" t="s">
        <v>122</v>
      </c>
      <c r="F178" s="89"/>
      <c r="G178" s="90">
        <v>1200</v>
      </c>
      <c r="H178" s="89"/>
      <c r="I178" s="89"/>
      <c r="J178" s="93"/>
      <c r="K178" s="89"/>
      <c r="L178" s="90"/>
      <c r="M178" s="94"/>
      <c r="N178" s="90" t="s">
        <v>453</v>
      </c>
      <c r="O178" s="90">
        <v>3</v>
      </c>
      <c r="P178" s="89"/>
      <c r="Q178" s="98"/>
      <c r="R178" s="99"/>
      <c r="S178" s="71">
        <v>2031</v>
      </c>
    </row>
    <row r="179" spans="1:19">
      <c r="A179" s="88">
        <v>430806</v>
      </c>
      <c r="B179" s="89"/>
      <c r="C179" s="89" t="s">
        <v>1181</v>
      </c>
      <c r="D179" s="89"/>
      <c r="E179" s="89" t="s">
        <v>122</v>
      </c>
      <c r="F179" s="89"/>
      <c r="G179" s="90">
        <v>1800</v>
      </c>
      <c r="H179" s="89"/>
      <c r="I179" s="89"/>
      <c r="J179" s="93"/>
      <c r="K179" s="89"/>
      <c r="L179" s="90"/>
      <c r="M179" s="94"/>
      <c r="N179" s="90" t="s">
        <v>453</v>
      </c>
      <c r="O179" s="90">
        <v>3</v>
      </c>
      <c r="P179" s="89"/>
      <c r="Q179" s="98"/>
      <c r="R179" s="99"/>
      <c r="S179" s="71">
        <v>2031</v>
      </c>
    </row>
    <row r="180" spans="1:19">
      <c r="A180" s="88">
        <v>430807</v>
      </c>
      <c r="B180" s="89"/>
      <c r="C180" s="89" t="s">
        <v>1182</v>
      </c>
      <c r="D180" s="89"/>
      <c r="E180" s="89" t="s">
        <v>122</v>
      </c>
      <c r="F180" s="89"/>
      <c r="G180" s="90">
        <v>1200</v>
      </c>
      <c r="H180" s="89"/>
      <c r="I180" s="89"/>
      <c r="J180" s="93"/>
      <c r="K180" s="89"/>
      <c r="L180" s="90"/>
      <c r="M180" s="94"/>
      <c r="N180" s="90" t="s">
        <v>453</v>
      </c>
      <c r="O180" s="90">
        <v>3</v>
      </c>
      <c r="P180" s="89"/>
      <c r="Q180" s="98"/>
      <c r="R180" s="99"/>
      <c r="S180" s="71">
        <v>2031</v>
      </c>
    </row>
    <row r="181" spans="1:19">
      <c r="A181" s="88">
        <v>450803</v>
      </c>
      <c r="B181" s="89" t="s">
        <v>469</v>
      </c>
      <c r="C181" s="89" t="s">
        <v>470</v>
      </c>
      <c r="D181" s="89">
        <v>450100</v>
      </c>
      <c r="E181" s="89" t="s">
        <v>132</v>
      </c>
      <c r="F181" s="89" t="s">
        <v>448</v>
      </c>
      <c r="G181" s="90">
        <v>1200</v>
      </c>
      <c r="H181" s="89" t="s">
        <v>222</v>
      </c>
      <c r="I181" s="89">
        <v>80</v>
      </c>
      <c r="J181" s="93">
        <v>6.66666666666667</v>
      </c>
      <c r="K181" s="89">
        <v>16</v>
      </c>
      <c r="L181" s="108"/>
      <c r="M181" s="94"/>
      <c r="N181" s="90" t="s">
        <v>453</v>
      </c>
      <c r="O181" s="90">
        <v>3</v>
      </c>
      <c r="P181" s="89" t="s">
        <v>223</v>
      </c>
      <c r="Q181" s="98">
        <v>0</v>
      </c>
      <c r="R181" s="109"/>
      <c r="S181" s="71">
        <v>2031</v>
      </c>
    </row>
    <row r="182" spans="1:19">
      <c r="A182" s="88">
        <v>450804</v>
      </c>
      <c r="B182" s="89" t="s">
        <v>1152</v>
      </c>
      <c r="C182" s="89" t="s">
        <v>1153</v>
      </c>
      <c r="D182" s="89">
        <v>450600</v>
      </c>
      <c r="E182" s="89" t="s">
        <v>132</v>
      </c>
      <c r="F182" s="89" t="s">
        <v>1154</v>
      </c>
      <c r="G182" s="90">
        <v>1200</v>
      </c>
      <c r="H182" s="89" t="s">
        <v>222</v>
      </c>
      <c r="I182" s="89"/>
      <c r="J182" s="93"/>
      <c r="K182" s="89"/>
      <c r="L182" s="90"/>
      <c r="M182" s="94"/>
      <c r="N182" s="90" t="s">
        <v>453</v>
      </c>
      <c r="O182" s="90">
        <v>3</v>
      </c>
      <c r="P182" s="89" t="s">
        <v>223</v>
      </c>
      <c r="Q182" s="98">
        <v>0</v>
      </c>
      <c r="R182" s="99"/>
      <c r="S182" s="71">
        <v>2031</v>
      </c>
    </row>
    <row r="183" spans="1:19">
      <c r="A183" s="88">
        <v>450805</v>
      </c>
      <c r="B183" s="89" t="s">
        <v>1155</v>
      </c>
      <c r="C183" s="89" t="s">
        <v>1156</v>
      </c>
      <c r="D183" s="89">
        <v>450800</v>
      </c>
      <c r="E183" s="89" t="s">
        <v>132</v>
      </c>
      <c r="F183" s="89" t="s">
        <v>1157</v>
      </c>
      <c r="G183" s="90">
        <v>1200</v>
      </c>
      <c r="H183" s="89" t="s">
        <v>222</v>
      </c>
      <c r="I183" s="89"/>
      <c r="J183" s="93"/>
      <c r="K183" s="89">
        <v>11.2</v>
      </c>
      <c r="L183" s="90"/>
      <c r="M183" s="94"/>
      <c r="N183" s="90" t="s">
        <v>453</v>
      </c>
      <c r="O183" s="90">
        <v>3</v>
      </c>
      <c r="P183" s="89" t="s">
        <v>223</v>
      </c>
      <c r="Q183" s="98">
        <v>0</v>
      </c>
      <c r="R183" s="109" t="s">
        <v>1158</v>
      </c>
      <c r="S183" s="71">
        <v>2031</v>
      </c>
    </row>
    <row r="184" spans="1:19">
      <c r="A184" s="88">
        <v>450806</v>
      </c>
      <c r="B184" s="89" t="s">
        <v>901</v>
      </c>
      <c r="C184" s="89" t="s">
        <v>902</v>
      </c>
      <c r="D184" s="89">
        <v>450900</v>
      </c>
      <c r="E184" s="89" t="s">
        <v>132</v>
      </c>
      <c r="F184" s="89" t="s">
        <v>903</v>
      </c>
      <c r="G184" s="90">
        <v>1200</v>
      </c>
      <c r="H184" s="89" t="s">
        <v>222</v>
      </c>
      <c r="I184" s="89"/>
      <c r="J184" s="93"/>
      <c r="K184" s="89"/>
      <c r="L184" s="90"/>
      <c r="M184" s="94"/>
      <c r="N184" s="90" t="s">
        <v>453</v>
      </c>
      <c r="O184" s="90">
        <v>3</v>
      </c>
      <c r="P184" s="89" t="s">
        <v>223</v>
      </c>
      <c r="Q184" s="98">
        <v>0</v>
      </c>
      <c r="R184" s="109" t="s">
        <v>905</v>
      </c>
      <c r="S184" s="71">
        <v>2031</v>
      </c>
    </row>
    <row r="185" spans="1:19">
      <c r="A185" s="88">
        <v>450810</v>
      </c>
      <c r="B185" s="89" t="s">
        <v>1159</v>
      </c>
      <c r="C185" s="89" t="s">
        <v>1160</v>
      </c>
      <c r="D185" s="89">
        <v>450300</v>
      </c>
      <c r="E185" s="89" t="s">
        <v>132</v>
      </c>
      <c r="F185" s="89" t="s">
        <v>461</v>
      </c>
      <c r="G185" s="90">
        <v>1200</v>
      </c>
      <c r="H185" s="89"/>
      <c r="I185" s="89"/>
      <c r="J185" s="93"/>
      <c r="K185" s="89"/>
      <c r="L185" s="90"/>
      <c r="M185" s="94"/>
      <c r="N185" s="90" t="s">
        <v>453</v>
      </c>
      <c r="O185" s="90">
        <v>3</v>
      </c>
      <c r="P185" s="89"/>
      <c r="Q185" s="98"/>
      <c r="R185" s="109" t="s">
        <v>1161</v>
      </c>
      <c r="S185" s="71">
        <v>2031</v>
      </c>
    </row>
    <row r="186" spans="1:19">
      <c r="A186" s="88">
        <v>450811</v>
      </c>
      <c r="B186" s="89" t="s">
        <v>1162</v>
      </c>
      <c r="C186" s="89" t="s">
        <v>1163</v>
      </c>
      <c r="D186" s="89">
        <v>450200</v>
      </c>
      <c r="E186" s="89" t="s">
        <v>132</v>
      </c>
      <c r="F186" s="89" t="s">
        <v>972</v>
      </c>
      <c r="G186" s="90">
        <v>1200</v>
      </c>
      <c r="H186" s="89"/>
      <c r="I186" s="89"/>
      <c r="J186" s="93"/>
      <c r="K186" s="89"/>
      <c r="L186" s="90"/>
      <c r="M186" s="94"/>
      <c r="N186" s="90" t="s">
        <v>453</v>
      </c>
      <c r="O186" s="90">
        <v>3</v>
      </c>
      <c r="P186" s="89"/>
      <c r="Q186" s="98"/>
      <c r="R186" s="109" t="s">
        <v>1164</v>
      </c>
      <c r="S186" s="71">
        <v>2031</v>
      </c>
    </row>
    <row r="187" spans="1:19">
      <c r="A187" s="88">
        <v>450812</v>
      </c>
      <c r="B187" s="89" t="s">
        <v>970</v>
      </c>
      <c r="C187" s="89" t="s">
        <v>971</v>
      </c>
      <c r="D187" s="89">
        <v>450200</v>
      </c>
      <c r="E187" s="89" t="s">
        <v>132</v>
      </c>
      <c r="F187" s="89" t="s">
        <v>972</v>
      </c>
      <c r="G187" s="90">
        <v>1200</v>
      </c>
      <c r="H187" s="89"/>
      <c r="I187" s="89"/>
      <c r="J187" s="93"/>
      <c r="K187" s="89"/>
      <c r="L187" s="90"/>
      <c r="M187" s="94"/>
      <c r="N187" s="90" t="s">
        <v>453</v>
      </c>
      <c r="O187" s="90">
        <v>3</v>
      </c>
      <c r="P187" s="89"/>
      <c r="Q187" s="98"/>
      <c r="R187" s="109" t="s">
        <v>974</v>
      </c>
      <c r="S187" s="71">
        <v>2031</v>
      </c>
    </row>
    <row r="188" spans="1:19">
      <c r="A188" s="88">
        <v>500802</v>
      </c>
      <c r="B188" s="89"/>
      <c r="C188" s="89" t="s">
        <v>1231</v>
      </c>
      <c r="D188" s="89">
        <v>500000</v>
      </c>
      <c r="E188" s="89" t="s">
        <v>142</v>
      </c>
      <c r="F188" s="89" t="s">
        <v>142</v>
      </c>
      <c r="G188" s="90">
        <v>1400</v>
      </c>
      <c r="H188" s="89"/>
      <c r="I188" s="89"/>
      <c r="J188" s="93"/>
      <c r="K188" s="89"/>
      <c r="L188" s="90"/>
      <c r="M188" s="94"/>
      <c r="N188" s="90" t="s">
        <v>453</v>
      </c>
      <c r="O188" s="90">
        <v>3</v>
      </c>
      <c r="P188" s="89"/>
      <c r="Q188" s="98"/>
      <c r="R188" s="99"/>
      <c r="S188" s="71">
        <v>2031</v>
      </c>
    </row>
    <row r="189" spans="1:19">
      <c r="A189" s="88">
        <v>500803</v>
      </c>
      <c r="B189" s="89"/>
      <c r="C189" s="89" t="s">
        <v>1232</v>
      </c>
      <c r="D189" s="89"/>
      <c r="E189" s="89" t="s">
        <v>142</v>
      </c>
      <c r="F189" s="89"/>
      <c r="G189" s="90">
        <v>1200</v>
      </c>
      <c r="H189" s="89"/>
      <c r="I189" s="89"/>
      <c r="J189" s="93"/>
      <c r="K189" s="89"/>
      <c r="L189" s="90"/>
      <c r="M189" s="94"/>
      <c r="N189" s="90" t="s">
        <v>453</v>
      </c>
      <c r="O189" s="90">
        <v>3</v>
      </c>
      <c r="P189" s="89"/>
      <c r="Q189" s="98"/>
      <c r="R189" s="99"/>
      <c r="S189" s="71">
        <v>2031</v>
      </c>
    </row>
    <row r="190" spans="1:19">
      <c r="A190" s="88">
        <v>500804</v>
      </c>
      <c r="B190" s="89"/>
      <c r="C190" s="89" t="s">
        <v>989</v>
      </c>
      <c r="D190" s="89"/>
      <c r="E190" s="89" t="s">
        <v>142</v>
      </c>
      <c r="F190" s="89"/>
      <c r="G190" s="90">
        <v>1200</v>
      </c>
      <c r="H190" s="89"/>
      <c r="I190" s="89"/>
      <c r="J190" s="93"/>
      <c r="K190" s="89"/>
      <c r="L190" s="90"/>
      <c r="M190" s="94"/>
      <c r="N190" s="90" t="s">
        <v>453</v>
      </c>
      <c r="O190" s="90">
        <v>3</v>
      </c>
      <c r="P190" s="89"/>
      <c r="Q190" s="98"/>
      <c r="R190" s="99"/>
      <c r="S190" s="71">
        <v>2031</v>
      </c>
    </row>
    <row r="191" spans="1:19">
      <c r="A191" s="88">
        <v>510802</v>
      </c>
      <c r="B191" s="89"/>
      <c r="C191" s="89" t="s">
        <v>1212</v>
      </c>
      <c r="D191" s="89"/>
      <c r="E191" s="89" t="s">
        <v>147</v>
      </c>
      <c r="F191" s="89"/>
      <c r="G191" s="90">
        <v>1800</v>
      </c>
      <c r="H191" s="89"/>
      <c r="I191" s="89"/>
      <c r="J191" s="93"/>
      <c r="K191" s="89"/>
      <c r="L191" s="90"/>
      <c r="M191" s="94"/>
      <c r="N191" s="90" t="s">
        <v>453</v>
      </c>
      <c r="O191" s="90">
        <v>3</v>
      </c>
      <c r="P191" s="89"/>
      <c r="Q191" s="98"/>
      <c r="R191" s="99"/>
      <c r="S191" s="71">
        <v>2031</v>
      </c>
    </row>
    <row r="192" spans="1:19">
      <c r="A192" s="88">
        <v>510803</v>
      </c>
      <c r="B192" s="89"/>
      <c r="C192" s="89" t="s">
        <v>521</v>
      </c>
      <c r="D192" s="89"/>
      <c r="E192" s="89" t="s">
        <v>147</v>
      </c>
      <c r="F192" s="89"/>
      <c r="G192" s="90">
        <v>1800</v>
      </c>
      <c r="H192" s="89"/>
      <c r="I192" s="89"/>
      <c r="J192" s="93"/>
      <c r="K192" s="89"/>
      <c r="L192" s="90"/>
      <c r="M192" s="94"/>
      <c r="N192" s="90" t="s">
        <v>453</v>
      </c>
      <c r="O192" s="90">
        <v>3</v>
      </c>
      <c r="P192" s="89"/>
      <c r="Q192" s="98"/>
      <c r="R192" s="99"/>
      <c r="S192" s="71">
        <v>2031</v>
      </c>
    </row>
    <row r="193" spans="1:19">
      <c r="A193" s="88">
        <v>520801</v>
      </c>
      <c r="B193" s="89"/>
      <c r="C193" s="89" t="s">
        <v>1165</v>
      </c>
      <c r="D193" s="89"/>
      <c r="E193" s="89" t="s">
        <v>152</v>
      </c>
      <c r="F193" s="89"/>
      <c r="G193" s="90">
        <v>1200</v>
      </c>
      <c r="H193" s="89"/>
      <c r="I193" s="89"/>
      <c r="J193" s="93"/>
      <c r="K193" s="89"/>
      <c r="L193" s="90"/>
      <c r="M193" s="94"/>
      <c r="N193" s="90" t="s">
        <v>453</v>
      </c>
      <c r="O193" s="90">
        <v>3</v>
      </c>
      <c r="P193" s="89"/>
      <c r="Q193" s="98"/>
      <c r="R193" s="99"/>
      <c r="S193" s="71">
        <v>2031</v>
      </c>
    </row>
    <row r="194" spans="1:19">
      <c r="A194" s="88">
        <v>520802</v>
      </c>
      <c r="B194" s="89"/>
      <c r="C194" s="89" t="s">
        <v>1166</v>
      </c>
      <c r="D194" s="89"/>
      <c r="E194" s="89" t="s">
        <v>152</v>
      </c>
      <c r="F194" s="89"/>
      <c r="G194" s="90">
        <v>1500</v>
      </c>
      <c r="H194" s="89"/>
      <c r="I194" s="89"/>
      <c r="J194" s="93"/>
      <c r="K194" s="89"/>
      <c r="L194" s="90"/>
      <c r="M194" s="94"/>
      <c r="N194" s="90" t="s">
        <v>453</v>
      </c>
      <c r="O194" s="90">
        <v>3</v>
      </c>
      <c r="P194" s="89"/>
      <c r="Q194" s="98"/>
      <c r="R194" s="99"/>
      <c r="S194" s="71">
        <v>2031</v>
      </c>
    </row>
    <row r="195" spans="1:19">
      <c r="A195" s="88">
        <v>520803</v>
      </c>
      <c r="B195" s="89"/>
      <c r="C195" s="89" t="s">
        <v>1167</v>
      </c>
      <c r="D195" s="89"/>
      <c r="E195" s="89" t="s">
        <v>152</v>
      </c>
      <c r="F195" s="89"/>
      <c r="G195" s="90">
        <v>1800</v>
      </c>
      <c r="H195" s="89"/>
      <c r="I195" s="89"/>
      <c r="J195" s="93"/>
      <c r="K195" s="89"/>
      <c r="L195" s="90"/>
      <c r="M195" s="94"/>
      <c r="N195" s="90" t="s">
        <v>453</v>
      </c>
      <c r="O195" s="90">
        <v>3</v>
      </c>
      <c r="P195" s="89"/>
      <c r="Q195" s="98"/>
      <c r="R195" s="99"/>
      <c r="S195" s="71">
        <v>2031</v>
      </c>
    </row>
    <row r="196" spans="1:19">
      <c r="A196" s="88">
        <v>520804</v>
      </c>
      <c r="B196" s="89"/>
      <c r="C196" s="89" t="s">
        <v>1168</v>
      </c>
      <c r="D196" s="89"/>
      <c r="E196" s="89" t="s">
        <v>152</v>
      </c>
      <c r="F196" s="89"/>
      <c r="G196" s="90">
        <v>1500</v>
      </c>
      <c r="H196" s="89"/>
      <c r="I196" s="89"/>
      <c r="J196" s="93"/>
      <c r="K196" s="89"/>
      <c r="L196" s="90"/>
      <c r="M196" s="94"/>
      <c r="N196" s="90" t="s">
        <v>453</v>
      </c>
      <c r="O196" s="90">
        <v>3</v>
      </c>
      <c r="P196" s="89"/>
      <c r="Q196" s="98"/>
      <c r="R196" s="99"/>
      <c r="S196" s="71">
        <v>2031</v>
      </c>
    </row>
    <row r="197" spans="1:19">
      <c r="A197" s="88">
        <v>520805</v>
      </c>
      <c r="B197" s="89"/>
      <c r="C197" s="89" t="s">
        <v>1169</v>
      </c>
      <c r="D197" s="89"/>
      <c r="E197" s="89" t="s">
        <v>152</v>
      </c>
      <c r="F197" s="89"/>
      <c r="G197" s="90">
        <v>1200</v>
      </c>
      <c r="H197" s="89"/>
      <c r="I197" s="89"/>
      <c r="J197" s="93"/>
      <c r="K197" s="89"/>
      <c r="L197" s="90"/>
      <c r="M197" s="94"/>
      <c r="N197" s="90" t="s">
        <v>453</v>
      </c>
      <c r="O197" s="90">
        <v>3</v>
      </c>
      <c r="P197" s="89"/>
      <c r="Q197" s="98"/>
      <c r="R197" s="99"/>
      <c r="S197" s="71">
        <v>2031</v>
      </c>
    </row>
    <row r="198" spans="1:19">
      <c r="A198" s="88">
        <v>520806</v>
      </c>
      <c r="B198" s="89"/>
      <c r="C198" s="89" t="s">
        <v>1170</v>
      </c>
      <c r="D198" s="89"/>
      <c r="E198" s="89" t="s">
        <v>152</v>
      </c>
      <c r="F198" s="89"/>
      <c r="G198" s="90">
        <v>1000</v>
      </c>
      <c r="H198" s="89"/>
      <c r="I198" s="89"/>
      <c r="J198" s="93"/>
      <c r="K198" s="89"/>
      <c r="L198" s="90"/>
      <c r="M198" s="94"/>
      <c r="N198" s="90" t="s">
        <v>453</v>
      </c>
      <c r="O198" s="90">
        <v>3</v>
      </c>
      <c r="P198" s="89"/>
      <c r="Q198" s="98"/>
      <c r="R198" s="99"/>
      <c r="S198" s="71">
        <v>2031</v>
      </c>
    </row>
    <row r="199" spans="1:19">
      <c r="A199" s="88">
        <v>520807</v>
      </c>
      <c r="B199" s="89"/>
      <c r="C199" s="89" t="s">
        <v>1171</v>
      </c>
      <c r="D199" s="89"/>
      <c r="E199" s="89" t="s">
        <v>152</v>
      </c>
      <c r="F199" s="89"/>
      <c r="G199" s="90">
        <v>800</v>
      </c>
      <c r="H199" s="89"/>
      <c r="I199" s="89"/>
      <c r="J199" s="93"/>
      <c r="K199" s="89"/>
      <c r="L199" s="90"/>
      <c r="M199" s="94"/>
      <c r="N199" s="90" t="s">
        <v>453</v>
      </c>
      <c r="O199" s="90">
        <v>3</v>
      </c>
      <c r="P199" s="89"/>
      <c r="Q199" s="98"/>
      <c r="R199" s="99"/>
      <c r="S199" s="71">
        <v>2031</v>
      </c>
    </row>
    <row r="200" spans="1:19">
      <c r="A200" s="88">
        <v>520808</v>
      </c>
      <c r="B200" s="89"/>
      <c r="C200" s="89" t="s">
        <v>1172</v>
      </c>
      <c r="D200" s="89"/>
      <c r="E200" s="89" t="s">
        <v>152</v>
      </c>
      <c r="F200" s="89"/>
      <c r="G200" s="90">
        <v>1200</v>
      </c>
      <c r="H200" s="89"/>
      <c r="I200" s="89"/>
      <c r="J200" s="93"/>
      <c r="K200" s="89"/>
      <c r="L200" s="90"/>
      <c r="M200" s="94"/>
      <c r="N200" s="90" t="s">
        <v>453</v>
      </c>
      <c r="O200" s="90">
        <v>3</v>
      </c>
      <c r="P200" s="89"/>
      <c r="Q200" s="98"/>
      <c r="R200" s="99"/>
      <c r="S200" s="71">
        <v>2031</v>
      </c>
    </row>
    <row r="201" spans="1:19">
      <c r="A201" s="88">
        <v>520809</v>
      </c>
      <c r="B201" s="89"/>
      <c r="C201" s="89" t="s">
        <v>1173</v>
      </c>
      <c r="D201" s="89"/>
      <c r="E201" s="89" t="s">
        <v>152</v>
      </c>
      <c r="F201" s="89"/>
      <c r="G201" s="90">
        <v>1200</v>
      </c>
      <c r="H201" s="89"/>
      <c r="I201" s="89"/>
      <c r="J201" s="93"/>
      <c r="K201" s="89"/>
      <c r="L201" s="90"/>
      <c r="M201" s="94"/>
      <c r="N201" s="90" t="s">
        <v>453</v>
      </c>
      <c r="O201" s="90">
        <v>3</v>
      </c>
      <c r="P201" s="89"/>
      <c r="Q201" s="98"/>
      <c r="R201" s="99"/>
      <c r="S201" s="71">
        <v>2031</v>
      </c>
    </row>
    <row r="202" spans="1:19">
      <c r="A202" s="88">
        <v>520810</v>
      </c>
      <c r="B202" s="89"/>
      <c r="C202" s="89" t="s">
        <v>1174</v>
      </c>
      <c r="D202" s="89"/>
      <c r="E202" s="89" t="s">
        <v>152</v>
      </c>
      <c r="F202" s="89"/>
      <c r="G202" s="90">
        <v>1000</v>
      </c>
      <c r="H202" s="89"/>
      <c r="I202" s="89"/>
      <c r="J202" s="93"/>
      <c r="K202" s="89"/>
      <c r="L202" s="90"/>
      <c r="M202" s="94"/>
      <c r="N202" s="90" t="s">
        <v>453</v>
      </c>
      <c r="O202" s="90">
        <v>3</v>
      </c>
      <c r="P202" s="89"/>
      <c r="Q202" s="98"/>
      <c r="R202" s="99"/>
      <c r="S202" s="71">
        <v>2031</v>
      </c>
    </row>
    <row r="203" spans="1:19">
      <c r="A203" s="88">
        <v>520811</v>
      </c>
      <c r="B203" s="89"/>
      <c r="C203" s="89" t="s">
        <v>765</v>
      </c>
      <c r="D203" s="89"/>
      <c r="E203" s="89" t="s">
        <v>152</v>
      </c>
      <c r="F203" s="89"/>
      <c r="G203" s="90">
        <v>1200</v>
      </c>
      <c r="H203" s="89"/>
      <c r="I203" s="89"/>
      <c r="J203" s="93"/>
      <c r="K203" s="89"/>
      <c r="L203" s="90"/>
      <c r="M203" s="94"/>
      <c r="N203" s="90" t="s">
        <v>453</v>
      </c>
      <c r="O203" s="90">
        <v>3</v>
      </c>
      <c r="P203" s="89"/>
      <c r="Q203" s="98"/>
      <c r="R203" s="99"/>
      <c r="S203" s="71">
        <v>2031</v>
      </c>
    </row>
    <row r="204" spans="1:19">
      <c r="A204" s="88">
        <v>520812</v>
      </c>
      <c r="B204" s="89"/>
      <c r="C204" s="89" t="s">
        <v>775</v>
      </c>
      <c r="D204" s="89"/>
      <c r="E204" s="89" t="s">
        <v>152</v>
      </c>
      <c r="F204" s="89"/>
      <c r="G204" s="90">
        <v>1200</v>
      </c>
      <c r="H204" s="89"/>
      <c r="I204" s="89"/>
      <c r="J204" s="93"/>
      <c r="K204" s="89"/>
      <c r="L204" s="90"/>
      <c r="M204" s="94"/>
      <c r="N204" s="90" t="s">
        <v>453</v>
      </c>
      <c r="O204" s="90">
        <v>3</v>
      </c>
      <c r="P204" s="89"/>
      <c r="Q204" s="98"/>
      <c r="R204" s="99"/>
      <c r="S204" s="71">
        <v>2031</v>
      </c>
    </row>
    <row r="205" spans="1:19">
      <c r="A205" s="88">
        <v>540802</v>
      </c>
      <c r="B205" s="89"/>
      <c r="C205" s="89" t="s">
        <v>1213</v>
      </c>
      <c r="D205" s="89"/>
      <c r="E205" s="89" t="s">
        <v>162</v>
      </c>
      <c r="F205" s="89"/>
      <c r="G205" s="90">
        <v>1050</v>
      </c>
      <c r="H205" s="89"/>
      <c r="I205" s="89"/>
      <c r="J205" s="93"/>
      <c r="K205" s="89"/>
      <c r="L205" s="90"/>
      <c r="M205" s="94"/>
      <c r="N205" s="90" t="s">
        <v>453</v>
      </c>
      <c r="O205" s="90">
        <v>3</v>
      </c>
      <c r="P205" s="89"/>
      <c r="Q205" s="98"/>
      <c r="R205" s="99"/>
      <c r="S205" s="71">
        <v>2031</v>
      </c>
    </row>
    <row r="206" spans="1:19">
      <c r="A206" s="88">
        <v>540803</v>
      </c>
      <c r="B206" s="89"/>
      <c r="C206" s="89" t="s">
        <v>1214</v>
      </c>
      <c r="D206" s="89"/>
      <c r="E206" s="89" t="s">
        <v>162</v>
      </c>
      <c r="F206" s="89"/>
      <c r="G206" s="90">
        <v>1800</v>
      </c>
      <c r="H206" s="89"/>
      <c r="I206" s="89"/>
      <c r="J206" s="93"/>
      <c r="K206" s="89"/>
      <c r="L206" s="90"/>
      <c r="M206" s="94"/>
      <c r="N206" s="90" t="s">
        <v>453</v>
      </c>
      <c r="O206" s="90">
        <v>3</v>
      </c>
      <c r="P206" s="89"/>
      <c r="Q206" s="98"/>
      <c r="R206" s="99"/>
      <c r="S206" s="71">
        <v>2031</v>
      </c>
    </row>
    <row r="207" spans="1:19">
      <c r="A207" s="88">
        <v>540804</v>
      </c>
      <c r="B207" s="89"/>
      <c r="C207" s="89" t="s">
        <v>1215</v>
      </c>
      <c r="D207" s="89"/>
      <c r="E207" s="89" t="s">
        <v>162</v>
      </c>
      <c r="F207" s="89"/>
      <c r="G207" s="90">
        <v>1200</v>
      </c>
      <c r="H207" s="89"/>
      <c r="I207" s="89"/>
      <c r="J207" s="93"/>
      <c r="K207" s="89"/>
      <c r="L207" s="90"/>
      <c r="M207" s="94"/>
      <c r="N207" s="90" t="s">
        <v>453</v>
      </c>
      <c r="O207" s="90">
        <v>3</v>
      </c>
      <c r="P207" s="89"/>
      <c r="Q207" s="98"/>
      <c r="R207" s="99"/>
      <c r="S207" s="71">
        <v>2031</v>
      </c>
    </row>
    <row r="208" spans="1:19">
      <c r="A208" s="88">
        <v>540805</v>
      </c>
      <c r="B208" s="89"/>
      <c r="C208" s="89" t="s">
        <v>1216</v>
      </c>
      <c r="D208" s="89"/>
      <c r="E208" s="89" t="s">
        <v>162</v>
      </c>
      <c r="F208" s="89"/>
      <c r="G208" s="90">
        <v>900</v>
      </c>
      <c r="H208" s="89"/>
      <c r="I208" s="89"/>
      <c r="J208" s="93"/>
      <c r="K208" s="89"/>
      <c r="L208" s="90"/>
      <c r="M208" s="94"/>
      <c r="N208" s="90" t="s">
        <v>453</v>
      </c>
      <c r="O208" s="90">
        <v>3</v>
      </c>
      <c r="P208" s="89"/>
      <c r="Q208" s="98"/>
      <c r="R208" s="80"/>
      <c r="S208" s="71">
        <v>2031</v>
      </c>
    </row>
    <row r="209" spans="1:19">
      <c r="A209" s="88">
        <v>540806</v>
      </c>
      <c r="B209" s="89"/>
      <c r="C209" s="89" t="s">
        <v>1217</v>
      </c>
      <c r="D209" s="89"/>
      <c r="E209" s="89" t="s">
        <v>162</v>
      </c>
      <c r="F209" s="89"/>
      <c r="G209" s="90">
        <v>2100</v>
      </c>
      <c r="H209" s="89"/>
      <c r="I209" s="89"/>
      <c r="J209" s="93"/>
      <c r="K209" s="89"/>
      <c r="L209" s="90"/>
      <c r="M209" s="94"/>
      <c r="N209" s="90" t="s">
        <v>453</v>
      </c>
      <c r="O209" s="90">
        <v>3</v>
      </c>
      <c r="P209" s="89"/>
      <c r="Q209" s="98"/>
      <c r="R209" s="99"/>
      <c r="S209" s="71">
        <v>2031</v>
      </c>
    </row>
    <row r="210" spans="1:19">
      <c r="A210" s="88">
        <v>540807</v>
      </c>
      <c r="B210" s="89"/>
      <c r="C210" s="89" t="s">
        <v>1218</v>
      </c>
      <c r="D210" s="89"/>
      <c r="E210" s="89" t="s">
        <v>162</v>
      </c>
      <c r="F210" s="89"/>
      <c r="G210" s="90">
        <v>2100</v>
      </c>
      <c r="H210" s="89"/>
      <c r="I210" s="89"/>
      <c r="J210" s="93"/>
      <c r="K210" s="89"/>
      <c r="L210" s="90"/>
      <c r="M210" s="94"/>
      <c r="N210" s="90" t="s">
        <v>453</v>
      </c>
      <c r="O210" s="90">
        <v>3</v>
      </c>
      <c r="P210" s="89"/>
      <c r="Q210" s="98"/>
      <c r="R210" s="99"/>
      <c r="S210" s="71">
        <v>2031</v>
      </c>
    </row>
    <row r="211" spans="1:19">
      <c r="A211" s="88">
        <v>650803</v>
      </c>
      <c r="B211" s="89"/>
      <c r="C211" s="89" t="s">
        <v>1219</v>
      </c>
      <c r="D211" s="89">
        <v>653000</v>
      </c>
      <c r="E211" s="89" t="s">
        <v>187</v>
      </c>
      <c r="F211" s="89" t="s">
        <v>1220</v>
      </c>
      <c r="G211" s="90">
        <v>1000</v>
      </c>
      <c r="H211" s="89"/>
      <c r="I211" s="89"/>
      <c r="J211" s="93"/>
      <c r="K211" s="89"/>
      <c r="L211" s="90"/>
      <c r="M211" s="94"/>
      <c r="N211" s="90" t="s">
        <v>453</v>
      </c>
      <c r="O211" s="90">
        <v>3</v>
      </c>
      <c r="P211" s="89"/>
      <c r="Q211" s="98"/>
      <c r="R211" s="99"/>
      <c r="S211" s="71">
        <v>2031</v>
      </c>
    </row>
  </sheetData>
  <autoFilter xmlns:etc="http://www.wps.cn/officeDocument/2017/etCustomData" ref="A1:S232" etc:filterBottomFollowUsedRange="0">
    <filterColumn colId="14">
      <customFilters>
        <customFilter operator="equal" val=""/>
        <customFilter operator="equal" val="3"/>
      </customFilters>
    </filterColumn>
    <sortState ref="A1:S232">
      <sortCondition ref="S1:S232"/>
    </sortState>
    <extLst/>
  </autoFilter>
  <hyperlinks>
    <hyperlink ref="R46" r:id="rId1" display="1200MW！山西沁水抽水蓄能电站平硐项目开工-北极星储能网 (bjx.com.cn)"/>
    <hyperlink ref="R140" r:id="rId2" display="2022年7月抽水蓄能项目汇丨超27.8GW！23个抽水蓄能电站项目更新动态-北极星储能网 (bjx.com.cn)"/>
    <hyperlink ref="R153" r:id="rId3" display="1200MW！安徽宁国抽水蓄能电站项目核准_阳光工匠光伏网 (21spv.com)"/>
    <hyperlink ref="R29" r:id="rId4" display="老家的第二座抽水蓄能电站投资60亿元，仙游木兰抽水蓄能电站核准开工 $国投电力(SH600886)$ $川投能源(SH6... - 雪球 (xueqiu.com)"/>
    <hyperlink ref="R168" r:id="rId5" display="两个国家级大项目落地，山东青州将迎来重大发展机遇 (baidu.com)"/>
    <hyperlink ref="R169" r:id="rId6" display="新建重点储能项目909MW，济南发布新能源“十四五”规划 (163.com)"/>
    <hyperlink ref="R170" r:id="rId7" display="枣庄庄里抽水蓄能电站预可研报告获批复_办事指南_枣庄市发展和改革委员会 (zaozhuang.gov.cn)"/>
    <hyperlink ref="R171" r:id="rId8" display="国网山东街头抽水蓄能电站预可行性研究勘察设计服务招标公告-中国能源招标网 (ai8.com.cn)"/>
    <hyperlink ref="R172" r:id="rId9" display="华北大区签约蒙阴华皮岭抽水蓄能电站项目 (crpower.com.hk)"/>
    <hyperlink ref="R20" r:id="rId10" display="山东潍坊抽水蓄能电站开工 装机容量120万千瓦-北极星储能网 (bjx.com.cn)"/>
    <hyperlink ref="R24" r:id="rId11" display="泰安市发展和改革委员会 工业经济 总投资101.86亿元！山东泰安二期抽水蓄能电站工程开工 (taian.gov.cn)"/>
    <hyperlink ref="R4" r:id="rId12" display="央媒省媒聚焦文登重点项目复工复产！_蓄能电站_钢管_输水 (sohu.com)"/>
    <hyperlink ref="R33" r:id="rId13" display="广东肇庆浪江抽水蓄能电站完成核准-北极星输配电网 (bjx.com.cn)"/>
    <hyperlink ref="R35" r:id="rId14" display="1200MW！广东云浮水源山抽水蓄能电站项目获批复-北极星储能网 (bjx.com.cn)"/>
    <hyperlink ref="R34" r:id="rId15" display="广东阳江贯彻落实一揽子政策措施实施方案：推动阳江抽水蓄能电站二期项目核准-北极星输配电网 (bjx.com.cn)"/>
    <hyperlink ref="R36" r:id="rId16" location="1333" display="【省重点项目】广东陆河（汕尾三江口）抽水蓄能电站项目喜获核准 (gd.gov.cn)"/>
    <hyperlink ref="R31" r:id="rId17" display="梅州市人民政府门户网站 审批前公示 广东梅州抽水蓄能电站二期等2个项目环境影响报告书审批前公示 (meizhou.gov.cn)"/>
    <hyperlink ref="R39" r:id="rId18" display="广东茂名电白抽水蓄能电站通过预可行性研究报告审查-北极星水力发电网 (bjx.com.cn)"/>
    <hyperlink ref="R37" r:id="rId19" display="广东惠州中洞抽水蓄能电站可行性研究报告通过审查-北极星水力发电网 (bjx.com.cn)"/>
    <hyperlink ref="R38" r:id="rId20" display="广东岑田抽水蓄能电站预可行性研究报告审查会召开 -东源县人民政府门户网站 (gddongyuan.gov.cn)"/>
    <hyperlink ref="R187" r:id="rId21" display="我县举行柳州鹿寨抽水蓄能电站项目签约仪式 - 鹿寨动态 - 广西柳州鹿寨县人民政府门户网站 (luzhai.gov.cn)"/>
    <hyperlink ref="R184" r:id="rId22" display="福绵区2022年年度工作计划 - 年度计划 - 广西玉林福绵区人民政府门户网站 - www.ylfm.gov.cn"/>
    <hyperlink ref="R43" r:id="rId23" display="灵山县规划建设总投资70亿元的抽水蓄能电站 (baidu.com)"/>
    <hyperlink ref="R44" r:id="rId24" display="广西来宾抽水蓄能电站预可审查会议召开-北极星水力发电网 (bjx.com.cn)"/>
    <hyperlink ref="R183" r:id="rId25" display="1200MW！广西贵港抽水蓄能电站召开预可行性研究报告审查会议-北极星储能网 (bjx.com.cn)"/>
    <hyperlink ref="R42" r:id="rId26" display="120万千瓦！广西百色田东抽水蓄能电站预可行性研究报告审查会议召开-北极星水力发电网 (bjx.com.cn)"/>
    <hyperlink ref="R186" r:id="rId27" display="融水瑞东抽水蓄能电站规划及申报入规询价公告-连云港机电设备采购网 (chinamae.com)"/>
    <hyperlink ref="R185" r:id="rId28" display="120万千瓦！桂林龙胜抽水蓄能电站投资开发协议签约-北极星水力发电网 (bjx.com.cn)"/>
    <hyperlink ref="R40" r:id="rId29" display="1200MW！广西首个抽水蓄能电站全面开工-北极星储能网 (bjx.com.cn)"/>
    <hyperlink ref="R41" r:id="rId30" display="桂林灌阳抽水蓄能电站项目预可研报告审查会议顺利召开-北极星水力发电网 (bjx.com.cn)"/>
    <hyperlink ref="R45" r:id="rId31" display="1200MW！甘肃玉门（昌马）抽水蓄能电站项目通过审查！-北极星储能网 (bjx.com.cn)"/>
    <hyperlink ref="R122" r:id="rId2" display="2022年7月抽水蓄能项目汇丨超27.8GW！23个抽水蓄能电站项目更新动态-北极星储能网 (bjx.com.cn)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8"/>
  <sheetViews>
    <sheetView zoomScale="82" zoomScaleNormal="82" workbookViewId="0">
      <selection activeCell="S13" sqref="S13"/>
    </sheetView>
  </sheetViews>
  <sheetFormatPr defaultColWidth="11" defaultRowHeight="14"/>
  <cols>
    <col min="1" max="16384" width="11" style="71"/>
  </cols>
  <sheetData>
    <row r="1" ht="56" spans="1:19">
      <c r="A1" s="86" t="s">
        <v>191</v>
      </c>
      <c r="B1" s="87" t="s">
        <v>192</v>
      </c>
      <c r="C1" s="87" t="s">
        <v>193</v>
      </c>
      <c r="D1" s="87" t="s">
        <v>194</v>
      </c>
      <c r="E1" s="87" t="s">
        <v>195</v>
      </c>
      <c r="F1" s="87" t="s">
        <v>196</v>
      </c>
      <c r="G1" s="87" t="s">
        <v>197</v>
      </c>
      <c r="H1" s="87" t="s">
        <v>198</v>
      </c>
      <c r="I1" s="87" t="s">
        <v>199</v>
      </c>
      <c r="J1" s="91" t="s">
        <v>200</v>
      </c>
      <c r="K1" s="87" t="s">
        <v>201</v>
      </c>
      <c r="L1" s="87" t="s">
        <v>202</v>
      </c>
      <c r="M1" s="92" t="s">
        <v>203</v>
      </c>
      <c r="N1" s="87" t="s">
        <v>205</v>
      </c>
      <c r="O1" s="87" t="s">
        <v>206</v>
      </c>
      <c r="P1" s="87" t="s">
        <v>207</v>
      </c>
      <c r="Q1" s="95" t="s">
        <v>208</v>
      </c>
      <c r="R1" s="96" t="s">
        <v>210</v>
      </c>
      <c r="S1" s="97" t="s">
        <v>1594</v>
      </c>
    </row>
    <row r="2" spans="1:19">
      <c r="A2" s="88">
        <v>130815</v>
      </c>
      <c r="B2" s="89"/>
      <c r="C2" s="89" t="s">
        <v>635</v>
      </c>
      <c r="D2" s="89"/>
      <c r="E2" s="89" t="s">
        <v>48</v>
      </c>
      <c r="F2" s="89"/>
      <c r="G2" s="90">
        <v>1400</v>
      </c>
      <c r="H2" s="89"/>
      <c r="I2" s="89"/>
      <c r="J2" s="93"/>
      <c r="K2" s="89"/>
      <c r="L2" s="90"/>
      <c r="M2" s="94"/>
      <c r="N2" s="90" t="s">
        <v>465</v>
      </c>
      <c r="O2" s="90">
        <v>4</v>
      </c>
      <c r="P2" s="89"/>
      <c r="Q2" s="98"/>
      <c r="R2" s="99"/>
      <c r="S2" s="71">
        <v>2035</v>
      </c>
    </row>
    <row r="3" spans="1:19">
      <c r="A3" s="88">
        <v>150804</v>
      </c>
      <c r="B3" s="89"/>
      <c r="C3" s="89" t="s">
        <v>1295</v>
      </c>
      <c r="D3" s="89"/>
      <c r="E3" s="89" t="s">
        <v>58</v>
      </c>
      <c r="F3" s="89"/>
      <c r="G3" s="90">
        <v>1200</v>
      </c>
      <c r="H3" s="89"/>
      <c r="I3" s="89"/>
      <c r="J3" s="93"/>
      <c r="K3" s="89"/>
      <c r="L3" s="90"/>
      <c r="M3" s="94"/>
      <c r="N3" s="90" t="s">
        <v>465</v>
      </c>
      <c r="O3" s="90">
        <v>4</v>
      </c>
      <c r="P3" s="89"/>
      <c r="Q3" s="98"/>
      <c r="R3" s="99"/>
      <c r="S3" s="71">
        <v>2035</v>
      </c>
    </row>
    <row r="4" spans="1:19">
      <c r="A4" s="88">
        <v>230809</v>
      </c>
      <c r="B4" s="89"/>
      <c r="C4" s="89" t="s">
        <v>1258</v>
      </c>
      <c r="D4" s="89"/>
      <c r="E4" s="89" t="s">
        <v>73</v>
      </c>
      <c r="F4" s="89"/>
      <c r="G4" s="90">
        <v>1000</v>
      </c>
      <c r="H4" s="89"/>
      <c r="I4" s="89"/>
      <c r="J4" s="93"/>
      <c r="K4" s="89"/>
      <c r="L4" s="90"/>
      <c r="M4" s="94"/>
      <c r="N4" s="90" t="s">
        <v>465</v>
      </c>
      <c r="O4" s="90">
        <v>4</v>
      </c>
      <c r="P4" s="89"/>
      <c r="Q4" s="98"/>
      <c r="R4" s="99"/>
      <c r="S4" s="71">
        <v>2035</v>
      </c>
    </row>
    <row r="5" spans="1:19">
      <c r="A5" s="88">
        <v>320807</v>
      </c>
      <c r="B5" s="89"/>
      <c r="C5" s="89" t="s">
        <v>1259</v>
      </c>
      <c r="D5" s="89"/>
      <c r="E5" s="89" t="s">
        <v>82</v>
      </c>
      <c r="F5" s="89"/>
      <c r="G5" s="90">
        <v>1200</v>
      </c>
      <c r="H5" s="89"/>
      <c r="I5" s="89"/>
      <c r="J5" s="93"/>
      <c r="K5" s="89"/>
      <c r="L5" s="90"/>
      <c r="M5" s="94"/>
      <c r="N5" s="90" t="s">
        <v>465</v>
      </c>
      <c r="O5" s="90">
        <v>4</v>
      </c>
      <c r="P5" s="89"/>
      <c r="Q5" s="98"/>
      <c r="R5" s="99"/>
      <c r="S5" s="71">
        <v>2035</v>
      </c>
    </row>
    <row r="6" spans="1:19">
      <c r="A6" s="88">
        <v>360809</v>
      </c>
      <c r="B6" s="89"/>
      <c r="C6" s="89" t="s">
        <v>1275</v>
      </c>
      <c r="D6" s="89"/>
      <c r="E6" s="89" t="s">
        <v>102</v>
      </c>
      <c r="F6" s="89"/>
      <c r="G6" s="90">
        <v>500</v>
      </c>
      <c r="H6" s="89"/>
      <c r="I6" s="89"/>
      <c r="J6" s="93"/>
      <c r="K6" s="89"/>
      <c r="L6" s="90"/>
      <c r="M6" s="94"/>
      <c r="N6" s="90" t="s">
        <v>465</v>
      </c>
      <c r="O6" s="90">
        <v>4</v>
      </c>
      <c r="P6" s="89"/>
      <c r="Q6" s="98"/>
      <c r="R6" s="99"/>
      <c r="S6" s="71">
        <v>2034</v>
      </c>
    </row>
    <row r="7" spans="1:19">
      <c r="A7" s="88">
        <v>410813</v>
      </c>
      <c r="B7" s="89"/>
      <c r="C7" s="89" t="s">
        <v>1009</v>
      </c>
      <c r="D7" s="89"/>
      <c r="E7" s="89" t="s">
        <v>112</v>
      </c>
      <c r="F7" s="89"/>
      <c r="G7" s="90">
        <v>1200</v>
      </c>
      <c r="H7" s="89"/>
      <c r="I7" s="89"/>
      <c r="J7" s="93"/>
      <c r="K7" s="89"/>
      <c r="L7" s="90"/>
      <c r="M7" s="94"/>
      <c r="N7" s="90" t="s">
        <v>465</v>
      </c>
      <c r="O7" s="90">
        <v>4</v>
      </c>
      <c r="P7" s="89"/>
      <c r="Q7" s="98"/>
      <c r="R7" s="99"/>
      <c r="S7" s="71">
        <v>2034</v>
      </c>
    </row>
    <row r="8" spans="1:19">
      <c r="A8" s="88">
        <v>420812</v>
      </c>
      <c r="B8" s="89"/>
      <c r="C8" s="89" t="s">
        <v>1022</v>
      </c>
      <c r="D8" s="89"/>
      <c r="E8" s="89" t="s">
        <v>117</v>
      </c>
      <c r="F8" s="89"/>
      <c r="G8" s="90">
        <v>1200</v>
      </c>
      <c r="H8" s="89"/>
      <c r="I8" s="89"/>
      <c r="J8" s="93"/>
      <c r="K8" s="89"/>
      <c r="L8" s="90"/>
      <c r="M8" s="94"/>
      <c r="N8" s="90" t="s">
        <v>465</v>
      </c>
      <c r="O8" s="90">
        <v>4</v>
      </c>
      <c r="P8" s="89"/>
      <c r="Q8" s="98"/>
      <c r="R8" s="99"/>
      <c r="S8" s="71">
        <v>2034</v>
      </c>
    </row>
    <row r="9" spans="1:19">
      <c r="A9" s="88">
        <v>420813</v>
      </c>
      <c r="B9" s="89"/>
      <c r="C9" s="89" t="s">
        <v>1241</v>
      </c>
      <c r="D9" s="89"/>
      <c r="E9" s="89" t="s">
        <v>117</v>
      </c>
      <c r="F9" s="89"/>
      <c r="G9" s="90">
        <v>1200</v>
      </c>
      <c r="H9" s="89"/>
      <c r="I9" s="89"/>
      <c r="J9" s="93"/>
      <c r="K9" s="89"/>
      <c r="L9" s="90"/>
      <c r="M9" s="94"/>
      <c r="N9" s="90" t="s">
        <v>465</v>
      </c>
      <c r="O9" s="90">
        <v>4</v>
      </c>
      <c r="P9" s="89"/>
      <c r="Q9" s="98"/>
      <c r="R9" s="99"/>
      <c r="S9" s="71">
        <v>2034</v>
      </c>
    </row>
    <row r="10" spans="1:19">
      <c r="A10" s="88">
        <v>420814</v>
      </c>
      <c r="B10" s="89"/>
      <c r="C10" s="89" t="s">
        <v>1242</v>
      </c>
      <c r="D10" s="89"/>
      <c r="E10" s="89" t="s">
        <v>117</v>
      </c>
      <c r="F10" s="89"/>
      <c r="G10" s="90">
        <v>1200</v>
      </c>
      <c r="H10" s="89"/>
      <c r="I10" s="89"/>
      <c r="J10" s="93"/>
      <c r="K10" s="89"/>
      <c r="L10" s="90"/>
      <c r="M10" s="94"/>
      <c r="N10" s="90" t="s">
        <v>465</v>
      </c>
      <c r="O10" s="90">
        <v>4</v>
      </c>
      <c r="P10" s="89"/>
      <c r="Q10" s="98"/>
      <c r="R10" s="99"/>
      <c r="S10" s="71">
        <v>2034</v>
      </c>
    </row>
    <row r="11" spans="1:19">
      <c r="A11" s="88">
        <v>420815</v>
      </c>
      <c r="B11" s="89"/>
      <c r="C11" s="89" t="s">
        <v>1243</v>
      </c>
      <c r="D11" s="89"/>
      <c r="E11" s="89" t="s">
        <v>117</v>
      </c>
      <c r="F11" s="89"/>
      <c r="G11" s="90">
        <v>1200</v>
      </c>
      <c r="H11" s="89"/>
      <c r="I11" s="89"/>
      <c r="J11" s="93"/>
      <c r="K11" s="89"/>
      <c r="L11" s="90"/>
      <c r="M11" s="94"/>
      <c r="N11" s="90" t="s">
        <v>465</v>
      </c>
      <c r="O11" s="90">
        <v>4</v>
      </c>
      <c r="P11" s="89"/>
      <c r="Q11" s="98"/>
      <c r="R11" s="99"/>
      <c r="S11" s="71">
        <v>2034</v>
      </c>
    </row>
    <row r="12" spans="1:19">
      <c r="A12" s="88">
        <v>420816</v>
      </c>
      <c r="B12" s="89"/>
      <c r="C12" s="89" t="s">
        <v>1244</v>
      </c>
      <c r="D12" s="89"/>
      <c r="E12" s="89" t="s">
        <v>117</v>
      </c>
      <c r="F12" s="89"/>
      <c r="G12" s="90">
        <v>1200</v>
      </c>
      <c r="H12" s="89"/>
      <c r="I12" s="89"/>
      <c r="J12" s="93"/>
      <c r="K12" s="89"/>
      <c r="L12" s="90"/>
      <c r="M12" s="94"/>
      <c r="N12" s="90" t="s">
        <v>465</v>
      </c>
      <c r="O12" s="90">
        <v>4</v>
      </c>
      <c r="P12" s="89"/>
      <c r="Q12" s="98"/>
      <c r="R12" s="99"/>
      <c r="S12" s="71">
        <v>2034</v>
      </c>
    </row>
    <row r="13" spans="1:19">
      <c r="A13" s="88">
        <v>420817</v>
      </c>
      <c r="B13" s="89"/>
      <c r="C13" s="89" t="s">
        <v>1245</v>
      </c>
      <c r="D13" s="89"/>
      <c r="E13" s="89" t="s">
        <v>117</v>
      </c>
      <c r="F13" s="89"/>
      <c r="G13" s="90">
        <v>1800</v>
      </c>
      <c r="H13" s="89"/>
      <c r="I13" s="89"/>
      <c r="J13" s="93"/>
      <c r="K13" s="89"/>
      <c r="L13" s="90"/>
      <c r="M13" s="94"/>
      <c r="N13" s="90" t="s">
        <v>465</v>
      </c>
      <c r="O13" s="90">
        <v>4</v>
      </c>
      <c r="P13" s="89"/>
      <c r="Q13" s="98"/>
      <c r="R13" s="99"/>
      <c r="S13" s="71">
        <v>2034</v>
      </c>
    </row>
    <row r="14" spans="1:19">
      <c r="A14" s="88">
        <v>430815</v>
      </c>
      <c r="B14" s="89"/>
      <c r="C14" s="89" t="s">
        <v>1248</v>
      </c>
      <c r="D14" s="89"/>
      <c r="E14" s="89" t="s">
        <v>122</v>
      </c>
      <c r="F14" s="89"/>
      <c r="G14" s="90">
        <v>1200</v>
      </c>
      <c r="H14" s="89"/>
      <c r="I14" s="89"/>
      <c r="J14" s="93"/>
      <c r="K14" s="89"/>
      <c r="L14" s="90"/>
      <c r="M14" s="94"/>
      <c r="N14" s="90" t="s">
        <v>465</v>
      </c>
      <c r="O14" s="90">
        <v>4</v>
      </c>
      <c r="P14" s="89"/>
      <c r="Q14" s="98"/>
      <c r="R14" s="99"/>
      <c r="S14" s="71">
        <v>2034</v>
      </c>
    </row>
    <row r="15" spans="1:19">
      <c r="A15" s="88">
        <v>430816</v>
      </c>
      <c r="B15" s="89"/>
      <c r="C15" s="89" t="s">
        <v>1246</v>
      </c>
      <c r="D15" s="89"/>
      <c r="E15" s="89" t="s">
        <v>122</v>
      </c>
      <c r="F15" s="89"/>
      <c r="G15" s="90">
        <v>1000</v>
      </c>
      <c r="H15" s="89"/>
      <c r="I15" s="89"/>
      <c r="J15" s="93"/>
      <c r="K15" s="89"/>
      <c r="L15" s="90"/>
      <c r="M15" s="94"/>
      <c r="N15" s="90" t="s">
        <v>465</v>
      </c>
      <c r="O15" s="90">
        <v>4</v>
      </c>
      <c r="P15" s="89"/>
      <c r="Q15" s="98"/>
      <c r="R15" s="99"/>
      <c r="S15" s="71">
        <v>2034</v>
      </c>
    </row>
    <row r="16" spans="1:19">
      <c r="A16" s="88">
        <v>430817</v>
      </c>
      <c r="B16" s="89"/>
      <c r="C16" s="89" t="s">
        <v>1249</v>
      </c>
      <c r="D16" s="89"/>
      <c r="E16" s="89" t="s">
        <v>122</v>
      </c>
      <c r="F16" s="89"/>
      <c r="G16" s="90">
        <v>1200</v>
      </c>
      <c r="H16" s="89"/>
      <c r="I16" s="89"/>
      <c r="J16" s="93"/>
      <c r="K16" s="89"/>
      <c r="L16" s="90"/>
      <c r="M16" s="94"/>
      <c r="N16" s="90" t="s">
        <v>465</v>
      </c>
      <c r="O16" s="90">
        <v>4</v>
      </c>
      <c r="P16" s="89"/>
      <c r="Q16" s="98"/>
      <c r="R16" s="99"/>
      <c r="S16" s="71">
        <v>2034</v>
      </c>
    </row>
    <row r="17" spans="1:19">
      <c r="A17" s="88">
        <v>440816</v>
      </c>
      <c r="B17" s="89"/>
      <c r="C17" s="89" t="s">
        <v>1240</v>
      </c>
      <c r="D17" s="89"/>
      <c r="E17" s="89" t="s">
        <v>127</v>
      </c>
      <c r="F17" s="89"/>
      <c r="G17" s="90">
        <v>1200</v>
      </c>
      <c r="H17" s="89"/>
      <c r="I17" s="89"/>
      <c r="J17" s="93"/>
      <c r="K17" s="89"/>
      <c r="L17" s="90"/>
      <c r="M17" s="94"/>
      <c r="N17" s="90" t="s">
        <v>465</v>
      </c>
      <c r="O17" s="90">
        <v>4</v>
      </c>
      <c r="P17" s="89"/>
      <c r="Q17" s="98"/>
      <c r="R17" s="99"/>
      <c r="S17" s="71">
        <v>2034</v>
      </c>
    </row>
    <row r="18" spans="1:19">
      <c r="A18" s="88">
        <v>440817</v>
      </c>
      <c r="B18" s="89"/>
      <c r="C18" s="89" t="s">
        <v>916</v>
      </c>
      <c r="D18" s="89"/>
      <c r="E18" s="89" t="s">
        <v>127</v>
      </c>
      <c r="F18" s="89"/>
      <c r="G18" s="90">
        <v>1200</v>
      </c>
      <c r="H18" s="89"/>
      <c r="I18" s="89"/>
      <c r="J18" s="93"/>
      <c r="K18" s="89"/>
      <c r="L18" s="90"/>
      <c r="M18" s="94"/>
      <c r="N18" s="90" t="s">
        <v>465</v>
      </c>
      <c r="O18" s="90">
        <v>4</v>
      </c>
      <c r="P18" s="89"/>
      <c r="Q18" s="98"/>
      <c r="R18" s="99"/>
      <c r="S18" s="71">
        <v>2034</v>
      </c>
    </row>
    <row r="19" spans="1:19">
      <c r="A19" s="88">
        <v>450813</v>
      </c>
      <c r="B19" s="89"/>
      <c r="C19" s="89" t="s">
        <v>1256</v>
      </c>
      <c r="D19" s="89"/>
      <c r="E19" s="89" t="s">
        <v>132</v>
      </c>
      <c r="F19" s="89"/>
      <c r="G19" s="90">
        <v>1200</v>
      </c>
      <c r="H19" s="89"/>
      <c r="I19" s="89"/>
      <c r="J19" s="93"/>
      <c r="K19" s="89"/>
      <c r="L19" s="90"/>
      <c r="M19" s="94"/>
      <c r="N19" s="90" t="s">
        <v>465</v>
      </c>
      <c r="O19" s="90">
        <v>4</v>
      </c>
      <c r="P19" s="89"/>
      <c r="Q19" s="98"/>
      <c r="R19" s="99"/>
      <c r="S19" s="71">
        <v>2034</v>
      </c>
    </row>
    <row r="20" spans="1:19">
      <c r="A20" s="88">
        <v>450814</v>
      </c>
      <c r="B20" s="89"/>
      <c r="C20" s="89" t="s">
        <v>1257</v>
      </c>
      <c r="D20" s="89"/>
      <c r="E20" s="89" t="s">
        <v>132</v>
      </c>
      <c r="F20" s="89"/>
      <c r="G20" s="90">
        <v>1200</v>
      </c>
      <c r="H20" s="89"/>
      <c r="I20" s="89"/>
      <c r="J20" s="93"/>
      <c r="K20" s="89"/>
      <c r="L20" s="90"/>
      <c r="M20" s="94"/>
      <c r="N20" s="90" t="s">
        <v>465</v>
      </c>
      <c r="O20" s="90">
        <v>4</v>
      </c>
      <c r="P20" s="89"/>
      <c r="Q20" s="98"/>
      <c r="R20" s="99"/>
      <c r="S20" s="71">
        <v>2035</v>
      </c>
    </row>
    <row r="21" s="100" customFormat="1" spans="1:19">
      <c r="A21" s="101">
        <v>500805</v>
      </c>
      <c r="B21" s="102" t="s">
        <v>463</v>
      </c>
      <c r="C21" s="102" t="s">
        <v>464</v>
      </c>
      <c r="D21" s="102">
        <v>500000</v>
      </c>
      <c r="E21" s="102" t="s">
        <v>142</v>
      </c>
      <c r="F21" s="102" t="s">
        <v>142</v>
      </c>
      <c r="G21" s="103">
        <v>1200</v>
      </c>
      <c r="H21" s="102" t="s">
        <v>222</v>
      </c>
      <c r="I21" s="102">
        <v>80</v>
      </c>
      <c r="J21" s="104">
        <v>6.66666666666667</v>
      </c>
      <c r="K21" s="102"/>
      <c r="L21" s="102" t="s">
        <v>1599</v>
      </c>
      <c r="M21" s="105"/>
      <c r="N21" s="103" t="s">
        <v>465</v>
      </c>
      <c r="O21" s="103">
        <v>4</v>
      </c>
      <c r="P21" s="102" t="s">
        <v>356</v>
      </c>
      <c r="Q21" s="106">
        <v>0</v>
      </c>
      <c r="R21" s="107"/>
      <c r="S21" s="100">
        <v>2028</v>
      </c>
    </row>
    <row r="22" spans="1:19">
      <c r="A22" s="88">
        <v>500806</v>
      </c>
      <c r="B22" s="89"/>
      <c r="C22" s="89" t="s">
        <v>1296</v>
      </c>
      <c r="D22" s="89"/>
      <c r="E22" s="89" t="s">
        <v>142</v>
      </c>
      <c r="F22" s="89"/>
      <c r="G22" s="90">
        <v>1200</v>
      </c>
      <c r="H22" s="89"/>
      <c r="I22" s="89"/>
      <c r="J22" s="93"/>
      <c r="K22" s="89"/>
      <c r="L22" s="90"/>
      <c r="M22" s="94"/>
      <c r="N22" s="90" t="s">
        <v>465</v>
      </c>
      <c r="O22" s="90">
        <v>4</v>
      </c>
      <c r="P22" s="89"/>
      <c r="Q22" s="98"/>
      <c r="R22" s="99"/>
      <c r="S22" s="71">
        <v>2035</v>
      </c>
    </row>
    <row r="23" spans="1:19">
      <c r="A23" s="88">
        <v>500807</v>
      </c>
      <c r="B23" s="89"/>
      <c r="C23" s="89" t="s">
        <v>1281</v>
      </c>
      <c r="D23" s="89"/>
      <c r="E23" s="89" t="s">
        <v>142</v>
      </c>
      <c r="F23" s="89"/>
      <c r="G23" s="90">
        <v>1200</v>
      </c>
      <c r="H23" s="89"/>
      <c r="I23" s="89"/>
      <c r="J23" s="93"/>
      <c r="K23" s="89"/>
      <c r="L23" s="90"/>
      <c r="M23" s="94"/>
      <c r="N23" s="90" t="s">
        <v>465</v>
      </c>
      <c r="O23" s="90">
        <v>4</v>
      </c>
      <c r="P23" s="89"/>
      <c r="Q23" s="98"/>
      <c r="R23" s="99"/>
      <c r="S23" s="71">
        <v>2035</v>
      </c>
    </row>
    <row r="24" spans="1:19">
      <c r="A24" s="88">
        <v>510804</v>
      </c>
      <c r="B24" s="89"/>
      <c r="C24" s="89" t="s">
        <v>1267</v>
      </c>
      <c r="D24" s="89"/>
      <c r="E24" s="89" t="s">
        <v>147</v>
      </c>
      <c r="F24" s="89"/>
      <c r="G24" s="90">
        <v>1500</v>
      </c>
      <c r="H24" s="89"/>
      <c r="I24" s="89"/>
      <c r="J24" s="93"/>
      <c r="K24" s="89"/>
      <c r="L24" s="90"/>
      <c r="M24" s="94"/>
      <c r="N24" s="90" t="s">
        <v>465</v>
      </c>
      <c r="O24" s="90">
        <v>4</v>
      </c>
      <c r="P24" s="89"/>
      <c r="Q24" s="98"/>
      <c r="R24" s="99"/>
      <c r="S24" s="71">
        <v>2035</v>
      </c>
    </row>
    <row r="25" spans="1:19">
      <c r="A25" s="88">
        <v>510805</v>
      </c>
      <c r="B25" s="89"/>
      <c r="C25" s="89" t="s">
        <v>1268</v>
      </c>
      <c r="D25" s="89"/>
      <c r="E25" s="89" t="s">
        <v>147</v>
      </c>
      <c r="F25" s="89"/>
      <c r="G25" s="90">
        <v>1200</v>
      </c>
      <c r="H25" s="89"/>
      <c r="I25" s="89"/>
      <c r="J25" s="93"/>
      <c r="K25" s="89"/>
      <c r="L25" s="90"/>
      <c r="M25" s="94"/>
      <c r="N25" s="90" t="s">
        <v>465</v>
      </c>
      <c r="O25" s="90">
        <v>4</v>
      </c>
      <c r="P25" s="89"/>
      <c r="Q25" s="98"/>
      <c r="R25" s="99"/>
      <c r="S25" s="71">
        <v>2035</v>
      </c>
    </row>
    <row r="26" spans="1:19">
      <c r="A26" s="88">
        <v>510806</v>
      </c>
      <c r="B26" s="89"/>
      <c r="C26" s="89" t="s">
        <v>692</v>
      </c>
      <c r="D26" s="89"/>
      <c r="E26" s="89" t="s">
        <v>147</v>
      </c>
      <c r="F26" s="89"/>
      <c r="G26" s="90">
        <v>800</v>
      </c>
      <c r="H26" s="89"/>
      <c r="I26" s="89"/>
      <c r="J26" s="93"/>
      <c r="K26" s="89"/>
      <c r="L26" s="90"/>
      <c r="M26" s="94"/>
      <c r="N26" s="90" t="s">
        <v>465</v>
      </c>
      <c r="O26" s="90">
        <v>4</v>
      </c>
      <c r="P26" s="89"/>
      <c r="Q26" s="98"/>
      <c r="R26" s="99"/>
      <c r="S26" s="71">
        <v>2035</v>
      </c>
    </row>
    <row r="27" spans="1:19">
      <c r="A27" s="88">
        <v>510807</v>
      </c>
      <c r="B27" s="89"/>
      <c r="C27" s="89" t="s">
        <v>717</v>
      </c>
      <c r="D27" s="89"/>
      <c r="E27" s="89" t="s">
        <v>147</v>
      </c>
      <c r="F27" s="89"/>
      <c r="G27" s="90">
        <v>600</v>
      </c>
      <c r="H27" s="89"/>
      <c r="I27" s="89"/>
      <c r="J27" s="93"/>
      <c r="K27" s="89"/>
      <c r="L27" s="90"/>
      <c r="M27" s="94"/>
      <c r="N27" s="90" t="s">
        <v>465</v>
      </c>
      <c r="O27" s="90">
        <v>4</v>
      </c>
      <c r="P27" s="89"/>
      <c r="Q27" s="98"/>
      <c r="R27" s="99"/>
      <c r="S27" s="71">
        <v>2035</v>
      </c>
    </row>
    <row r="28" spans="1:19">
      <c r="A28" s="88">
        <v>510808</v>
      </c>
      <c r="B28" s="89"/>
      <c r="C28" s="89" t="s">
        <v>522</v>
      </c>
      <c r="D28" s="89"/>
      <c r="E28" s="89" t="s">
        <v>147</v>
      </c>
      <c r="F28" s="89"/>
      <c r="G28" s="90">
        <v>1200</v>
      </c>
      <c r="H28" s="89"/>
      <c r="I28" s="89"/>
      <c r="J28" s="93"/>
      <c r="K28" s="89"/>
      <c r="L28" s="90"/>
      <c r="M28" s="94"/>
      <c r="N28" s="90" t="s">
        <v>465</v>
      </c>
      <c r="O28" s="90">
        <v>4</v>
      </c>
      <c r="P28" s="89"/>
      <c r="Q28" s="98"/>
      <c r="R28" s="99"/>
      <c r="S28" s="71">
        <v>2035</v>
      </c>
    </row>
    <row r="29" spans="1:19">
      <c r="A29" s="88">
        <v>510809</v>
      </c>
      <c r="B29" s="89"/>
      <c r="C29" s="89" t="s">
        <v>1269</v>
      </c>
      <c r="D29" s="89"/>
      <c r="E29" s="89" t="s">
        <v>147</v>
      </c>
      <c r="F29" s="89"/>
      <c r="G29" s="90">
        <v>1200</v>
      </c>
      <c r="H29" s="89"/>
      <c r="I29" s="89"/>
      <c r="J29" s="93"/>
      <c r="K29" s="89"/>
      <c r="L29" s="90"/>
      <c r="M29" s="94"/>
      <c r="N29" s="90" t="s">
        <v>465</v>
      </c>
      <c r="O29" s="90">
        <v>4</v>
      </c>
      <c r="P29" s="89"/>
      <c r="Q29" s="98"/>
      <c r="R29" s="99"/>
      <c r="S29" s="71">
        <v>2035</v>
      </c>
    </row>
    <row r="30" spans="1:19">
      <c r="A30" s="88">
        <v>520813</v>
      </c>
      <c r="B30" s="89"/>
      <c r="C30" s="89" t="s">
        <v>1251</v>
      </c>
      <c r="D30" s="89"/>
      <c r="E30" s="89" t="s">
        <v>152</v>
      </c>
      <c r="F30" s="89"/>
      <c r="G30" s="90">
        <v>1200</v>
      </c>
      <c r="H30" s="89"/>
      <c r="I30" s="89"/>
      <c r="J30" s="93"/>
      <c r="K30" s="89"/>
      <c r="L30" s="90"/>
      <c r="M30" s="94"/>
      <c r="N30" s="90" t="s">
        <v>465</v>
      </c>
      <c r="O30" s="90">
        <v>4</v>
      </c>
      <c r="P30" s="89"/>
      <c r="Q30" s="98"/>
      <c r="R30" s="99"/>
      <c r="S30" s="71">
        <v>2035</v>
      </c>
    </row>
    <row r="31" spans="1:19">
      <c r="A31" s="88">
        <v>520814</v>
      </c>
      <c r="B31" s="89"/>
      <c r="C31" s="89" t="s">
        <v>1252</v>
      </c>
      <c r="D31" s="89"/>
      <c r="E31" s="89" t="s">
        <v>152</v>
      </c>
      <c r="F31" s="89"/>
      <c r="G31" s="90">
        <v>1800</v>
      </c>
      <c r="H31" s="89"/>
      <c r="I31" s="89"/>
      <c r="J31" s="93"/>
      <c r="K31" s="89"/>
      <c r="L31" s="90"/>
      <c r="M31" s="94"/>
      <c r="N31" s="90" t="s">
        <v>465</v>
      </c>
      <c r="O31" s="90">
        <v>4</v>
      </c>
      <c r="P31" s="89"/>
      <c r="Q31" s="98"/>
      <c r="R31" s="99"/>
      <c r="S31" s="71">
        <v>2035</v>
      </c>
    </row>
    <row r="32" spans="1:19">
      <c r="A32" s="88">
        <v>520815</v>
      </c>
      <c r="B32" s="89"/>
      <c r="C32" s="89" t="s">
        <v>1253</v>
      </c>
      <c r="D32" s="89"/>
      <c r="E32" s="89" t="s">
        <v>152</v>
      </c>
      <c r="F32" s="89"/>
      <c r="G32" s="90">
        <v>2100</v>
      </c>
      <c r="H32" s="89"/>
      <c r="I32" s="89"/>
      <c r="J32" s="93"/>
      <c r="K32" s="89"/>
      <c r="L32" s="90"/>
      <c r="M32" s="94"/>
      <c r="N32" s="90" t="s">
        <v>465</v>
      </c>
      <c r="O32" s="90">
        <v>4</v>
      </c>
      <c r="P32" s="89"/>
      <c r="Q32" s="98"/>
      <c r="R32" s="99"/>
      <c r="S32" s="71">
        <v>2035</v>
      </c>
    </row>
    <row r="33" spans="1:19">
      <c r="A33" s="88">
        <v>520816</v>
      </c>
      <c r="B33" s="89"/>
      <c r="C33" s="89" t="s">
        <v>1254</v>
      </c>
      <c r="D33" s="89"/>
      <c r="E33" s="89" t="s">
        <v>152</v>
      </c>
      <c r="F33" s="89"/>
      <c r="G33" s="90">
        <v>1200</v>
      </c>
      <c r="H33" s="89"/>
      <c r="I33" s="89"/>
      <c r="J33" s="93"/>
      <c r="K33" s="89"/>
      <c r="L33" s="90"/>
      <c r="M33" s="94"/>
      <c r="N33" s="90" t="s">
        <v>465</v>
      </c>
      <c r="O33" s="90">
        <v>4</v>
      </c>
      <c r="P33" s="89"/>
      <c r="Q33" s="98"/>
      <c r="R33" s="99"/>
      <c r="S33" s="71">
        <v>2035</v>
      </c>
    </row>
    <row r="34" spans="1:19">
      <c r="A34" s="88">
        <v>520817</v>
      </c>
      <c r="B34" s="89"/>
      <c r="C34" s="89" t="s">
        <v>1255</v>
      </c>
      <c r="D34" s="89"/>
      <c r="E34" s="89" t="s">
        <v>152</v>
      </c>
      <c r="F34" s="89"/>
      <c r="G34" s="90">
        <v>1200</v>
      </c>
      <c r="H34" s="89"/>
      <c r="I34" s="89"/>
      <c r="J34" s="93"/>
      <c r="K34" s="89"/>
      <c r="L34" s="90"/>
      <c r="M34" s="94"/>
      <c r="N34" s="90" t="s">
        <v>465</v>
      </c>
      <c r="O34" s="90">
        <v>4</v>
      </c>
      <c r="P34" s="89"/>
      <c r="Q34" s="98"/>
      <c r="R34" s="99"/>
      <c r="S34" s="71">
        <v>2035</v>
      </c>
    </row>
    <row r="35" spans="1:19">
      <c r="A35" s="88">
        <v>520818</v>
      </c>
      <c r="B35" s="89"/>
      <c r="C35" s="89" t="s">
        <v>1282</v>
      </c>
      <c r="D35" s="89"/>
      <c r="E35" s="89" t="s">
        <v>152</v>
      </c>
      <c r="F35" s="89"/>
      <c r="G35" s="90">
        <v>1000</v>
      </c>
      <c r="H35" s="89"/>
      <c r="I35" s="89"/>
      <c r="J35" s="93"/>
      <c r="K35" s="89"/>
      <c r="L35" s="90"/>
      <c r="M35" s="94"/>
      <c r="N35" s="90" t="s">
        <v>465</v>
      </c>
      <c r="O35" s="90">
        <v>4</v>
      </c>
      <c r="P35" s="89"/>
      <c r="Q35" s="98"/>
      <c r="R35" s="99"/>
      <c r="S35" s="71">
        <v>2036</v>
      </c>
    </row>
    <row r="36" spans="1:19">
      <c r="A36" s="88">
        <v>520819</v>
      </c>
      <c r="B36" s="89"/>
      <c r="C36" s="89" t="s">
        <v>1233</v>
      </c>
      <c r="D36" s="89"/>
      <c r="E36" s="89" t="s">
        <v>152</v>
      </c>
      <c r="F36" s="89"/>
      <c r="G36" s="90">
        <v>1400</v>
      </c>
      <c r="H36" s="89"/>
      <c r="I36" s="89"/>
      <c r="J36" s="93"/>
      <c r="K36" s="89"/>
      <c r="L36" s="90"/>
      <c r="M36" s="94"/>
      <c r="N36" s="90" t="s">
        <v>465</v>
      </c>
      <c r="O36" s="90">
        <v>4</v>
      </c>
      <c r="P36" s="89"/>
      <c r="Q36" s="98"/>
      <c r="R36" s="99"/>
      <c r="S36" s="71">
        <v>2033</v>
      </c>
    </row>
    <row r="37" spans="1:19">
      <c r="A37" s="88">
        <v>520820</v>
      </c>
      <c r="B37" s="89"/>
      <c r="C37" s="89" t="s">
        <v>1234</v>
      </c>
      <c r="D37" s="89"/>
      <c r="E37" s="89" t="s">
        <v>152</v>
      </c>
      <c r="F37" s="89"/>
      <c r="G37" s="90">
        <v>800</v>
      </c>
      <c r="H37" s="89"/>
      <c r="I37" s="89"/>
      <c r="J37" s="93"/>
      <c r="K37" s="89"/>
      <c r="L37" s="90"/>
      <c r="M37" s="94"/>
      <c r="N37" s="90" t="s">
        <v>465</v>
      </c>
      <c r="O37" s="90">
        <v>4</v>
      </c>
      <c r="P37" s="89"/>
      <c r="Q37" s="98"/>
      <c r="R37" s="99"/>
      <c r="S37" s="71">
        <v>2033</v>
      </c>
    </row>
    <row r="38" spans="1:19">
      <c r="A38" s="88">
        <v>520821</v>
      </c>
      <c r="B38" s="89"/>
      <c r="C38" s="89" t="s">
        <v>1235</v>
      </c>
      <c r="D38" s="89"/>
      <c r="E38" s="89" t="s">
        <v>152</v>
      </c>
      <c r="F38" s="89"/>
      <c r="G38" s="90">
        <v>1000</v>
      </c>
      <c r="H38" s="89"/>
      <c r="I38" s="89"/>
      <c r="J38" s="93"/>
      <c r="K38" s="89"/>
      <c r="L38" s="90"/>
      <c r="M38" s="94"/>
      <c r="N38" s="90" t="s">
        <v>465</v>
      </c>
      <c r="O38" s="90">
        <v>4</v>
      </c>
      <c r="P38" s="89"/>
      <c r="Q38" s="98"/>
      <c r="R38" s="99"/>
      <c r="S38" s="71">
        <v>2033</v>
      </c>
    </row>
    <row r="39" spans="1:19">
      <c r="A39" s="88">
        <v>520822</v>
      </c>
      <c r="B39" s="89"/>
      <c r="C39" s="89" t="s">
        <v>1236</v>
      </c>
      <c r="D39" s="89"/>
      <c r="E39" s="89" t="s">
        <v>152</v>
      </c>
      <c r="F39" s="89"/>
      <c r="G39" s="90">
        <v>900</v>
      </c>
      <c r="H39" s="89"/>
      <c r="I39" s="89"/>
      <c r="J39" s="93"/>
      <c r="K39" s="89"/>
      <c r="L39" s="90"/>
      <c r="M39" s="94"/>
      <c r="N39" s="90" t="s">
        <v>465</v>
      </c>
      <c r="O39" s="90">
        <v>4</v>
      </c>
      <c r="P39" s="89"/>
      <c r="Q39" s="98"/>
      <c r="R39" s="99"/>
      <c r="S39" s="71">
        <v>2033</v>
      </c>
    </row>
    <row r="40" spans="1:19">
      <c r="A40" s="88">
        <v>520823</v>
      </c>
      <c r="B40" s="89"/>
      <c r="C40" s="89" t="s">
        <v>1237</v>
      </c>
      <c r="D40" s="89"/>
      <c r="E40" s="89" t="s">
        <v>152</v>
      </c>
      <c r="F40" s="89"/>
      <c r="G40" s="90">
        <v>900</v>
      </c>
      <c r="H40" s="89"/>
      <c r="I40" s="89"/>
      <c r="J40" s="93"/>
      <c r="K40" s="89"/>
      <c r="L40" s="90"/>
      <c r="M40" s="94"/>
      <c r="N40" s="90" t="s">
        <v>465</v>
      </c>
      <c r="O40" s="90">
        <v>4</v>
      </c>
      <c r="P40" s="89"/>
      <c r="Q40" s="98"/>
      <c r="R40" s="99"/>
      <c r="S40" s="71">
        <v>2033</v>
      </c>
    </row>
    <row r="41" spans="1:19">
      <c r="A41" s="88">
        <v>520824</v>
      </c>
      <c r="B41" s="89"/>
      <c r="C41" s="89" t="s">
        <v>1238</v>
      </c>
      <c r="D41" s="89"/>
      <c r="E41" s="89" t="s">
        <v>152</v>
      </c>
      <c r="F41" s="89"/>
      <c r="G41" s="90">
        <v>600</v>
      </c>
      <c r="H41" s="89"/>
      <c r="I41" s="89"/>
      <c r="J41" s="93"/>
      <c r="K41" s="89"/>
      <c r="L41" s="90"/>
      <c r="M41" s="94"/>
      <c r="N41" s="90" t="s">
        <v>465</v>
      </c>
      <c r="O41" s="90">
        <v>4</v>
      </c>
      <c r="P41" s="89"/>
      <c r="Q41" s="98"/>
      <c r="R41" s="99"/>
      <c r="S41" s="71">
        <v>2033</v>
      </c>
    </row>
    <row r="42" spans="1:19">
      <c r="A42" s="88">
        <v>520825</v>
      </c>
      <c r="B42" s="89"/>
      <c r="C42" s="89" t="s">
        <v>1239</v>
      </c>
      <c r="D42" s="89"/>
      <c r="E42" s="89" t="s">
        <v>152</v>
      </c>
      <c r="F42" s="89"/>
      <c r="G42" s="90">
        <v>400</v>
      </c>
      <c r="H42" s="89"/>
      <c r="I42" s="89"/>
      <c r="J42" s="93"/>
      <c r="K42" s="89"/>
      <c r="L42" s="90"/>
      <c r="M42" s="94"/>
      <c r="N42" s="90" t="s">
        <v>465</v>
      </c>
      <c r="O42" s="90">
        <v>4</v>
      </c>
      <c r="P42" s="89"/>
      <c r="Q42" s="98"/>
      <c r="R42" s="99"/>
      <c r="S42" s="71">
        <v>2033</v>
      </c>
    </row>
    <row r="43" spans="1:19">
      <c r="A43" s="88">
        <v>540808</v>
      </c>
      <c r="B43" s="89"/>
      <c r="C43" s="89" t="s">
        <v>1283</v>
      </c>
      <c r="D43" s="89"/>
      <c r="E43" s="89" t="s">
        <v>162</v>
      </c>
      <c r="F43" s="89"/>
      <c r="G43" s="90">
        <v>2400</v>
      </c>
      <c r="H43" s="89"/>
      <c r="I43" s="89"/>
      <c r="J43" s="93"/>
      <c r="K43" s="89"/>
      <c r="L43" s="90"/>
      <c r="M43" s="94"/>
      <c r="N43" s="90" t="s">
        <v>465</v>
      </c>
      <c r="O43" s="90">
        <v>4</v>
      </c>
      <c r="P43" s="89"/>
      <c r="Q43" s="98"/>
      <c r="R43" s="99"/>
      <c r="S43" s="71">
        <v>2036</v>
      </c>
    </row>
    <row r="44" spans="1:19">
      <c r="A44" s="88">
        <v>540809</v>
      </c>
      <c r="B44" s="89"/>
      <c r="C44" s="89" t="s">
        <v>1284</v>
      </c>
      <c r="D44" s="89"/>
      <c r="E44" s="89" t="s">
        <v>162</v>
      </c>
      <c r="F44" s="89"/>
      <c r="G44" s="90">
        <v>700</v>
      </c>
      <c r="H44" s="89"/>
      <c r="I44" s="89"/>
      <c r="J44" s="93"/>
      <c r="K44" s="89"/>
      <c r="L44" s="90"/>
      <c r="M44" s="94"/>
      <c r="N44" s="90" t="s">
        <v>465</v>
      </c>
      <c r="O44" s="90">
        <v>4</v>
      </c>
      <c r="P44" s="89"/>
      <c r="Q44" s="98"/>
      <c r="R44" s="99"/>
      <c r="S44" s="71">
        <v>2036</v>
      </c>
    </row>
    <row r="45" spans="1:19">
      <c r="A45" s="88">
        <v>540810</v>
      </c>
      <c r="B45" s="89"/>
      <c r="C45" s="89" t="s">
        <v>1285</v>
      </c>
      <c r="D45" s="89"/>
      <c r="E45" s="89" t="s">
        <v>162</v>
      </c>
      <c r="F45" s="89"/>
      <c r="G45" s="90">
        <v>1200</v>
      </c>
      <c r="H45" s="89"/>
      <c r="I45" s="89"/>
      <c r="J45" s="93"/>
      <c r="K45" s="89"/>
      <c r="L45" s="90"/>
      <c r="M45" s="94"/>
      <c r="N45" s="90" t="s">
        <v>465</v>
      </c>
      <c r="O45" s="90">
        <v>4</v>
      </c>
      <c r="P45" s="89"/>
      <c r="Q45" s="98"/>
      <c r="R45" s="99"/>
      <c r="S45" s="71">
        <v>2036</v>
      </c>
    </row>
    <row r="46" spans="1:19">
      <c r="A46" s="88">
        <v>540811</v>
      </c>
      <c r="B46" s="89"/>
      <c r="C46" s="89" t="s">
        <v>1286</v>
      </c>
      <c r="D46" s="89"/>
      <c r="E46" s="89" t="s">
        <v>162</v>
      </c>
      <c r="F46" s="89"/>
      <c r="G46" s="90">
        <v>2400</v>
      </c>
      <c r="H46" s="89"/>
      <c r="I46" s="89"/>
      <c r="J46" s="93"/>
      <c r="K46" s="89"/>
      <c r="L46" s="90"/>
      <c r="M46" s="94"/>
      <c r="N46" s="90" t="s">
        <v>465</v>
      </c>
      <c r="O46" s="90">
        <v>4</v>
      </c>
      <c r="P46" s="89"/>
      <c r="Q46" s="98"/>
      <c r="R46" s="99"/>
      <c r="S46" s="71">
        <v>2036</v>
      </c>
    </row>
    <row r="47" spans="1:19">
      <c r="A47" s="88">
        <v>540812</v>
      </c>
      <c r="B47" s="89"/>
      <c r="C47" s="89" t="s">
        <v>1287</v>
      </c>
      <c r="D47" s="89"/>
      <c r="E47" s="89" t="s">
        <v>162</v>
      </c>
      <c r="F47" s="89"/>
      <c r="G47" s="90">
        <v>1800</v>
      </c>
      <c r="H47" s="89"/>
      <c r="I47" s="89"/>
      <c r="J47" s="93"/>
      <c r="K47" s="89"/>
      <c r="L47" s="90"/>
      <c r="M47" s="94"/>
      <c r="N47" s="90" t="s">
        <v>465</v>
      </c>
      <c r="O47" s="90">
        <v>4</v>
      </c>
      <c r="P47" s="89"/>
      <c r="Q47" s="98"/>
      <c r="R47" s="99"/>
      <c r="S47" s="71">
        <v>2036</v>
      </c>
    </row>
    <row r="48" spans="1:19">
      <c r="A48" s="88">
        <v>540813</v>
      </c>
      <c r="B48" s="89"/>
      <c r="C48" s="89" t="s">
        <v>1288</v>
      </c>
      <c r="D48" s="89"/>
      <c r="E48" s="89" t="s">
        <v>162</v>
      </c>
      <c r="F48" s="89"/>
      <c r="G48" s="90">
        <v>900</v>
      </c>
      <c r="H48" s="89"/>
      <c r="I48" s="89"/>
      <c r="J48" s="93"/>
      <c r="K48" s="89"/>
      <c r="L48" s="90"/>
      <c r="M48" s="94"/>
      <c r="N48" s="90" t="s">
        <v>465</v>
      </c>
      <c r="O48" s="90">
        <v>4</v>
      </c>
      <c r="P48" s="89"/>
      <c r="Q48" s="98"/>
      <c r="R48" s="99"/>
      <c r="S48" s="71">
        <v>2036</v>
      </c>
    </row>
    <row r="49" spans="1:19">
      <c r="A49" s="88">
        <v>540814</v>
      </c>
      <c r="B49" s="89"/>
      <c r="C49" s="89" t="s">
        <v>1301</v>
      </c>
      <c r="D49" s="89"/>
      <c r="E49" s="89" t="s">
        <v>162</v>
      </c>
      <c r="F49" s="89"/>
      <c r="G49" s="90">
        <v>1000</v>
      </c>
      <c r="H49" s="89"/>
      <c r="I49" s="89"/>
      <c r="J49" s="93"/>
      <c r="K49" s="89"/>
      <c r="L49" s="90"/>
      <c r="M49" s="94"/>
      <c r="N49" s="90" t="s">
        <v>465</v>
      </c>
      <c r="O49" s="90">
        <v>4</v>
      </c>
      <c r="P49" s="89"/>
      <c r="Q49" s="98"/>
      <c r="R49" s="99"/>
      <c r="S49" s="71">
        <v>2036</v>
      </c>
    </row>
    <row r="50" spans="1:19">
      <c r="A50" s="88">
        <v>540815</v>
      </c>
      <c r="B50" s="89"/>
      <c r="C50" s="89" t="s">
        <v>1289</v>
      </c>
      <c r="D50" s="89"/>
      <c r="E50" s="89" t="s">
        <v>162</v>
      </c>
      <c r="F50" s="89"/>
      <c r="G50" s="90">
        <v>1200</v>
      </c>
      <c r="H50" s="89"/>
      <c r="I50" s="89"/>
      <c r="J50" s="93"/>
      <c r="K50" s="89"/>
      <c r="L50" s="90"/>
      <c r="M50" s="94"/>
      <c r="N50" s="90" t="s">
        <v>465</v>
      </c>
      <c r="O50" s="90">
        <v>4</v>
      </c>
      <c r="P50" s="89"/>
      <c r="Q50" s="98"/>
      <c r="R50" s="99"/>
      <c r="S50" s="71">
        <v>2036</v>
      </c>
    </row>
    <row r="51" spans="1:19">
      <c r="A51" s="88">
        <v>540816</v>
      </c>
      <c r="B51" s="89"/>
      <c r="C51" s="89" t="s">
        <v>1297</v>
      </c>
      <c r="D51" s="89"/>
      <c r="E51" s="89" t="s">
        <v>162</v>
      </c>
      <c r="F51" s="89"/>
      <c r="G51" s="90">
        <v>1200</v>
      </c>
      <c r="H51" s="89"/>
      <c r="I51" s="89"/>
      <c r="J51" s="93"/>
      <c r="K51" s="89"/>
      <c r="L51" s="90"/>
      <c r="M51" s="94"/>
      <c r="N51" s="90" t="s">
        <v>465</v>
      </c>
      <c r="O51" s="90">
        <v>4</v>
      </c>
      <c r="P51" s="89"/>
      <c r="Q51" s="98"/>
      <c r="R51" s="99"/>
      <c r="S51" s="71">
        <v>2036</v>
      </c>
    </row>
    <row r="52" spans="1:19">
      <c r="A52" s="88">
        <v>540817</v>
      </c>
      <c r="B52" s="89"/>
      <c r="C52" s="89" t="s">
        <v>1277</v>
      </c>
      <c r="D52" s="89"/>
      <c r="E52" s="89" t="s">
        <v>162</v>
      </c>
      <c r="F52" s="89"/>
      <c r="G52" s="90">
        <v>1600</v>
      </c>
      <c r="H52" s="89"/>
      <c r="I52" s="89"/>
      <c r="J52" s="93"/>
      <c r="K52" s="89"/>
      <c r="L52" s="90"/>
      <c r="M52" s="94"/>
      <c r="N52" s="90" t="s">
        <v>465</v>
      </c>
      <c r="O52" s="90">
        <v>4</v>
      </c>
      <c r="P52" s="89"/>
      <c r="Q52" s="98"/>
      <c r="R52" s="99"/>
      <c r="S52" s="71">
        <v>2035</v>
      </c>
    </row>
    <row r="53" spans="1:19">
      <c r="A53" s="88">
        <v>540818</v>
      </c>
      <c r="B53" s="89"/>
      <c r="C53" s="89" t="s">
        <v>1270</v>
      </c>
      <c r="D53" s="89"/>
      <c r="E53" s="89" t="s">
        <v>162</v>
      </c>
      <c r="F53" s="89"/>
      <c r="G53" s="90">
        <v>1200</v>
      </c>
      <c r="H53" s="89"/>
      <c r="I53" s="89"/>
      <c r="J53" s="93"/>
      <c r="K53" s="89"/>
      <c r="L53" s="90"/>
      <c r="M53" s="94"/>
      <c r="N53" s="90" t="s">
        <v>465</v>
      </c>
      <c r="O53" s="90">
        <v>4</v>
      </c>
      <c r="P53" s="89"/>
      <c r="Q53" s="98"/>
      <c r="R53" s="99"/>
      <c r="S53" s="71">
        <v>2035</v>
      </c>
    </row>
    <row r="54" spans="1:19">
      <c r="A54" s="88">
        <v>540819</v>
      </c>
      <c r="B54" s="89"/>
      <c r="C54" s="89" t="s">
        <v>1271</v>
      </c>
      <c r="D54" s="89"/>
      <c r="E54" s="89" t="s">
        <v>162</v>
      </c>
      <c r="F54" s="89"/>
      <c r="G54" s="90">
        <v>1800</v>
      </c>
      <c r="H54" s="89"/>
      <c r="I54" s="89"/>
      <c r="J54" s="93"/>
      <c r="K54" s="89"/>
      <c r="L54" s="90"/>
      <c r="M54" s="94"/>
      <c r="N54" s="90" t="s">
        <v>465</v>
      </c>
      <c r="O54" s="90">
        <v>4</v>
      </c>
      <c r="P54" s="89"/>
      <c r="Q54" s="98"/>
      <c r="R54" s="99"/>
      <c r="S54" s="71">
        <v>2035</v>
      </c>
    </row>
    <row r="55" spans="1:19">
      <c r="A55" s="88">
        <v>540820</v>
      </c>
      <c r="B55" s="89"/>
      <c r="C55" s="89" t="s">
        <v>1272</v>
      </c>
      <c r="D55" s="89"/>
      <c r="E55" s="89" t="s">
        <v>162</v>
      </c>
      <c r="F55" s="89"/>
      <c r="G55" s="90">
        <v>3000</v>
      </c>
      <c r="H55" s="89"/>
      <c r="I55" s="89"/>
      <c r="J55" s="93"/>
      <c r="K55" s="89"/>
      <c r="L55" s="90"/>
      <c r="M55" s="94"/>
      <c r="N55" s="90" t="s">
        <v>465</v>
      </c>
      <c r="O55" s="90">
        <v>4</v>
      </c>
      <c r="P55" s="89"/>
      <c r="Q55" s="98"/>
      <c r="R55" s="99"/>
      <c r="S55" s="71">
        <v>2035</v>
      </c>
    </row>
    <row r="56" spans="1:19">
      <c r="A56" s="88">
        <v>540821</v>
      </c>
      <c r="B56" s="89"/>
      <c r="C56" s="89" t="s">
        <v>1273</v>
      </c>
      <c r="D56" s="89"/>
      <c r="E56" s="89" t="s">
        <v>162</v>
      </c>
      <c r="F56" s="89"/>
      <c r="G56" s="90">
        <v>600</v>
      </c>
      <c r="H56" s="89"/>
      <c r="I56" s="89"/>
      <c r="J56" s="93"/>
      <c r="K56" s="89"/>
      <c r="L56" s="90"/>
      <c r="M56" s="94"/>
      <c r="N56" s="90" t="s">
        <v>465</v>
      </c>
      <c r="O56" s="90">
        <v>4</v>
      </c>
      <c r="P56" s="89"/>
      <c r="Q56" s="98"/>
      <c r="R56" s="99"/>
      <c r="S56" s="71">
        <v>2035</v>
      </c>
    </row>
    <row r="57" spans="1:19">
      <c r="A57" s="88">
        <v>540822</v>
      </c>
      <c r="B57" s="89"/>
      <c r="C57" s="89" t="s">
        <v>1274</v>
      </c>
      <c r="D57" s="89"/>
      <c r="E57" s="89" t="s">
        <v>162</v>
      </c>
      <c r="F57" s="89"/>
      <c r="G57" s="90">
        <v>500</v>
      </c>
      <c r="H57" s="89"/>
      <c r="I57" s="89"/>
      <c r="J57" s="93"/>
      <c r="K57" s="89"/>
      <c r="L57" s="90"/>
      <c r="M57" s="94"/>
      <c r="N57" s="90" t="s">
        <v>465</v>
      </c>
      <c r="O57" s="90">
        <v>4</v>
      </c>
      <c r="P57" s="89"/>
      <c r="Q57" s="98"/>
      <c r="R57" s="99"/>
      <c r="S57" s="71">
        <v>2035</v>
      </c>
    </row>
    <row r="58" spans="1:19">
      <c r="A58" s="88">
        <v>540823</v>
      </c>
      <c r="B58" s="89"/>
      <c r="C58" s="89" t="s">
        <v>1278</v>
      </c>
      <c r="D58" s="89"/>
      <c r="E58" s="89" t="s">
        <v>162</v>
      </c>
      <c r="F58" s="89"/>
      <c r="G58" s="90">
        <v>600</v>
      </c>
      <c r="H58" s="89"/>
      <c r="I58" s="89"/>
      <c r="J58" s="93"/>
      <c r="K58" s="89"/>
      <c r="L58" s="90"/>
      <c r="M58" s="94"/>
      <c r="N58" s="90" t="s">
        <v>465</v>
      </c>
      <c r="O58" s="90">
        <v>4</v>
      </c>
      <c r="P58" s="89"/>
      <c r="Q58" s="98"/>
      <c r="R58" s="99"/>
      <c r="S58" s="71">
        <v>2035</v>
      </c>
    </row>
    <row r="59" spans="1:19">
      <c r="A59" s="88">
        <v>540824</v>
      </c>
      <c r="B59" s="89"/>
      <c r="C59" s="89" t="s">
        <v>1279</v>
      </c>
      <c r="D59" s="89"/>
      <c r="E59" s="89" t="s">
        <v>162</v>
      </c>
      <c r="F59" s="89"/>
      <c r="G59" s="90">
        <v>1000</v>
      </c>
      <c r="H59" s="89"/>
      <c r="I59" s="89"/>
      <c r="J59" s="93"/>
      <c r="K59" s="89"/>
      <c r="L59" s="90"/>
      <c r="M59" s="94"/>
      <c r="N59" s="90" t="s">
        <v>465</v>
      </c>
      <c r="O59" s="90">
        <v>4</v>
      </c>
      <c r="P59" s="89"/>
      <c r="Q59" s="98"/>
      <c r="R59" s="99"/>
      <c r="S59" s="71">
        <v>2035</v>
      </c>
    </row>
    <row r="60" spans="1:19">
      <c r="A60" s="88">
        <v>620812</v>
      </c>
      <c r="B60" s="89"/>
      <c r="C60" s="89" t="s">
        <v>1250</v>
      </c>
      <c r="D60" s="89"/>
      <c r="E60" s="89" t="s">
        <v>172</v>
      </c>
      <c r="F60" s="89"/>
      <c r="G60" s="90">
        <v>1400</v>
      </c>
      <c r="H60" s="89"/>
      <c r="I60" s="89"/>
      <c r="J60" s="93"/>
      <c r="K60" s="89"/>
      <c r="L60" s="90"/>
      <c r="M60" s="94"/>
      <c r="N60" s="90" t="s">
        <v>465</v>
      </c>
      <c r="O60" s="90">
        <v>4</v>
      </c>
      <c r="P60" s="89"/>
      <c r="Q60" s="98"/>
      <c r="R60" s="99"/>
      <c r="S60" s="71">
        <v>2035</v>
      </c>
    </row>
    <row r="61" spans="1:19">
      <c r="A61" s="88">
        <v>630808</v>
      </c>
      <c r="B61" s="89"/>
      <c r="C61" s="89" t="s">
        <v>1276</v>
      </c>
      <c r="D61" s="89"/>
      <c r="E61" s="89" t="s">
        <v>177</v>
      </c>
      <c r="F61" s="89"/>
      <c r="G61" s="90">
        <v>4000</v>
      </c>
      <c r="H61" s="89"/>
      <c r="I61" s="89"/>
      <c r="J61" s="93"/>
      <c r="K61" s="89"/>
      <c r="L61" s="90"/>
      <c r="M61" s="94"/>
      <c r="N61" s="90" t="s">
        <v>465</v>
      </c>
      <c r="O61" s="90">
        <v>4</v>
      </c>
      <c r="P61" s="89"/>
      <c r="Q61" s="98"/>
      <c r="R61" s="99"/>
      <c r="S61" s="71">
        <v>2035</v>
      </c>
    </row>
    <row r="62" spans="1:19">
      <c r="A62" s="88">
        <v>630809</v>
      </c>
      <c r="B62" s="89"/>
      <c r="C62" s="89" t="s">
        <v>1261</v>
      </c>
      <c r="D62" s="89"/>
      <c r="E62" s="89" t="s">
        <v>177</v>
      </c>
      <c r="F62" s="89"/>
      <c r="G62" s="90">
        <v>4000</v>
      </c>
      <c r="H62" s="89"/>
      <c r="I62" s="89"/>
      <c r="J62" s="93"/>
      <c r="K62" s="89"/>
      <c r="L62" s="90"/>
      <c r="M62" s="94"/>
      <c r="N62" s="90" t="s">
        <v>465</v>
      </c>
      <c r="O62" s="90">
        <v>4</v>
      </c>
      <c r="P62" s="89"/>
      <c r="Q62" s="98"/>
      <c r="R62" s="99"/>
      <c r="S62" s="71">
        <v>2035</v>
      </c>
    </row>
    <row r="63" spans="1:19">
      <c r="A63" s="88">
        <v>630810</v>
      </c>
      <c r="B63" s="89"/>
      <c r="C63" s="89" t="s">
        <v>1262</v>
      </c>
      <c r="D63" s="89"/>
      <c r="E63" s="89" t="s">
        <v>177</v>
      </c>
      <c r="F63" s="89"/>
      <c r="G63" s="90">
        <v>3900</v>
      </c>
      <c r="H63" s="89"/>
      <c r="I63" s="89"/>
      <c r="J63" s="93"/>
      <c r="K63" s="89"/>
      <c r="L63" s="90"/>
      <c r="M63" s="94"/>
      <c r="N63" s="90" t="s">
        <v>465</v>
      </c>
      <c r="O63" s="90">
        <v>4</v>
      </c>
      <c r="P63" s="89"/>
      <c r="Q63" s="98"/>
      <c r="R63" s="99"/>
      <c r="S63" s="71">
        <v>2035</v>
      </c>
    </row>
    <row r="64" spans="1:19">
      <c r="A64" s="88">
        <v>630811</v>
      </c>
      <c r="B64" s="89"/>
      <c r="C64" s="89" t="s">
        <v>1263</v>
      </c>
      <c r="D64" s="89"/>
      <c r="E64" s="89" t="s">
        <v>177</v>
      </c>
      <c r="F64" s="89"/>
      <c r="G64" s="90">
        <v>1400</v>
      </c>
      <c r="H64" s="89"/>
      <c r="I64" s="89"/>
      <c r="J64" s="93"/>
      <c r="K64" s="89"/>
      <c r="L64" s="90"/>
      <c r="M64" s="94"/>
      <c r="N64" s="90" t="s">
        <v>465</v>
      </c>
      <c r="O64" s="90">
        <v>4</v>
      </c>
      <c r="P64" s="89"/>
      <c r="Q64" s="98"/>
      <c r="R64" s="99"/>
      <c r="S64" s="71">
        <v>2035</v>
      </c>
    </row>
    <row r="65" spans="1:19">
      <c r="A65" s="88">
        <v>630812</v>
      </c>
      <c r="B65" s="89"/>
      <c r="C65" s="89" t="s">
        <v>1264</v>
      </c>
      <c r="D65" s="89"/>
      <c r="E65" s="89" t="s">
        <v>177</v>
      </c>
      <c r="F65" s="89"/>
      <c r="G65" s="90">
        <v>600</v>
      </c>
      <c r="H65" s="89"/>
      <c r="I65" s="89"/>
      <c r="J65" s="93"/>
      <c r="K65" s="89"/>
      <c r="L65" s="90"/>
      <c r="M65" s="94"/>
      <c r="N65" s="90" t="s">
        <v>465</v>
      </c>
      <c r="O65" s="90">
        <v>4</v>
      </c>
      <c r="P65" s="89"/>
      <c r="Q65" s="98"/>
      <c r="R65" s="99"/>
      <c r="S65" s="71">
        <v>2035</v>
      </c>
    </row>
    <row r="66" spans="1:19">
      <c r="A66" s="88">
        <v>630813</v>
      </c>
      <c r="B66" s="89"/>
      <c r="C66" s="89" t="s">
        <v>1265</v>
      </c>
      <c r="D66" s="89"/>
      <c r="E66" s="89" t="s">
        <v>177</v>
      </c>
      <c r="F66" s="89"/>
      <c r="G66" s="90">
        <v>1200</v>
      </c>
      <c r="H66" s="89"/>
      <c r="I66" s="89"/>
      <c r="J66" s="93"/>
      <c r="K66" s="89"/>
      <c r="L66" s="90"/>
      <c r="M66" s="94"/>
      <c r="N66" s="90" t="s">
        <v>465</v>
      </c>
      <c r="O66" s="90">
        <v>4</v>
      </c>
      <c r="P66" s="89"/>
      <c r="Q66" s="98"/>
      <c r="R66" s="99"/>
      <c r="S66" s="71">
        <v>2035</v>
      </c>
    </row>
    <row r="67" spans="1:19">
      <c r="A67" s="88">
        <v>630814</v>
      </c>
      <c r="B67" s="89"/>
      <c r="C67" s="89" t="s">
        <v>1266</v>
      </c>
      <c r="D67" s="89"/>
      <c r="E67" s="89" t="s">
        <v>177</v>
      </c>
      <c r="F67" s="89"/>
      <c r="G67" s="90">
        <v>800</v>
      </c>
      <c r="H67" s="89"/>
      <c r="I67" s="89"/>
      <c r="J67" s="93"/>
      <c r="K67" s="89"/>
      <c r="L67" s="90"/>
      <c r="M67" s="94"/>
      <c r="N67" s="90" t="s">
        <v>465</v>
      </c>
      <c r="O67" s="90">
        <v>4</v>
      </c>
      <c r="P67" s="89"/>
      <c r="Q67" s="98"/>
      <c r="R67" s="99"/>
      <c r="S67" s="71">
        <v>2035</v>
      </c>
    </row>
    <row r="68" spans="1:19">
      <c r="A68" s="88">
        <v>640804</v>
      </c>
      <c r="B68" s="89"/>
      <c r="C68" s="89" t="s">
        <v>1260</v>
      </c>
      <c r="D68" s="89"/>
      <c r="E68" s="89" t="s">
        <v>182</v>
      </c>
      <c r="F68" s="89"/>
      <c r="G68" s="90">
        <v>800</v>
      </c>
      <c r="H68" s="89"/>
      <c r="I68" s="89"/>
      <c r="J68" s="93"/>
      <c r="K68" s="89"/>
      <c r="L68" s="90"/>
      <c r="M68" s="94"/>
      <c r="N68" s="90" t="s">
        <v>465</v>
      </c>
      <c r="O68" s="90">
        <v>4</v>
      </c>
      <c r="P68" s="89"/>
      <c r="Q68" s="98"/>
      <c r="R68" s="99"/>
      <c r="S68" s="71">
        <v>2035</v>
      </c>
    </row>
    <row r="69" spans="1:19">
      <c r="A69" s="88">
        <v>650813</v>
      </c>
      <c r="B69" s="89"/>
      <c r="C69" s="89" t="s">
        <v>839</v>
      </c>
      <c r="D69" s="89">
        <v>650500</v>
      </c>
      <c r="E69" s="89" t="s">
        <v>187</v>
      </c>
      <c r="F69" s="89" t="s">
        <v>427</v>
      </c>
      <c r="G69" s="90">
        <v>1200</v>
      </c>
      <c r="H69" s="89"/>
      <c r="I69" s="89"/>
      <c r="J69" s="93"/>
      <c r="K69" s="89"/>
      <c r="L69" s="90"/>
      <c r="M69" s="94"/>
      <c r="N69" s="90" t="s">
        <v>465</v>
      </c>
      <c r="O69" s="90">
        <v>4</v>
      </c>
      <c r="P69" s="89"/>
      <c r="Q69" s="98"/>
      <c r="R69" s="99"/>
      <c r="S69" s="71">
        <v>2035</v>
      </c>
    </row>
    <row r="70" spans="1:19">
      <c r="A70" s="88">
        <v>650814</v>
      </c>
      <c r="B70" s="89"/>
      <c r="C70" s="89" t="s">
        <v>1280</v>
      </c>
      <c r="D70" s="89">
        <v>653000</v>
      </c>
      <c r="E70" s="89" t="s">
        <v>187</v>
      </c>
      <c r="F70" s="89" t="s">
        <v>1220</v>
      </c>
      <c r="G70" s="90">
        <v>1400</v>
      </c>
      <c r="H70" s="89"/>
      <c r="I70" s="89"/>
      <c r="J70" s="93"/>
      <c r="K70" s="89"/>
      <c r="L70" s="90"/>
      <c r="M70" s="94"/>
      <c r="N70" s="90" t="s">
        <v>465</v>
      </c>
      <c r="O70" s="90">
        <v>4</v>
      </c>
      <c r="P70" s="89"/>
      <c r="Q70" s="98"/>
      <c r="R70" s="99"/>
      <c r="S70" s="71">
        <v>2035</v>
      </c>
    </row>
    <row r="71" spans="1:19">
      <c r="A71" s="88">
        <v>650815</v>
      </c>
      <c r="B71" s="89"/>
      <c r="C71" s="89" t="s">
        <v>1291</v>
      </c>
      <c r="D71" s="89"/>
      <c r="E71" s="89" t="s">
        <v>187</v>
      </c>
      <c r="F71" s="89"/>
      <c r="G71" s="90">
        <v>1400</v>
      </c>
      <c r="H71" s="89"/>
      <c r="I71" s="89"/>
      <c r="J71" s="93"/>
      <c r="K71" s="89"/>
      <c r="L71" s="90"/>
      <c r="M71" s="94"/>
      <c r="N71" s="90" t="s">
        <v>465</v>
      </c>
      <c r="O71" s="90">
        <v>4</v>
      </c>
      <c r="P71" s="89"/>
      <c r="Q71" s="98"/>
      <c r="R71" s="99"/>
      <c r="S71" s="71">
        <v>2037</v>
      </c>
    </row>
    <row r="72" spans="1:19">
      <c r="A72" s="88">
        <v>650816</v>
      </c>
      <c r="B72" s="89"/>
      <c r="C72" s="89" t="s">
        <v>1292</v>
      </c>
      <c r="D72" s="89"/>
      <c r="E72" s="89" t="s">
        <v>187</v>
      </c>
      <c r="F72" s="89"/>
      <c r="G72" s="90">
        <v>1400</v>
      </c>
      <c r="H72" s="89"/>
      <c r="I72" s="89"/>
      <c r="J72" s="93"/>
      <c r="K72" s="89"/>
      <c r="L72" s="90"/>
      <c r="M72" s="94"/>
      <c r="N72" s="90" t="s">
        <v>465</v>
      </c>
      <c r="O72" s="90">
        <v>4</v>
      </c>
      <c r="P72" s="89"/>
      <c r="Q72" s="98"/>
      <c r="R72" s="99"/>
      <c r="S72" s="71">
        <v>2037</v>
      </c>
    </row>
    <row r="73" spans="1:19">
      <c r="A73" s="88">
        <v>650817</v>
      </c>
      <c r="B73" s="89"/>
      <c r="C73" s="89" t="s">
        <v>1293</v>
      </c>
      <c r="D73" s="89"/>
      <c r="E73" s="89" t="s">
        <v>187</v>
      </c>
      <c r="F73" s="89"/>
      <c r="G73" s="90">
        <v>1200</v>
      </c>
      <c r="H73" s="89"/>
      <c r="I73" s="89"/>
      <c r="J73" s="93"/>
      <c r="K73" s="89"/>
      <c r="L73" s="90"/>
      <c r="M73" s="94"/>
      <c r="N73" s="90" t="s">
        <v>465</v>
      </c>
      <c r="O73" s="90">
        <v>4</v>
      </c>
      <c r="P73" s="89"/>
      <c r="Q73" s="98"/>
      <c r="R73" s="99"/>
      <c r="S73" s="71">
        <v>2037</v>
      </c>
    </row>
    <row r="74" spans="1:19">
      <c r="A74" s="88">
        <v>650818</v>
      </c>
      <c r="B74" s="89"/>
      <c r="C74" s="89" t="s">
        <v>1294</v>
      </c>
      <c r="D74" s="89"/>
      <c r="E74" s="89" t="s">
        <v>187</v>
      </c>
      <c r="F74" s="89"/>
      <c r="G74" s="90">
        <v>1200</v>
      </c>
      <c r="H74" s="89"/>
      <c r="I74" s="89"/>
      <c r="J74" s="93"/>
      <c r="K74" s="89"/>
      <c r="L74" s="90"/>
      <c r="M74" s="94"/>
      <c r="N74" s="90" t="s">
        <v>465</v>
      </c>
      <c r="O74" s="90">
        <v>4</v>
      </c>
      <c r="P74" s="89"/>
      <c r="Q74" s="98"/>
      <c r="R74" s="99"/>
      <c r="S74" s="71">
        <v>2037</v>
      </c>
    </row>
    <row r="75" spans="1:19">
      <c r="A75" s="88">
        <v>650819</v>
      </c>
      <c r="B75" s="89"/>
      <c r="C75" s="89" t="s">
        <v>1298</v>
      </c>
      <c r="D75" s="89"/>
      <c r="E75" s="89" t="s">
        <v>187</v>
      </c>
      <c r="F75" s="89"/>
      <c r="G75" s="90">
        <v>1400</v>
      </c>
      <c r="H75" s="89"/>
      <c r="I75" s="89"/>
      <c r="J75" s="93"/>
      <c r="K75" s="89"/>
      <c r="L75" s="90"/>
      <c r="M75" s="94"/>
      <c r="N75" s="90" t="s">
        <v>465</v>
      </c>
      <c r="O75" s="90">
        <v>4</v>
      </c>
      <c r="P75" s="89"/>
      <c r="Q75" s="98"/>
      <c r="R75" s="99"/>
      <c r="S75" s="71">
        <v>2037</v>
      </c>
    </row>
    <row r="76" spans="1:19">
      <c r="A76" s="88">
        <v>650820</v>
      </c>
      <c r="B76" s="89"/>
      <c r="C76" s="89" t="s">
        <v>1299</v>
      </c>
      <c r="D76" s="89"/>
      <c r="E76" s="89" t="s">
        <v>187</v>
      </c>
      <c r="F76" s="89"/>
      <c r="G76" s="90">
        <v>1200</v>
      </c>
      <c r="H76" s="89"/>
      <c r="I76" s="89"/>
      <c r="J76" s="93"/>
      <c r="K76" s="89"/>
      <c r="L76" s="90"/>
      <c r="M76" s="94"/>
      <c r="N76" s="90" t="s">
        <v>465</v>
      </c>
      <c r="O76" s="90">
        <v>4</v>
      </c>
      <c r="P76" s="89"/>
      <c r="Q76" s="98"/>
      <c r="R76" s="99"/>
      <c r="S76" s="71">
        <v>2037</v>
      </c>
    </row>
    <row r="77" spans="1:19">
      <c r="A77" s="88">
        <v>650820</v>
      </c>
      <c r="B77" s="89"/>
      <c r="C77" s="89" t="s">
        <v>1290</v>
      </c>
      <c r="D77" s="89"/>
      <c r="E77" s="89" t="s">
        <v>1139</v>
      </c>
      <c r="F77" s="89"/>
      <c r="G77" s="90">
        <v>1200</v>
      </c>
      <c r="H77" s="89"/>
      <c r="I77" s="89"/>
      <c r="J77" s="93"/>
      <c r="K77" s="89"/>
      <c r="L77" s="90"/>
      <c r="M77" s="94"/>
      <c r="N77" s="90" t="s">
        <v>465</v>
      </c>
      <c r="O77" s="90">
        <v>4</v>
      </c>
      <c r="P77" s="89"/>
      <c r="Q77" s="98"/>
      <c r="R77" s="99"/>
      <c r="S77" s="71">
        <v>2035</v>
      </c>
    </row>
    <row r="78" spans="1:19">
      <c r="A78" s="88">
        <v>650821</v>
      </c>
      <c r="B78" s="89"/>
      <c r="C78" s="89" t="s">
        <v>1300</v>
      </c>
      <c r="D78" s="89"/>
      <c r="E78" s="89" t="s">
        <v>1139</v>
      </c>
      <c r="F78" s="89"/>
      <c r="G78" s="90">
        <v>1200</v>
      </c>
      <c r="H78" s="89"/>
      <c r="I78" s="89"/>
      <c r="J78" s="93"/>
      <c r="K78" s="89"/>
      <c r="L78" s="90"/>
      <c r="M78" s="94"/>
      <c r="N78" s="90" t="s">
        <v>465</v>
      </c>
      <c r="O78" s="90">
        <v>4</v>
      </c>
      <c r="P78" s="89"/>
      <c r="Q78" s="98"/>
      <c r="R78" s="99"/>
      <c r="S78" s="71">
        <v>2035</v>
      </c>
    </row>
  </sheetData>
  <autoFilter xmlns:etc="http://www.wps.cn/officeDocument/2017/etCustomData" ref="A1:S79" etc:filterBottomFollowUsedRange="0">
    <extLst/>
  </autoFilter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8575"/>
  <sheetViews>
    <sheetView topLeftCell="B1" workbookViewId="0">
      <selection activeCell="L29" sqref="L29"/>
    </sheetView>
  </sheetViews>
  <sheetFormatPr defaultColWidth="11" defaultRowHeight="14"/>
  <cols>
    <col min="1" max="16384" width="11" style="71"/>
  </cols>
  <sheetData>
    <row r="1" ht="56" spans="1:19">
      <c r="A1" s="86" t="s">
        <v>191</v>
      </c>
      <c r="B1" s="87" t="s">
        <v>192</v>
      </c>
      <c r="C1" s="87" t="s">
        <v>193</v>
      </c>
      <c r="D1" s="87" t="s">
        <v>194</v>
      </c>
      <c r="E1" s="87" t="s">
        <v>195</v>
      </c>
      <c r="F1" s="87" t="s">
        <v>196</v>
      </c>
      <c r="G1" s="87" t="s">
        <v>197</v>
      </c>
      <c r="H1" s="87" t="s">
        <v>198</v>
      </c>
      <c r="I1" s="87" t="s">
        <v>199</v>
      </c>
      <c r="J1" s="91" t="s">
        <v>200</v>
      </c>
      <c r="K1" s="87" t="s">
        <v>201</v>
      </c>
      <c r="L1" s="87" t="s">
        <v>202</v>
      </c>
      <c r="M1" s="92" t="s">
        <v>203</v>
      </c>
      <c r="N1" s="87" t="s">
        <v>205</v>
      </c>
      <c r="O1" s="87" t="s">
        <v>206</v>
      </c>
      <c r="P1" s="87" t="s">
        <v>207</v>
      </c>
      <c r="Q1" s="95" t="s">
        <v>208</v>
      </c>
      <c r="R1" s="96" t="s">
        <v>210</v>
      </c>
      <c r="S1" s="97" t="s">
        <v>1594</v>
      </c>
    </row>
    <row r="2" spans="1:19">
      <c r="A2" s="88">
        <v>150805</v>
      </c>
      <c r="B2" s="89"/>
      <c r="C2" s="89" t="s">
        <v>1571</v>
      </c>
      <c r="D2" s="89"/>
      <c r="E2" s="89" t="s">
        <v>58</v>
      </c>
      <c r="F2" s="89"/>
      <c r="G2" s="90">
        <v>1000</v>
      </c>
      <c r="H2" s="89"/>
      <c r="I2" s="89"/>
      <c r="J2" s="93"/>
      <c r="K2" s="89"/>
      <c r="L2" s="90"/>
      <c r="M2" s="94"/>
      <c r="N2" s="90" t="s">
        <v>616</v>
      </c>
      <c r="O2" s="90">
        <v>5</v>
      </c>
      <c r="P2" s="89"/>
      <c r="Q2" s="98"/>
      <c r="R2" s="99"/>
      <c r="S2" s="71">
        <v>2038</v>
      </c>
    </row>
    <row r="3" spans="1:19">
      <c r="A3" s="88">
        <v>330828</v>
      </c>
      <c r="B3" s="89"/>
      <c r="C3" s="89" t="s">
        <v>1302</v>
      </c>
      <c r="D3" s="89"/>
      <c r="E3" s="89" t="s">
        <v>87</v>
      </c>
      <c r="F3" s="89"/>
      <c r="G3" s="90">
        <v>1000</v>
      </c>
      <c r="H3" s="89"/>
      <c r="I3" s="89"/>
      <c r="J3" s="93"/>
      <c r="K3" s="89"/>
      <c r="L3" s="90"/>
      <c r="M3" s="94"/>
      <c r="N3" s="90" t="s">
        <v>616</v>
      </c>
      <c r="O3" s="90">
        <v>5</v>
      </c>
      <c r="P3" s="89"/>
      <c r="Q3" s="98"/>
      <c r="R3" s="99"/>
      <c r="S3" s="71">
        <v>2038</v>
      </c>
    </row>
    <row r="4" spans="1:19">
      <c r="A4" s="88">
        <v>330829</v>
      </c>
      <c r="B4" s="89"/>
      <c r="C4" s="89" t="s">
        <v>1303</v>
      </c>
      <c r="D4" s="89"/>
      <c r="E4" s="89" t="s">
        <v>87</v>
      </c>
      <c r="F4" s="89"/>
      <c r="G4" s="90">
        <v>800</v>
      </c>
      <c r="H4" s="89"/>
      <c r="I4" s="89"/>
      <c r="J4" s="93"/>
      <c r="K4" s="89"/>
      <c r="L4" s="90"/>
      <c r="M4" s="94"/>
      <c r="N4" s="90" t="s">
        <v>616</v>
      </c>
      <c r="O4" s="90">
        <v>5</v>
      </c>
      <c r="P4" s="89"/>
      <c r="Q4" s="98"/>
      <c r="R4" s="99"/>
      <c r="S4" s="71">
        <v>2038</v>
      </c>
    </row>
    <row r="5" spans="1:19">
      <c r="A5" s="88">
        <v>330830</v>
      </c>
      <c r="B5" s="89"/>
      <c r="C5" s="89" t="s">
        <v>1304</v>
      </c>
      <c r="D5" s="89"/>
      <c r="E5" s="89" t="s">
        <v>87</v>
      </c>
      <c r="F5" s="89"/>
      <c r="G5" s="90">
        <v>1200</v>
      </c>
      <c r="H5" s="89"/>
      <c r="I5" s="89"/>
      <c r="J5" s="93"/>
      <c r="K5" s="89"/>
      <c r="L5" s="90"/>
      <c r="M5" s="94"/>
      <c r="N5" s="90" t="s">
        <v>616</v>
      </c>
      <c r="O5" s="90">
        <v>5</v>
      </c>
      <c r="P5" s="89"/>
      <c r="Q5" s="98"/>
      <c r="R5" s="99"/>
      <c r="S5" s="71">
        <v>2038</v>
      </c>
    </row>
    <row r="6" spans="1:19">
      <c r="A6" s="88">
        <v>420818</v>
      </c>
      <c r="B6" s="89"/>
      <c r="C6" s="89" t="s">
        <v>1565</v>
      </c>
      <c r="D6" s="89"/>
      <c r="E6" s="89" t="s">
        <v>117</v>
      </c>
      <c r="F6" s="89"/>
      <c r="G6" s="90">
        <v>1200</v>
      </c>
      <c r="H6" s="89"/>
      <c r="I6" s="89"/>
      <c r="J6" s="93"/>
      <c r="K6" s="89"/>
      <c r="L6" s="90"/>
      <c r="M6" s="94"/>
      <c r="N6" s="90" t="s">
        <v>616</v>
      </c>
      <c r="O6" s="90">
        <v>5</v>
      </c>
      <c r="P6" s="89"/>
      <c r="Q6" s="98"/>
      <c r="R6" s="99"/>
      <c r="S6" s="71">
        <v>2038</v>
      </c>
    </row>
    <row r="7" spans="1:19">
      <c r="A7" s="88">
        <v>420819</v>
      </c>
      <c r="B7" s="89"/>
      <c r="C7" s="89" t="s">
        <v>1566</v>
      </c>
      <c r="D7" s="89"/>
      <c r="E7" s="89" t="s">
        <v>117</v>
      </c>
      <c r="F7" s="89"/>
      <c r="G7" s="90">
        <v>1200</v>
      </c>
      <c r="H7" s="89"/>
      <c r="I7" s="89"/>
      <c r="J7" s="93"/>
      <c r="K7" s="89"/>
      <c r="L7" s="90"/>
      <c r="M7" s="94"/>
      <c r="N7" s="90" t="s">
        <v>616</v>
      </c>
      <c r="O7" s="90">
        <v>5</v>
      </c>
      <c r="P7" s="89"/>
      <c r="Q7" s="98"/>
      <c r="R7" s="99"/>
      <c r="S7" s="71">
        <v>2038</v>
      </c>
    </row>
    <row r="8" spans="1:19">
      <c r="A8" s="88">
        <v>420820</v>
      </c>
      <c r="B8" s="89"/>
      <c r="C8" s="89" t="s">
        <v>1567</v>
      </c>
      <c r="D8" s="89"/>
      <c r="E8" s="89" t="s">
        <v>117</v>
      </c>
      <c r="F8" s="89"/>
      <c r="G8" s="90">
        <v>1200</v>
      </c>
      <c r="H8" s="89"/>
      <c r="I8" s="89"/>
      <c r="J8" s="93"/>
      <c r="K8" s="89"/>
      <c r="L8" s="90"/>
      <c r="M8" s="94"/>
      <c r="N8" s="90" t="s">
        <v>616</v>
      </c>
      <c r="O8" s="90">
        <v>5</v>
      </c>
      <c r="P8" s="89"/>
      <c r="Q8" s="98"/>
      <c r="R8" s="99"/>
      <c r="S8" s="71">
        <v>2038</v>
      </c>
    </row>
    <row r="9" spans="1:19">
      <c r="A9" s="88">
        <v>420821</v>
      </c>
      <c r="B9" s="89"/>
      <c r="C9" s="89" t="s">
        <v>1568</v>
      </c>
      <c r="D9" s="89"/>
      <c r="E9" s="89" t="s">
        <v>117</v>
      </c>
      <c r="F9" s="89"/>
      <c r="G9" s="90">
        <v>1200</v>
      </c>
      <c r="H9" s="89"/>
      <c r="I9" s="89"/>
      <c r="J9" s="93"/>
      <c r="K9" s="89"/>
      <c r="L9" s="90"/>
      <c r="M9" s="94"/>
      <c r="N9" s="90" t="s">
        <v>616</v>
      </c>
      <c r="O9" s="90">
        <v>5</v>
      </c>
      <c r="P9" s="89"/>
      <c r="Q9" s="98"/>
      <c r="R9" s="99"/>
      <c r="S9" s="71">
        <v>2038</v>
      </c>
    </row>
    <row r="10" spans="1:19">
      <c r="A10" s="88">
        <v>420822</v>
      </c>
      <c r="B10" s="89"/>
      <c r="C10" s="89" t="s">
        <v>615</v>
      </c>
      <c r="D10" s="89"/>
      <c r="E10" s="89" t="s">
        <v>117</v>
      </c>
      <c r="F10" s="89"/>
      <c r="G10" s="90">
        <v>1200</v>
      </c>
      <c r="H10" s="89"/>
      <c r="I10" s="89"/>
      <c r="J10" s="93"/>
      <c r="K10" s="89"/>
      <c r="L10" s="90"/>
      <c r="M10" s="94"/>
      <c r="N10" s="90" t="s">
        <v>616</v>
      </c>
      <c r="O10" s="90">
        <v>5</v>
      </c>
      <c r="P10" s="89"/>
      <c r="Q10" s="98"/>
      <c r="R10" s="99"/>
      <c r="S10" s="71">
        <v>2038</v>
      </c>
    </row>
    <row r="11" spans="1:19">
      <c r="A11" s="88">
        <v>420823</v>
      </c>
      <c r="B11" s="89"/>
      <c r="C11" s="89" t="s">
        <v>1569</v>
      </c>
      <c r="D11" s="89"/>
      <c r="E11" s="89" t="s">
        <v>117</v>
      </c>
      <c r="F11" s="89"/>
      <c r="G11" s="90">
        <v>1200</v>
      </c>
      <c r="H11" s="89"/>
      <c r="I11" s="89"/>
      <c r="J11" s="93"/>
      <c r="K11" s="89"/>
      <c r="L11" s="90"/>
      <c r="M11" s="94"/>
      <c r="N11" s="90" t="s">
        <v>616</v>
      </c>
      <c r="O11" s="90">
        <v>5</v>
      </c>
      <c r="P11" s="89"/>
      <c r="Q11" s="98"/>
      <c r="R11" s="99"/>
      <c r="S11" s="71">
        <v>2038</v>
      </c>
    </row>
    <row r="12" spans="1:19">
      <c r="A12" s="88">
        <v>430818</v>
      </c>
      <c r="B12" s="89"/>
      <c r="C12" s="89" t="s">
        <v>1570</v>
      </c>
      <c r="D12" s="89"/>
      <c r="E12" s="89" t="s">
        <v>122</v>
      </c>
      <c r="F12" s="89"/>
      <c r="G12" s="90">
        <v>1200</v>
      </c>
      <c r="H12" s="89"/>
      <c r="I12" s="89"/>
      <c r="J12" s="93"/>
      <c r="K12" s="89"/>
      <c r="L12" s="90"/>
      <c r="M12" s="94"/>
      <c r="N12" s="90" t="s">
        <v>616</v>
      </c>
      <c r="O12" s="90">
        <v>5</v>
      </c>
      <c r="P12" s="89"/>
      <c r="Q12" s="98"/>
      <c r="R12" s="99"/>
      <c r="S12" s="71">
        <v>2038</v>
      </c>
    </row>
    <row r="13" spans="1:19">
      <c r="A13" s="88">
        <v>440818</v>
      </c>
      <c r="B13" s="89"/>
      <c r="C13" s="89" t="s">
        <v>1564</v>
      </c>
      <c r="D13" s="89"/>
      <c r="E13" s="89" t="s">
        <v>127</v>
      </c>
      <c r="F13" s="89"/>
      <c r="G13" s="90">
        <v>2400</v>
      </c>
      <c r="H13" s="89"/>
      <c r="I13" s="89"/>
      <c r="J13" s="93"/>
      <c r="K13" s="89"/>
      <c r="L13" s="90"/>
      <c r="M13" s="94"/>
      <c r="N13" s="90" t="s">
        <v>616</v>
      </c>
      <c r="O13" s="90">
        <v>5</v>
      </c>
      <c r="P13" s="89"/>
      <c r="Q13" s="98"/>
      <c r="R13" s="99"/>
      <c r="S13" s="71">
        <v>2038</v>
      </c>
    </row>
    <row r="14" spans="1:19">
      <c r="A14" s="88">
        <v>440819</v>
      </c>
      <c r="B14" s="89"/>
      <c r="C14" s="89" t="s">
        <v>1305</v>
      </c>
      <c r="D14" s="89"/>
      <c r="E14" s="89" t="s">
        <v>127</v>
      </c>
      <c r="F14" s="89"/>
      <c r="G14" s="90">
        <v>1200</v>
      </c>
      <c r="H14" s="89"/>
      <c r="I14" s="89"/>
      <c r="J14" s="93"/>
      <c r="K14" s="89"/>
      <c r="L14" s="90"/>
      <c r="M14" s="94"/>
      <c r="N14" s="90" t="s">
        <v>616</v>
      </c>
      <c r="O14" s="90">
        <v>5</v>
      </c>
      <c r="P14" s="89"/>
      <c r="Q14" s="98"/>
      <c r="R14" s="99"/>
      <c r="S14" s="71">
        <v>2039</v>
      </c>
    </row>
    <row r="15" spans="1:19">
      <c r="A15" s="88">
        <v>450815</v>
      </c>
      <c r="B15" s="89"/>
      <c r="C15" s="89" t="s">
        <v>1306</v>
      </c>
      <c r="D15" s="89"/>
      <c r="E15" s="89" t="s">
        <v>132</v>
      </c>
      <c r="F15" s="89"/>
      <c r="G15" s="90">
        <v>1200</v>
      </c>
      <c r="H15" s="89"/>
      <c r="I15" s="89"/>
      <c r="J15" s="93"/>
      <c r="K15" s="89"/>
      <c r="L15" s="90"/>
      <c r="M15" s="94"/>
      <c r="N15" s="90" t="s">
        <v>616</v>
      </c>
      <c r="O15" s="90">
        <v>5</v>
      </c>
      <c r="P15" s="89"/>
      <c r="Q15" s="98"/>
      <c r="R15" s="99"/>
      <c r="S15" s="71">
        <v>2039</v>
      </c>
    </row>
    <row r="16" spans="1:19">
      <c r="A16" s="88">
        <v>500808</v>
      </c>
      <c r="B16" s="89"/>
      <c r="C16" s="89" t="s">
        <v>1307</v>
      </c>
      <c r="D16" s="89"/>
      <c r="E16" s="89" t="s">
        <v>142</v>
      </c>
      <c r="F16" s="89"/>
      <c r="G16" s="90">
        <v>1200</v>
      </c>
      <c r="H16" s="89"/>
      <c r="I16" s="89"/>
      <c r="J16" s="93"/>
      <c r="K16" s="89"/>
      <c r="L16" s="90"/>
      <c r="M16" s="94"/>
      <c r="N16" s="90" t="s">
        <v>616</v>
      </c>
      <c r="O16" s="90">
        <v>5</v>
      </c>
      <c r="P16" s="89"/>
      <c r="Q16" s="98"/>
      <c r="R16" s="99"/>
      <c r="S16" s="71">
        <v>2039</v>
      </c>
    </row>
    <row r="17" spans="1:19">
      <c r="A17" s="88">
        <v>500809</v>
      </c>
      <c r="B17" s="89"/>
      <c r="C17" s="89" t="s">
        <v>1308</v>
      </c>
      <c r="D17" s="89"/>
      <c r="E17" s="89" t="s">
        <v>142</v>
      </c>
      <c r="F17" s="89"/>
      <c r="G17" s="90">
        <v>1200</v>
      </c>
      <c r="H17" s="89"/>
      <c r="I17" s="89"/>
      <c r="J17" s="93"/>
      <c r="K17" s="89"/>
      <c r="L17" s="90"/>
      <c r="M17" s="94"/>
      <c r="N17" s="90" t="s">
        <v>616</v>
      </c>
      <c r="O17" s="90">
        <v>5</v>
      </c>
      <c r="P17" s="89"/>
      <c r="Q17" s="98"/>
      <c r="R17" s="99"/>
      <c r="S17" s="71">
        <v>2039</v>
      </c>
    </row>
    <row r="18" spans="1:19">
      <c r="A18" s="88">
        <v>540825</v>
      </c>
      <c r="B18" s="89"/>
      <c r="C18" s="89" t="s">
        <v>1572</v>
      </c>
      <c r="D18" s="89"/>
      <c r="E18" s="89" t="s">
        <v>162</v>
      </c>
      <c r="F18" s="89"/>
      <c r="G18" s="90">
        <v>2600</v>
      </c>
      <c r="H18" s="89"/>
      <c r="I18" s="89"/>
      <c r="J18" s="93"/>
      <c r="K18" s="89"/>
      <c r="L18" s="90"/>
      <c r="M18" s="94"/>
      <c r="N18" s="90" t="s">
        <v>616</v>
      </c>
      <c r="O18" s="90">
        <v>5</v>
      </c>
      <c r="P18" s="89"/>
      <c r="Q18" s="98"/>
      <c r="R18" s="99"/>
      <c r="S18" s="71">
        <v>2038</v>
      </c>
    </row>
    <row r="19" spans="1:19">
      <c r="A19" s="88">
        <v>540826</v>
      </c>
      <c r="B19" s="89"/>
      <c r="C19" s="89" t="s">
        <v>1573</v>
      </c>
      <c r="D19" s="89"/>
      <c r="E19" s="89" t="s">
        <v>162</v>
      </c>
      <c r="F19" s="89"/>
      <c r="G19" s="90">
        <v>1600</v>
      </c>
      <c r="H19" s="89"/>
      <c r="I19" s="89"/>
      <c r="J19" s="93"/>
      <c r="K19" s="89"/>
      <c r="L19" s="90"/>
      <c r="M19" s="94"/>
      <c r="N19" s="90" t="s">
        <v>616</v>
      </c>
      <c r="O19" s="90">
        <v>5</v>
      </c>
      <c r="P19" s="89"/>
      <c r="Q19" s="98"/>
      <c r="R19" s="99"/>
      <c r="S19" s="71">
        <v>2038</v>
      </c>
    </row>
    <row r="20" spans="1:19">
      <c r="A20" s="88">
        <v>540827</v>
      </c>
      <c r="B20" s="89"/>
      <c r="C20" s="89" t="s">
        <v>1574</v>
      </c>
      <c r="D20" s="89"/>
      <c r="E20" s="89" t="s">
        <v>162</v>
      </c>
      <c r="F20" s="89"/>
      <c r="G20" s="90">
        <v>3000</v>
      </c>
      <c r="H20" s="89"/>
      <c r="I20" s="89"/>
      <c r="J20" s="93"/>
      <c r="K20" s="89"/>
      <c r="L20" s="90"/>
      <c r="M20" s="94"/>
      <c r="N20" s="90" t="s">
        <v>616</v>
      </c>
      <c r="O20" s="90">
        <v>5</v>
      </c>
      <c r="P20" s="89"/>
      <c r="Q20" s="98"/>
      <c r="R20" s="99"/>
      <c r="S20" s="71">
        <v>2038</v>
      </c>
    </row>
    <row r="21" spans="1:19">
      <c r="A21" s="88">
        <v>540828</v>
      </c>
      <c r="B21" s="89"/>
      <c r="C21" s="89" t="s">
        <v>1310</v>
      </c>
      <c r="D21" s="89"/>
      <c r="E21" s="89" t="s">
        <v>162</v>
      </c>
      <c r="F21" s="89"/>
      <c r="G21" s="90">
        <v>1600</v>
      </c>
      <c r="H21" s="89"/>
      <c r="I21" s="89"/>
      <c r="J21" s="93"/>
      <c r="K21" s="89"/>
      <c r="L21" s="90"/>
      <c r="M21" s="94"/>
      <c r="N21" s="90" t="s">
        <v>616</v>
      </c>
      <c r="O21" s="90">
        <v>5</v>
      </c>
      <c r="P21" s="89"/>
      <c r="Q21" s="98"/>
      <c r="R21" s="99"/>
      <c r="S21" s="71">
        <v>2040</v>
      </c>
    </row>
    <row r="22" spans="1:19">
      <c r="A22" s="88">
        <v>540829</v>
      </c>
      <c r="B22" s="89"/>
      <c r="C22" s="89" t="s">
        <v>1311</v>
      </c>
      <c r="D22" s="89"/>
      <c r="E22" s="89" t="s">
        <v>162</v>
      </c>
      <c r="F22" s="89"/>
      <c r="G22" s="90">
        <v>1000</v>
      </c>
      <c r="H22" s="89"/>
      <c r="I22" s="89"/>
      <c r="J22" s="93"/>
      <c r="K22" s="89"/>
      <c r="L22" s="90"/>
      <c r="M22" s="94"/>
      <c r="N22" s="90" t="s">
        <v>616</v>
      </c>
      <c r="O22" s="90">
        <v>5</v>
      </c>
      <c r="P22" s="89"/>
      <c r="Q22" s="98"/>
      <c r="R22" s="99"/>
      <c r="S22" s="71">
        <v>2040</v>
      </c>
    </row>
    <row r="23" spans="1:19">
      <c r="A23" s="88">
        <v>540830</v>
      </c>
      <c r="B23" s="89"/>
      <c r="C23" s="89" t="s">
        <v>1312</v>
      </c>
      <c r="D23" s="89"/>
      <c r="E23" s="89" t="s">
        <v>162</v>
      </c>
      <c r="F23" s="89"/>
      <c r="G23" s="90">
        <v>1000</v>
      </c>
      <c r="H23" s="89"/>
      <c r="I23" s="89"/>
      <c r="J23" s="93"/>
      <c r="K23" s="89"/>
      <c r="L23" s="90"/>
      <c r="M23" s="94"/>
      <c r="N23" s="90" t="s">
        <v>616</v>
      </c>
      <c r="O23" s="90">
        <v>5</v>
      </c>
      <c r="P23" s="89"/>
      <c r="Q23" s="98"/>
      <c r="R23" s="99"/>
      <c r="S23" s="71">
        <v>2040</v>
      </c>
    </row>
    <row r="24" spans="1:19">
      <c r="A24" s="88">
        <v>630815</v>
      </c>
      <c r="B24" s="89"/>
      <c r="C24" s="89" t="s">
        <v>1309</v>
      </c>
      <c r="D24" s="89"/>
      <c r="E24" s="89" t="s">
        <v>177</v>
      </c>
      <c r="F24" s="89"/>
      <c r="G24" s="90">
        <v>2500</v>
      </c>
      <c r="H24" s="89"/>
      <c r="I24" s="89"/>
      <c r="J24" s="93"/>
      <c r="K24" s="89"/>
      <c r="L24" s="90"/>
      <c r="M24" s="94"/>
      <c r="N24" s="90" t="s">
        <v>616</v>
      </c>
      <c r="O24" s="90">
        <v>5</v>
      </c>
      <c r="P24" s="89"/>
      <c r="Q24" s="98"/>
      <c r="R24" s="99"/>
      <c r="S24" s="71">
        <v>2040</v>
      </c>
    </row>
    <row r="25" spans="1:19">
      <c r="A25" s="88">
        <v>630816</v>
      </c>
      <c r="B25" s="89"/>
      <c r="C25" s="89" t="s">
        <v>1313</v>
      </c>
      <c r="D25" s="89"/>
      <c r="E25" s="89" t="s">
        <v>177</v>
      </c>
      <c r="F25" s="89"/>
      <c r="G25" s="90">
        <v>600</v>
      </c>
      <c r="H25" s="89"/>
      <c r="I25" s="89"/>
      <c r="J25" s="93"/>
      <c r="K25" s="89"/>
      <c r="L25" s="90"/>
      <c r="M25" s="94"/>
      <c r="N25" s="90" t="s">
        <v>616</v>
      </c>
      <c r="O25" s="90">
        <v>5</v>
      </c>
      <c r="P25" s="89"/>
      <c r="Q25" s="98"/>
      <c r="R25" s="99"/>
      <c r="S25" s="71">
        <v>2041</v>
      </c>
    </row>
    <row r="26" spans="1:19">
      <c r="A26" s="88">
        <v>630817</v>
      </c>
      <c r="B26" s="89"/>
      <c r="C26" s="89" t="s">
        <v>1314</v>
      </c>
      <c r="D26" s="89"/>
      <c r="E26" s="89" t="s">
        <v>177</v>
      </c>
      <c r="F26" s="89"/>
      <c r="G26" s="90">
        <v>400</v>
      </c>
      <c r="H26" s="89"/>
      <c r="I26" s="89"/>
      <c r="J26" s="93"/>
      <c r="K26" s="89"/>
      <c r="L26" s="90"/>
      <c r="M26" s="94"/>
      <c r="N26" s="90" t="s">
        <v>616</v>
      </c>
      <c r="O26" s="90">
        <v>5</v>
      </c>
      <c r="P26" s="89"/>
      <c r="Q26" s="98"/>
      <c r="R26" s="99"/>
      <c r="S26" s="71">
        <v>2041</v>
      </c>
    </row>
    <row r="27" spans="1:19">
      <c r="A27" s="88">
        <v>630818</v>
      </c>
      <c r="B27" s="89"/>
      <c r="C27" s="89" t="s">
        <v>1315</v>
      </c>
      <c r="D27" s="89"/>
      <c r="E27" s="89" t="s">
        <v>177</v>
      </c>
      <c r="F27" s="89"/>
      <c r="G27" s="90">
        <v>1200</v>
      </c>
      <c r="H27" s="89"/>
      <c r="I27" s="89"/>
      <c r="J27" s="93"/>
      <c r="K27" s="89"/>
      <c r="L27" s="90"/>
      <c r="M27" s="94"/>
      <c r="N27" s="90" t="s">
        <v>616</v>
      </c>
      <c r="O27" s="90">
        <v>5</v>
      </c>
      <c r="P27" s="89"/>
      <c r="Q27" s="98"/>
      <c r="R27" s="99"/>
      <c r="S27" s="71">
        <v>2041</v>
      </c>
    </row>
    <row r="28" spans="1:19">
      <c r="A28" s="88">
        <v>630819</v>
      </c>
      <c r="B28" s="89"/>
      <c r="C28" s="89" t="s">
        <v>1316</v>
      </c>
      <c r="D28" s="89"/>
      <c r="E28" s="89" t="s">
        <v>177</v>
      </c>
      <c r="F28" s="89"/>
      <c r="G28" s="90">
        <v>600</v>
      </c>
      <c r="H28" s="89"/>
      <c r="I28" s="89"/>
      <c r="J28" s="93"/>
      <c r="K28" s="89"/>
      <c r="L28" s="90"/>
      <c r="M28" s="94"/>
      <c r="N28" s="90" t="s">
        <v>616</v>
      </c>
      <c r="O28" s="90">
        <v>5</v>
      </c>
      <c r="P28" s="89"/>
      <c r="Q28" s="98"/>
      <c r="R28" s="99"/>
      <c r="S28" s="71">
        <v>2042</v>
      </c>
    </row>
    <row r="29" spans="1:19">
      <c r="A29" s="88">
        <v>630820</v>
      </c>
      <c r="B29" s="89"/>
      <c r="C29" s="89" t="s">
        <v>1317</v>
      </c>
      <c r="D29" s="89"/>
      <c r="E29" s="89" t="s">
        <v>177</v>
      </c>
      <c r="F29" s="89"/>
      <c r="G29" s="90">
        <v>500</v>
      </c>
      <c r="H29" s="89"/>
      <c r="I29" s="89"/>
      <c r="J29" s="93"/>
      <c r="K29" s="89"/>
      <c r="L29" s="90"/>
      <c r="M29" s="94"/>
      <c r="N29" s="90" t="s">
        <v>616</v>
      </c>
      <c r="O29" s="90">
        <v>5</v>
      </c>
      <c r="P29" s="89"/>
      <c r="Q29" s="98"/>
      <c r="R29" s="99"/>
      <c r="S29" s="71">
        <v>2042</v>
      </c>
    </row>
    <row r="30" spans="1:19">
      <c r="A30" s="88">
        <v>630821</v>
      </c>
      <c r="B30" s="89"/>
      <c r="C30" s="89" t="s">
        <v>1318</v>
      </c>
      <c r="D30" s="89"/>
      <c r="E30" s="89" t="s">
        <v>177</v>
      </c>
      <c r="F30" s="89"/>
      <c r="G30" s="90">
        <v>1400</v>
      </c>
      <c r="H30" s="89"/>
      <c r="I30" s="89"/>
      <c r="J30" s="93"/>
      <c r="K30" s="89"/>
      <c r="L30" s="90"/>
      <c r="M30" s="94"/>
      <c r="N30" s="90" t="s">
        <v>616</v>
      </c>
      <c r="O30" s="90">
        <v>5</v>
      </c>
      <c r="P30" s="89"/>
      <c r="Q30" s="98"/>
      <c r="R30" s="99"/>
      <c r="S30" s="71">
        <v>2042</v>
      </c>
    </row>
    <row r="31" spans="1:19">
      <c r="A31" s="88">
        <v>630822</v>
      </c>
      <c r="B31" s="89"/>
      <c r="C31" s="89" t="s">
        <v>1319</v>
      </c>
      <c r="D31" s="89"/>
      <c r="E31" s="89" t="s">
        <v>177</v>
      </c>
      <c r="F31" s="89"/>
      <c r="G31" s="90">
        <v>2400</v>
      </c>
      <c r="H31" s="89"/>
      <c r="I31" s="89"/>
      <c r="J31" s="93"/>
      <c r="K31" s="89"/>
      <c r="L31" s="90"/>
      <c r="M31" s="94"/>
      <c r="N31" s="90" t="s">
        <v>616</v>
      </c>
      <c r="O31" s="90">
        <v>5</v>
      </c>
      <c r="P31" s="89"/>
      <c r="Q31" s="98"/>
      <c r="R31" s="99"/>
      <c r="S31" s="71">
        <v>2042</v>
      </c>
    </row>
    <row r="32" spans="1:19">
      <c r="A32" s="88">
        <v>630823</v>
      </c>
      <c r="B32" s="89"/>
      <c r="C32" s="89" t="s">
        <v>1320</v>
      </c>
      <c r="D32" s="89"/>
      <c r="E32" s="89" t="s">
        <v>177</v>
      </c>
      <c r="F32" s="89"/>
      <c r="G32" s="90">
        <v>1400</v>
      </c>
      <c r="H32" s="89"/>
      <c r="I32" s="89"/>
      <c r="J32" s="93"/>
      <c r="K32" s="89"/>
      <c r="L32" s="90"/>
      <c r="M32" s="94"/>
      <c r="N32" s="90" t="s">
        <v>616</v>
      </c>
      <c r="O32" s="90">
        <v>5</v>
      </c>
      <c r="P32" s="89"/>
      <c r="Q32" s="98"/>
      <c r="R32" s="99"/>
      <c r="S32" s="71">
        <v>2042</v>
      </c>
    </row>
    <row r="1048575" spans="7:7">
      <c r="G1048575" s="71">
        <f>SUM(G2:G1048574)</f>
        <v>41400</v>
      </c>
    </row>
  </sheetData>
  <autoFilter xmlns:etc="http://www.wps.cn/officeDocument/2017/etCustomData" ref="A1:S32" etc:filterBottomFollowUsedRange="0">
    <extLst/>
  </autoFilter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0"/>
  <sheetViews>
    <sheetView workbookViewId="0">
      <selection activeCell="S3" sqref="S3"/>
    </sheetView>
  </sheetViews>
  <sheetFormatPr defaultColWidth="11" defaultRowHeight="14"/>
  <cols>
    <col min="1" max="16384" width="11" style="71"/>
  </cols>
  <sheetData>
    <row r="1" ht="56" spans="1:19">
      <c r="A1" s="86" t="s">
        <v>191</v>
      </c>
      <c r="B1" s="87" t="s">
        <v>192</v>
      </c>
      <c r="C1" s="87" t="s">
        <v>193</v>
      </c>
      <c r="D1" s="87" t="s">
        <v>194</v>
      </c>
      <c r="E1" s="87" t="s">
        <v>195</v>
      </c>
      <c r="F1" s="87" t="s">
        <v>196</v>
      </c>
      <c r="G1" s="87" t="s">
        <v>197</v>
      </c>
      <c r="H1" s="87" t="s">
        <v>198</v>
      </c>
      <c r="I1" s="87" t="s">
        <v>199</v>
      </c>
      <c r="J1" s="91" t="s">
        <v>200</v>
      </c>
      <c r="K1" s="87" t="s">
        <v>201</v>
      </c>
      <c r="L1" s="87" t="s">
        <v>202</v>
      </c>
      <c r="M1" s="92" t="s">
        <v>203</v>
      </c>
      <c r="N1" s="87" t="s">
        <v>205</v>
      </c>
      <c r="O1" s="87" t="s">
        <v>206</v>
      </c>
      <c r="P1" s="87" t="s">
        <v>207</v>
      </c>
      <c r="Q1" s="95" t="s">
        <v>208</v>
      </c>
      <c r="R1" s="96" t="s">
        <v>210</v>
      </c>
      <c r="S1" s="97" t="s">
        <v>1594</v>
      </c>
    </row>
    <row r="2" spans="1:19">
      <c r="A2" s="88">
        <v>540840</v>
      </c>
      <c r="B2" s="89"/>
      <c r="C2" s="89" t="s">
        <v>1327</v>
      </c>
      <c r="D2" s="89"/>
      <c r="E2" s="89" t="s">
        <v>162</v>
      </c>
      <c r="F2" s="89"/>
      <c r="G2" s="90">
        <v>2400</v>
      </c>
      <c r="H2" s="89"/>
      <c r="I2" s="89"/>
      <c r="J2" s="93"/>
      <c r="K2" s="89"/>
      <c r="L2" s="90"/>
      <c r="M2" s="94"/>
      <c r="N2" s="90" t="s">
        <v>556</v>
      </c>
      <c r="O2" s="90">
        <v>6</v>
      </c>
      <c r="P2" s="89"/>
      <c r="Q2" s="98"/>
      <c r="R2" s="99"/>
      <c r="S2" s="71">
        <v>2043</v>
      </c>
    </row>
    <row r="3" spans="1:19">
      <c r="A3" s="88">
        <v>540841</v>
      </c>
      <c r="B3" s="89"/>
      <c r="C3" s="89" t="s">
        <v>1328</v>
      </c>
      <c r="D3" s="89"/>
      <c r="E3" s="89" t="s">
        <v>162</v>
      </c>
      <c r="F3" s="89"/>
      <c r="G3" s="90">
        <v>3000</v>
      </c>
      <c r="H3" s="89"/>
      <c r="I3" s="89"/>
      <c r="J3" s="93"/>
      <c r="K3" s="89"/>
      <c r="L3" s="90"/>
      <c r="M3" s="94"/>
      <c r="N3" s="90" t="s">
        <v>556</v>
      </c>
      <c r="O3" s="90">
        <v>6</v>
      </c>
      <c r="P3" s="89"/>
      <c r="Q3" s="98"/>
      <c r="R3" s="99"/>
      <c r="S3" s="71">
        <v>2043</v>
      </c>
    </row>
    <row r="4" spans="1:19">
      <c r="A4" s="88">
        <v>540842</v>
      </c>
      <c r="B4" s="89"/>
      <c r="C4" s="89" t="s">
        <v>1329</v>
      </c>
      <c r="D4" s="89"/>
      <c r="E4" s="89" t="s">
        <v>162</v>
      </c>
      <c r="F4" s="89"/>
      <c r="G4" s="90">
        <v>3200</v>
      </c>
      <c r="H4" s="89"/>
      <c r="I4" s="89"/>
      <c r="J4" s="93"/>
      <c r="K4" s="89"/>
      <c r="L4" s="90"/>
      <c r="M4" s="94"/>
      <c r="N4" s="90" t="s">
        <v>556</v>
      </c>
      <c r="O4" s="90">
        <v>6</v>
      </c>
      <c r="P4" s="89"/>
      <c r="Q4" s="98"/>
      <c r="R4" s="99"/>
      <c r="S4" s="71">
        <v>2043</v>
      </c>
    </row>
    <row r="5" spans="1:19">
      <c r="A5" s="88">
        <v>540843</v>
      </c>
      <c r="B5" s="89"/>
      <c r="C5" s="89" t="s">
        <v>1330</v>
      </c>
      <c r="D5" s="89"/>
      <c r="E5" s="89" t="s">
        <v>162</v>
      </c>
      <c r="F5" s="89"/>
      <c r="G5" s="90">
        <v>3000</v>
      </c>
      <c r="H5" s="89"/>
      <c r="I5" s="89"/>
      <c r="J5" s="93"/>
      <c r="K5" s="89"/>
      <c r="L5" s="90"/>
      <c r="M5" s="94"/>
      <c r="N5" s="90" t="s">
        <v>556</v>
      </c>
      <c r="O5" s="90">
        <v>6</v>
      </c>
      <c r="P5" s="89"/>
      <c r="Q5" s="98"/>
      <c r="R5" s="99"/>
      <c r="S5" s="71">
        <v>2043</v>
      </c>
    </row>
    <row r="6" spans="1:19">
      <c r="A6" s="88">
        <v>540844</v>
      </c>
      <c r="B6" s="89"/>
      <c r="C6" s="89" t="s">
        <v>1331</v>
      </c>
      <c r="D6" s="89"/>
      <c r="E6" s="89" t="s">
        <v>162</v>
      </c>
      <c r="F6" s="89"/>
      <c r="G6" s="90">
        <v>1500</v>
      </c>
      <c r="H6" s="89"/>
      <c r="I6" s="89"/>
      <c r="J6" s="93"/>
      <c r="K6" s="89"/>
      <c r="L6" s="90"/>
      <c r="M6" s="94"/>
      <c r="N6" s="90" t="s">
        <v>556</v>
      </c>
      <c r="O6" s="90">
        <v>6</v>
      </c>
      <c r="P6" s="89"/>
      <c r="Q6" s="98"/>
      <c r="R6" s="99"/>
      <c r="S6" s="71">
        <v>2043</v>
      </c>
    </row>
    <row r="7" spans="1:19">
      <c r="A7" s="88">
        <v>540845</v>
      </c>
      <c r="B7" s="89"/>
      <c r="C7" s="89" t="s">
        <v>1332</v>
      </c>
      <c r="D7" s="89"/>
      <c r="E7" s="89" t="s">
        <v>162</v>
      </c>
      <c r="F7" s="89"/>
      <c r="G7" s="90">
        <v>3600</v>
      </c>
      <c r="H7" s="89"/>
      <c r="I7" s="89"/>
      <c r="J7" s="93"/>
      <c r="K7" s="89"/>
      <c r="L7" s="90"/>
      <c r="M7" s="94"/>
      <c r="N7" s="90" t="s">
        <v>556</v>
      </c>
      <c r="O7" s="90">
        <v>6</v>
      </c>
      <c r="P7" s="89"/>
      <c r="Q7" s="98"/>
      <c r="R7" s="99"/>
      <c r="S7" s="71">
        <v>2043</v>
      </c>
    </row>
    <row r="8" spans="1:19">
      <c r="A8" s="88">
        <v>610809</v>
      </c>
      <c r="B8" s="89"/>
      <c r="C8" s="89" t="s">
        <v>1321</v>
      </c>
      <c r="D8" s="89"/>
      <c r="E8" s="89" t="s">
        <v>167</v>
      </c>
      <c r="F8" s="89"/>
      <c r="G8" s="90">
        <v>1400</v>
      </c>
      <c r="H8" s="89"/>
      <c r="I8" s="89"/>
      <c r="J8" s="93"/>
      <c r="K8" s="89"/>
      <c r="L8" s="90"/>
      <c r="M8" s="94"/>
      <c r="N8" s="90" t="s">
        <v>556</v>
      </c>
      <c r="O8" s="90">
        <v>6</v>
      </c>
      <c r="P8" s="89"/>
      <c r="Q8" s="98"/>
      <c r="R8" s="99"/>
      <c r="S8" s="71">
        <v>2043</v>
      </c>
    </row>
    <row r="9" spans="1:19">
      <c r="A9" s="88">
        <v>610810</v>
      </c>
      <c r="B9" s="89"/>
      <c r="C9" s="89" t="s">
        <v>1322</v>
      </c>
      <c r="D9" s="89"/>
      <c r="E9" s="89" t="s">
        <v>167</v>
      </c>
      <c r="F9" s="89"/>
      <c r="G9" s="90">
        <v>1600</v>
      </c>
      <c r="H9" s="89"/>
      <c r="I9" s="89"/>
      <c r="J9" s="93"/>
      <c r="K9" s="89"/>
      <c r="L9" s="90"/>
      <c r="M9" s="94"/>
      <c r="N9" s="90" t="s">
        <v>556</v>
      </c>
      <c r="O9" s="90">
        <v>6</v>
      </c>
      <c r="P9" s="89"/>
      <c r="Q9" s="98"/>
      <c r="R9" s="99"/>
      <c r="S9" s="71">
        <v>2043</v>
      </c>
    </row>
    <row r="10" spans="1:19">
      <c r="A10" s="88">
        <v>610811</v>
      </c>
      <c r="B10" s="89"/>
      <c r="C10" s="89" t="s">
        <v>1323</v>
      </c>
      <c r="D10" s="89"/>
      <c r="E10" s="89" t="s">
        <v>167</v>
      </c>
      <c r="F10" s="89"/>
      <c r="G10" s="90">
        <v>300</v>
      </c>
      <c r="H10" s="89"/>
      <c r="I10" s="89"/>
      <c r="J10" s="93"/>
      <c r="K10" s="89"/>
      <c r="L10" s="90"/>
      <c r="M10" s="94"/>
      <c r="N10" s="90" t="s">
        <v>556</v>
      </c>
      <c r="O10" s="90">
        <v>6</v>
      </c>
      <c r="P10" s="89"/>
      <c r="Q10" s="98"/>
      <c r="R10" s="99"/>
      <c r="S10" s="71">
        <v>2043</v>
      </c>
    </row>
    <row r="11" spans="1:19">
      <c r="A11" s="88">
        <v>610812</v>
      </c>
      <c r="B11" s="89"/>
      <c r="C11" s="89" t="s">
        <v>1324</v>
      </c>
      <c r="D11" s="89"/>
      <c r="E11" s="89" t="s">
        <v>167</v>
      </c>
      <c r="F11" s="89"/>
      <c r="G11" s="90">
        <v>1350</v>
      </c>
      <c r="H11" s="89"/>
      <c r="I11" s="89"/>
      <c r="J11" s="93"/>
      <c r="K11" s="89"/>
      <c r="L11" s="90"/>
      <c r="M11" s="94"/>
      <c r="N11" s="90" t="s">
        <v>556</v>
      </c>
      <c r="O11" s="90">
        <v>6</v>
      </c>
      <c r="P11" s="89"/>
      <c r="Q11" s="98"/>
      <c r="R11" s="99"/>
      <c r="S11" s="71">
        <v>2043</v>
      </c>
    </row>
    <row r="12" spans="1:19">
      <c r="A12" s="88">
        <v>610813</v>
      </c>
      <c r="B12" s="89"/>
      <c r="C12" s="89" t="s">
        <v>1325</v>
      </c>
      <c r="D12" s="89"/>
      <c r="E12" s="89" t="s">
        <v>167</v>
      </c>
      <c r="F12" s="89"/>
      <c r="G12" s="90">
        <v>1200</v>
      </c>
      <c r="H12" s="89"/>
      <c r="I12" s="89"/>
      <c r="J12" s="93"/>
      <c r="K12" s="89"/>
      <c r="L12" s="90"/>
      <c r="M12" s="94"/>
      <c r="N12" s="90" t="s">
        <v>556</v>
      </c>
      <c r="O12" s="90">
        <v>6</v>
      </c>
      <c r="P12" s="89"/>
      <c r="Q12" s="98"/>
      <c r="R12" s="99"/>
      <c r="S12" s="71">
        <v>2043</v>
      </c>
    </row>
    <row r="13" spans="1:19">
      <c r="A13" s="88">
        <v>610814</v>
      </c>
      <c r="B13" s="89"/>
      <c r="C13" s="89" t="s">
        <v>1326</v>
      </c>
      <c r="D13" s="89"/>
      <c r="E13" s="89" t="s">
        <v>167</v>
      </c>
      <c r="F13" s="89"/>
      <c r="G13" s="90">
        <v>1200</v>
      </c>
      <c r="H13" s="89"/>
      <c r="I13" s="89"/>
      <c r="J13" s="93"/>
      <c r="K13" s="89"/>
      <c r="L13" s="90"/>
      <c r="M13" s="94"/>
      <c r="N13" s="90" t="s">
        <v>556</v>
      </c>
      <c r="O13" s="90">
        <v>6</v>
      </c>
      <c r="P13" s="89"/>
      <c r="Q13" s="98"/>
      <c r="R13" s="99"/>
      <c r="S13" s="71">
        <v>2043</v>
      </c>
    </row>
    <row r="14" spans="1:19">
      <c r="A14" s="88">
        <v>340817</v>
      </c>
      <c r="B14" s="89"/>
      <c r="C14" s="89" t="s">
        <v>1333</v>
      </c>
      <c r="D14" s="89"/>
      <c r="E14" s="89" t="s">
        <v>92</v>
      </c>
      <c r="F14" s="89"/>
      <c r="G14" s="90">
        <v>1800</v>
      </c>
      <c r="H14" s="89"/>
      <c r="I14" s="89"/>
      <c r="J14" s="93"/>
      <c r="K14" s="89"/>
      <c r="L14" s="90"/>
      <c r="M14" s="94"/>
      <c r="N14" s="90" t="s">
        <v>556</v>
      </c>
      <c r="O14" s="90">
        <v>6</v>
      </c>
      <c r="P14" s="89"/>
      <c r="Q14" s="98"/>
      <c r="R14" s="99"/>
      <c r="S14" s="71">
        <v>2044</v>
      </c>
    </row>
    <row r="15" spans="1:19">
      <c r="A15" s="88">
        <v>340818</v>
      </c>
      <c r="B15" s="89"/>
      <c r="C15" s="89" t="s">
        <v>1334</v>
      </c>
      <c r="D15" s="89"/>
      <c r="E15" s="89" t="s">
        <v>92</v>
      </c>
      <c r="F15" s="89"/>
      <c r="G15" s="90">
        <v>1200</v>
      </c>
      <c r="H15" s="89"/>
      <c r="I15" s="89"/>
      <c r="J15" s="93"/>
      <c r="K15" s="89"/>
      <c r="L15" s="90"/>
      <c r="M15" s="94"/>
      <c r="N15" s="90" t="s">
        <v>556</v>
      </c>
      <c r="O15" s="90">
        <v>6</v>
      </c>
      <c r="P15" s="89"/>
      <c r="Q15" s="98"/>
      <c r="R15" s="99"/>
      <c r="S15" s="71">
        <v>2044</v>
      </c>
    </row>
    <row r="16" spans="1:19">
      <c r="A16" s="88">
        <v>340819</v>
      </c>
      <c r="B16" s="89"/>
      <c r="C16" s="89" t="s">
        <v>885</v>
      </c>
      <c r="D16" s="89"/>
      <c r="E16" s="89" t="s">
        <v>92</v>
      </c>
      <c r="F16" s="89"/>
      <c r="G16" s="90">
        <v>1000</v>
      </c>
      <c r="H16" s="89"/>
      <c r="I16" s="89"/>
      <c r="J16" s="93"/>
      <c r="K16" s="89"/>
      <c r="L16" s="90"/>
      <c r="M16" s="94"/>
      <c r="N16" s="90" t="s">
        <v>556</v>
      </c>
      <c r="O16" s="90">
        <v>6</v>
      </c>
      <c r="P16" s="89"/>
      <c r="Q16" s="98"/>
      <c r="R16" s="99"/>
      <c r="S16" s="71">
        <v>2044</v>
      </c>
    </row>
    <row r="17" spans="1:19">
      <c r="A17" s="88">
        <v>340820</v>
      </c>
      <c r="B17" s="89"/>
      <c r="C17" s="89" t="s">
        <v>1335</v>
      </c>
      <c r="D17" s="89"/>
      <c r="E17" s="89" t="s">
        <v>92</v>
      </c>
      <c r="F17" s="89"/>
      <c r="G17" s="90">
        <v>1000</v>
      </c>
      <c r="H17" s="89"/>
      <c r="I17" s="89"/>
      <c r="J17" s="93"/>
      <c r="K17" s="89"/>
      <c r="L17" s="90"/>
      <c r="M17" s="94"/>
      <c r="N17" s="90" t="s">
        <v>556</v>
      </c>
      <c r="O17" s="90">
        <v>6</v>
      </c>
      <c r="P17" s="89"/>
      <c r="Q17" s="98"/>
      <c r="R17" s="99"/>
      <c r="S17" s="71">
        <v>2044</v>
      </c>
    </row>
    <row r="18" spans="1:19">
      <c r="A18" s="88">
        <v>340821</v>
      </c>
      <c r="B18" s="89"/>
      <c r="C18" s="89" t="s">
        <v>1336</v>
      </c>
      <c r="D18" s="89"/>
      <c r="E18" s="89" t="s">
        <v>92</v>
      </c>
      <c r="F18" s="89"/>
      <c r="G18" s="90">
        <v>2400</v>
      </c>
      <c r="H18" s="89"/>
      <c r="I18" s="89"/>
      <c r="J18" s="93"/>
      <c r="K18" s="89"/>
      <c r="L18" s="90"/>
      <c r="M18" s="94"/>
      <c r="N18" s="90" t="s">
        <v>556</v>
      </c>
      <c r="O18" s="90">
        <v>6</v>
      </c>
      <c r="P18" s="89"/>
      <c r="Q18" s="98"/>
      <c r="R18" s="99"/>
      <c r="S18" s="71">
        <v>2044</v>
      </c>
    </row>
    <row r="19" spans="1:19">
      <c r="A19" s="88">
        <v>340822</v>
      </c>
      <c r="B19" s="89"/>
      <c r="C19" s="89" t="s">
        <v>1337</v>
      </c>
      <c r="D19" s="89"/>
      <c r="E19" s="89" t="s">
        <v>92</v>
      </c>
      <c r="F19" s="89"/>
      <c r="G19" s="90">
        <v>1200</v>
      </c>
      <c r="H19" s="89"/>
      <c r="I19" s="89"/>
      <c r="J19" s="93"/>
      <c r="K19" s="89"/>
      <c r="L19" s="90"/>
      <c r="M19" s="94"/>
      <c r="N19" s="90" t="s">
        <v>556</v>
      </c>
      <c r="O19" s="90">
        <v>6</v>
      </c>
      <c r="P19" s="89"/>
      <c r="Q19" s="98"/>
      <c r="R19" s="99"/>
      <c r="S19" s="71">
        <v>2044</v>
      </c>
    </row>
    <row r="20" spans="1:19">
      <c r="A20" s="88">
        <v>340823</v>
      </c>
      <c r="B20" s="89"/>
      <c r="C20" s="89" t="s">
        <v>1338</v>
      </c>
      <c r="D20" s="89"/>
      <c r="E20" s="89" t="s">
        <v>92</v>
      </c>
      <c r="F20" s="89"/>
      <c r="G20" s="90">
        <v>600</v>
      </c>
      <c r="H20" s="89"/>
      <c r="I20" s="89"/>
      <c r="J20" s="93"/>
      <c r="K20" s="89"/>
      <c r="L20" s="90"/>
      <c r="M20" s="94"/>
      <c r="N20" s="90" t="s">
        <v>556</v>
      </c>
      <c r="O20" s="90">
        <v>6</v>
      </c>
      <c r="P20" s="89"/>
      <c r="Q20" s="98"/>
      <c r="R20" s="99"/>
      <c r="S20" s="71">
        <v>2044</v>
      </c>
    </row>
    <row r="21" spans="1:19">
      <c r="A21" s="88">
        <v>360810</v>
      </c>
      <c r="B21" s="89"/>
      <c r="C21" s="89" t="s">
        <v>1339</v>
      </c>
      <c r="D21" s="89"/>
      <c r="E21" s="89" t="s">
        <v>102</v>
      </c>
      <c r="F21" s="89"/>
      <c r="G21" s="90">
        <v>1200</v>
      </c>
      <c r="H21" s="89"/>
      <c r="I21" s="89"/>
      <c r="J21" s="93"/>
      <c r="K21" s="89"/>
      <c r="L21" s="90"/>
      <c r="M21" s="94"/>
      <c r="N21" s="90" t="s">
        <v>556</v>
      </c>
      <c r="O21" s="90">
        <v>6</v>
      </c>
      <c r="P21" s="89"/>
      <c r="Q21" s="98"/>
      <c r="R21" s="99"/>
      <c r="S21" s="71">
        <v>2044</v>
      </c>
    </row>
    <row r="22" spans="1:19">
      <c r="A22" s="88">
        <v>360811</v>
      </c>
      <c r="B22" s="89"/>
      <c r="C22" s="89" t="s">
        <v>1340</v>
      </c>
      <c r="D22" s="89"/>
      <c r="E22" s="89" t="s">
        <v>102</v>
      </c>
      <c r="F22" s="89"/>
      <c r="G22" s="90">
        <v>270</v>
      </c>
      <c r="H22" s="89"/>
      <c r="I22" s="89"/>
      <c r="J22" s="93"/>
      <c r="K22" s="89"/>
      <c r="L22" s="90"/>
      <c r="M22" s="94"/>
      <c r="N22" s="90" t="s">
        <v>556</v>
      </c>
      <c r="O22" s="90">
        <v>6</v>
      </c>
      <c r="P22" s="89"/>
      <c r="Q22" s="98"/>
      <c r="R22" s="99"/>
      <c r="S22" s="71">
        <v>2044</v>
      </c>
    </row>
    <row r="23" spans="1:19">
      <c r="A23" s="88">
        <v>360812</v>
      </c>
      <c r="B23" s="89"/>
      <c r="C23" s="89" t="s">
        <v>1341</v>
      </c>
      <c r="D23" s="89"/>
      <c r="E23" s="89" t="s">
        <v>102</v>
      </c>
      <c r="F23" s="89"/>
      <c r="G23" s="90">
        <v>290</v>
      </c>
      <c r="H23" s="89"/>
      <c r="I23" s="89"/>
      <c r="J23" s="93"/>
      <c r="K23" s="89"/>
      <c r="L23" s="90"/>
      <c r="M23" s="94"/>
      <c r="N23" s="90" t="s">
        <v>556</v>
      </c>
      <c r="O23" s="90">
        <v>6</v>
      </c>
      <c r="P23" s="89"/>
      <c r="Q23" s="98"/>
      <c r="R23" s="99"/>
      <c r="S23" s="71">
        <v>2044</v>
      </c>
    </row>
    <row r="24" spans="1:19">
      <c r="A24" s="88">
        <v>220821</v>
      </c>
      <c r="B24" s="89"/>
      <c r="C24" s="89" t="s">
        <v>1352</v>
      </c>
      <c r="D24" s="89"/>
      <c r="E24" s="89" t="s">
        <v>68</v>
      </c>
      <c r="F24" s="89"/>
      <c r="G24" s="90">
        <v>1200</v>
      </c>
      <c r="H24" s="89"/>
      <c r="I24" s="89"/>
      <c r="J24" s="93"/>
      <c r="K24" s="89"/>
      <c r="L24" s="90"/>
      <c r="M24" s="94"/>
      <c r="N24" s="90" t="s">
        <v>556</v>
      </c>
      <c r="O24" s="90">
        <v>6</v>
      </c>
      <c r="P24" s="89"/>
      <c r="Q24" s="98"/>
      <c r="R24" s="99"/>
      <c r="S24" s="71">
        <v>2045</v>
      </c>
    </row>
    <row r="25" spans="1:19">
      <c r="A25" s="88">
        <v>220822</v>
      </c>
      <c r="B25" s="89"/>
      <c r="C25" s="89" t="s">
        <v>1353</v>
      </c>
      <c r="D25" s="89"/>
      <c r="E25" s="89" t="s">
        <v>68</v>
      </c>
      <c r="F25" s="89"/>
      <c r="G25" s="90">
        <v>1500</v>
      </c>
      <c r="H25" s="89"/>
      <c r="I25" s="89"/>
      <c r="J25" s="93"/>
      <c r="K25" s="89"/>
      <c r="L25" s="90"/>
      <c r="M25" s="94"/>
      <c r="N25" s="90" t="s">
        <v>556</v>
      </c>
      <c r="O25" s="90">
        <v>6</v>
      </c>
      <c r="P25" s="89"/>
      <c r="Q25" s="98"/>
      <c r="R25" s="99"/>
      <c r="S25" s="71">
        <v>2045</v>
      </c>
    </row>
    <row r="26" spans="1:19">
      <c r="A26" s="88">
        <v>220823</v>
      </c>
      <c r="B26" s="89"/>
      <c r="C26" s="89" t="s">
        <v>1354</v>
      </c>
      <c r="D26" s="89"/>
      <c r="E26" s="89" t="s">
        <v>68</v>
      </c>
      <c r="F26" s="89"/>
      <c r="G26" s="90">
        <v>1000</v>
      </c>
      <c r="H26" s="89"/>
      <c r="I26" s="89"/>
      <c r="J26" s="93"/>
      <c r="K26" s="89"/>
      <c r="L26" s="90"/>
      <c r="M26" s="94"/>
      <c r="N26" s="90" t="s">
        <v>556</v>
      </c>
      <c r="O26" s="90">
        <v>6</v>
      </c>
      <c r="P26" s="89"/>
      <c r="Q26" s="98"/>
      <c r="R26" s="99"/>
      <c r="S26" s="71">
        <v>2045</v>
      </c>
    </row>
    <row r="27" spans="1:19">
      <c r="A27" s="88">
        <v>220824</v>
      </c>
      <c r="B27" s="89"/>
      <c r="C27" s="89" t="s">
        <v>750</v>
      </c>
      <c r="D27" s="89"/>
      <c r="E27" s="89" t="s">
        <v>68</v>
      </c>
      <c r="F27" s="89"/>
      <c r="G27" s="90">
        <v>900</v>
      </c>
      <c r="H27" s="89"/>
      <c r="I27" s="89"/>
      <c r="J27" s="93"/>
      <c r="K27" s="89"/>
      <c r="L27" s="90"/>
      <c r="M27" s="94"/>
      <c r="N27" s="90" t="s">
        <v>556</v>
      </c>
      <c r="O27" s="90">
        <v>6</v>
      </c>
      <c r="P27" s="89"/>
      <c r="Q27" s="98"/>
      <c r="R27" s="99"/>
      <c r="S27" s="71">
        <v>2045</v>
      </c>
    </row>
    <row r="28" spans="1:19">
      <c r="A28" s="88">
        <v>230810</v>
      </c>
      <c r="B28" s="89"/>
      <c r="C28" s="89" t="s">
        <v>1342</v>
      </c>
      <c r="D28" s="89"/>
      <c r="E28" s="89" t="s">
        <v>73</v>
      </c>
      <c r="F28" s="89"/>
      <c r="G28" s="90">
        <v>1800</v>
      </c>
      <c r="H28" s="89"/>
      <c r="I28" s="89"/>
      <c r="J28" s="93"/>
      <c r="K28" s="89"/>
      <c r="L28" s="90"/>
      <c r="M28" s="94"/>
      <c r="N28" s="90" t="s">
        <v>556</v>
      </c>
      <c r="O28" s="90">
        <v>6</v>
      </c>
      <c r="P28" s="89"/>
      <c r="Q28" s="98"/>
      <c r="R28" s="99"/>
      <c r="S28" s="71">
        <v>2045</v>
      </c>
    </row>
    <row r="29" spans="1:19">
      <c r="A29" s="88">
        <v>230811</v>
      </c>
      <c r="B29" s="89"/>
      <c r="C29" s="89" t="s">
        <v>1343</v>
      </c>
      <c r="D29" s="89"/>
      <c r="E29" s="89" t="s">
        <v>73</v>
      </c>
      <c r="F29" s="89"/>
      <c r="G29" s="90">
        <v>1600</v>
      </c>
      <c r="H29" s="89"/>
      <c r="I29" s="89"/>
      <c r="J29" s="93"/>
      <c r="K29" s="89"/>
      <c r="L29" s="90"/>
      <c r="M29" s="94"/>
      <c r="N29" s="90" t="s">
        <v>556</v>
      </c>
      <c r="O29" s="90">
        <v>6</v>
      </c>
      <c r="P29" s="89"/>
      <c r="Q29" s="98"/>
      <c r="R29" s="99"/>
      <c r="S29" s="71">
        <v>2045</v>
      </c>
    </row>
    <row r="30" spans="1:19">
      <c r="A30" s="88">
        <v>230812</v>
      </c>
      <c r="B30" s="89"/>
      <c r="C30" s="89" t="s">
        <v>1344</v>
      </c>
      <c r="D30" s="89"/>
      <c r="E30" s="89" t="s">
        <v>73</v>
      </c>
      <c r="F30" s="89"/>
      <c r="G30" s="90">
        <v>1800</v>
      </c>
      <c r="H30" s="89"/>
      <c r="I30" s="89"/>
      <c r="J30" s="93"/>
      <c r="K30" s="89"/>
      <c r="L30" s="90"/>
      <c r="M30" s="94"/>
      <c r="N30" s="90" t="s">
        <v>556</v>
      </c>
      <c r="O30" s="90">
        <v>6</v>
      </c>
      <c r="P30" s="89"/>
      <c r="Q30" s="98"/>
      <c r="R30" s="99"/>
      <c r="S30" s="71">
        <v>2045</v>
      </c>
    </row>
    <row r="31" spans="1:19">
      <c r="A31" s="88">
        <v>230813</v>
      </c>
      <c r="B31" s="89"/>
      <c r="C31" s="89" t="s">
        <v>1345</v>
      </c>
      <c r="D31" s="89"/>
      <c r="E31" s="89" t="s">
        <v>73</v>
      </c>
      <c r="F31" s="89"/>
      <c r="G31" s="90">
        <v>1200</v>
      </c>
      <c r="H31" s="89"/>
      <c r="I31" s="89"/>
      <c r="J31" s="93"/>
      <c r="K31" s="89"/>
      <c r="L31" s="90"/>
      <c r="M31" s="94"/>
      <c r="N31" s="90" t="s">
        <v>556</v>
      </c>
      <c r="O31" s="90">
        <v>6</v>
      </c>
      <c r="P31" s="89"/>
      <c r="Q31" s="98"/>
      <c r="R31" s="99"/>
      <c r="S31" s="71">
        <v>2045</v>
      </c>
    </row>
    <row r="32" spans="1:19">
      <c r="A32" s="88">
        <v>230814</v>
      </c>
      <c r="B32" s="89"/>
      <c r="C32" s="89" t="s">
        <v>1346</v>
      </c>
      <c r="D32" s="89"/>
      <c r="E32" s="89" t="s">
        <v>73</v>
      </c>
      <c r="F32" s="89"/>
      <c r="G32" s="90">
        <v>1200</v>
      </c>
      <c r="H32" s="89"/>
      <c r="I32" s="89"/>
      <c r="J32" s="93"/>
      <c r="K32" s="89"/>
      <c r="L32" s="90"/>
      <c r="M32" s="94"/>
      <c r="N32" s="90" t="s">
        <v>556</v>
      </c>
      <c r="O32" s="90">
        <v>6</v>
      </c>
      <c r="P32" s="89"/>
      <c r="Q32" s="98"/>
      <c r="R32" s="99"/>
      <c r="S32" s="71">
        <v>2045</v>
      </c>
    </row>
    <row r="33" spans="1:19">
      <c r="A33" s="88">
        <v>230815</v>
      </c>
      <c r="B33" s="89"/>
      <c r="C33" s="89" t="s">
        <v>1347</v>
      </c>
      <c r="D33" s="89"/>
      <c r="E33" s="89" t="s">
        <v>73</v>
      </c>
      <c r="F33" s="89"/>
      <c r="G33" s="90">
        <v>1200</v>
      </c>
      <c r="H33" s="89"/>
      <c r="I33" s="89"/>
      <c r="J33" s="93"/>
      <c r="K33" s="89"/>
      <c r="L33" s="90"/>
      <c r="M33" s="94"/>
      <c r="N33" s="90" t="s">
        <v>556</v>
      </c>
      <c r="O33" s="90">
        <v>6</v>
      </c>
      <c r="P33" s="89"/>
      <c r="Q33" s="98"/>
      <c r="R33" s="99"/>
      <c r="S33" s="71">
        <v>2045</v>
      </c>
    </row>
    <row r="34" spans="1:19">
      <c r="A34" s="88">
        <v>230816</v>
      </c>
      <c r="B34" s="89"/>
      <c r="C34" s="89" t="s">
        <v>1348</v>
      </c>
      <c r="D34" s="89"/>
      <c r="E34" s="89" t="s">
        <v>73</v>
      </c>
      <c r="F34" s="89"/>
      <c r="G34" s="90">
        <v>1600</v>
      </c>
      <c r="H34" s="89"/>
      <c r="I34" s="89"/>
      <c r="J34" s="93"/>
      <c r="K34" s="89"/>
      <c r="L34" s="90"/>
      <c r="M34" s="94"/>
      <c r="N34" s="90" t="s">
        <v>556</v>
      </c>
      <c r="O34" s="90">
        <v>6</v>
      </c>
      <c r="P34" s="89"/>
      <c r="Q34" s="98"/>
      <c r="R34" s="99"/>
      <c r="S34" s="71">
        <v>2045</v>
      </c>
    </row>
    <row r="35" spans="1:19">
      <c r="A35" s="88">
        <v>230817</v>
      </c>
      <c r="B35" s="89"/>
      <c r="C35" s="89" t="s">
        <v>1349</v>
      </c>
      <c r="D35" s="89"/>
      <c r="E35" s="89" t="s">
        <v>73</v>
      </c>
      <c r="F35" s="89"/>
      <c r="G35" s="90">
        <v>1600</v>
      </c>
      <c r="H35" s="89"/>
      <c r="I35" s="89"/>
      <c r="J35" s="93"/>
      <c r="K35" s="89"/>
      <c r="L35" s="90"/>
      <c r="M35" s="94"/>
      <c r="N35" s="90" t="s">
        <v>556</v>
      </c>
      <c r="O35" s="90">
        <v>6</v>
      </c>
      <c r="P35" s="89"/>
      <c r="Q35" s="98"/>
      <c r="R35" s="99"/>
      <c r="S35" s="71">
        <v>2045</v>
      </c>
    </row>
    <row r="36" spans="1:19">
      <c r="A36" s="88">
        <v>230818</v>
      </c>
      <c r="B36" s="89"/>
      <c r="C36" s="89" t="s">
        <v>1350</v>
      </c>
      <c r="D36" s="89"/>
      <c r="E36" s="89" t="s">
        <v>73</v>
      </c>
      <c r="F36" s="89"/>
      <c r="G36" s="90">
        <v>800</v>
      </c>
      <c r="H36" s="89"/>
      <c r="I36" s="89"/>
      <c r="J36" s="93"/>
      <c r="K36" s="89"/>
      <c r="L36" s="90"/>
      <c r="M36" s="94"/>
      <c r="N36" s="90" t="s">
        <v>556</v>
      </c>
      <c r="O36" s="90">
        <v>6</v>
      </c>
      <c r="P36" s="89"/>
      <c r="Q36" s="98"/>
      <c r="R36" s="99"/>
      <c r="S36" s="71">
        <v>2045</v>
      </c>
    </row>
    <row r="37" spans="1:19">
      <c r="A37" s="88">
        <v>230819</v>
      </c>
      <c r="B37" s="89"/>
      <c r="C37" s="89" t="s">
        <v>1351</v>
      </c>
      <c r="D37" s="89"/>
      <c r="E37" s="89" t="s">
        <v>73</v>
      </c>
      <c r="F37" s="89"/>
      <c r="G37" s="90">
        <v>1800</v>
      </c>
      <c r="H37" s="89"/>
      <c r="I37" s="89"/>
      <c r="J37" s="93"/>
      <c r="K37" s="89"/>
      <c r="L37" s="90"/>
      <c r="M37" s="94"/>
      <c r="N37" s="90" t="s">
        <v>556</v>
      </c>
      <c r="O37" s="90">
        <v>6</v>
      </c>
      <c r="P37" s="89"/>
      <c r="Q37" s="98"/>
      <c r="R37" s="99"/>
      <c r="S37" s="71">
        <v>2045</v>
      </c>
    </row>
    <row r="38" spans="1:19">
      <c r="A38" s="88">
        <v>230820</v>
      </c>
      <c r="B38" s="89"/>
      <c r="C38" s="89" t="s">
        <v>1358</v>
      </c>
      <c r="D38" s="89"/>
      <c r="E38" s="89" t="s">
        <v>73</v>
      </c>
      <c r="F38" s="89"/>
      <c r="G38" s="90">
        <v>1600</v>
      </c>
      <c r="H38" s="89"/>
      <c r="I38" s="89"/>
      <c r="J38" s="93"/>
      <c r="K38" s="89"/>
      <c r="L38" s="90"/>
      <c r="M38" s="94"/>
      <c r="N38" s="90" t="s">
        <v>556</v>
      </c>
      <c r="O38" s="90">
        <v>6</v>
      </c>
      <c r="P38" s="89"/>
      <c r="Q38" s="98"/>
      <c r="R38" s="99"/>
      <c r="S38" s="71">
        <v>2046</v>
      </c>
    </row>
    <row r="39" spans="1:19">
      <c r="A39" s="88">
        <v>230821</v>
      </c>
      <c r="B39" s="89"/>
      <c r="C39" s="89" t="s">
        <v>1359</v>
      </c>
      <c r="D39" s="89"/>
      <c r="E39" s="89" t="s">
        <v>73</v>
      </c>
      <c r="F39" s="89"/>
      <c r="G39" s="90">
        <v>1800</v>
      </c>
      <c r="H39" s="89"/>
      <c r="I39" s="89"/>
      <c r="J39" s="93"/>
      <c r="K39" s="89"/>
      <c r="L39" s="90"/>
      <c r="M39" s="94"/>
      <c r="N39" s="90" t="s">
        <v>556</v>
      </c>
      <c r="O39" s="90">
        <v>6</v>
      </c>
      <c r="P39" s="89"/>
      <c r="Q39" s="98"/>
      <c r="R39" s="99"/>
      <c r="S39" s="71">
        <v>2046</v>
      </c>
    </row>
    <row r="40" spans="1:19">
      <c r="A40" s="88">
        <v>230822</v>
      </c>
      <c r="B40" s="89"/>
      <c r="C40" s="89" t="s">
        <v>1360</v>
      </c>
      <c r="D40" s="89"/>
      <c r="E40" s="89" t="s">
        <v>73</v>
      </c>
      <c r="F40" s="89"/>
      <c r="G40" s="90">
        <v>1400</v>
      </c>
      <c r="H40" s="89"/>
      <c r="I40" s="89"/>
      <c r="J40" s="93"/>
      <c r="K40" s="89"/>
      <c r="L40" s="90"/>
      <c r="M40" s="94"/>
      <c r="N40" s="90" t="s">
        <v>556</v>
      </c>
      <c r="O40" s="90">
        <v>6</v>
      </c>
      <c r="P40" s="89"/>
      <c r="Q40" s="98"/>
      <c r="R40" s="99"/>
      <c r="S40" s="71">
        <v>2046</v>
      </c>
    </row>
    <row r="41" spans="1:19">
      <c r="A41" s="88">
        <v>230823</v>
      </c>
      <c r="B41" s="89"/>
      <c r="C41" s="89" t="s">
        <v>1361</v>
      </c>
      <c r="D41" s="89"/>
      <c r="E41" s="89" t="s">
        <v>73</v>
      </c>
      <c r="F41" s="89"/>
      <c r="G41" s="90">
        <v>1200</v>
      </c>
      <c r="H41" s="89"/>
      <c r="I41" s="89"/>
      <c r="J41" s="93"/>
      <c r="K41" s="89"/>
      <c r="L41" s="90"/>
      <c r="M41" s="94"/>
      <c r="N41" s="90" t="s">
        <v>556</v>
      </c>
      <c r="O41" s="90">
        <v>6</v>
      </c>
      <c r="P41" s="89"/>
      <c r="Q41" s="98"/>
      <c r="R41" s="99"/>
      <c r="S41" s="71">
        <v>2046</v>
      </c>
    </row>
    <row r="42" spans="1:19">
      <c r="A42" s="88">
        <v>230824</v>
      </c>
      <c r="B42" s="89"/>
      <c r="C42" s="89" t="s">
        <v>1362</v>
      </c>
      <c r="D42" s="89"/>
      <c r="E42" s="89" t="s">
        <v>73</v>
      </c>
      <c r="F42" s="89"/>
      <c r="G42" s="90">
        <v>1200</v>
      </c>
      <c r="H42" s="89"/>
      <c r="I42" s="89"/>
      <c r="J42" s="93"/>
      <c r="K42" s="89"/>
      <c r="L42" s="90"/>
      <c r="M42" s="94"/>
      <c r="N42" s="90" t="s">
        <v>556</v>
      </c>
      <c r="O42" s="90">
        <v>6</v>
      </c>
      <c r="P42" s="89"/>
      <c r="Q42" s="98"/>
      <c r="R42" s="99"/>
      <c r="S42" s="71">
        <v>2046</v>
      </c>
    </row>
    <row r="43" spans="1:19">
      <c r="A43" s="88">
        <v>230825</v>
      </c>
      <c r="B43" s="89"/>
      <c r="C43" s="89" t="s">
        <v>1363</v>
      </c>
      <c r="D43" s="89"/>
      <c r="E43" s="89" t="s">
        <v>73</v>
      </c>
      <c r="F43" s="89"/>
      <c r="G43" s="90">
        <v>1600</v>
      </c>
      <c r="H43" s="89"/>
      <c r="I43" s="89"/>
      <c r="J43" s="93"/>
      <c r="K43" s="89"/>
      <c r="L43" s="90"/>
      <c r="M43" s="94"/>
      <c r="N43" s="90" t="s">
        <v>556</v>
      </c>
      <c r="O43" s="90">
        <v>6</v>
      </c>
      <c r="P43" s="89"/>
      <c r="Q43" s="98"/>
      <c r="R43" s="99"/>
      <c r="S43" s="71">
        <v>2046</v>
      </c>
    </row>
    <row r="44" spans="1:19">
      <c r="A44" s="88">
        <v>230826</v>
      </c>
      <c r="B44" s="89"/>
      <c r="C44" s="89" t="s">
        <v>1364</v>
      </c>
      <c r="D44" s="89"/>
      <c r="E44" s="89" t="s">
        <v>73</v>
      </c>
      <c r="F44" s="89"/>
      <c r="G44" s="90">
        <v>1800</v>
      </c>
      <c r="H44" s="89"/>
      <c r="I44" s="89"/>
      <c r="J44" s="93"/>
      <c r="K44" s="89"/>
      <c r="L44" s="90"/>
      <c r="M44" s="94"/>
      <c r="N44" s="90" t="s">
        <v>556</v>
      </c>
      <c r="O44" s="90">
        <v>6</v>
      </c>
      <c r="P44" s="89"/>
      <c r="Q44" s="98"/>
      <c r="R44" s="99"/>
      <c r="S44" s="71">
        <v>2046</v>
      </c>
    </row>
    <row r="45" spans="1:19">
      <c r="A45" s="88">
        <v>230827</v>
      </c>
      <c r="B45" s="89"/>
      <c r="C45" s="89" t="s">
        <v>1365</v>
      </c>
      <c r="D45" s="89"/>
      <c r="E45" s="89" t="s">
        <v>73</v>
      </c>
      <c r="F45" s="89"/>
      <c r="G45" s="90">
        <v>1800</v>
      </c>
      <c r="H45" s="89"/>
      <c r="I45" s="89"/>
      <c r="J45" s="93"/>
      <c r="K45" s="89"/>
      <c r="L45" s="90"/>
      <c r="M45" s="94"/>
      <c r="N45" s="90" t="s">
        <v>556</v>
      </c>
      <c r="O45" s="90">
        <v>6</v>
      </c>
      <c r="P45" s="89"/>
      <c r="Q45" s="98"/>
      <c r="R45" s="99"/>
      <c r="S45" s="71">
        <v>2046</v>
      </c>
    </row>
    <row r="46" spans="1:19">
      <c r="A46" s="88">
        <v>230828</v>
      </c>
      <c r="B46" s="89"/>
      <c r="C46" s="89" t="s">
        <v>1366</v>
      </c>
      <c r="D46" s="89"/>
      <c r="E46" s="89" t="s">
        <v>73</v>
      </c>
      <c r="F46" s="89"/>
      <c r="G46" s="90">
        <v>1800</v>
      </c>
      <c r="H46" s="89"/>
      <c r="I46" s="89"/>
      <c r="J46" s="93"/>
      <c r="K46" s="89"/>
      <c r="L46" s="90"/>
      <c r="M46" s="94"/>
      <c r="N46" s="90" t="s">
        <v>556</v>
      </c>
      <c r="O46" s="90">
        <v>6</v>
      </c>
      <c r="P46" s="89"/>
      <c r="Q46" s="98"/>
      <c r="R46" s="99"/>
      <c r="S46" s="71">
        <v>2046</v>
      </c>
    </row>
    <row r="47" spans="1:19">
      <c r="A47" s="88">
        <v>230829</v>
      </c>
      <c r="B47" s="89"/>
      <c r="C47" s="89" t="s">
        <v>1367</v>
      </c>
      <c r="D47" s="89"/>
      <c r="E47" s="89" t="s">
        <v>73</v>
      </c>
      <c r="F47" s="89"/>
      <c r="G47" s="90">
        <v>1600</v>
      </c>
      <c r="H47" s="89"/>
      <c r="I47" s="89"/>
      <c r="J47" s="93"/>
      <c r="K47" s="89"/>
      <c r="L47" s="90"/>
      <c r="M47" s="94"/>
      <c r="N47" s="90" t="s">
        <v>556</v>
      </c>
      <c r="O47" s="90">
        <v>6</v>
      </c>
      <c r="P47" s="89"/>
      <c r="Q47" s="98"/>
      <c r="R47" s="99"/>
      <c r="S47" s="71">
        <v>2046</v>
      </c>
    </row>
    <row r="48" spans="1:19">
      <c r="A48" s="88">
        <v>230830</v>
      </c>
      <c r="B48" s="89"/>
      <c r="C48" s="89" t="s">
        <v>1368</v>
      </c>
      <c r="D48" s="89"/>
      <c r="E48" s="89" t="s">
        <v>73</v>
      </c>
      <c r="F48" s="89"/>
      <c r="G48" s="90">
        <v>1000</v>
      </c>
      <c r="H48" s="89"/>
      <c r="I48" s="89"/>
      <c r="J48" s="93"/>
      <c r="K48" s="89"/>
      <c r="L48" s="90"/>
      <c r="M48" s="94"/>
      <c r="N48" s="90" t="s">
        <v>556</v>
      </c>
      <c r="O48" s="90">
        <v>6</v>
      </c>
      <c r="P48" s="89"/>
      <c r="Q48" s="98"/>
      <c r="R48" s="99"/>
      <c r="S48" s="71">
        <v>2046</v>
      </c>
    </row>
    <row r="49" spans="1:19">
      <c r="A49" s="88">
        <v>230831</v>
      </c>
      <c r="B49" s="89"/>
      <c r="C49" s="89" t="s">
        <v>1369</v>
      </c>
      <c r="D49" s="89"/>
      <c r="E49" s="89" t="s">
        <v>73</v>
      </c>
      <c r="F49" s="89"/>
      <c r="G49" s="90">
        <v>1200</v>
      </c>
      <c r="H49" s="89"/>
      <c r="I49" s="89"/>
      <c r="J49" s="93"/>
      <c r="K49" s="89"/>
      <c r="L49" s="90"/>
      <c r="M49" s="94"/>
      <c r="N49" s="90" t="s">
        <v>556</v>
      </c>
      <c r="O49" s="90">
        <v>6</v>
      </c>
      <c r="P49" s="89"/>
      <c r="Q49" s="98"/>
      <c r="R49" s="99"/>
      <c r="S49" s="71">
        <v>2046</v>
      </c>
    </row>
    <row r="50" spans="1:19">
      <c r="A50" s="88">
        <v>320808</v>
      </c>
      <c r="B50" s="89"/>
      <c r="C50" s="89" t="s">
        <v>1370</v>
      </c>
      <c r="D50" s="89">
        <v>320700</v>
      </c>
      <c r="E50" s="89" t="s">
        <v>82</v>
      </c>
      <c r="F50" s="89" t="s">
        <v>1371</v>
      </c>
      <c r="G50" s="90">
        <v>1200</v>
      </c>
      <c r="H50" s="89"/>
      <c r="I50" s="89"/>
      <c r="J50" s="93"/>
      <c r="K50" s="89"/>
      <c r="L50" s="90"/>
      <c r="M50" s="94"/>
      <c r="N50" s="90" t="s">
        <v>556</v>
      </c>
      <c r="O50" s="90">
        <v>6</v>
      </c>
      <c r="P50" s="89"/>
      <c r="Q50" s="98"/>
      <c r="R50" s="99"/>
      <c r="S50" s="71">
        <v>2046</v>
      </c>
    </row>
    <row r="51" spans="1:19">
      <c r="A51" s="88">
        <v>320809</v>
      </c>
      <c r="B51" s="89"/>
      <c r="C51" s="89" t="s">
        <v>1372</v>
      </c>
      <c r="D51" s="89"/>
      <c r="E51" s="89" t="s">
        <v>82</v>
      </c>
      <c r="F51" s="89"/>
      <c r="G51" s="90">
        <v>200</v>
      </c>
      <c r="H51" s="89"/>
      <c r="I51" s="89"/>
      <c r="J51" s="93"/>
      <c r="K51" s="89"/>
      <c r="L51" s="90"/>
      <c r="M51" s="94"/>
      <c r="N51" s="90" t="s">
        <v>556</v>
      </c>
      <c r="O51" s="90">
        <v>6</v>
      </c>
      <c r="P51" s="89"/>
      <c r="Q51" s="98"/>
      <c r="R51" s="99"/>
      <c r="S51" s="71">
        <v>2046</v>
      </c>
    </row>
    <row r="52" spans="1:19">
      <c r="A52" s="88">
        <v>360813</v>
      </c>
      <c r="B52" s="89"/>
      <c r="C52" s="89" t="s">
        <v>1373</v>
      </c>
      <c r="D52" s="89"/>
      <c r="E52" s="89" t="s">
        <v>102</v>
      </c>
      <c r="F52" s="89"/>
      <c r="G52" s="90">
        <v>1200</v>
      </c>
      <c r="H52" s="89"/>
      <c r="I52" s="89"/>
      <c r="J52" s="93"/>
      <c r="K52" s="89"/>
      <c r="L52" s="90"/>
      <c r="M52" s="94"/>
      <c r="N52" s="90" t="s">
        <v>556</v>
      </c>
      <c r="O52" s="90">
        <v>6</v>
      </c>
      <c r="P52" s="89"/>
      <c r="Q52" s="98"/>
      <c r="R52" s="99"/>
      <c r="S52" s="71">
        <v>2046</v>
      </c>
    </row>
    <row r="53" spans="1:19">
      <c r="A53" s="88">
        <v>360814</v>
      </c>
      <c r="B53" s="89"/>
      <c r="C53" s="89" t="s">
        <v>1374</v>
      </c>
      <c r="D53" s="89"/>
      <c r="E53" s="89" t="s">
        <v>102</v>
      </c>
      <c r="F53" s="89"/>
      <c r="G53" s="90">
        <v>1200</v>
      </c>
      <c r="H53" s="89"/>
      <c r="I53" s="89"/>
      <c r="J53" s="93"/>
      <c r="K53" s="89"/>
      <c r="L53" s="90"/>
      <c r="M53" s="94"/>
      <c r="N53" s="90" t="s">
        <v>556</v>
      </c>
      <c r="O53" s="90">
        <v>6</v>
      </c>
      <c r="P53" s="89"/>
      <c r="Q53" s="98"/>
      <c r="R53" s="99"/>
      <c r="S53" s="71">
        <v>2046</v>
      </c>
    </row>
    <row r="54" spans="1:19">
      <c r="A54" s="88">
        <v>360815</v>
      </c>
      <c r="B54" s="89"/>
      <c r="C54" s="89" t="s">
        <v>1375</v>
      </c>
      <c r="D54" s="89"/>
      <c r="E54" s="89" t="s">
        <v>102</v>
      </c>
      <c r="F54" s="89"/>
      <c r="G54" s="90">
        <v>550</v>
      </c>
      <c r="H54" s="89"/>
      <c r="I54" s="89"/>
      <c r="J54" s="93"/>
      <c r="K54" s="89"/>
      <c r="L54" s="90"/>
      <c r="M54" s="94"/>
      <c r="N54" s="90" t="s">
        <v>556</v>
      </c>
      <c r="O54" s="90">
        <v>6</v>
      </c>
      <c r="P54" s="89"/>
      <c r="Q54" s="98"/>
      <c r="R54" s="99"/>
      <c r="S54" s="71">
        <v>2046</v>
      </c>
    </row>
    <row r="55" spans="1:19">
      <c r="A55" s="88">
        <v>370811</v>
      </c>
      <c r="B55" s="89" t="s">
        <v>1378</v>
      </c>
      <c r="C55" s="89" t="s">
        <v>1379</v>
      </c>
      <c r="D55" s="89">
        <v>370700</v>
      </c>
      <c r="E55" s="89" t="s">
        <v>107</v>
      </c>
      <c r="F55" s="89" t="s">
        <v>422</v>
      </c>
      <c r="G55" s="90">
        <v>1600</v>
      </c>
      <c r="H55" s="89"/>
      <c r="I55" s="89"/>
      <c r="J55" s="93"/>
      <c r="K55" s="89"/>
      <c r="L55" s="90"/>
      <c r="M55" s="94"/>
      <c r="N55" s="90" t="s">
        <v>556</v>
      </c>
      <c r="O55" s="90">
        <v>6</v>
      </c>
      <c r="P55" s="89"/>
      <c r="Q55" s="98"/>
      <c r="R55" s="99"/>
      <c r="S55" s="71">
        <v>2046</v>
      </c>
    </row>
    <row r="56" spans="1:19">
      <c r="A56" s="88">
        <v>370812</v>
      </c>
      <c r="B56" s="89" t="s">
        <v>1376</v>
      </c>
      <c r="C56" s="89" t="s">
        <v>1377</v>
      </c>
      <c r="D56" s="89">
        <v>370100</v>
      </c>
      <c r="E56" s="89" t="s">
        <v>107</v>
      </c>
      <c r="F56" s="89" t="s">
        <v>1192</v>
      </c>
      <c r="G56" s="90">
        <v>1000</v>
      </c>
      <c r="H56" s="89"/>
      <c r="I56" s="89"/>
      <c r="J56" s="93"/>
      <c r="K56" s="89"/>
      <c r="L56" s="90"/>
      <c r="M56" s="94"/>
      <c r="N56" s="90" t="s">
        <v>556</v>
      </c>
      <c r="O56" s="90">
        <v>6</v>
      </c>
      <c r="P56" s="89"/>
      <c r="Q56" s="98"/>
      <c r="R56" s="99"/>
      <c r="S56" s="71">
        <v>2046</v>
      </c>
    </row>
    <row r="57" spans="1:19">
      <c r="A57" s="88">
        <v>370813</v>
      </c>
      <c r="B57" s="89"/>
      <c r="C57" s="89" t="s">
        <v>1380</v>
      </c>
      <c r="D57" s="89"/>
      <c r="E57" s="89" t="s">
        <v>107</v>
      </c>
      <c r="F57" s="89"/>
      <c r="G57" s="90">
        <v>1200</v>
      </c>
      <c r="H57" s="89"/>
      <c r="I57" s="89"/>
      <c r="J57" s="93"/>
      <c r="K57" s="89"/>
      <c r="L57" s="90"/>
      <c r="M57" s="94"/>
      <c r="N57" s="90" t="s">
        <v>556</v>
      </c>
      <c r="O57" s="90">
        <v>6</v>
      </c>
      <c r="P57" s="89"/>
      <c r="Q57" s="98"/>
      <c r="R57" s="99"/>
      <c r="S57" s="71">
        <v>2046</v>
      </c>
    </row>
    <row r="58" spans="1:19">
      <c r="A58" s="88">
        <v>370814</v>
      </c>
      <c r="B58" s="89"/>
      <c r="C58" s="89" t="s">
        <v>1381</v>
      </c>
      <c r="D58" s="89"/>
      <c r="E58" s="89" t="s">
        <v>107</v>
      </c>
      <c r="F58" s="89"/>
      <c r="G58" s="90">
        <v>800</v>
      </c>
      <c r="H58" s="89"/>
      <c r="I58" s="89"/>
      <c r="J58" s="93"/>
      <c r="K58" s="89"/>
      <c r="L58" s="90"/>
      <c r="M58" s="94"/>
      <c r="N58" s="90" t="s">
        <v>556</v>
      </c>
      <c r="O58" s="90">
        <v>6</v>
      </c>
      <c r="P58" s="89"/>
      <c r="Q58" s="98"/>
      <c r="R58" s="99"/>
      <c r="S58" s="71">
        <v>2046</v>
      </c>
    </row>
    <row r="59" spans="1:19">
      <c r="A59" s="88">
        <v>370815</v>
      </c>
      <c r="B59" s="89"/>
      <c r="C59" s="89" t="s">
        <v>1382</v>
      </c>
      <c r="D59" s="89"/>
      <c r="E59" s="89" t="s">
        <v>107</v>
      </c>
      <c r="F59" s="89"/>
      <c r="G59" s="90">
        <v>1200</v>
      </c>
      <c r="H59" s="89"/>
      <c r="I59" s="89"/>
      <c r="J59" s="93"/>
      <c r="K59" s="89"/>
      <c r="L59" s="90"/>
      <c r="M59" s="94"/>
      <c r="N59" s="90" t="s">
        <v>556</v>
      </c>
      <c r="O59" s="90">
        <v>6</v>
      </c>
      <c r="P59" s="89"/>
      <c r="Q59" s="98"/>
      <c r="R59" s="99"/>
      <c r="S59" s="71">
        <v>2046</v>
      </c>
    </row>
    <row r="60" spans="1:19">
      <c r="A60" s="88">
        <v>370816</v>
      </c>
      <c r="B60" s="89"/>
      <c r="C60" s="89" t="s">
        <v>1383</v>
      </c>
      <c r="D60" s="89"/>
      <c r="E60" s="89" t="s">
        <v>107</v>
      </c>
      <c r="F60" s="89"/>
      <c r="G60" s="90">
        <v>1000</v>
      </c>
      <c r="H60" s="89"/>
      <c r="I60" s="89"/>
      <c r="J60" s="93"/>
      <c r="K60" s="89"/>
      <c r="L60" s="90"/>
      <c r="M60" s="94"/>
      <c r="N60" s="90" t="s">
        <v>556</v>
      </c>
      <c r="O60" s="90">
        <v>6</v>
      </c>
      <c r="P60" s="89"/>
      <c r="Q60" s="98"/>
      <c r="R60" s="99"/>
      <c r="S60" s="71">
        <v>2046</v>
      </c>
    </row>
    <row r="61" spans="1:19">
      <c r="A61" s="88">
        <v>370817</v>
      </c>
      <c r="B61" s="89"/>
      <c r="C61" s="89" t="s">
        <v>1384</v>
      </c>
      <c r="D61" s="89"/>
      <c r="E61" s="89" t="s">
        <v>107</v>
      </c>
      <c r="F61" s="89"/>
      <c r="G61" s="90">
        <v>800</v>
      </c>
      <c r="H61" s="89"/>
      <c r="I61" s="89"/>
      <c r="J61" s="93"/>
      <c r="K61" s="89"/>
      <c r="L61" s="90"/>
      <c r="M61" s="94"/>
      <c r="N61" s="90" t="s">
        <v>556</v>
      </c>
      <c r="O61" s="90">
        <v>6</v>
      </c>
      <c r="P61" s="89"/>
      <c r="Q61" s="98"/>
      <c r="R61" s="99"/>
      <c r="S61" s="71">
        <v>2046</v>
      </c>
    </row>
    <row r="62" spans="1:19">
      <c r="A62" s="88">
        <v>370818</v>
      </c>
      <c r="B62" s="89"/>
      <c r="C62" s="89" t="s">
        <v>1385</v>
      </c>
      <c r="D62" s="89"/>
      <c r="E62" s="89" t="s">
        <v>107</v>
      </c>
      <c r="F62" s="89"/>
      <c r="G62" s="90">
        <v>800</v>
      </c>
      <c r="H62" s="89"/>
      <c r="I62" s="89"/>
      <c r="J62" s="93"/>
      <c r="K62" s="89"/>
      <c r="L62" s="90"/>
      <c r="M62" s="94"/>
      <c r="N62" s="90" t="s">
        <v>556</v>
      </c>
      <c r="O62" s="90">
        <v>6</v>
      </c>
      <c r="P62" s="89"/>
      <c r="Q62" s="98"/>
      <c r="R62" s="99"/>
      <c r="S62" s="71">
        <v>2046</v>
      </c>
    </row>
    <row r="63" spans="1:19">
      <c r="A63" s="88">
        <v>410814</v>
      </c>
      <c r="B63" s="89"/>
      <c r="C63" s="89" t="s">
        <v>1355</v>
      </c>
      <c r="D63" s="89"/>
      <c r="E63" s="89" t="s">
        <v>112</v>
      </c>
      <c r="F63" s="89"/>
      <c r="G63" s="90">
        <v>1500</v>
      </c>
      <c r="H63" s="89"/>
      <c r="I63" s="89"/>
      <c r="J63" s="93"/>
      <c r="K63" s="89"/>
      <c r="L63" s="90"/>
      <c r="M63" s="94"/>
      <c r="N63" s="90" t="s">
        <v>556</v>
      </c>
      <c r="O63" s="90">
        <v>6</v>
      </c>
      <c r="P63" s="89"/>
      <c r="Q63" s="98"/>
      <c r="R63" s="99"/>
      <c r="S63" s="71">
        <v>2046</v>
      </c>
    </row>
    <row r="64" spans="1:19">
      <c r="A64" s="88">
        <v>410815</v>
      </c>
      <c r="B64" s="89"/>
      <c r="C64" s="89" t="s">
        <v>1356</v>
      </c>
      <c r="D64" s="89"/>
      <c r="E64" s="89" t="s">
        <v>112</v>
      </c>
      <c r="F64" s="89"/>
      <c r="G64" s="90">
        <v>1800</v>
      </c>
      <c r="H64" s="89"/>
      <c r="I64" s="89"/>
      <c r="J64" s="93"/>
      <c r="K64" s="89"/>
      <c r="L64" s="90"/>
      <c r="M64" s="94"/>
      <c r="N64" s="90" t="s">
        <v>556</v>
      </c>
      <c r="O64" s="90">
        <v>6</v>
      </c>
      <c r="P64" s="89"/>
      <c r="Q64" s="98"/>
      <c r="R64" s="99"/>
      <c r="S64" s="71">
        <v>2046</v>
      </c>
    </row>
    <row r="65" spans="1:19">
      <c r="A65" s="88">
        <v>410816</v>
      </c>
      <c r="B65" s="89"/>
      <c r="C65" s="89" t="s">
        <v>1357</v>
      </c>
      <c r="D65" s="89"/>
      <c r="E65" s="89" t="s">
        <v>112</v>
      </c>
      <c r="F65" s="89"/>
      <c r="G65" s="90">
        <v>1200</v>
      </c>
      <c r="H65" s="89"/>
      <c r="I65" s="89"/>
      <c r="J65" s="93"/>
      <c r="K65" s="89"/>
      <c r="L65" s="90"/>
      <c r="M65" s="94"/>
      <c r="N65" s="90" t="s">
        <v>556</v>
      </c>
      <c r="O65" s="90">
        <v>6</v>
      </c>
      <c r="P65" s="89"/>
      <c r="Q65" s="98"/>
      <c r="R65" s="99"/>
      <c r="S65" s="71">
        <v>2046</v>
      </c>
    </row>
    <row r="66" spans="1:19">
      <c r="A66" s="88">
        <v>330831</v>
      </c>
      <c r="B66" s="89"/>
      <c r="C66" s="89" t="s">
        <v>1397</v>
      </c>
      <c r="D66" s="89"/>
      <c r="E66" s="89" t="s">
        <v>87</v>
      </c>
      <c r="F66" s="89"/>
      <c r="G66" s="90">
        <v>1200</v>
      </c>
      <c r="H66" s="89"/>
      <c r="I66" s="89"/>
      <c r="J66" s="93"/>
      <c r="K66" s="89"/>
      <c r="L66" s="90"/>
      <c r="M66" s="94"/>
      <c r="N66" s="90" t="s">
        <v>556</v>
      </c>
      <c r="O66" s="90">
        <v>6</v>
      </c>
      <c r="P66" s="89"/>
      <c r="Q66" s="98"/>
      <c r="R66" s="99"/>
      <c r="S66" s="71">
        <v>2047</v>
      </c>
    </row>
    <row r="67" spans="1:19">
      <c r="A67" s="88">
        <v>330832</v>
      </c>
      <c r="B67" s="89"/>
      <c r="C67" s="89" t="s">
        <v>1398</v>
      </c>
      <c r="D67" s="89"/>
      <c r="E67" s="89" t="s">
        <v>87</v>
      </c>
      <c r="F67" s="89"/>
      <c r="G67" s="90">
        <v>1200</v>
      </c>
      <c r="H67" s="89"/>
      <c r="I67" s="89"/>
      <c r="J67" s="93"/>
      <c r="K67" s="89"/>
      <c r="L67" s="90"/>
      <c r="M67" s="94"/>
      <c r="N67" s="90" t="s">
        <v>556</v>
      </c>
      <c r="O67" s="90">
        <v>6</v>
      </c>
      <c r="P67" s="89"/>
      <c r="Q67" s="98"/>
      <c r="R67" s="99"/>
      <c r="S67" s="71">
        <v>2047</v>
      </c>
    </row>
    <row r="68" spans="1:19">
      <c r="A68" s="88">
        <v>330833</v>
      </c>
      <c r="B68" s="89"/>
      <c r="C68" s="89" t="s">
        <v>699</v>
      </c>
      <c r="D68" s="89"/>
      <c r="E68" s="89" t="s">
        <v>87</v>
      </c>
      <c r="F68" s="89"/>
      <c r="G68" s="90">
        <v>80</v>
      </c>
      <c r="H68" s="89"/>
      <c r="I68" s="89"/>
      <c r="J68" s="93"/>
      <c r="K68" s="89"/>
      <c r="L68" s="90"/>
      <c r="M68" s="94"/>
      <c r="N68" s="90" t="s">
        <v>556</v>
      </c>
      <c r="O68" s="90">
        <v>6</v>
      </c>
      <c r="P68" s="89"/>
      <c r="Q68" s="98"/>
      <c r="R68" s="99"/>
      <c r="S68" s="71">
        <v>2047</v>
      </c>
    </row>
    <row r="69" spans="1:19">
      <c r="A69" s="88">
        <v>330834</v>
      </c>
      <c r="B69" s="89"/>
      <c r="C69" s="89" t="s">
        <v>1399</v>
      </c>
      <c r="D69" s="89"/>
      <c r="E69" s="89" t="s">
        <v>87</v>
      </c>
      <c r="F69" s="89"/>
      <c r="G69" s="90">
        <v>120</v>
      </c>
      <c r="H69" s="89"/>
      <c r="I69" s="89"/>
      <c r="J69" s="93"/>
      <c r="K69" s="89"/>
      <c r="L69" s="90"/>
      <c r="M69" s="94"/>
      <c r="N69" s="90" t="s">
        <v>556</v>
      </c>
      <c r="O69" s="90">
        <v>6</v>
      </c>
      <c r="P69" s="89"/>
      <c r="Q69" s="98"/>
      <c r="R69" s="99"/>
      <c r="S69" s="71">
        <v>2047</v>
      </c>
    </row>
    <row r="70" spans="1:19">
      <c r="A70" s="88">
        <v>330835</v>
      </c>
      <c r="B70" s="89"/>
      <c r="C70" s="89" t="s">
        <v>1041</v>
      </c>
      <c r="D70" s="89"/>
      <c r="E70" s="89" t="s">
        <v>87</v>
      </c>
      <c r="F70" s="89"/>
      <c r="G70" s="90">
        <v>298</v>
      </c>
      <c r="H70" s="89"/>
      <c r="I70" s="89"/>
      <c r="J70" s="93"/>
      <c r="K70" s="89"/>
      <c r="L70" s="90"/>
      <c r="M70" s="94"/>
      <c r="N70" s="90" t="s">
        <v>556</v>
      </c>
      <c r="O70" s="90">
        <v>6</v>
      </c>
      <c r="P70" s="89"/>
      <c r="Q70" s="98"/>
      <c r="R70" s="99"/>
      <c r="S70" s="71">
        <v>2047</v>
      </c>
    </row>
    <row r="71" spans="1:19">
      <c r="A71" s="88">
        <v>330836</v>
      </c>
      <c r="B71" s="89"/>
      <c r="C71" s="89" t="s">
        <v>1038</v>
      </c>
      <c r="D71" s="89"/>
      <c r="E71" s="89" t="s">
        <v>87</v>
      </c>
      <c r="F71" s="89"/>
      <c r="G71" s="90">
        <v>297</v>
      </c>
      <c r="H71" s="89"/>
      <c r="I71" s="89"/>
      <c r="J71" s="93"/>
      <c r="K71" s="89"/>
      <c r="L71" s="90"/>
      <c r="M71" s="94"/>
      <c r="N71" s="90" t="s">
        <v>556</v>
      </c>
      <c r="O71" s="90">
        <v>6</v>
      </c>
      <c r="P71" s="89"/>
      <c r="Q71" s="98"/>
      <c r="R71" s="99"/>
      <c r="S71" s="71">
        <v>2047</v>
      </c>
    </row>
    <row r="72" spans="1:19">
      <c r="A72" s="88">
        <v>330837</v>
      </c>
      <c r="B72" s="89"/>
      <c r="C72" s="89" t="s">
        <v>626</v>
      </c>
      <c r="D72" s="89"/>
      <c r="E72" s="89" t="s">
        <v>87</v>
      </c>
      <c r="F72" s="89"/>
      <c r="G72" s="90">
        <v>1200</v>
      </c>
      <c r="H72" s="89"/>
      <c r="I72" s="89"/>
      <c r="J72" s="93"/>
      <c r="K72" s="89"/>
      <c r="L72" s="90"/>
      <c r="M72" s="94"/>
      <c r="N72" s="90" t="s">
        <v>556</v>
      </c>
      <c r="O72" s="90">
        <v>6</v>
      </c>
      <c r="P72" s="89"/>
      <c r="Q72" s="98"/>
      <c r="R72" s="99"/>
      <c r="S72" s="71">
        <v>2047</v>
      </c>
    </row>
    <row r="73" spans="1:19">
      <c r="A73" s="88">
        <v>330838</v>
      </c>
      <c r="B73" s="89"/>
      <c r="C73" s="89" t="s">
        <v>1396</v>
      </c>
      <c r="D73" s="89"/>
      <c r="E73" s="89" t="s">
        <v>87</v>
      </c>
      <c r="F73" s="89"/>
      <c r="G73" s="90">
        <v>1200</v>
      </c>
      <c r="H73" s="89"/>
      <c r="I73" s="89"/>
      <c r="J73" s="93"/>
      <c r="K73" s="89"/>
      <c r="L73" s="90"/>
      <c r="M73" s="94"/>
      <c r="N73" s="90" t="s">
        <v>556</v>
      </c>
      <c r="O73" s="90">
        <v>6</v>
      </c>
      <c r="P73" s="89"/>
      <c r="Q73" s="98"/>
      <c r="R73" s="99"/>
      <c r="S73" s="71">
        <v>2047</v>
      </c>
    </row>
    <row r="74" spans="1:19">
      <c r="A74" s="88">
        <v>330839</v>
      </c>
      <c r="B74" s="89"/>
      <c r="C74" s="89" t="s">
        <v>1400</v>
      </c>
      <c r="D74" s="89"/>
      <c r="E74" s="89" t="s">
        <v>87</v>
      </c>
      <c r="F74" s="89"/>
      <c r="G74" s="90">
        <v>1200</v>
      </c>
      <c r="H74" s="89"/>
      <c r="I74" s="89"/>
      <c r="J74" s="93"/>
      <c r="K74" s="89"/>
      <c r="L74" s="90"/>
      <c r="M74" s="94"/>
      <c r="N74" s="90" t="s">
        <v>556</v>
      </c>
      <c r="O74" s="90">
        <v>6</v>
      </c>
      <c r="P74" s="89"/>
      <c r="Q74" s="98"/>
      <c r="R74" s="99"/>
      <c r="S74" s="71">
        <v>2047</v>
      </c>
    </row>
    <row r="75" spans="1:19">
      <c r="A75" s="88">
        <v>330840</v>
      </c>
      <c r="B75" s="89"/>
      <c r="C75" s="89" t="s">
        <v>1401</v>
      </c>
      <c r="D75" s="89"/>
      <c r="E75" s="89" t="s">
        <v>87</v>
      </c>
      <c r="F75" s="89"/>
      <c r="G75" s="90">
        <v>1200</v>
      </c>
      <c r="H75" s="89"/>
      <c r="I75" s="89"/>
      <c r="J75" s="93"/>
      <c r="K75" s="89"/>
      <c r="L75" s="90"/>
      <c r="M75" s="94"/>
      <c r="N75" s="90" t="s">
        <v>556</v>
      </c>
      <c r="O75" s="90">
        <v>6</v>
      </c>
      <c r="P75" s="89"/>
      <c r="Q75" s="98"/>
      <c r="R75" s="99"/>
      <c r="S75" s="71">
        <v>2047</v>
      </c>
    </row>
    <row r="76" spans="1:19">
      <c r="A76" s="88">
        <v>330841</v>
      </c>
      <c r="B76" s="89"/>
      <c r="C76" s="89" t="s">
        <v>1402</v>
      </c>
      <c r="D76" s="89"/>
      <c r="E76" s="89" t="s">
        <v>87</v>
      </c>
      <c r="F76" s="89"/>
      <c r="G76" s="90">
        <v>1200</v>
      </c>
      <c r="H76" s="89"/>
      <c r="I76" s="89"/>
      <c r="J76" s="93"/>
      <c r="K76" s="89"/>
      <c r="L76" s="90"/>
      <c r="M76" s="94"/>
      <c r="N76" s="90" t="s">
        <v>556</v>
      </c>
      <c r="O76" s="90">
        <v>6</v>
      </c>
      <c r="P76" s="89"/>
      <c r="Q76" s="98"/>
      <c r="R76" s="99"/>
      <c r="S76" s="71">
        <v>2047</v>
      </c>
    </row>
    <row r="77" spans="1:19">
      <c r="A77" s="88">
        <v>330842</v>
      </c>
      <c r="B77" s="89"/>
      <c r="C77" s="89" t="s">
        <v>1403</v>
      </c>
      <c r="D77" s="89"/>
      <c r="E77" s="89" t="s">
        <v>87</v>
      </c>
      <c r="F77" s="89"/>
      <c r="G77" s="90">
        <v>1200</v>
      </c>
      <c r="H77" s="89"/>
      <c r="I77" s="89"/>
      <c r="J77" s="93"/>
      <c r="K77" s="89"/>
      <c r="L77" s="90"/>
      <c r="M77" s="94"/>
      <c r="N77" s="90" t="s">
        <v>556</v>
      </c>
      <c r="O77" s="90">
        <v>6</v>
      </c>
      <c r="P77" s="89"/>
      <c r="Q77" s="98"/>
      <c r="R77" s="99"/>
      <c r="S77" s="71">
        <v>2047</v>
      </c>
    </row>
    <row r="78" spans="1:19">
      <c r="A78" s="88">
        <v>330843</v>
      </c>
      <c r="B78" s="89"/>
      <c r="C78" s="89" t="s">
        <v>849</v>
      </c>
      <c r="D78" s="89"/>
      <c r="E78" s="89" t="s">
        <v>87</v>
      </c>
      <c r="F78" s="89"/>
      <c r="G78" s="90">
        <v>1100</v>
      </c>
      <c r="H78" s="89"/>
      <c r="I78" s="89"/>
      <c r="J78" s="93"/>
      <c r="K78" s="89"/>
      <c r="L78" s="90"/>
      <c r="M78" s="94"/>
      <c r="N78" s="90" t="s">
        <v>556</v>
      </c>
      <c r="O78" s="90">
        <v>6</v>
      </c>
      <c r="P78" s="89"/>
      <c r="Q78" s="98"/>
      <c r="R78" s="99"/>
      <c r="S78" s="71">
        <v>2047</v>
      </c>
    </row>
    <row r="79" spans="1:19">
      <c r="A79" s="88">
        <v>330844</v>
      </c>
      <c r="B79" s="89"/>
      <c r="C79" s="89" t="s">
        <v>1404</v>
      </c>
      <c r="D79" s="89"/>
      <c r="E79" s="89" t="s">
        <v>87</v>
      </c>
      <c r="F79" s="89"/>
      <c r="G79" s="90">
        <v>1200</v>
      </c>
      <c r="H79" s="89"/>
      <c r="I79" s="89"/>
      <c r="J79" s="93"/>
      <c r="K79" s="89"/>
      <c r="L79" s="90"/>
      <c r="M79" s="94"/>
      <c r="N79" s="90" t="s">
        <v>556</v>
      </c>
      <c r="O79" s="90">
        <v>6</v>
      </c>
      <c r="P79" s="89"/>
      <c r="Q79" s="98"/>
      <c r="R79" s="99"/>
      <c r="S79" s="71">
        <v>2047</v>
      </c>
    </row>
    <row r="80" spans="1:19">
      <c r="A80" s="88">
        <v>330845</v>
      </c>
      <c r="B80" s="89"/>
      <c r="C80" s="89" t="s">
        <v>1405</v>
      </c>
      <c r="D80" s="89"/>
      <c r="E80" s="89" t="s">
        <v>87</v>
      </c>
      <c r="F80" s="89"/>
      <c r="G80" s="90">
        <v>1200</v>
      </c>
      <c r="H80" s="89"/>
      <c r="I80" s="89"/>
      <c r="J80" s="93"/>
      <c r="K80" s="89"/>
      <c r="L80" s="90"/>
      <c r="M80" s="94"/>
      <c r="N80" s="90" t="s">
        <v>556</v>
      </c>
      <c r="O80" s="90">
        <v>6</v>
      </c>
      <c r="P80" s="89"/>
      <c r="Q80" s="98"/>
      <c r="R80" s="99"/>
      <c r="S80" s="71">
        <v>2047</v>
      </c>
    </row>
    <row r="81" spans="1:19">
      <c r="A81" s="88">
        <v>340816</v>
      </c>
      <c r="B81" s="89"/>
      <c r="C81" s="89" t="s">
        <v>1386</v>
      </c>
      <c r="D81" s="89"/>
      <c r="E81" s="89" t="s">
        <v>92</v>
      </c>
      <c r="F81" s="89"/>
      <c r="G81" s="90">
        <v>1800</v>
      </c>
      <c r="H81" s="89"/>
      <c r="I81" s="89"/>
      <c r="J81" s="93"/>
      <c r="K81" s="89"/>
      <c r="L81" s="90"/>
      <c r="M81" s="94"/>
      <c r="N81" s="90" t="s">
        <v>556</v>
      </c>
      <c r="O81" s="90">
        <v>6</v>
      </c>
      <c r="P81" s="89"/>
      <c r="Q81" s="98"/>
      <c r="R81" s="99"/>
      <c r="S81" s="71">
        <v>2047</v>
      </c>
    </row>
    <row r="82" spans="1:19">
      <c r="A82" s="88">
        <v>610815</v>
      </c>
      <c r="B82" s="89"/>
      <c r="C82" s="89" t="s">
        <v>1387</v>
      </c>
      <c r="D82" s="89"/>
      <c r="E82" s="89" t="s">
        <v>167</v>
      </c>
      <c r="F82" s="89"/>
      <c r="G82" s="90">
        <v>1400</v>
      </c>
      <c r="H82" s="89"/>
      <c r="I82" s="89"/>
      <c r="J82" s="93"/>
      <c r="K82" s="89"/>
      <c r="L82" s="90"/>
      <c r="M82" s="94"/>
      <c r="N82" s="90" t="s">
        <v>556</v>
      </c>
      <c r="O82" s="90">
        <v>6</v>
      </c>
      <c r="P82" s="89"/>
      <c r="Q82" s="98"/>
      <c r="R82" s="99"/>
      <c r="S82" s="71">
        <v>2047</v>
      </c>
    </row>
    <row r="83" spans="1:19">
      <c r="A83" s="88">
        <v>610816</v>
      </c>
      <c r="B83" s="89"/>
      <c r="C83" s="89" t="s">
        <v>1388</v>
      </c>
      <c r="D83" s="89"/>
      <c r="E83" s="89" t="s">
        <v>167</v>
      </c>
      <c r="F83" s="89"/>
      <c r="G83" s="90">
        <v>600</v>
      </c>
      <c r="H83" s="89"/>
      <c r="I83" s="89"/>
      <c r="J83" s="93"/>
      <c r="K83" s="89"/>
      <c r="L83" s="90"/>
      <c r="M83" s="94"/>
      <c r="N83" s="90" t="s">
        <v>556</v>
      </c>
      <c r="O83" s="90">
        <v>6</v>
      </c>
      <c r="P83" s="89"/>
      <c r="Q83" s="98"/>
      <c r="R83" s="99"/>
      <c r="S83" s="71">
        <v>2047</v>
      </c>
    </row>
    <row r="84" spans="1:19">
      <c r="A84" s="88">
        <v>610817</v>
      </c>
      <c r="B84" s="89"/>
      <c r="C84" s="89" t="s">
        <v>1389</v>
      </c>
      <c r="D84" s="89"/>
      <c r="E84" s="89" t="s">
        <v>167</v>
      </c>
      <c r="F84" s="89"/>
      <c r="G84" s="90">
        <v>1200</v>
      </c>
      <c r="H84" s="89"/>
      <c r="I84" s="89"/>
      <c r="J84" s="93"/>
      <c r="K84" s="89"/>
      <c r="L84" s="90"/>
      <c r="M84" s="94"/>
      <c r="N84" s="90" t="s">
        <v>556</v>
      </c>
      <c r="O84" s="90">
        <v>6</v>
      </c>
      <c r="P84" s="89"/>
      <c r="Q84" s="98"/>
      <c r="R84" s="99"/>
      <c r="S84" s="71">
        <v>2047</v>
      </c>
    </row>
    <row r="85" spans="1:19">
      <c r="A85" s="88">
        <v>610818</v>
      </c>
      <c r="B85" s="89"/>
      <c r="C85" s="89" t="s">
        <v>1390</v>
      </c>
      <c r="D85" s="89"/>
      <c r="E85" s="89" t="s">
        <v>167</v>
      </c>
      <c r="F85" s="89"/>
      <c r="G85" s="90">
        <v>1200</v>
      </c>
      <c r="H85" s="89"/>
      <c r="I85" s="89"/>
      <c r="J85" s="93"/>
      <c r="K85" s="89"/>
      <c r="L85" s="90"/>
      <c r="M85" s="94"/>
      <c r="N85" s="90" t="s">
        <v>556</v>
      </c>
      <c r="O85" s="90">
        <v>6</v>
      </c>
      <c r="P85" s="89"/>
      <c r="Q85" s="98"/>
      <c r="R85" s="99"/>
      <c r="S85" s="71">
        <v>2047</v>
      </c>
    </row>
    <row r="86" spans="1:19">
      <c r="A86" s="88">
        <v>610819</v>
      </c>
      <c r="B86" s="89"/>
      <c r="C86" s="89" t="s">
        <v>1391</v>
      </c>
      <c r="D86" s="89"/>
      <c r="E86" s="89" t="s">
        <v>167</v>
      </c>
      <c r="F86" s="89"/>
      <c r="G86" s="90">
        <v>1200</v>
      </c>
      <c r="H86" s="89"/>
      <c r="I86" s="89"/>
      <c r="J86" s="93"/>
      <c r="K86" s="89"/>
      <c r="L86" s="90"/>
      <c r="M86" s="94"/>
      <c r="N86" s="90" t="s">
        <v>556</v>
      </c>
      <c r="O86" s="90">
        <v>6</v>
      </c>
      <c r="P86" s="89"/>
      <c r="Q86" s="98"/>
      <c r="R86" s="99"/>
      <c r="S86" s="71">
        <v>2047</v>
      </c>
    </row>
    <row r="87" spans="1:19">
      <c r="A87" s="88">
        <v>610820</v>
      </c>
      <c r="B87" s="89"/>
      <c r="C87" s="89" t="s">
        <v>792</v>
      </c>
      <c r="D87" s="89"/>
      <c r="E87" s="89" t="s">
        <v>167</v>
      </c>
      <c r="F87" s="89"/>
      <c r="G87" s="90">
        <v>1200</v>
      </c>
      <c r="H87" s="89"/>
      <c r="I87" s="89"/>
      <c r="J87" s="93"/>
      <c r="K87" s="89"/>
      <c r="L87" s="90"/>
      <c r="M87" s="94"/>
      <c r="N87" s="90" t="s">
        <v>556</v>
      </c>
      <c r="O87" s="90">
        <v>6</v>
      </c>
      <c r="P87" s="89"/>
      <c r="Q87" s="98"/>
      <c r="R87" s="99"/>
      <c r="S87" s="71">
        <v>2047</v>
      </c>
    </row>
    <row r="88" spans="1:19">
      <c r="A88" s="88">
        <v>610821</v>
      </c>
      <c r="B88" s="89"/>
      <c r="C88" s="89" t="s">
        <v>1392</v>
      </c>
      <c r="D88" s="89"/>
      <c r="E88" s="89" t="s">
        <v>167</v>
      </c>
      <c r="F88" s="89"/>
      <c r="G88" s="90">
        <v>1400</v>
      </c>
      <c r="H88" s="89"/>
      <c r="I88" s="89"/>
      <c r="J88" s="93"/>
      <c r="K88" s="89"/>
      <c r="L88" s="90"/>
      <c r="M88" s="94"/>
      <c r="N88" s="90" t="s">
        <v>556</v>
      </c>
      <c r="O88" s="90">
        <v>6</v>
      </c>
      <c r="P88" s="89"/>
      <c r="Q88" s="98"/>
      <c r="R88" s="99"/>
      <c r="S88" s="71">
        <v>2047</v>
      </c>
    </row>
    <row r="89" spans="1:19">
      <c r="A89" s="88">
        <v>610822</v>
      </c>
      <c r="B89" s="89"/>
      <c r="C89" s="89" t="s">
        <v>1393</v>
      </c>
      <c r="D89" s="89"/>
      <c r="E89" s="89" t="s">
        <v>167</v>
      </c>
      <c r="F89" s="89"/>
      <c r="G89" s="90">
        <v>400</v>
      </c>
      <c r="H89" s="89"/>
      <c r="I89" s="89"/>
      <c r="J89" s="93"/>
      <c r="K89" s="89"/>
      <c r="L89" s="90"/>
      <c r="M89" s="94"/>
      <c r="N89" s="90" t="s">
        <v>556</v>
      </c>
      <c r="O89" s="90">
        <v>6</v>
      </c>
      <c r="P89" s="89"/>
      <c r="Q89" s="98"/>
      <c r="R89" s="99"/>
      <c r="S89" s="71">
        <v>2047</v>
      </c>
    </row>
    <row r="90" spans="1:19">
      <c r="A90" s="88">
        <v>610823</v>
      </c>
      <c r="B90" s="89"/>
      <c r="C90" s="89" t="s">
        <v>1394</v>
      </c>
      <c r="D90" s="89"/>
      <c r="E90" s="89" t="s">
        <v>167</v>
      </c>
      <c r="F90" s="89"/>
      <c r="G90" s="90">
        <v>300</v>
      </c>
      <c r="H90" s="89"/>
      <c r="I90" s="89"/>
      <c r="J90" s="93"/>
      <c r="K90" s="89"/>
      <c r="L90" s="90"/>
      <c r="M90" s="94"/>
      <c r="N90" s="90" t="s">
        <v>556</v>
      </c>
      <c r="O90" s="90">
        <v>6</v>
      </c>
      <c r="P90" s="89"/>
      <c r="Q90" s="98"/>
      <c r="R90" s="99"/>
      <c r="S90" s="71">
        <v>2047</v>
      </c>
    </row>
    <row r="91" spans="1:19">
      <c r="A91" s="88">
        <v>150807</v>
      </c>
      <c r="B91" s="89"/>
      <c r="C91" s="89" t="s">
        <v>1439</v>
      </c>
      <c r="D91" s="89">
        <v>152200</v>
      </c>
      <c r="E91" s="89" t="s">
        <v>58</v>
      </c>
      <c r="F91" s="89" t="s">
        <v>1440</v>
      </c>
      <c r="G91" s="90">
        <v>1000</v>
      </c>
      <c r="H91" s="89"/>
      <c r="I91" s="89"/>
      <c r="J91" s="93"/>
      <c r="K91" s="89"/>
      <c r="L91" s="90"/>
      <c r="M91" s="94"/>
      <c r="N91" s="90" t="s">
        <v>556</v>
      </c>
      <c r="O91" s="90">
        <v>6</v>
      </c>
      <c r="P91" s="89"/>
      <c r="Q91" s="98"/>
      <c r="R91" s="99"/>
      <c r="S91" s="71">
        <v>2048</v>
      </c>
    </row>
    <row r="92" spans="1:19">
      <c r="A92" s="88">
        <v>150808</v>
      </c>
      <c r="B92" s="89"/>
      <c r="C92" s="89" t="s">
        <v>1437</v>
      </c>
      <c r="D92" s="89">
        <v>150700</v>
      </c>
      <c r="E92" s="89" t="s">
        <v>58</v>
      </c>
      <c r="F92" s="89" t="s">
        <v>1438</v>
      </c>
      <c r="G92" s="90">
        <v>800</v>
      </c>
      <c r="H92" s="89"/>
      <c r="I92" s="89"/>
      <c r="J92" s="93"/>
      <c r="K92" s="89"/>
      <c r="L92" s="90"/>
      <c r="M92" s="94"/>
      <c r="N92" s="90" t="s">
        <v>556</v>
      </c>
      <c r="O92" s="90">
        <v>6</v>
      </c>
      <c r="P92" s="89"/>
      <c r="Q92" s="98"/>
      <c r="R92" s="99"/>
      <c r="S92" s="71">
        <v>2048</v>
      </c>
    </row>
    <row r="93" spans="1:19">
      <c r="A93" s="88">
        <v>150809</v>
      </c>
      <c r="B93" s="89"/>
      <c r="C93" s="89" t="s">
        <v>1441</v>
      </c>
      <c r="D93" s="89"/>
      <c r="E93" s="89" t="s">
        <v>58</v>
      </c>
      <c r="F93" s="89"/>
      <c r="G93" s="90">
        <v>1400</v>
      </c>
      <c r="H93" s="89"/>
      <c r="I93" s="89"/>
      <c r="J93" s="93"/>
      <c r="K93" s="89"/>
      <c r="L93" s="90"/>
      <c r="M93" s="94"/>
      <c r="N93" s="90" t="s">
        <v>556</v>
      </c>
      <c r="O93" s="90">
        <v>6</v>
      </c>
      <c r="P93" s="89"/>
      <c r="Q93" s="98"/>
      <c r="R93" s="99"/>
      <c r="S93" s="71">
        <v>2048</v>
      </c>
    </row>
    <row r="94" spans="1:19">
      <c r="A94" s="88">
        <v>150810</v>
      </c>
      <c r="B94" s="89"/>
      <c r="C94" s="89" t="s">
        <v>1442</v>
      </c>
      <c r="D94" s="89"/>
      <c r="E94" s="89" t="s">
        <v>58</v>
      </c>
      <c r="F94" s="89"/>
      <c r="G94" s="90">
        <v>1200</v>
      </c>
      <c r="H94" s="89"/>
      <c r="I94" s="89"/>
      <c r="J94" s="93"/>
      <c r="K94" s="89"/>
      <c r="L94" s="90"/>
      <c r="M94" s="94"/>
      <c r="N94" s="90" t="s">
        <v>556</v>
      </c>
      <c r="O94" s="90">
        <v>6</v>
      </c>
      <c r="P94" s="89"/>
      <c r="Q94" s="98"/>
      <c r="R94" s="99"/>
      <c r="S94" s="71">
        <v>2048</v>
      </c>
    </row>
    <row r="95" spans="1:19">
      <c r="A95" s="88">
        <v>150811</v>
      </c>
      <c r="B95" s="89"/>
      <c r="C95" s="89" t="s">
        <v>1443</v>
      </c>
      <c r="D95" s="89"/>
      <c r="E95" s="89" t="s">
        <v>58</v>
      </c>
      <c r="F95" s="89"/>
      <c r="G95" s="90">
        <v>1200</v>
      </c>
      <c r="H95" s="89"/>
      <c r="I95" s="89"/>
      <c r="J95" s="93"/>
      <c r="K95" s="89"/>
      <c r="L95" s="90"/>
      <c r="M95" s="94"/>
      <c r="N95" s="90" t="s">
        <v>556</v>
      </c>
      <c r="O95" s="90">
        <v>6</v>
      </c>
      <c r="P95" s="89"/>
      <c r="Q95" s="98"/>
      <c r="R95" s="99"/>
      <c r="S95" s="71">
        <v>2048</v>
      </c>
    </row>
    <row r="96" spans="1:19">
      <c r="A96" s="88">
        <v>150812</v>
      </c>
      <c r="B96" s="89"/>
      <c r="C96" s="89" t="s">
        <v>1444</v>
      </c>
      <c r="D96" s="89"/>
      <c r="E96" s="89" t="s">
        <v>58</v>
      </c>
      <c r="F96" s="89"/>
      <c r="G96" s="90">
        <v>500</v>
      </c>
      <c r="H96" s="89"/>
      <c r="I96" s="89"/>
      <c r="J96" s="93"/>
      <c r="K96" s="89"/>
      <c r="L96" s="90"/>
      <c r="M96" s="94"/>
      <c r="N96" s="90" t="s">
        <v>556</v>
      </c>
      <c r="O96" s="90">
        <v>6</v>
      </c>
      <c r="P96" s="89"/>
      <c r="Q96" s="98"/>
      <c r="R96" s="99"/>
      <c r="S96" s="71">
        <v>2048</v>
      </c>
    </row>
    <row r="97" spans="1:19">
      <c r="A97" s="88">
        <v>150813</v>
      </c>
      <c r="B97" s="89"/>
      <c r="C97" s="89" t="s">
        <v>1445</v>
      </c>
      <c r="D97" s="89"/>
      <c r="E97" s="89" t="s">
        <v>58</v>
      </c>
      <c r="F97" s="89"/>
      <c r="G97" s="90">
        <v>1000</v>
      </c>
      <c r="H97" s="89"/>
      <c r="I97" s="89"/>
      <c r="J97" s="93"/>
      <c r="K97" s="89"/>
      <c r="L97" s="90"/>
      <c r="M97" s="94"/>
      <c r="N97" s="90" t="s">
        <v>556</v>
      </c>
      <c r="O97" s="90">
        <v>6</v>
      </c>
      <c r="P97" s="89"/>
      <c r="Q97" s="98"/>
      <c r="R97" s="99"/>
      <c r="S97" s="71">
        <v>2048</v>
      </c>
    </row>
    <row r="98" spans="1:19">
      <c r="A98" s="88">
        <v>210812</v>
      </c>
      <c r="B98" s="89"/>
      <c r="C98" s="89" t="s">
        <v>1432</v>
      </c>
      <c r="D98" s="89"/>
      <c r="E98" s="89" t="s">
        <v>63</v>
      </c>
      <c r="F98" s="89"/>
      <c r="G98" s="90">
        <v>1000</v>
      </c>
      <c r="H98" s="89"/>
      <c r="I98" s="89"/>
      <c r="J98" s="93"/>
      <c r="K98" s="89"/>
      <c r="L98" s="90"/>
      <c r="M98" s="94"/>
      <c r="N98" s="90" t="s">
        <v>556</v>
      </c>
      <c r="O98" s="90">
        <v>6</v>
      </c>
      <c r="P98" s="89"/>
      <c r="Q98" s="98"/>
      <c r="R98" s="99"/>
      <c r="S98" s="71">
        <v>2048</v>
      </c>
    </row>
    <row r="99" spans="1:19">
      <c r="A99" s="88">
        <v>210813</v>
      </c>
      <c r="B99" s="89"/>
      <c r="C99" s="89" t="s">
        <v>1433</v>
      </c>
      <c r="D99" s="89"/>
      <c r="E99" s="89" t="s">
        <v>63</v>
      </c>
      <c r="F99" s="89"/>
      <c r="G99" s="90">
        <v>600</v>
      </c>
      <c r="H99" s="89"/>
      <c r="I99" s="89"/>
      <c r="J99" s="93"/>
      <c r="K99" s="89"/>
      <c r="L99" s="90"/>
      <c r="M99" s="94"/>
      <c r="N99" s="90" t="s">
        <v>556</v>
      </c>
      <c r="O99" s="90">
        <v>6</v>
      </c>
      <c r="P99" s="89"/>
      <c r="Q99" s="98"/>
      <c r="R99" s="99"/>
      <c r="S99" s="71">
        <v>2048</v>
      </c>
    </row>
    <row r="100" spans="1:19">
      <c r="A100" s="88">
        <v>210814</v>
      </c>
      <c r="B100" s="89"/>
      <c r="C100" s="89" t="s">
        <v>1434</v>
      </c>
      <c r="D100" s="89"/>
      <c r="E100" s="89" t="s">
        <v>63</v>
      </c>
      <c r="F100" s="89"/>
      <c r="G100" s="90">
        <v>1000</v>
      </c>
      <c r="H100" s="89"/>
      <c r="I100" s="89"/>
      <c r="J100" s="93"/>
      <c r="K100" s="89"/>
      <c r="L100" s="90"/>
      <c r="M100" s="94"/>
      <c r="N100" s="90" t="s">
        <v>556</v>
      </c>
      <c r="O100" s="90">
        <v>6</v>
      </c>
      <c r="P100" s="89"/>
      <c r="Q100" s="98"/>
      <c r="R100" s="99"/>
      <c r="S100" s="71">
        <v>2048</v>
      </c>
    </row>
    <row r="101" spans="1:19">
      <c r="A101" s="88">
        <v>210815</v>
      </c>
      <c r="B101" s="89"/>
      <c r="C101" s="89" t="s">
        <v>730</v>
      </c>
      <c r="D101" s="89"/>
      <c r="E101" s="89" t="s">
        <v>63</v>
      </c>
      <c r="F101" s="89"/>
      <c r="G101" s="90">
        <v>1000</v>
      </c>
      <c r="H101" s="89"/>
      <c r="I101" s="89"/>
      <c r="J101" s="93"/>
      <c r="K101" s="89"/>
      <c r="L101" s="90"/>
      <c r="M101" s="94"/>
      <c r="N101" s="90" t="s">
        <v>556</v>
      </c>
      <c r="O101" s="90">
        <v>6</v>
      </c>
      <c r="P101" s="89"/>
      <c r="Q101" s="98"/>
      <c r="R101" s="99"/>
      <c r="S101" s="71">
        <v>2048</v>
      </c>
    </row>
    <row r="102" spans="1:19">
      <c r="A102" s="88">
        <v>210816</v>
      </c>
      <c r="B102" s="89"/>
      <c r="C102" s="89" t="s">
        <v>1435</v>
      </c>
      <c r="D102" s="89"/>
      <c r="E102" s="89" t="s">
        <v>63</v>
      </c>
      <c r="F102" s="89"/>
      <c r="G102" s="90">
        <v>2400</v>
      </c>
      <c r="H102" s="89"/>
      <c r="I102" s="89"/>
      <c r="J102" s="93"/>
      <c r="K102" s="89"/>
      <c r="L102" s="90"/>
      <c r="M102" s="94"/>
      <c r="N102" s="90" t="s">
        <v>556</v>
      </c>
      <c r="O102" s="90">
        <v>6</v>
      </c>
      <c r="P102" s="89"/>
      <c r="Q102" s="98"/>
      <c r="R102" s="99"/>
      <c r="S102" s="71">
        <v>2048</v>
      </c>
    </row>
    <row r="103" spans="1:19">
      <c r="A103" s="88">
        <v>210817</v>
      </c>
      <c r="B103" s="89"/>
      <c r="C103" s="89" t="s">
        <v>1436</v>
      </c>
      <c r="D103" s="89"/>
      <c r="E103" s="89" t="s">
        <v>63</v>
      </c>
      <c r="F103" s="89"/>
      <c r="G103" s="90">
        <v>1200</v>
      </c>
      <c r="H103" s="89"/>
      <c r="I103" s="89"/>
      <c r="J103" s="93"/>
      <c r="K103" s="89"/>
      <c r="L103" s="90"/>
      <c r="M103" s="94"/>
      <c r="N103" s="90" t="s">
        <v>556</v>
      </c>
      <c r="O103" s="90">
        <v>6</v>
      </c>
      <c r="P103" s="89"/>
      <c r="Q103" s="98"/>
      <c r="R103" s="99"/>
      <c r="S103" s="71">
        <v>2048</v>
      </c>
    </row>
    <row r="104" spans="1:19">
      <c r="A104" s="88">
        <v>220811</v>
      </c>
      <c r="B104" s="89"/>
      <c r="C104" s="89" t="s">
        <v>1423</v>
      </c>
      <c r="D104" s="89">
        <v>220200</v>
      </c>
      <c r="E104" s="89" t="s">
        <v>68</v>
      </c>
      <c r="F104" s="89" t="s">
        <v>418</v>
      </c>
      <c r="G104" s="90">
        <v>1200</v>
      </c>
      <c r="H104" s="89"/>
      <c r="I104" s="89"/>
      <c r="J104" s="93"/>
      <c r="K104" s="89"/>
      <c r="L104" s="90"/>
      <c r="M104" s="94"/>
      <c r="N104" s="90" t="s">
        <v>556</v>
      </c>
      <c r="O104" s="90">
        <v>6</v>
      </c>
      <c r="P104" s="89"/>
      <c r="Q104" s="98"/>
      <c r="R104" s="99"/>
      <c r="S104" s="71">
        <v>2048</v>
      </c>
    </row>
    <row r="105" spans="1:19">
      <c r="A105" s="88">
        <v>220812</v>
      </c>
      <c r="B105" s="89"/>
      <c r="C105" s="89" t="s">
        <v>1424</v>
      </c>
      <c r="D105" s="89"/>
      <c r="E105" s="89" t="s">
        <v>68</v>
      </c>
      <c r="F105" s="89"/>
      <c r="G105" s="90">
        <v>1800</v>
      </c>
      <c r="H105" s="89"/>
      <c r="I105" s="89"/>
      <c r="J105" s="93"/>
      <c r="K105" s="89"/>
      <c r="L105" s="90"/>
      <c r="M105" s="94"/>
      <c r="N105" s="90" t="s">
        <v>556</v>
      </c>
      <c r="O105" s="90">
        <v>6</v>
      </c>
      <c r="P105" s="89"/>
      <c r="Q105" s="98"/>
      <c r="R105" s="99"/>
      <c r="S105" s="71">
        <v>2048</v>
      </c>
    </row>
    <row r="106" spans="1:19">
      <c r="A106" s="88">
        <v>220813</v>
      </c>
      <c r="B106" s="89"/>
      <c r="C106" s="89" t="s">
        <v>1425</v>
      </c>
      <c r="D106" s="89"/>
      <c r="E106" s="89" t="s">
        <v>68</v>
      </c>
      <c r="F106" s="89"/>
      <c r="G106" s="90">
        <v>1800</v>
      </c>
      <c r="H106" s="89"/>
      <c r="I106" s="89"/>
      <c r="J106" s="93"/>
      <c r="K106" s="89"/>
      <c r="L106" s="90"/>
      <c r="M106" s="94"/>
      <c r="N106" s="90" t="s">
        <v>556</v>
      </c>
      <c r="O106" s="90">
        <v>6</v>
      </c>
      <c r="P106" s="89"/>
      <c r="Q106" s="98"/>
      <c r="R106" s="99"/>
      <c r="S106" s="71">
        <v>2048</v>
      </c>
    </row>
    <row r="107" spans="1:19">
      <c r="A107" s="88">
        <v>220814</v>
      </c>
      <c r="B107" s="89"/>
      <c r="C107" s="89" t="s">
        <v>1426</v>
      </c>
      <c r="D107" s="89"/>
      <c r="E107" s="89" t="s">
        <v>68</v>
      </c>
      <c r="F107" s="89"/>
      <c r="G107" s="90">
        <v>1200</v>
      </c>
      <c r="H107" s="89"/>
      <c r="I107" s="89"/>
      <c r="J107" s="93"/>
      <c r="K107" s="89"/>
      <c r="L107" s="90"/>
      <c r="M107" s="94"/>
      <c r="N107" s="90" t="s">
        <v>556</v>
      </c>
      <c r="O107" s="90">
        <v>6</v>
      </c>
      <c r="P107" s="89"/>
      <c r="Q107" s="98"/>
      <c r="R107" s="99"/>
      <c r="S107" s="71">
        <v>2048</v>
      </c>
    </row>
    <row r="108" spans="1:19">
      <c r="A108" s="88">
        <v>220815</v>
      </c>
      <c r="B108" s="89"/>
      <c r="C108" s="89" t="s">
        <v>1427</v>
      </c>
      <c r="D108" s="89"/>
      <c r="E108" s="89" t="s">
        <v>68</v>
      </c>
      <c r="F108" s="89"/>
      <c r="G108" s="90">
        <v>1200</v>
      </c>
      <c r="H108" s="89"/>
      <c r="I108" s="89"/>
      <c r="J108" s="93"/>
      <c r="K108" s="89"/>
      <c r="L108" s="90"/>
      <c r="M108" s="94"/>
      <c r="N108" s="90" t="s">
        <v>556</v>
      </c>
      <c r="O108" s="90">
        <v>6</v>
      </c>
      <c r="P108" s="89"/>
      <c r="Q108" s="98"/>
      <c r="R108" s="99"/>
      <c r="S108" s="71">
        <v>2048</v>
      </c>
    </row>
    <row r="109" spans="1:19">
      <c r="A109" s="88">
        <v>220816</v>
      </c>
      <c r="B109" s="89"/>
      <c r="C109" s="89" t="s">
        <v>1428</v>
      </c>
      <c r="D109" s="89"/>
      <c r="E109" s="89" t="s">
        <v>68</v>
      </c>
      <c r="F109" s="89"/>
      <c r="G109" s="90">
        <v>1400</v>
      </c>
      <c r="H109" s="89"/>
      <c r="I109" s="89"/>
      <c r="J109" s="93"/>
      <c r="K109" s="89"/>
      <c r="L109" s="90"/>
      <c r="M109" s="94"/>
      <c r="N109" s="90" t="s">
        <v>556</v>
      </c>
      <c r="O109" s="90">
        <v>6</v>
      </c>
      <c r="P109" s="89"/>
      <c r="Q109" s="98"/>
      <c r="R109" s="99"/>
      <c r="S109" s="71">
        <v>2048</v>
      </c>
    </row>
    <row r="110" spans="1:19">
      <c r="A110" s="88">
        <v>220817</v>
      </c>
      <c r="B110" s="89"/>
      <c r="C110" s="89" t="s">
        <v>754</v>
      </c>
      <c r="D110" s="89"/>
      <c r="E110" s="89" t="s">
        <v>68</v>
      </c>
      <c r="F110" s="89"/>
      <c r="G110" s="90">
        <v>1200</v>
      </c>
      <c r="H110" s="89"/>
      <c r="I110" s="89"/>
      <c r="J110" s="93"/>
      <c r="K110" s="89"/>
      <c r="L110" s="90"/>
      <c r="M110" s="94"/>
      <c r="N110" s="90" t="s">
        <v>556</v>
      </c>
      <c r="O110" s="90">
        <v>6</v>
      </c>
      <c r="P110" s="89"/>
      <c r="Q110" s="98"/>
      <c r="R110" s="99"/>
      <c r="S110" s="71">
        <v>2048</v>
      </c>
    </row>
    <row r="111" spans="1:19">
      <c r="A111" s="88">
        <v>220818</v>
      </c>
      <c r="B111" s="89"/>
      <c r="C111" s="89" t="s">
        <v>1429</v>
      </c>
      <c r="D111" s="89"/>
      <c r="E111" s="89" t="s">
        <v>68</v>
      </c>
      <c r="F111" s="89"/>
      <c r="G111" s="90">
        <v>2700</v>
      </c>
      <c r="H111" s="89"/>
      <c r="I111" s="89"/>
      <c r="J111" s="93"/>
      <c r="K111" s="89"/>
      <c r="L111" s="90"/>
      <c r="M111" s="94"/>
      <c r="N111" s="90" t="s">
        <v>556</v>
      </c>
      <c r="O111" s="90">
        <v>6</v>
      </c>
      <c r="P111" s="89"/>
      <c r="Q111" s="98"/>
      <c r="R111" s="99"/>
      <c r="S111" s="71">
        <v>2048</v>
      </c>
    </row>
    <row r="112" spans="1:19">
      <c r="A112" s="88">
        <v>220819</v>
      </c>
      <c r="B112" s="89"/>
      <c r="C112" s="89" t="s">
        <v>1430</v>
      </c>
      <c r="D112" s="89"/>
      <c r="E112" s="89" t="s">
        <v>68</v>
      </c>
      <c r="F112" s="89"/>
      <c r="G112" s="90">
        <v>1800</v>
      </c>
      <c r="H112" s="89"/>
      <c r="I112" s="89"/>
      <c r="J112" s="93"/>
      <c r="K112" s="89"/>
      <c r="L112" s="90"/>
      <c r="M112" s="94"/>
      <c r="N112" s="90" t="s">
        <v>556</v>
      </c>
      <c r="O112" s="90">
        <v>6</v>
      </c>
      <c r="P112" s="89"/>
      <c r="Q112" s="98"/>
      <c r="R112" s="99"/>
      <c r="S112" s="71">
        <v>2048</v>
      </c>
    </row>
    <row r="113" spans="1:19">
      <c r="A113" s="88">
        <v>220820</v>
      </c>
      <c r="B113" s="89"/>
      <c r="C113" s="89" t="s">
        <v>1431</v>
      </c>
      <c r="D113" s="89"/>
      <c r="E113" s="89" t="s">
        <v>68</v>
      </c>
      <c r="F113" s="89"/>
      <c r="G113" s="90">
        <v>2400</v>
      </c>
      <c r="H113" s="89"/>
      <c r="I113" s="89"/>
      <c r="J113" s="93"/>
      <c r="K113" s="89"/>
      <c r="L113" s="90"/>
      <c r="M113" s="94"/>
      <c r="N113" s="90" t="s">
        <v>556</v>
      </c>
      <c r="O113" s="90">
        <v>6</v>
      </c>
      <c r="P113" s="89"/>
      <c r="Q113" s="98"/>
      <c r="R113" s="99"/>
      <c r="S113" s="71">
        <v>2048</v>
      </c>
    </row>
    <row r="114" spans="1:19">
      <c r="A114" s="88">
        <v>440825</v>
      </c>
      <c r="B114" s="89"/>
      <c r="C114" s="89" t="s">
        <v>1406</v>
      </c>
      <c r="D114" s="89"/>
      <c r="E114" s="89" t="s">
        <v>127</v>
      </c>
      <c r="F114" s="89"/>
      <c r="G114" s="90">
        <v>3200</v>
      </c>
      <c r="H114" s="89"/>
      <c r="I114" s="89"/>
      <c r="J114" s="93"/>
      <c r="K114" s="89"/>
      <c r="L114" s="90"/>
      <c r="M114" s="94"/>
      <c r="N114" s="90" t="s">
        <v>556</v>
      </c>
      <c r="O114" s="90">
        <v>6</v>
      </c>
      <c r="P114" s="89"/>
      <c r="Q114" s="98"/>
      <c r="R114" s="99"/>
      <c r="S114" s="71">
        <v>2048</v>
      </c>
    </row>
    <row r="115" spans="1:19">
      <c r="A115" s="88">
        <v>440826</v>
      </c>
      <c r="B115" s="89"/>
      <c r="C115" s="89" t="s">
        <v>1407</v>
      </c>
      <c r="D115" s="89"/>
      <c r="E115" s="89" t="s">
        <v>127</v>
      </c>
      <c r="F115" s="89"/>
      <c r="G115" s="90">
        <v>3200</v>
      </c>
      <c r="H115" s="89"/>
      <c r="I115" s="89"/>
      <c r="J115" s="93"/>
      <c r="K115" s="89"/>
      <c r="L115" s="90"/>
      <c r="M115" s="94"/>
      <c r="N115" s="90" t="s">
        <v>556</v>
      </c>
      <c r="O115" s="90">
        <v>6</v>
      </c>
      <c r="P115" s="89"/>
      <c r="Q115" s="98"/>
      <c r="R115" s="99"/>
      <c r="S115" s="71">
        <v>2048</v>
      </c>
    </row>
    <row r="116" spans="1:19">
      <c r="A116" s="88">
        <v>440827</v>
      </c>
      <c r="B116" s="89"/>
      <c r="C116" s="89" t="s">
        <v>1408</v>
      </c>
      <c r="D116" s="89"/>
      <c r="E116" s="89" t="s">
        <v>127</v>
      </c>
      <c r="F116" s="89"/>
      <c r="G116" s="90">
        <v>1200</v>
      </c>
      <c r="H116" s="89"/>
      <c r="I116" s="89"/>
      <c r="J116" s="93"/>
      <c r="K116" s="89"/>
      <c r="L116" s="90"/>
      <c r="M116" s="94"/>
      <c r="N116" s="90" t="s">
        <v>556</v>
      </c>
      <c r="O116" s="90">
        <v>6</v>
      </c>
      <c r="P116" s="89"/>
      <c r="Q116" s="98"/>
      <c r="R116" s="99"/>
      <c r="S116" s="71">
        <v>2048</v>
      </c>
    </row>
    <row r="117" spans="1:19">
      <c r="A117" s="88">
        <v>440828</v>
      </c>
      <c r="B117" s="89"/>
      <c r="C117" s="89" t="s">
        <v>931</v>
      </c>
      <c r="D117" s="89"/>
      <c r="E117" s="89" t="s">
        <v>127</v>
      </c>
      <c r="F117" s="89"/>
      <c r="G117" s="90">
        <v>800</v>
      </c>
      <c r="H117" s="89"/>
      <c r="I117" s="89"/>
      <c r="J117" s="93"/>
      <c r="K117" s="89"/>
      <c r="L117" s="90"/>
      <c r="M117" s="94"/>
      <c r="N117" s="90" t="s">
        <v>556</v>
      </c>
      <c r="O117" s="90">
        <v>6</v>
      </c>
      <c r="P117" s="89"/>
      <c r="Q117" s="98"/>
      <c r="R117" s="99"/>
      <c r="S117" s="71">
        <v>2048</v>
      </c>
    </row>
    <row r="118" spans="1:19">
      <c r="A118" s="88">
        <v>440829</v>
      </c>
      <c r="B118" s="89"/>
      <c r="C118" s="89" t="s">
        <v>589</v>
      </c>
      <c r="D118" s="89"/>
      <c r="E118" s="89" t="s">
        <v>127</v>
      </c>
      <c r="F118" s="89"/>
      <c r="G118" s="90">
        <v>2400</v>
      </c>
      <c r="H118" s="89"/>
      <c r="I118" s="89"/>
      <c r="J118" s="93"/>
      <c r="K118" s="89"/>
      <c r="L118" s="90"/>
      <c r="M118" s="94"/>
      <c r="N118" s="90" t="s">
        <v>556</v>
      </c>
      <c r="O118" s="90">
        <v>6</v>
      </c>
      <c r="P118" s="89"/>
      <c r="Q118" s="98"/>
      <c r="R118" s="99"/>
      <c r="S118" s="71">
        <v>2048</v>
      </c>
    </row>
    <row r="119" spans="1:19">
      <c r="A119" s="88">
        <v>440830</v>
      </c>
      <c r="B119" s="89"/>
      <c r="C119" s="89" t="s">
        <v>1409</v>
      </c>
      <c r="D119" s="89"/>
      <c r="E119" s="89" t="s">
        <v>127</v>
      </c>
      <c r="F119" s="89"/>
      <c r="G119" s="90">
        <v>1200</v>
      </c>
      <c r="H119" s="89"/>
      <c r="I119" s="89"/>
      <c r="J119" s="93"/>
      <c r="K119" s="89"/>
      <c r="L119" s="90"/>
      <c r="M119" s="94"/>
      <c r="N119" s="90" t="s">
        <v>556</v>
      </c>
      <c r="O119" s="90">
        <v>6</v>
      </c>
      <c r="P119" s="89"/>
      <c r="Q119" s="98"/>
      <c r="R119" s="99"/>
      <c r="S119" s="71">
        <v>2048</v>
      </c>
    </row>
    <row r="120" spans="1:19">
      <c r="A120" s="88">
        <v>440831</v>
      </c>
      <c r="B120" s="89"/>
      <c r="C120" s="89" t="s">
        <v>1410</v>
      </c>
      <c r="D120" s="89"/>
      <c r="E120" s="89" t="s">
        <v>127</v>
      </c>
      <c r="F120" s="89"/>
      <c r="G120" s="90">
        <v>1200</v>
      </c>
      <c r="H120" s="89"/>
      <c r="I120" s="89"/>
      <c r="J120" s="93"/>
      <c r="K120" s="89"/>
      <c r="L120" s="90"/>
      <c r="M120" s="94"/>
      <c r="N120" s="90" t="s">
        <v>556</v>
      </c>
      <c r="O120" s="90">
        <v>6</v>
      </c>
      <c r="P120" s="89"/>
      <c r="Q120" s="98"/>
      <c r="R120" s="99"/>
      <c r="S120" s="71">
        <v>2048</v>
      </c>
    </row>
    <row r="121" spans="1:19">
      <c r="A121" s="88">
        <v>440832</v>
      </c>
      <c r="B121" s="89"/>
      <c r="C121" s="89" t="s">
        <v>1411</v>
      </c>
      <c r="D121" s="89"/>
      <c r="E121" s="89" t="s">
        <v>127</v>
      </c>
      <c r="F121" s="89"/>
      <c r="G121" s="90">
        <v>1200</v>
      </c>
      <c r="H121" s="89"/>
      <c r="I121" s="89"/>
      <c r="J121" s="93"/>
      <c r="K121" s="89"/>
      <c r="L121" s="90"/>
      <c r="M121" s="94"/>
      <c r="N121" s="90" t="s">
        <v>556</v>
      </c>
      <c r="O121" s="90">
        <v>6</v>
      </c>
      <c r="P121" s="89"/>
      <c r="Q121" s="98"/>
      <c r="R121" s="99"/>
      <c r="S121" s="71">
        <v>2048</v>
      </c>
    </row>
    <row r="122" spans="1:19">
      <c r="A122" s="88">
        <v>440833</v>
      </c>
      <c r="B122" s="89"/>
      <c r="C122" s="89" t="s">
        <v>553</v>
      </c>
      <c r="D122" s="89"/>
      <c r="E122" s="89" t="s">
        <v>127</v>
      </c>
      <c r="F122" s="89"/>
      <c r="G122" s="90">
        <v>1200</v>
      </c>
      <c r="H122" s="89"/>
      <c r="I122" s="89"/>
      <c r="J122" s="93"/>
      <c r="K122" s="89"/>
      <c r="L122" s="90"/>
      <c r="M122" s="94"/>
      <c r="N122" s="90" t="s">
        <v>556</v>
      </c>
      <c r="O122" s="90">
        <v>6</v>
      </c>
      <c r="P122" s="89"/>
      <c r="Q122" s="98"/>
      <c r="R122" s="99"/>
      <c r="S122" s="71">
        <v>2048</v>
      </c>
    </row>
    <row r="123" spans="1:19">
      <c r="A123" s="88">
        <v>450816</v>
      </c>
      <c r="B123" s="89"/>
      <c r="C123" s="89" t="s">
        <v>1412</v>
      </c>
      <c r="D123" s="89"/>
      <c r="E123" s="89" t="s">
        <v>132</v>
      </c>
      <c r="F123" s="89"/>
      <c r="G123" s="90">
        <v>1200</v>
      </c>
      <c r="H123" s="89"/>
      <c r="I123" s="89"/>
      <c r="J123" s="93"/>
      <c r="K123" s="89"/>
      <c r="L123" s="90"/>
      <c r="M123" s="94"/>
      <c r="N123" s="90" t="s">
        <v>556</v>
      </c>
      <c r="O123" s="90">
        <v>6</v>
      </c>
      <c r="P123" s="89"/>
      <c r="Q123" s="98"/>
      <c r="R123" s="99"/>
      <c r="S123" s="71">
        <v>2048</v>
      </c>
    </row>
    <row r="124" spans="1:19">
      <c r="A124" s="88">
        <v>450817</v>
      </c>
      <c r="B124" s="89"/>
      <c r="C124" s="89" t="s">
        <v>1413</v>
      </c>
      <c r="D124" s="89"/>
      <c r="E124" s="89" t="s">
        <v>132</v>
      </c>
      <c r="F124" s="89"/>
      <c r="G124" s="90">
        <v>1200</v>
      </c>
      <c r="H124" s="89"/>
      <c r="I124" s="89"/>
      <c r="J124" s="93"/>
      <c r="K124" s="89"/>
      <c r="L124" s="90"/>
      <c r="M124" s="94"/>
      <c r="N124" s="90" t="s">
        <v>556</v>
      </c>
      <c r="O124" s="90">
        <v>6</v>
      </c>
      <c r="P124" s="89"/>
      <c r="Q124" s="98"/>
      <c r="R124" s="99"/>
      <c r="S124" s="71">
        <v>2048</v>
      </c>
    </row>
    <row r="125" spans="1:19">
      <c r="A125" s="88">
        <v>450818</v>
      </c>
      <c r="B125" s="89"/>
      <c r="C125" s="89" t="s">
        <v>1414</v>
      </c>
      <c r="D125" s="89"/>
      <c r="E125" s="89" t="s">
        <v>132</v>
      </c>
      <c r="F125" s="89"/>
      <c r="G125" s="90">
        <v>1200</v>
      </c>
      <c r="H125" s="89"/>
      <c r="I125" s="89"/>
      <c r="J125" s="93"/>
      <c r="K125" s="89"/>
      <c r="L125" s="90"/>
      <c r="M125" s="94"/>
      <c r="N125" s="90" t="s">
        <v>556</v>
      </c>
      <c r="O125" s="90">
        <v>6</v>
      </c>
      <c r="P125" s="89"/>
      <c r="Q125" s="98"/>
      <c r="R125" s="99"/>
      <c r="S125" s="71">
        <v>2048</v>
      </c>
    </row>
    <row r="126" spans="1:19">
      <c r="A126" s="88">
        <v>450819</v>
      </c>
      <c r="B126" s="89"/>
      <c r="C126" s="89" t="s">
        <v>1415</v>
      </c>
      <c r="D126" s="89"/>
      <c r="E126" s="89" t="s">
        <v>132</v>
      </c>
      <c r="F126" s="89"/>
      <c r="G126" s="90">
        <v>1200</v>
      </c>
      <c r="H126" s="89"/>
      <c r="I126" s="89"/>
      <c r="J126" s="93"/>
      <c r="K126" s="89"/>
      <c r="L126" s="90"/>
      <c r="M126" s="94"/>
      <c r="N126" s="90" t="s">
        <v>556</v>
      </c>
      <c r="O126" s="90">
        <v>6</v>
      </c>
      <c r="P126" s="89"/>
      <c r="Q126" s="98"/>
      <c r="R126" s="99"/>
      <c r="S126" s="71">
        <v>2048</v>
      </c>
    </row>
    <row r="127" spans="1:19">
      <c r="A127" s="88">
        <v>460802</v>
      </c>
      <c r="B127" s="89"/>
      <c r="C127" s="89" t="s">
        <v>1416</v>
      </c>
      <c r="D127" s="89">
        <v>460200</v>
      </c>
      <c r="E127" s="89" t="s">
        <v>137</v>
      </c>
      <c r="F127" s="89" t="s">
        <v>1417</v>
      </c>
      <c r="G127" s="90">
        <v>2400</v>
      </c>
      <c r="H127" s="89"/>
      <c r="I127" s="89"/>
      <c r="J127" s="93"/>
      <c r="K127" s="89"/>
      <c r="L127" s="90"/>
      <c r="M127" s="94"/>
      <c r="N127" s="90" t="s">
        <v>556</v>
      </c>
      <c r="O127" s="90">
        <v>6</v>
      </c>
      <c r="P127" s="89"/>
      <c r="Q127" s="98"/>
      <c r="R127" s="99"/>
      <c r="S127" s="71">
        <v>2048</v>
      </c>
    </row>
    <row r="128" spans="1:19">
      <c r="A128" s="88">
        <v>460803</v>
      </c>
      <c r="B128" s="89"/>
      <c r="C128" s="89" t="s">
        <v>1418</v>
      </c>
      <c r="D128" s="89"/>
      <c r="E128" s="89" t="s">
        <v>137</v>
      </c>
      <c r="F128" s="89"/>
      <c r="G128" s="90">
        <v>1200</v>
      </c>
      <c r="H128" s="89"/>
      <c r="I128" s="89"/>
      <c r="J128" s="93"/>
      <c r="K128" s="89"/>
      <c r="L128" s="90"/>
      <c r="M128" s="94"/>
      <c r="N128" s="90" t="s">
        <v>556</v>
      </c>
      <c r="O128" s="90">
        <v>6</v>
      </c>
      <c r="P128" s="89"/>
      <c r="Q128" s="98"/>
      <c r="R128" s="99"/>
      <c r="S128" s="71">
        <v>2048</v>
      </c>
    </row>
    <row r="129" spans="1:19">
      <c r="A129" s="88">
        <v>460804</v>
      </c>
      <c r="B129" s="89"/>
      <c r="C129" s="89" t="s">
        <v>1419</v>
      </c>
      <c r="D129" s="89"/>
      <c r="E129" s="89" t="s">
        <v>137</v>
      </c>
      <c r="F129" s="89"/>
      <c r="G129" s="90">
        <v>1200</v>
      </c>
      <c r="H129" s="89"/>
      <c r="I129" s="89"/>
      <c r="J129" s="93"/>
      <c r="K129" s="89"/>
      <c r="L129" s="90"/>
      <c r="M129" s="94"/>
      <c r="N129" s="90" t="s">
        <v>556</v>
      </c>
      <c r="O129" s="90">
        <v>6</v>
      </c>
      <c r="P129" s="89"/>
      <c r="Q129" s="98"/>
      <c r="R129" s="99"/>
      <c r="S129" s="71">
        <v>2048</v>
      </c>
    </row>
    <row r="130" spans="1:19">
      <c r="A130" s="88">
        <v>460805</v>
      </c>
      <c r="B130" s="89"/>
      <c r="C130" s="89" t="s">
        <v>1420</v>
      </c>
      <c r="D130" s="89"/>
      <c r="E130" s="89" t="s">
        <v>137</v>
      </c>
      <c r="F130" s="89"/>
      <c r="G130" s="90">
        <v>1200</v>
      </c>
      <c r="H130" s="89"/>
      <c r="I130" s="89"/>
      <c r="J130" s="93"/>
      <c r="K130" s="89"/>
      <c r="L130" s="90"/>
      <c r="M130" s="94"/>
      <c r="N130" s="90" t="s">
        <v>556</v>
      </c>
      <c r="O130" s="90">
        <v>6</v>
      </c>
      <c r="P130" s="89"/>
      <c r="Q130" s="98"/>
      <c r="R130" s="99"/>
      <c r="S130" s="71">
        <v>2048</v>
      </c>
    </row>
    <row r="131" spans="1:19">
      <c r="A131" s="88">
        <v>460806</v>
      </c>
      <c r="B131" s="89"/>
      <c r="C131" s="89" t="s">
        <v>1421</v>
      </c>
      <c r="D131" s="89"/>
      <c r="E131" s="89" t="s">
        <v>137</v>
      </c>
      <c r="F131" s="89"/>
      <c r="G131" s="90">
        <v>1200</v>
      </c>
      <c r="H131" s="89"/>
      <c r="I131" s="89"/>
      <c r="J131" s="93"/>
      <c r="K131" s="89"/>
      <c r="L131" s="90"/>
      <c r="M131" s="94"/>
      <c r="N131" s="90" t="s">
        <v>556</v>
      </c>
      <c r="O131" s="90">
        <v>6</v>
      </c>
      <c r="P131" s="89"/>
      <c r="Q131" s="98"/>
      <c r="R131" s="99"/>
      <c r="S131" s="71">
        <v>2048</v>
      </c>
    </row>
    <row r="132" spans="1:19">
      <c r="A132" s="88">
        <v>460807</v>
      </c>
      <c r="B132" s="89"/>
      <c r="C132" s="89" t="s">
        <v>1422</v>
      </c>
      <c r="D132" s="89"/>
      <c r="E132" s="89" t="s">
        <v>137</v>
      </c>
      <c r="F132" s="89"/>
      <c r="G132" s="90">
        <v>1000</v>
      </c>
      <c r="H132" s="89"/>
      <c r="I132" s="89"/>
      <c r="J132" s="93"/>
      <c r="K132" s="89"/>
      <c r="L132" s="90"/>
      <c r="M132" s="94"/>
      <c r="N132" s="90" t="s">
        <v>556</v>
      </c>
      <c r="O132" s="90">
        <v>6</v>
      </c>
      <c r="P132" s="89"/>
      <c r="Q132" s="98"/>
      <c r="R132" s="99"/>
      <c r="S132" s="71">
        <v>2048</v>
      </c>
    </row>
    <row r="133" spans="1:19">
      <c r="A133" s="88">
        <v>510810</v>
      </c>
      <c r="B133" s="89"/>
      <c r="C133" s="89" t="s">
        <v>534</v>
      </c>
      <c r="D133" s="89"/>
      <c r="E133" s="89" t="s">
        <v>147</v>
      </c>
      <c r="F133" s="89"/>
      <c r="G133" s="90">
        <v>1500</v>
      </c>
      <c r="H133" s="89"/>
      <c r="I133" s="89"/>
      <c r="J133" s="93"/>
      <c r="K133" s="89"/>
      <c r="L133" s="90"/>
      <c r="M133" s="94"/>
      <c r="N133" s="90" t="s">
        <v>556</v>
      </c>
      <c r="O133" s="90">
        <v>6</v>
      </c>
      <c r="P133" s="89"/>
      <c r="Q133" s="98"/>
      <c r="R133" s="99"/>
      <c r="S133" s="71">
        <v>2048</v>
      </c>
    </row>
    <row r="134" spans="1:19">
      <c r="A134" s="88">
        <v>510811</v>
      </c>
      <c r="B134" s="89"/>
      <c r="C134" s="89" t="s">
        <v>1446</v>
      </c>
      <c r="D134" s="89"/>
      <c r="E134" s="89" t="s">
        <v>147</v>
      </c>
      <c r="F134" s="89"/>
      <c r="G134" s="90">
        <v>1200</v>
      </c>
      <c r="H134" s="89"/>
      <c r="I134" s="89"/>
      <c r="J134" s="93"/>
      <c r="K134" s="89"/>
      <c r="L134" s="90"/>
      <c r="M134" s="94"/>
      <c r="N134" s="90" t="s">
        <v>556</v>
      </c>
      <c r="O134" s="90">
        <v>6</v>
      </c>
      <c r="P134" s="89"/>
      <c r="Q134" s="98"/>
      <c r="R134" s="99"/>
      <c r="S134" s="71">
        <v>2048</v>
      </c>
    </row>
    <row r="135" spans="1:19">
      <c r="A135" s="88">
        <v>510812</v>
      </c>
      <c r="B135" s="89"/>
      <c r="C135" s="89" t="s">
        <v>1457</v>
      </c>
      <c r="D135" s="89"/>
      <c r="E135" s="89" t="s">
        <v>147</v>
      </c>
      <c r="F135" s="89"/>
      <c r="G135" s="90">
        <v>1800</v>
      </c>
      <c r="H135" s="89"/>
      <c r="I135" s="89"/>
      <c r="J135" s="93"/>
      <c r="K135" s="89"/>
      <c r="L135" s="90"/>
      <c r="M135" s="94"/>
      <c r="N135" s="90" t="s">
        <v>556</v>
      </c>
      <c r="O135" s="90">
        <v>6</v>
      </c>
      <c r="P135" s="89"/>
      <c r="Q135" s="98"/>
      <c r="R135" s="99"/>
      <c r="S135" s="71">
        <v>2049</v>
      </c>
    </row>
    <row r="136" spans="1:19">
      <c r="A136" s="88">
        <v>520826</v>
      </c>
      <c r="B136" s="89"/>
      <c r="C136" s="89" t="s">
        <v>1447</v>
      </c>
      <c r="D136" s="89"/>
      <c r="E136" s="89" t="s">
        <v>152</v>
      </c>
      <c r="F136" s="89"/>
      <c r="G136" s="90">
        <v>1500</v>
      </c>
      <c r="H136" s="89"/>
      <c r="I136" s="89"/>
      <c r="J136" s="93"/>
      <c r="K136" s="89"/>
      <c r="L136" s="90"/>
      <c r="M136" s="94"/>
      <c r="N136" s="90" t="s">
        <v>556</v>
      </c>
      <c r="O136" s="90">
        <v>6</v>
      </c>
      <c r="P136" s="89"/>
      <c r="Q136" s="98"/>
      <c r="R136" s="99"/>
      <c r="S136" s="71">
        <v>2049</v>
      </c>
    </row>
    <row r="137" spans="1:19">
      <c r="A137" s="88">
        <v>520827</v>
      </c>
      <c r="B137" s="89"/>
      <c r="C137" s="89" t="s">
        <v>1448</v>
      </c>
      <c r="D137" s="89"/>
      <c r="E137" s="89" t="s">
        <v>152</v>
      </c>
      <c r="F137" s="89"/>
      <c r="G137" s="90">
        <v>1200</v>
      </c>
      <c r="H137" s="89"/>
      <c r="I137" s="89"/>
      <c r="J137" s="93"/>
      <c r="K137" s="89"/>
      <c r="L137" s="90"/>
      <c r="M137" s="94"/>
      <c r="N137" s="90" t="s">
        <v>556</v>
      </c>
      <c r="O137" s="90">
        <v>6</v>
      </c>
      <c r="P137" s="89"/>
      <c r="Q137" s="98"/>
      <c r="R137" s="99"/>
      <c r="S137" s="71">
        <v>2049</v>
      </c>
    </row>
    <row r="138" spans="1:19">
      <c r="A138" s="88">
        <v>520828</v>
      </c>
      <c r="B138" s="89"/>
      <c r="C138" s="89" t="s">
        <v>1449</v>
      </c>
      <c r="D138" s="89"/>
      <c r="E138" s="89" t="s">
        <v>152</v>
      </c>
      <c r="F138" s="89"/>
      <c r="G138" s="90">
        <v>1200</v>
      </c>
      <c r="H138" s="89"/>
      <c r="I138" s="89"/>
      <c r="J138" s="93"/>
      <c r="K138" s="89"/>
      <c r="L138" s="90"/>
      <c r="M138" s="94"/>
      <c r="N138" s="90" t="s">
        <v>556</v>
      </c>
      <c r="O138" s="90">
        <v>6</v>
      </c>
      <c r="P138" s="89"/>
      <c r="Q138" s="98"/>
      <c r="R138" s="99"/>
      <c r="S138" s="71">
        <v>2049</v>
      </c>
    </row>
    <row r="139" spans="1:19">
      <c r="A139" s="88">
        <v>520829</v>
      </c>
      <c r="B139" s="89"/>
      <c r="C139" s="89" t="s">
        <v>1450</v>
      </c>
      <c r="D139" s="89"/>
      <c r="E139" s="89" t="s">
        <v>152</v>
      </c>
      <c r="F139" s="89"/>
      <c r="G139" s="90">
        <v>1200</v>
      </c>
      <c r="H139" s="89"/>
      <c r="I139" s="89"/>
      <c r="J139" s="93"/>
      <c r="K139" s="89"/>
      <c r="L139" s="90"/>
      <c r="M139" s="94"/>
      <c r="N139" s="90" t="s">
        <v>556</v>
      </c>
      <c r="O139" s="90">
        <v>6</v>
      </c>
      <c r="P139" s="89"/>
      <c r="Q139" s="98"/>
      <c r="R139" s="99"/>
      <c r="S139" s="71">
        <v>2049</v>
      </c>
    </row>
    <row r="140" spans="1:19">
      <c r="A140" s="88">
        <v>520830</v>
      </c>
      <c r="B140" s="89"/>
      <c r="C140" s="89" t="s">
        <v>1451</v>
      </c>
      <c r="D140" s="89"/>
      <c r="E140" s="89" t="s">
        <v>152</v>
      </c>
      <c r="F140" s="89"/>
      <c r="G140" s="90">
        <v>1000</v>
      </c>
      <c r="H140" s="89"/>
      <c r="I140" s="89"/>
      <c r="J140" s="93"/>
      <c r="K140" s="89"/>
      <c r="L140" s="90"/>
      <c r="M140" s="94"/>
      <c r="N140" s="90" t="s">
        <v>556</v>
      </c>
      <c r="O140" s="90">
        <v>6</v>
      </c>
      <c r="P140" s="89"/>
      <c r="Q140" s="98"/>
      <c r="R140" s="99"/>
      <c r="S140" s="71">
        <v>2049</v>
      </c>
    </row>
    <row r="141" spans="1:19">
      <c r="A141" s="88">
        <v>520831</v>
      </c>
      <c r="B141" s="89"/>
      <c r="C141" s="89" t="s">
        <v>1452</v>
      </c>
      <c r="D141" s="89"/>
      <c r="E141" s="89" t="s">
        <v>152</v>
      </c>
      <c r="F141" s="89"/>
      <c r="G141" s="90">
        <v>1200</v>
      </c>
      <c r="H141" s="89"/>
      <c r="I141" s="89"/>
      <c r="J141" s="93"/>
      <c r="K141" s="89"/>
      <c r="L141" s="90"/>
      <c r="M141" s="94"/>
      <c r="N141" s="90" t="s">
        <v>556</v>
      </c>
      <c r="O141" s="90">
        <v>6</v>
      </c>
      <c r="P141" s="89"/>
      <c r="Q141" s="98"/>
      <c r="R141" s="99"/>
      <c r="S141" s="71">
        <v>2049</v>
      </c>
    </row>
    <row r="142" spans="1:19">
      <c r="A142" s="88">
        <v>520832</v>
      </c>
      <c r="B142" s="89"/>
      <c r="C142" s="89" t="s">
        <v>1453</v>
      </c>
      <c r="D142" s="89"/>
      <c r="E142" s="89" t="s">
        <v>152</v>
      </c>
      <c r="F142" s="89"/>
      <c r="G142" s="90">
        <v>1500</v>
      </c>
      <c r="H142" s="89"/>
      <c r="I142" s="89"/>
      <c r="J142" s="93"/>
      <c r="K142" s="89"/>
      <c r="L142" s="90"/>
      <c r="M142" s="94"/>
      <c r="N142" s="90" t="s">
        <v>556</v>
      </c>
      <c r="O142" s="90">
        <v>6</v>
      </c>
      <c r="P142" s="89"/>
      <c r="Q142" s="98"/>
      <c r="R142" s="99"/>
      <c r="S142" s="71">
        <v>2049</v>
      </c>
    </row>
    <row r="143" spans="1:19">
      <c r="A143" s="88">
        <v>520833</v>
      </c>
      <c r="B143" s="89"/>
      <c r="C143" s="89" t="s">
        <v>1454</v>
      </c>
      <c r="D143" s="89"/>
      <c r="E143" s="89" t="s">
        <v>152</v>
      </c>
      <c r="F143" s="89"/>
      <c r="G143" s="90">
        <v>1000</v>
      </c>
      <c r="H143" s="89"/>
      <c r="I143" s="89"/>
      <c r="J143" s="93"/>
      <c r="K143" s="89"/>
      <c r="L143" s="90"/>
      <c r="M143" s="94"/>
      <c r="N143" s="90" t="s">
        <v>556</v>
      </c>
      <c r="O143" s="90">
        <v>6</v>
      </c>
      <c r="P143" s="89"/>
      <c r="Q143" s="98"/>
      <c r="R143" s="99"/>
      <c r="S143" s="71">
        <v>2049</v>
      </c>
    </row>
    <row r="144" spans="1:19">
      <c r="A144" s="88">
        <v>520834</v>
      </c>
      <c r="B144" s="89"/>
      <c r="C144" s="89" t="s">
        <v>1455</v>
      </c>
      <c r="D144" s="89"/>
      <c r="E144" s="89" t="s">
        <v>152</v>
      </c>
      <c r="F144" s="89"/>
      <c r="G144" s="90">
        <v>300</v>
      </c>
      <c r="H144" s="89"/>
      <c r="I144" s="89"/>
      <c r="J144" s="93"/>
      <c r="K144" s="89"/>
      <c r="L144" s="90"/>
      <c r="M144" s="94"/>
      <c r="N144" s="90" t="s">
        <v>556</v>
      </c>
      <c r="O144" s="90">
        <v>6</v>
      </c>
      <c r="P144" s="89"/>
      <c r="Q144" s="98"/>
      <c r="R144" s="99"/>
      <c r="S144" s="71">
        <v>2049</v>
      </c>
    </row>
    <row r="145" spans="1:19">
      <c r="A145" s="88">
        <v>520835</v>
      </c>
      <c r="B145" s="89"/>
      <c r="C145" s="89" t="s">
        <v>1456</v>
      </c>
      <c r="D145" s="89"/>
      <c r="E145" s="89" t="s">
        <v>152</v>
      </c>
      <c r="F145" s="89"/>
      <c r="G145" s="90">
        <v>1200</v>
      </c>
      <c r="H145" s="89"/>
      <c r="I145" s="89"/>
      <c r="J145" s="93"/>
      <c r="K145" s="89"/>
      <c r="L145" s="90"/>
      <c r="M145" s="94"/>
      <c r="N145" s="90" t="s">
        <v>556</v>
      </c>
      <c r="O145" s="90">
        <v>6</v>
      </c>
      <c r="P145" s="89"/>
      <c r="Q145" s="98"/>
      <c r="R145" s="99"/>
      <c r="S145" s="71">
        <v>2049</v>
      </c>
    </row>
    <row r="146" spans="1:19">
      <c r="A146" s="88">
        <v>540831</v>
      </c>
      <c r="B146" s="89"/>
      <c r="C146" s="89" t="s">
        <v>1458</v>
      </c>
      <c r="D146" s="89"/>
      <c r="E146" s="89" t="s">
        <v>162</v>
      </c>
      <c r="F146" s="89"/>
      <c r="G146" s="90">
        <v>90</v>
      </c>
      <c r="H146" s="89"/>
      <c r="I146" s="89"/>
      <c r="J146" s="93"/>
      <c r="K146" s="89"/>
      <c r="L146" s="90"/>
      <c r="M146" s="94"/>
      <c r="N146" s="90" t="s">
        <v>556</v>
      </c>
      <c r="O146" s="90">
        <v>6</v>
      </c>
      <c r="P146" s="89"/>
      <c r="Q146" s="98"/>
      <c r="R146" s="99"/>
      <c r="S146" s="71">
        <v>2049</v>
      </c>
    </row>
    <row r="147" spans="1:19">
      <c r="A147" s="88">
        <v>540832</v>
      </c>
      <c r="B147" s="89"/>
      <c r="C147" s="89" t="s">
        <v>1459</v>
      </c>
      <c r="D147" s="89"/>
      <c r="E147" s="89" t="s">
        <v>162</v>
      </c>
      <c r="F147" s="89"/>
      <c r="G147" s="90">
        <v>6.4</v>
      </c>
      <c r="H147" s="89"/>
      <c r="I147" s="89"/>
      <c r="J147" s="93"/>
      <c r="K147" s="89"/>
      <c r="L147" s="90"/>
      <c r="M147" s="94"/>
      <c r="N147" s="90" t="s">
        <v>556</v>
      </c>
      <c r="O147" s="90">
        <v>6</v>
      </c>
      <c r="P147" s="89"/>
      <c r="Q147" s="98"/>
      <c r="R147" s="99"/>
      <c r="S147" s="71">
        <v>2049</v>
      </c>
    </row>
    <row r="148" spans="1:19">
      <c r="A148" s="88">
        <v>540833</v>
      </c>
      <c r="B148" s="89"/>
      <c r="C148" s="89" t="s">
        <v>1460</v>
      </c>
      <c r="D148" s="89"/>
      <c r="E148" s="89" t="s">
        <v>162</v>
      </c>
      <c r="F148" s="89"/>
      <c r="G148" s="90">
        <v>100</v>
      </c>
      <c r="H148" s="89"/>
      <c r="I148" s="89"/>
      <c r="J148" s="93"/>
      <c r="K148" s="89"/>
      <c r="L148" s="90"/>
      <c r="M148" s="94"/>
      <c r="N148" s="90" t="s">
        <v>556</v>
      </c>
      <c r="O148" s="90">
        <v>6</v>
      </c>
      <c r="P148" s="89"/>
      <c r="Q148" s="98"/>
      <c r="R148" s="99"/>
      <c r="S148" s="71">
        <v>2049</v>
      </c>
    </row>
    <row r="149" spans="1:19">
      <c r="A149" s="88">
        <v>540834</v>
      </c>
      <c r="B149" s="89"/>
      <c r="C149" s="89" t="s">
        <v>1461</v>
      </c>
      <c r="D149" s="89"/>
      <c r="E149" s="89" t="s">
        <v>162</v>
      </c>
      <c r="F149" s="89"/>
      <c r="G149" s="90">
        <v>2800</v>
      </c>
      <c r="H149" s="89"/>
      <c r="I149" s="89"/>
      <c r="J149" s="93"/>
      <c r="K149" s="89"/>
      <c r="L149" s="90"/>
      <c r="M149" s="94"/>
      <c r="N149" s="90" t="s">
        <v>556</v>
      </c>
      <c r="O149" s="90">
        <v>6</v>
      </c>
      <c r="P149" s="89"/>
      <c r="Q149" s="98"/>
      <c r="R149" s="99"/>
      <c r="S149" s="71">
        <v>2049</v>
      </c>
    </row>
    <row r="150" spans="1:19">
      <c r="A150" s="88">
        <v>540835</v>
      </c>
      <c r="B150" s="89"/>
      <c r="C150" s="89" t="s">
        <v>1462</v>
      </c>
      <c r="D150" s="89"/>
      <c r="E150" s="89" t="s">
        <v>162</v>
      </c>
      <c r="F150" s="89"/>
      <c r="G150" s="90">
        <v>3000</v>
      </c>
      <c r="H150" s="89"/>
      <c r="I150" s="89"/>
      <c r="J150" s="93"/>
      <c r="K150" s="89"/>
      <c r="L150" s="90"/>
      <c r="M150" s="94"/>
      <c r="N150" s="90" t="s">
        <v>556</v>
      </c>
      <c r="O150" s="90">
        <v>6</v>
      </c>
      <c r="P150" s="89"/>
      <c r="Q150" s="98"/>
      <c r="R150" s="99"/>
      <c r="S150" s="71">
        <v>2049</v>
      </c>
    </row>
    <row r="151" spans="1:19">
      <c r="A151" s="88">
        <v>540836</v>
      </c>
      <c r="B151" s="89"/>
      <c r="C151" s="89" t="s">
        <v>1463</v>
      </c>
      <c r="D151" s="89"/>
      <c r="E151" s="89" t="s">
        <v>162</v>
      </c>
      <c r="F151" s="89"/>
      <c r="G151" s="90">
        <v>2400</v>
      </c>
      <c r="H151" s="89"/>
      <c r="I151" s="89"/>
      <c r="J151" s="93"/>
      <c r="K151" s="89"/>
      <c r="L151" s="90"/>
      <c r="M151" s="94"/>
      <c r="N151" s="90" t="s">
        <v>556</v>
      </c>
      <c r="O151" s="90">
        <v>6</v>
      </c>
      <c r="P151" s="89"/>
      <c r="Q151" s="98"/>
      <c r="R151" s="99"/>
      <c r="S151" s="71">
        <v>2049</v>
      </c>
    </row>
    <row r="152" spans="1:19">
      <c r="A152" s="88">
        <v>540837</v>
      </c>
      <c r="B152" s="89"/>
      <c r="C152" s="89" t="s">
        <v>1464</v>
      </c>
      <c r="D152" s="89"/>
      <c r="E152" s="89" t="s">
        <v>162</v>
      </c>
      <c r="F152" s="89"/>
      <c r="G152" s="90">
        <v>3000</v>
      </c>
      <c r="H152" s="89"/>
      <c r="I152" s="89"/>
      <c r="J152" s="93"/>
      <c r="K152" s="89"/>
      <c r="L152" s="90"/>
      <c r="M152" s="94"/>
      <c r="N152" s="90" t="s">
        <v>556</v>
      </c>
      <c r="O152" s="90">
        <v>6</v>
      </c>
      <c r="P152" s="89"/>
      <c r="Q152" s="98"/>
      <c r="R152" s="99"/>
      <c r="S152" s="71">
        <v>2049</v>
      </c>
    </row>
    <row r="153" spans="1:19">
      <c r="A153" s="88">
        <v>540838</v>
      </c>
      <c r="B153" s="89"/>
      <c r="C153" s="89" t="s">
        <v>1465</v>
      </c>
      <c r="D153" s="89"/>
      <c r="E153" s="89" t="s">
        <v>162</v>
      </c>
      <c r="F153" s="89"/>
      <c r="G153" s="90">
        <v>2200</v>
      </c>
      <c r="H153" s="89"/>
      <c r="I153" s="89"/>
      <c r="J153" s="93"/>
      <c r="K153" s="89"/>
      <c r="L153" s="90"/>
      <c r="M153" s="94"/>
      <c r="N153" s="90" t="s">
        <v>556</v>
      </c>
      <c r="O153" s="90">
        <v>6</v>
      </c>
      <c r="P153" s="89"/>
      <c r="Q153" s="98"/>
      <c r="R153" s="99"/>
      <c r="S153" s="71">
        <v>2049</v>
      </c>
    </row>
    <row r="154" spans="1:19">
      <c r="A154" s="88">
        <v>540839</v>
      </c>
      <c r="B154" s="89"/>
      <c r="C154" s="89" t="s">
        <v>1466</v>
      </c>
      <c r="D154" s="89"/>
      <c r="E154" s="89" t="s">
        <v>162</v>
      </c>
      <c r="F154" s="89"/>
      <c r="G154" s="90">
        <v>1600</v>
      </c>
      <c r="H154" s="89"/>
      <c r="I154" s="89"/>
      <c r="J154" s="93"/>
      <c r="K154" s="89"/>
      <c r="L154" s="90"/>
      <c r="M154" s="94"/>
      <c r="N154" s="90" t="s">
        <v>556</v>
      </c>
      <c r="O154" s="90">
        <v>6</v>
      </c>
      <c r="P154" s="89"/>
      <c r="Q154" s="98"/>
      <c r="R154" s="99"/>
      <c r="S154" s="71">
        <v>2049</v>
      </c>
    </row>
    <row r="155" spans="1:19">
      <c r="A155" s="88">
        <v>120801</v>
      </c>
      <c r="B155" s="89"/>
      <c r="C155" s="89" t="s">
        <v>1503</v>
      </c>
      <c r="D155" s="89"/>
      <c r="E155" s="89" t="s">
        <v>43</v>
      </c>
      <c r="F155" s="89"/>
      <c r="G155" s="90">
        <v>1200</v>
      </c>
      <c r="H155" s="89"/>
      <c r="I155" s="89"/>
      <c r="J155" s="93"/>
      <c r="K155" s="89"/>
      <c r="L155" s="90"/>
      <c r="M155" s="94"/>
      <c r="N155" s="90" t="s">
        <v>556</v>
      </c>
      <c r="O155" s="90">
        <v>6</v>
      </c>
      <c r="P155" s="89"/>
      <c r="Q155" s="98"/>
      <c r="R155" s="99"/>
      <c r="S155" s="71">
        <v>2050</v>
      </c>
    </row>
    <row r="156" spans="1:19">
      <c r="A156" s="88">
        <v>120802</v>
      </c>
      <c r="B156" s="89"/>
      <c r="C156" s="89" t="s">
        <v>1504</v>
      </c>
      <c r="D156" s="89"/>
      <c r="E156" s="89" t="s">
        <v>43</v>
      </c>
      <c r="F156" s="89"/>
      <c r="G156" s="90">
        <v>1200</v>
      </c>
      <c r="H156" s="89"/>
      <c r="I156" s="89"/>
      <c r="J156" s="93"/>
      <c r="K156" s="89"/>
      <c r="L156" s="90"/>
      <c r="M156" s="94"/>
      <c r="N156" s="90" t="s">
        <v>556</v>
      </c>
      <c r="O156" s="90">
        <v>6</v>
      </c>
      <c r="P156" s="89"/>
      <c r="Q156" s="98"/>
      <c r="R156" s="99"/>
      <c r="S156" s="71">
        <v>2050</v>
      </c>
    </row>
    <row r="157" spans="1:19">
      <c r="A157" s="88">
        <v>130816</v>
      </c>
      <c r="B157" s="89"/>
      <c r="C157" s="89" t="s">
        <v>1471</v>
      </c>
      <c r="D157" s="89"/>
      <c r="E157" s="89" t="s">
        <v>48</v>
      </c>
      <c r="F157" s="89"/>
      <c r="G157" s="90">
        <v>1200</v>
      </c>
      <c r="H157" s="89"/>
      <c r="I157" s="89"/>
      <c r="J157" s="93"/>
      <c r="K157" s="89"/>
      <c r="L157" s="90"/>
      <c r="M157" s="94"/>
      <c r="N157" s="90" t="s">
        <v>556</v>
      </c>
      <c r="O157" s="90">
        <v>6</v>
      </c>
      <c r="P157" s="89"/>
      <c r="Q157" s="98"/>
      <c r="R157" s="99"/>
      <c r="S157" s="71">
        <v>2050</v>
      </c>
    </row>
    <row r="158" spans="1:19">
      <c r="A158" s="88">
        <v>130817</v>
      </c>
      <c r="B158" s="89"/>
      <c r="C158" s="89" t="s">
        <v>1472</v>
      </c>
      <c r="D158" s="89"/>
      <c r="E158" s="89" t="s">
        <v>48</v>
      </c>
      <c r="F158" s="89"/>
      <c r="G158" s="90">
        <v>1200</v>
      </c>
      <c r="H158" s="89"/>
      <c r="I158" s="89"/>
      <c r="J158" s="93"/>
      <c r="K158" s="89"/>
      <c r="L158" s="90"/>
      <c r="M158" s="94"/>
      <c r="N158" s="90" t="s">
        <v>556</v>
      </c>
      <c r="O158" s="90">
        <v>6</v>
      </c>
      <c r="P158" s="89"/>
      <c r="Q158" s="98"/>
      <c r="R158" s="99"/>
      <c r="S158" s="71">
        <v>2050</v>
      </c>
    </row>
    <row r="159" spans="1:19">
      <c r="A159" s="88">
        <v>130818</v>
      </c>
      <c r="B159" s="89"/>
      <c r="C159" s="89" t="s">
        <v>1473</v>
      </c>
      <c r="D159" s="89"/>
      <c r="E159" s="89" t="s">
        <v>48</v>
      </c>
      <c r="F159" s="89"/>
      <c r="G159" s="90">
        <v>1200</v>
      </c>
      <c r="H159" s="89"/>
      <c r="I159" s="89"/>
      <c r="J159" s="93"/>
      <c r="K159" s="89"/>
      <c r="L159" s="90"/>
      <c r="M159" s="94"/>
      <c r="N159" s="90" t="s">
        <v>556</v>
      </c>
      <c r="O159" s="90">
        <v>6</v>
      </c>
      <c r="P159" s="89"/>
      <c r="Q159" s="98"/>
      <c r="R159" s="99"/>
      <c r="S159" s="71">
        <v>2050</v>
      </c>
    </row>
    <row r="160" spans="1:19">
      <c r="A160" s="88">
        <v>130819</v>
      </c>
      <c r="B160" s="89"/>
      <c r="C160" s="89" t="s">
        <v>1474</v>
      </c>
      <c r="D160" s="89"/>
      <c r="E160" s="89" t="s">
        <v>48</v>
      </c>
      <c r="F160" s="89"/>
      <c r="G160" s="90">
        <v>1400</v>
      </c>
      <c r="H160" s="89"/>
      <c r="I160" s="89"/>
      <c r="J160" s="93"/>
      <c r="K160" s="89"/>
      <c r="L160" s="90"/>
      <c r="M160" s="94"/>
      <c r="N160" s="90" t="s">
        <v>556</v>
      </c>
      <c r="O160" s="90">
        <v>6</v>
      </c>
      <c r="P160" s="89"/>
      <c r="Q160" s="98"/>
      <c r="R160" s="99"/>
      <c r="S160" s="71">
        <v>2050</v>
      </c>
    </row>
    <row r="161" spans="1:19">
      <c r="A161" s="88">
        <v>130820</v>
      </c>
      <c r="B161" s="89"/>
      <c r="C161" s="89" t="s">
        <v>1475</v>
      </c>
      <c r="D161" s="89"/>
      <c r="E161" s="89" t="s">
        <v>48</v>
      </c>
      <c r="F161" s="89"/>
      <c r="G161" s="90">
        <v>2800</v>
      </c>
      <c r="H161" s="89"/>
      <c r="I161" s="89"/>
      <c r="J161" s="93"/>
      <c r="K161" s="89"/>
      <c r="L161" s="90"/>
      <c r="M161" s="94"/>
      <c r="N161" s="90" t="s">
        <v>556</v>
      </c>
      <c r="O161" s="90">
        <v>6</v>
      </c>
      <c r="P161" s="89"/>
      <c r="Q161" s="98"/>
      <c r="R161" s="99"/>
      <c r="S161" s="71">
        <v>2050</v>
      </c>
    </row>
    <row r="162" spans="1:19">
      <c r="A162" s="88">
        <v>130821</v>
      </c>
      <c r="B162" s="89"/>
      <c r="C162" s="89" t="s">
        <v>1476</v>
      </c>
      <c r="D162" s="89"/>
      <c r="E162" s="89" t="s">
        <v>48</v>
      </c>
      <c r="F162" s="89"/>
      <c r="G162" s="90">
        <v>1200</v>
      </c>
      <c r="H162" s="89"/>
      <c r="I162" s="89"/>
      <c r="J162" s="93"/>
      <c r="K162" s="89"/>
      <c r="L162" s="90"/>
      <c r="M162" s="94"/>
      <c r="N162" s="90" t="s">
        <v>556</v>
      </c>
      <c r="O162" s="90">
        <v>6</v>
      </c>
      <c r="P162" s="89"/>
      <c r="Q162" s="98"/>
      <c r="R162" s="99"/>
      <c r="S162" s="71">
        <v>2050</v>
      </c>
    </row>
    <row r="163" spans="1:19">
      <c r="A163" s="88">
        <v>130822</v>
      </c>
      <c r="B163" s="89"/>
      <c r="C163" s="89" t="s">
        <v>647</v>
      </c>
      <c r="D163" s="89"/>
      <c r="E163" s="89" t="s">
        <v>48</v>
      </c>
      <c r="F163" s="89"/>
      <c r="G163" s="90">
        <v>800</v>
      </c>
      <c r="H163" s="89"/>
      <c r="I163" s="89"/>
      <c r="J163" s="93"/>
      <c r="K163" s="89"/>
      <c r="L163" s="90"/>
      <c r="M163" s="94"/>
      <c r="N163" s="90" t="s">
        <v>556</v>
      </c>
      <c r="O163" s="90">
        <v>6</v>
      </c>
      <c r="P163" s="89"/>
      <c r="Q163" s="98"/>
      <c r="R163" s="99"/>
      <c r="S163" s="71">
        <v>2050</v>
      </c>
    </row>
    <row r="164" spans="1:19">
      <c r="A164" s="88">
        <v>130823</v>
      </c>
      <c r="B164" s="89"/>
      <c r="C164" s="89" t="s">
        <v>1477</v>
      </c>
      <c r="D164" s="89"/>
      <c r="E164" s="89" t="s">
        <v>48</v>
      </c>
      <c r="F164" s="89"/>
      <c r="G164" s="90">
        <v>1200</v>
      </c>
      <c r="H164" s="89"/>
      <c r="I164" s="89"/>
      <c r="J164" s="93"/>
      <c r="K164" s="89"/>
      <c r="L164" s="90"/>
      <c r="M164" s="94"/>
      <c r="N164" s="90" t="s">
        <v>556</v>
      </c>
      <c r="O164" s="90">
        <v>6</v>
      </c>
      <c r="P164" s="89"/>
      <c r="Q164" s="98"/>
      <c r="R164" s="99"/>
      <c r="S164" s="71">
        <v>2050</v>
      </c>
    </row>
    <row r="165" spans="1:19">
      <c r="A165" s="88">
        <v>130824</v>
      </c>
      <c r="B165" s="89"/>
      <c r="C165" s="89" t="s">
        <v>1478</v>
      </c>
      <c r="D165" s="89"/>
      <c r="E165" s="89" t="s">
        <v>48</v>
      </c>
      <c r="F165" s="89"/>
      <c r="G165" s="90">
        <v>1000</v>
      </c>
      <c r="H165" s="89"/>
      <c r="I165" s="89"/>
      <c r="J165" s="93"/>
      <c r="K165" s="89"/>
      <c r="L165" s="90"/>
      <c r="M165" s="94"/>
      <c r="N165" s="90" t="s">
        <v>556</v>
      </c>
      <c r="O165" s="90">
        <v>6</v>
      </c>
      <c r="P165" s="89"/>
      <c r="Q165" s="98"/>
      <c r="R165" s="99"/>
      <c r="S165" s="71">
        <v>2050</v>
      </c>
    </row>
    <row r="166" spans="1:19">
      <c r="A166" s="88">
        <v>130825</v>
      </c>
      <c r="B166" s="89"/>
      <c r="C166" s="89" t="s">
        <v>1479</v>
      </c>
      <c r="D166" s="89"/>
      <c r="E166" s="89" t="s">
        <v>48</v>
      </c>
      <c r="F166" s="89"/>
      <c r="G166" s="90">
        <v>1200</v>
      </c>
      <c r="H166" s="89"/>
      <c r="I166" s="89"/>
      <c r="J166" s="93"/>
      <c r="K166" s="89"/>
      <c r="L166" s="90"/>
      <c r="M166" s="94"/>
      <c r="N166" s="90" t="s">
        <v>556</v>
      </c>
      <c r="O166" s="90">
        <v>6</v>
      </c>
      <c r="P166" s="89"/>
      <c r="Q166" s="98"/>
      <c r="R166" s="99"/>
      <c r="S166" s="71">
        <v>2050</v>
      </c>
    </row>
    <row r="167" spans="1:19">
      <c r="A167" s="88">
        <v>130826</v>
      </c>
      <c r="B167" s="89"/>
      <c r="C167" s="89" t="s">
        <v>1480</v>
      </c>
      <c r="D167" s="89"/>
      <c r="E167" s="89" t="s">
        <v>48</v>
      </c>
      <c r="F167" s="89"/>
      <c r="G167" s="90">
        <v>1200</v>
      </c>
      <c r="H167" s="89"/>
      <c r="I167" s="89"/>
      <c r="J167" s="93"/>
      <c r="K167" s="89"/>
      <c r="L167" s="90"/>
      <c r="M167" s="94"/>
      <c r="N167" s="90" t="s">
        <v>556</v>
      </c>
      <c r="O167" s="90">
        <v>6</v>
      </c>
      <c r="P167" s="89"/>
      <c r="Q167" s="98"/>
      <c r="R167" s="99"/>
      <c r="S167" s="71">
        <v>2050</v>
      </c>
    </row>
    <row r="168" spans="1:19">
      <c r="A168" s="88">
        <v>140807</v>
      </c>
      <c r="B168" s="89"/>
      <c r="C168" s="89" t="s">
        <v>1496</v>
      </c>
      <c r="D168" s="89"/>
      <c r="E168" s="89" t="s">
        <v>53</v>
      </c>
      <c r="F168" s="89"/>
      <c r="G168" s="90">
        <v>1400</v>
      </c>
      <c r="H168" s="89"/>
      <c r="I168" s="89"/>
      <c r="J168" s="93"/>
      <c r="K168" s="89"/>
      <c r="L168" s="90"/>
      <c r="M168" s="94"/>
      <c r="N168" s="90" t="s">
        <v>556</v>
      </c>
      <c r="O168" s="90">
        <v>6</v>
      </c>
      <c r="P168" s="89"/>
      <c r="Q168" s="98"/>
      <c r="R168" s="99"/>
      <c r="S168" s="71">
        <v>2050</v>
      </c>
    </row>
    <row r="169" spans="1:19">
      <c r="A169" s="88">
        <v>140808</v>
      </c>
      <c r="B169" s="89"/>
      <c r="C169" s="89" t="s">
        <v>1497</v>
      </c>
      <c r="D169" s="89"/>
      <c r="E169" s="89" t="s">
        <v>53</v>
      </c>
      <c r="F169" s="89"/>
      <c r="G169" s="90">
        <v>1400</v>
      </c>
      <c r="H169" s="89"/>
      <c r="I169" s="89"/>
      <c r="J169" s="93"/>
      <c r="K169" s="89"/>
      <c r="L169" s="90"/>
      <c r="M169" s="94"/>
      <c r="N169" s="90" t="s">
        <v>556</v>
      </c>
      <c r="O169" s="90">
        <v>6</v>
      </c>
      <c r="P169" s="89"/>
      <c r="Q169" s="98"/>
      <c r="R169" s="99"/>
      <c r="S169" s="71">
        <v>2050</v>
      </c>
    </row>
    <row r="170" spans="1:19">
      <c r="A170" s="88">
        <v>140809</v>
      </c>
      <c r="B170" s="89"/>
      <c r="C170" s="89" t="s">
        <v>1498</v>
      </c>
      <c r="D170" s="89"/>
      <c r="E170" s="89" t="s">
        <v>53</v>
      </c>
      <c r="F170" s="89"/>
      <c r="G170" s="90">
        <v>1200</v>
      </c>
      <c r="H170" s="89"/>
      <c r="I170" s="89"/>
      <c r="J170" s="93"/>
      <c r="K170" s="89"/>
      <c r="L170" s="90"/>
      <c r="M170" s="94"/>
      <c r="N170" s="90" t="s">
        <v>556</v>
      </c>
      <c r="O170" s="90">
        <v>6</v>
      </c>
      <c r="P170" s="89"/>
      <c r="Q170" s="98"/>
      <c r="R170" s="99"/>
      <c r="S170" s="71">
        <v>2050</v>
      </c>
    </row>
    <row r="171" spans="1:19">
      <c r="A171" s="88">
        <v>140810</v>
      </c>
      <c r="B171" s="89"/>
      <c r="C171" s="89" t="s">
        <v>1499</v>
      </c>
      <c r="D171" s="89"/>
      <c r="E171" s="89" t="s">
        <v>53</v>
      </c>
      <c r="F171" s="89"/>
      <c r="G171" s="90">
        <v>1200</v>
      </c>
      <c r="H171" s="89"/>
      <c r="I171" s="89"/>
      <c r="J171" s="93"/>
      <c r="K171" s="89"/>
      <c r="L171" s="90"/>
      <c r="M171" s="94"/>
      <c r="N171" s="90" t="s">
        <v>556</v>
      </c>
      <c r="O171" s="90">
        <v>6</v>
      </c>
      <c r="P171" s="89"/>
      <c r="Q171" s="98"/>
      <c r="R171" s="99"/>
      <c r="S171" s="71">
        <v>2050</v>
      </c>
    </row>
    <row r="172" spans="1:19">
      <c r="A172" s="88">
        <v>140811</v>
      </c>
      <c r="B172" s="89"/>
      <c r="C172" s="89" t="s">
        <v>734</v>
      </c>
      <c r="D172" s="89"/>
      <c r="E172" s="89" t="s">
        <v>53</v>
      </c>
      <c r="F172" s="89"/>
      <c r="G172" s="90">
        <v>1200</v>
      </c>
      <c r="H172" s="89"/>
      <c r="I172" s="89"/>
      <c r="J172" s="93"/>
      <c r="K172" s="89"/>
      <c r="L172" s="90"/>
      <c r="M172" s="94"/>
      <c r="N172" s="90" t="s">
        <v>556</v>
      </c>
      <c r="O172" s="90">
        <v>6</v>
      </c>
      <c r="P172" s="89"/>
      <c r="Q172" s="98"/>
      <c r="R172" s="99"/>
      <c r="S172" s="71">
        <v>2050</v>
      </c>
    </row>
    <row r="173" spans="1:19">
      <c r="A173" s="88">
        <v>140812</v>
      </c>
      <c r="B173" s="89"/>
      <c r="C173" s="89" t="s">
        <v>1500</v>
      </c>
      <c r="D173" s="89"/>
      <c r="E173" s="89" t="s">
        <v>53</v>
      </c>
      <c r="F173" s="89"/>
      <c r="G173" s="90">
        <v>1200</v>
      </c>
      <c r="H173" s="89"/>
      <c r="I173" s="89"/>
      <c r="J173" s="93"/>
      <c r="K173" s="89"/>
      <c r="L173" s="90"/>
      <c r="M173" s="94"/>
      <c r="N173" s="90" t="s">
        <v>556</v>
      </c>
      <c r="O173" s="90">
        <v>6</v>
      </c>
      <c r="P173" s="89"/>
      <c r="Q173" s="98"/>
      <c r="R173" s="99"/>
      <c r="S173" s="71">
        <v>2050</v>
      </c>
    </row>
    <row r="174" spans="1:19">
      <c r="A174" s="88">
        <v>140813</v>
      </c>
      <c r="B174" s="89"/>
      <c r="C174" s="89" t="s">
        <v>811</v>
      </c>
      <c r="D174" s="89"/>
      <c r="E174" s="89" t="s">
        <v>53</v>
      </c>
      <c r="F174" s="89"/>
      <c r="G174" s="90">
        <v>1400</v>
      </c>
      <c r="H174" s="89"/>
      <c r="I174" s="89"/>
      <c r="J174" s="93"/>
      <c r="K174" s="89"/>
      <c r="L174" s="90"/>
      <c r="M174" s="94"/>
      <c r="N174" s="90" t="s">
        <v>556</v>
      </c>
      <c r="O174" s="90">
        <v>6</v>
      </c>
      <c r="P174" s="89"/>
      <c r="Q174" s="98"/>
      <c r="R174" s="99"/>
      <c r="S174" s="71">
        <v>2050</v>
      </c>
    </row>
    <row r="175" spans="1:19">
      <c r="A175" s="88">
        <v>140814</v>
      </c>
      <c r="B175" s="89"/>
      <c r="C175" s="89" t="s">
        <v>1501</v>
      </c>
      <c r="D175" s="89"/>
      <c r="E175" s="89" t="s">
        <v>53</v>
      </c>
      <c r="F175" s="89"/>
      <c r="G175" s="90">
        <v>1400</v>
      </c>
      <c r="H175" s="89"/>
      <c r="I175" s="89"/>
      <c r="J175" s="93"/>
      <c r="K175" s="89"/>
      <c r="L175" s="90"/>
      <c r="M175" s="94"/>
      <c r="N175" s="90" t="s">
        <v>556</v>
      </c>
      <c r="O175" s="90">
        <v>6</v>
      </c>
      <c r="P175" s="89"/>
      <c r="Q175" s="98"/>
      <c r="R175" s="99"/>
      <c r="S175" s="71">
        <v>2050</v>
      </c>
    </row>
    <row r="176" spans="1:19">
      <c r="A176" s="88">
        <v>140815</v>
      </c>
      <c r="B176" s="89"/>
      <c r="C176" s="89" t="s">
        <v>1502</v>
      </c>
      <c r="D176" s="89"/>
      <c r="E176" s="89" t="s">
        <v>53</v>
      </c>
      <c r="F176" s="89"/>
      <c r="G176" s="90">
        <v>1000</v>
      </c>
      <c r="H176" s="89"/>
      <c r="I176" s="89"/>
      <c r="J176" s="93"/>
      <c r="K176" s="89"/>
      <c r="L176" s="90"/>
      <c r="M176" s="94"/>
      <c r="N176" s="90" t="s">
        <v>556</v>
      </c>
      <c r="O176" s="90">
        <v>6</v>
      </c>
      <c r="P176" s="89"/>
      <c r="Q176" s="98"/>
      <c r="R176" s="99"/>
      <c r="S176" s="71">
        <v>2050</v>
      </c>
    </row>
    <row r="177" spans="1:19">
      <c r="A177" s="88">
        <v>140816</v>
      </c>
      <c r="B177" s="89"/>
      <c r="C177" s="89" t="s">
        <v>1043</v>
      </c>
      <c r="D177" s="89"/>
      <c r="E177" s="89" t="s">
        <v>53</v>
      </c>
      <c r="F177" s="89"/>
      <c r="G177" s="90">
        <v>1200</v>
      </c>
      <c r="H177" s="89"/>
      <c r="I177" s="89"/>
      <c r="J177" s="93"/>
      <c r="K177" s="89"/>
      <c r="L177" s="90"/>
      <c r="M177" s="94"/>
      <c r="N177" s="90" t="s">
        <v>556</v>
      </c>
      <c r="O177" s="90">
        <v>6</v>
      </c>
      <c r="P177" s="89"/>
      <c r="Q177" s="98"/>
      <c r="R177" s="99"/>
      <c r="S177" s="71">
        <v>2050</v>
      </c>
    </row>
    <row r="178" spans="1:19">
      <c r="A178" s="88">
        <v>150806</v>
      </c>
      <c r="B178" s="89"/>
      <c r="C178" s="89" t="s">
        <v>1494</v>
      </c>
      <c r="D178" s="89">
        <v>150200</v>
      </c>
      <c r="E178" s="89" t="s">
        <v>58</v>
      </c>
      <c r="F178" s="89" t="s">
        <v>1495</v>
      </c>
      <c r="G178" s="90">
        <v>1200</v>
      </c>
      <c r="H178" s="89"/>
      <c r="I178" s="89"/>
      <c r="J178" s="93"/>
      <c r="K178" s="89"/>
      <c r="L178" s="90"/>
      <c r="M178" s="94"/>
      <c r="N178" s="90" t="s">
        <v>556</v>
      </c>
      <c r="O178" s="90">
        <v>6</v>
      </c>
      <c r="P178" s="89"/>
      <c r="Q178" s="98"/>
      <c r="R178" s="99"/>
      <c r="S178" s="71">
        <v>2050</v>
      </c>
    </row>
    <row r="179" spans="1:19">
      <c r="A179" s="88">
        <v>420836</v>
      </c>
      <c r="B179" s="89"/>
      <c r="C179" s="89" t="s">
        <v>1481</v>
      </c>
      <c r="D179" s="89"/>
      <c r="E179" s="89" t="s">
        <v>117</v>
      </c>
      <c r="F179" s="89"/>
      <c r="G179" s="90">
        <v>1200</v>
      </c>
      <c r="H179" s="89"/>
      <c r="I179" s="89"/>
      <c r="J179" s="93"/>
      <c r="K179" s="89"/>
      <c r="L179" s="90"/>
      <c r="M179" s="94"/>
      <c r="N179" s="90" t="s">
        <v>556</v>
      </c>
      <c r="O179" s="90">
        <v>6</v>
      </c>
      <c r="P179" s="89"/>
      <c r="Q179" s="98"/>
      <c r="R179" s="99"/>
      <c r="S179" s="71">
        <v>2050</v>
      </c>
    </row>
    <row r="180" spans="1:19">
      <c r="A180" s="88">
        <v>420837</v>
      </c>
      <c r="B180" s="89"/>
      <c r="C180" s="89" t="s">
        <v>1482</v>
      </c>
      <c r="D180" s="89"/>
      <c r="E180" s="89" t="s">
        <v>117</v>
      </c>
      <c r="F180" s="89"/>
      <c r="G180" s="90">
        <v>1200</v>
      </c>
      <c r="H180" s="89"/>
      <c r="I180" s="89"/>
      <c r="J180" s="93"/>
      <c r="K180" s="89"/>
      <c r="L180" s="90"/>
      <c r="M180" s="94"/>
      <c r="N180" s="90" t="s">
        <v>556</v>
      </c>
      <c r="O180" s="90">
        <v>6</v>
      </c>
      <c r="P180" s="89"/>
      <c r="Q180" s="98"/>
      <c r="R180" s="99"/>
      <c r="S180" s="71">
        <v>2050</v>
      </c>
    </row>
    <row r="181" spans="1:19">
      <c r="A181" s="88">
        <v>420838</v>
      </c>
      <c r="B181" s="89"/>
      <c r="C181" s="89" t="s">
        <v>1483</v>
      </c>
      <c r="D181" s="89"/>
      <c r="E181" s="89" t="s">
        <v>117</v>
      </c>
      <c r="F181" s="89"/>
      <c r="G181" s="90">
        <v>1200</v>
      </c>
      <c r="H181" s="89"/>
      <c r="I181" s="89"/>
      <c r="J181" s="93"/>
      <c r="K181" s="89"/>
      <c r="L181" s="90"/>
      <c r="M181" s="94"/>
      <c r="N181" s="90" t="s">
        <v>556</v>
      </c>
      <c r="O181" s="90">
        <v>6</v>
      </c>
      <c r="P181" s="89"/>
      <c r="Q181" s="98"/>
      <c r="R181" s="99"/>
      <c r="S181" s="71">
        <v>2050</v>
      </c>
    </row>
    <row r="182" spans="1:19">
      <c r="A182" s="88">
        <v>430819</v>
      </c>
      <c r="B182" s="89"/>
      <c r="C182" s="89" t="s">
        <v>568</v>
      </c>
      <c r="D182" s="89"/>
      <c r="E182" s="89" t="s">
        <v>122</v>
      </c>
      <c r="F182" s="89"/>
      <c r="G182" s="90">
        <v>1200</v>
      </c>
      <c r="H182" s="89"/>
      <c r="I182" s="89"/>
      <c r="J182" s="93"/>
      <c r="K182" s="89"/>
      <c r="L182" s="90"/>
      <c r="M182" s="94"/>
      <c r="N182" s="90" t="s">
        <v>556</v>
      </c>
      <c r="O182" s="90">
        <v>6</v>
      </c>
      <c r="P182" s="89"/>
      <c r="Q182" s="98"/>
      <c r="R182" s="99"/>
      <c r="S182" s="71">
        <v>2050</v>
      </c>
    </row>
    <row r="183" spans="1:19">
      <c r="A183" s="88">
        <v>430820</v>
      </c>
      <c r="B183" s="89"/>
      <c r="C183" s="89" t="s">
        <v>1484</v>
      </c>
      <c r="D183" s="89"/>
      <c r="E183" s="89" t="s">
        <v>122</v>
      </c>
      <c r="F183" s="89"/>
      <c r="G183" s="90">
        <v>1200</v>
      </c>
      <c r="H183" s="89"/>
      <c r="I183" s="89"/>
      <c r="J183" s="93"/>
      <c r="K183" s="89"/>
      <c r="L183" s="90"/>
      <c r="M183" s="94"/>
      <c r="N183" s="90" t="s">
        <v>556</v>
      </c>
      <c r="O183" s="90">
        <v>6</v>
      </c>
      <c r="P183" s="89"/>
      <c r="Q183" s="98"/>
      <c r="R183" s="99"/>
      <c r="S183" s="71">
        <v>2050</v>
      </c>
    </row>
    <row r="184" spans="1:19">
      <c r="A184" s="88">
        <v>430821</v>
      </c>
      <c r="B184" s="89"/>
      <c r="C184" s="89" t="s">
        <v>1485</v>
      </c>
      <c r="D184" s="89"/>
      <c r="E184" s="89" t="s">
        <v>122</v>
      </c>
      <c r="F184" s="89"/>
      <c r="G184" s="90">
        <v>510</v>
      </c>
      <c r="H184" s="89"/>
      <c r="I184" s="89"/>
      <c r="J184" s="93"/>
      <c r="K184" s="89"/>
      <c r="L184" s="90"/>
      <c r="M184" s="94"/>
      <c r="N184" s="90" t="s">
        <v>556</v>
      </c>
      <c r="O184" s="90">
        <v>6</v>
      </c>
      <c r="P184" s="89"/>
      <c r="Q184" s="98"/>
      <c r="R184" s="99"/>
      <c r="S184" s="71">
        <v>2050</v>
      </c>
    </row>
    <row r="185" spans="1:19">
      <c r="A185" s="88">
        <v>430822</v>
      </c>
      <c r="B185" s="89"/>
      <c r="C185" s="89" t="s">
        <v>1486</v>
      </c>
      <c r="D185" s="89"/>
      <c r="E185" s="89" t="s">
        <v>122</v>
      </c>
      <c r="F185" s="89"/>
      <c r="G185" s="90">
        <v>1200</v>
      </c>
      <c r="H185" s="89"/>
      <c r="I185" s="89"/>
      <c r="J185" s="93"/>
      <c r="K185" s="89"/>
      <c r="L185" s="90"/>
      <c r="M185" s="94"/>
      <c r="N185" s="90" t="s">
        <v>556</v>
      </c>
      <c r="O185" s="90">
        <v>6</v>
      </c>
      <c r="P185" s="89"/>
      <c r="Q185" s="98"/>
      <c r="R185" s="99"/>
      <c r="S185" s="71">
        <v>2050</v>
      </c>
    </row>
    <row r="186" spans="1:19">
      <c r="A186" s="88">
        <v>430823</v>
      </c>
      <c r="B186" s="89"/>
      <c r="C186" s="89" t="s">
        <v>1487</v>
      </c>
      <c r="D186" s="89"/>
      <c r="E186" s="89" t="s">
        <v>122</v>
      </c>
      <c r="F186" s="89"/>
      <c r="G186" s="90">
        <v>1200</v>
      </c>
      <c r="H186" s="89"/>
      <c r="I186" s="89"/>
      <c r="J186" s="93"/>
      <c r="K186" s="89"/>
      <c r="L186" s="90"/>
      <c r="M186" s="94"/>
      <c r="N186" s="90" t="s">
        <v>556</v>
      </c>
      <c r="O186" s="90">
        <v>6</v>
      </c>
      <c r="P186" s="89"/>
      <c r="Q186" s="98"/>
      <c r="R186" s="99"/>
      <c r="S186" s="71">
        <v>2050</v>
      </c>
    </row>
    <row r="187" spans="1:19">
      <c r="A187" s="88">
        <v>430824</v>
      </c>
      <c r="B187" s="89"/>
      <c r="C187" s="89" t="s">
        <v>1488</v>
      </c>
      <c r="D187" s="89"/>
      <c r="E187" s="89" t="s">
        <v>122</v>
      </c>
      <c r="F187" s="89"/>
      <c r="G187" s="90">
        <v>900</v>
      </c>
      <c r="H187" s="89"/>
      <c r="I187" s="89"/>
      <c r="J187" s="93"/>
      <c r="K187" s="89"/>
      <c r="L187" s="90"/>
      <c r="M187" s="94"/>
      <c r="N187" s="90" t="s">
        <v>556</v>
      </c>
      <c r="O187" s="90">
        <v>6</v>
      </c>
      <c r="P187" s="89"/>
      <c r="Q187" s="98"/>
      <c r="R187" s="99"/>
      <c r="S187" s="71">
        <v>2050</v>
      </c>
    </row>
    <row r="188" spans="1:19">
      <c r="A188" s="88">
        <v>430825</v>
      </c>
      <c r="B188" s="89"/>
      <c r="C188" s="89" t="s">
        <v>1489</v>
      </c>
      <c r="D188" s="89"/>
      <c r="E188" s="89" t="s">
        <v>122</v>
      </c>
      <c r="F188" s="89"/>
      <c r="G188" s="90">
        <v>1000</v>
      </c>
      <c r="H188" s="89"/>
      <c r="I188" s="89"/>
      <c r="J188" s="93"/>
      <c r="K188" s="89"/>
      <c r="L188" s="90"/>
      <c r="M188" s="94"/>
      <c r="N188" s="90" t="s">
        <v>556</v>
      </c>
      <c r="O188" s="90">
        <v>6</v>
      </c>
      <c r="P188" s="89"/>
      <c r="Q188" s="98"/>
      <c r="R188" s="99"/>
      <c r="S188" s="71">
        <v>2050</v>
      </c>
    </row>
    <row r="189" spans="1:19">
      <c r="A189" s="88">
        <v>430826</v>
      </c>
      <c r="B189" s="89"/>
      <c r="C189" s="89" t="s">
        <v>1490</v>
      </c>
      <c r="D189" s="89"/>
      <c r="E189" s="89" t="s">
        <v>122</v>
      </c>
      <c r="F189" s="89"/>
      <c r="G189" s="90">
        <v>1200</v>
      </c>
      <c r="H189" s="89"/>
      <c r="I189" s="89"/>
      <c r="J189" s="93"/>
      <c r="K189" s="89"/>
      <c r="L189" s="90"/>
      <c r="M189" s="94"/>
      <c r="N189" s="90" t="s">
        <v>556</v>
      </c>
      <c r="O189" s="90">
        <v>6</v>
      </c>
      <c r="P189" s="89"/>
      <c r="Q189" s="98"/>
      <c r="R189" s="99"/>
      <c r="S189" s="71">
        <v>2050</v>
      </c>
    </row>
    <row r="190" spans="1:19">
      <c r="A190" s="88">
        <v>430827</v>
      </c>
      <c r="B190" s="89"/>
      <c r="C190" s="89" t="s">
        <v>1491</v>
      </c>
      <c r="D190" s="89"/>
      <c r="E190" s="89" t="s">
        <v>122</v>
      </c>
      <c r="F190" s="89"/>
      <c r="G190" s="90">
        <v>1200</v>
      </c>
      <c r="H190" s="89"/>
      <c r="I190" s="89"/>
      <c r="J190" s="93"/>
      <c r="K190" s="89"/>
      <c r="L190" s="90"/>
      <c r="M190" s="94"/>
      <c r="N190" s="90" t="s">
        <v>556</v>
      </c>
      <c r="O190" s="90">
        <v>6</v>
      </c>
      <c r="P190" s="89"/>
      <c r="Q190" s="98"/>
      <c r="R190" s="99"/>
      <c r="S190" s="71">
        <v>2050</v>
      </c>
    </row>
    <row r="191" spans="1:19">
      <c r="A191" s="88">
        <v>430828</v>
      </c>
      <c r="B191" s="89"/>
      <c r="C191" s="89" t="s">
        <v>1492</v>
      </c>
      <c r="D191" s="89"/>
      <c r="E191" s="89" t="s">
        <v>122</v>
      </c>
      <c r="F191" s="89"/>
      <c r="G191" s="90">
        <v>1200</v>
      </c>
      <c r="H191" s="89"/>
      <c r="I191" s="89"/>
      <c r="J191" s="93"/>
      <c r="K191" s="89"/>
      <c r="L191" s="90"/>
      <c r="M191" s="94"/>
      <c r="N191" s="90" t="s">
        <v>556</v>
      </c>
      <c r="O191" s="90">
        <v>6</v>
      </c>
      <c r="P191" s="89"/>
      <c r="Q191" s="98"/>
      <c r="R191" s="99"/>
      <c r="S191" s="71">
        <v>2050</v>
      </c>
    </row>
    <row r="192" spans="1:19">
      <c r="A192" s="88">
        <v>430829</v>
      </c>
      <c r="B192" s="89"/>
      <c r="C192" s="89" t="s">
        <v>1493</v>
      </c>
      <c r="D192" s="89"/>
      <c r="E192" s="89" t="s">
        <v>122</v>
      </c>
      <c r="F192" s="89"/>
      <c r="G192" s="90">
        <v>1200</v>
      </c>
      <c r="H192" s="89"/>
      <c r="I192" s="89"/>
      <c r="J192" s="93"/>
      <c r="K192" s="89"/>
      <c r="L192" s="90"/>
      <c r="M192" s="94"/>
      <c r="N192" s="90" t="s">
        <v>556</v>
      </c>
      <c r="O192" s="90">
        <v>6</v>
      </c>
      <c r="P192" s="89"/>
      <c r="Q192" s="98"/>
      <c r="R192" s="99"/>
      <c r="S192" s="71">
        <v>2050</v>
      </c>
    </row>
    <row r="193" spans="1:19">
      <c r="A193" s="88">
        <v>440820</v>
      </c>
      <c r="B193" s="89"/>
      <c r="C193" s="89" t="s">
        <v>947</v>
      </c>
      <c r="D193" s="89">
        <v>441200</v>
      </c>
      <c r="E193" s="89" t="s">
        <v>127</v>
      </c>
      <c r="F193" s="89" t="s">
        <v>484</v>
      </c>
      <c r="G193" s="90">
        <v>1200</v>
      </c>
      <c r="H193" s="89"/>
      <c r="I193" s="89"/>
      <c r="J193" s="93"/>
      <c r="K193" s="89"/>
      <c r="L193" s="90"/>
      <c r="M193" s="94"/>
      <c r="N193" s="90" t="s">
        <v>556</v>
      </c>
      <c r="O193" s="90">
        <v>6</v>
      </c>
      <c r="P193" s="89"/>
      <c r="Q193" s="98"/>
      <c r="R193" s="99"/>
      <c r="S193" s="71">
        <v>2050</v>
      </c>
    </row>
    <row r="194" spans="1:19">
      <c r="A194" s="88">
        <v>440821</v>
      </c>
      <c r="B194" s="89"/>
      <c r="C194" s="89" t="s">
        <v>1467</v>
      </c>
      <c r="D194" s="89"/>
      <c r="E194" s="89" t="s">
        <v>127</v>
      </c>
      <c r="F194" s="89"/>
      <c r="G194" s="90">
        <v>1200</v>
      </c>
      <c r="H194" s="89"/>
      <c r="I194" s="89"/>
      <c r="J194" s="93"/>
      <c r="K194" s="89"/>
      <c r="L194" s="90"/>
      <c r="M194" s="94"/>
      <c r="N194" s="90" t="s">
        <v>556</v>
      </c>
      <c r="O194" s="90">
        <v>6</v>
      </c>
      <c r="P194" s="89"/>
      <c r="Q194" s="98"/>
      <c r="R194" s="99"/>
      <c r="S194" s="71">
        <v>2050</v>
      </c>
    </row>
    <row r="195" spans="1:19">
      <c r="A195" s="88">
        <v>440822</v>
      </c>
      <c r="B195" s="89"/>
      <c r="C195" s="89" t="s">
        <v>1468</v>
      </c>
      <c r="D195" s="89"/>
      <c r="E195" s="89" t="s">
        <v>127</v>
      </c>
      <c r="F195" s="89"/>
      <c r="G195" s="90">
        <v>600</v>
      </c>
      <c r="H195" s="89"/>
      <c r="I195" s="89"/>
      <c r="J195" s="93"/>
      <c r="K195" s="89"/>
      <c r="L195" s="90"/>
      <c r="M195" s="94"/>
      <c r="N195" s="90" t="s">
        <v>556</v>
      </c>
      <c r="O195" s="90">
        <v>6</v>
      </c>
      <c r="P195" s="89"/>
      <c r="Q195" s="98"/>
      <c r="R195" s="99"/>
      <c r="S195" s="71">
        <v>2050</v>
      </c>
    </row>
    <row r="196" spans="1:19">
      <c r="A196" s="88">
        <v>440823</v>
      </c>
      <c r="B196" s="89"/>
      <c r="C196" s="89" t="s">
        <v>1469</v>
      </c>
      <c r="D196" s="89"/>
      <c r="E196" s="89" t="s">
        <v>127</v>
      </c>
      <c r="F196" s="89"/>
      <c r="G196" s="90">
        <v>2400</v>
      </c>
      <c r="H196" s="89"/>
      <c r="I196" s="89"/>
      <c r="J196" s="93"/>
      <c r="K196" s="89"/>
      <c r="L196" s="90"/>
      <c r="M196" s="94"/>
      <c r="N196" s="90" t="s">
        <v>556</v>
      </c>
      <c r="O196" s="90">
        <v>6</v>
      </c>
      <c r="P196" s="89"/>
      <c r="Q196" s="98"/>
      <c r="R196" s="99"/>
      <c r="S196" s="71">
        <v>2050</v>
      </c>
    </row>
    <row r="197" spans="1:19">
      <c r="A197" s="88">
        <v>440824</v>
      </c>
      <c r="B197" s="89"/>
      <c r="C197" s="89" t="s">
        <v>1470</v>
      </c>
      <c r="D197" s="89"/>
      <c r="E197" s="89" t="s">
        <v>127</v>
      </c>
      <c r="F197" s="89"/>
      <c r="G197" s="90">
        <v>1800</v>
      </c>
      <c r="H197" s="89"/>
      <c r="I197" s="89"/>
      <c r="J197" s="93"/>
      <c r="K197" s="89"/>
      <c r="L197" s="90"/>
      <c r="M197" s="94"/>
      <c r="N197" s="90" t="s">
        <v>556</v>
      </c>
      <c r="O197" s="90">
        <v>6</v>
      </c>
      <c r="P197" s="89"/>
      <c r="Q197" s="98"/>
      <c r="R197" s="99"/>
      <c r="S197" s="71">
        <v>2050</v>
      </c>
    </row>
    <row r="198" spans="1:19">
      <c r="A198" s="88">
        <v>650827</v>
      </c>
      <c r="B198" s="89"/>
      <c r="C198" s="89" t="s">
        <v>1508</v>
      </c>
      <c r="D198" s="89"/>
      <c r="E198" s="89" t="s">
        <v>187</v>
      </c>
      <c r="F198" s="89"/>
      <c r="G198" s="90">
        <v>1200</v>
      </c>
      <c r="H198" s="89"/>
      <c r="I198" s="89"/>
      <c r="J198" s="93"/>
      <c r="K198" s="89"/>
      <c r="L198" s="90"/>
      <c r="M198" s="94"/>
      <c r="N198" s="90" t="s">
        <v>556</v>
      </c>
      <c r="O198" s="90">
        <v>6</v>
      </c>
      <c r="P198" s="89"/>
      <c r="Q198" s="98"/>
      <c r="R198" s="99"/>
      <c r="S198" s="71">
        <v>2050</v>
      </c>
    </row>
    <row r="199" spans="1:19">
      <c r="A199" s="88">
        <v>650828</v>
      </c>
      <c r="B199" s="89"/>
      <c r="C199" s="89" t="s">
        <v>1509</v>
      </c>
      <c r="D199" s="89"/>
      <c r="E199" s="89" t="s">
        <v>187</v>
      </c>
      <c r="F199" s="89"/>
      <c r="G199" s="90">
        <v>1200</v>
      </c>
      <c r="H199" s="89"/>
      <c r="I199" s="89"/>
      <c r="J199" s="93"/>
      <c r="K199" s="89"/>
      <c r="L199" s="90"/>
      <c r="M199" s="94"/>
      <c r="N199" s="90" t="s">
        <v>556</v>
      </c>
      <c r="O199" s="90">
        <v>6</v>
      </c>
      <c r="P199" s="89"/>
      <c r="Q199" s="98"/>
      <c r="R199" s="99"/>
      <c r="S199" s="71">
        <v>2050</v>
      </c>
    </row>
    <row r="200" spans="1:19">
      <c r="A200" s="88">
        <v>650829</v>
      </c>
      <c r="B200" s="89"/>
      <c r="C200" s="89" t="s">
        <v>1510</v>
      </c>
      <c r="D200" s="89"/>
      <c r="E200" s="89" t="s">
        <v>187</v>
      </c>
      <c r="F200" s="89"/>
      <c r="G200" s="90">
        <v>1200</v>
      </c>
      <c r="H200" s="89"/>
      <c r="I200" s="89"/>
      <c r="J200" s="93"/>
      <c r="K200" s="89"/>
      <c r="L200" s="90"/>
      <c r="M200" s="94"/>
      <c r="N200" s="90" t="s">
        <v>556</v>
      </c>
      <c r="O200" s="90">
        <v>6</v>
      </c>
      <c r="P200" s="89"/>
      <c r="Q200" s="98"/>
      <c r="R200" s="99"/>
      <c r="S200" s="71">
        <v>2050</v>
      </c>
    </row>
    <row r="201" spans="1:19">
      <c r="A201" s="88">
        <v>650830</v>
      </c>
      <c r="B201" s="89"/>
      <c r="C201" s="89" t="s">
        <v>1505</v>
      </c>
      <c r="D201" s="89"/>
      <c r="E201" s="89" t="s">
        <v>1139</v>
      </c>
      <c r="F201" s="89"/>
      <c r="G201" s="90">
        <v>1400</v>
      </c>
      <c r="H201" s="89"/>
      <c r="I201" s="89"/>
      <c r="J201" s="93"/>
      <c r="K201" s="89"/>
      <c r="L201" s="90"/>
      <c r="M201" s="94"/>
      <c r="N201" s="90" t="s">
        <v>556</v>
      </c>
      <c r="O201" s="90">
        <v>6</v>
      </c>
      <c r="P201" s="89"/>
      <c r="Q201" s="98"/>
      <c r="R201" s="99"/>
      <c r="S201" s="71">
        <v>2050</v>
      </c>
    </row>
    <row r="202" spans="1:19">
      <c r="A202" s="88">
        <v>650831</v>
      </c>
      <c r="B202" s="89"/>
      <c r="C202" s="89" t="s">
        <v>1506</v>
      </c>
      <c r="D202" s="89"/>
      <c r="E202" s="89" t="s">
        <v>1139</v>
      </c>
      <c r="F202" s="89"/>
      <c r="G202" s="90">
        <v>1200</v>
      </c>
      <c r="H202" s="89"/>
      <c r="I202" s="89"/>
      <c r="J202" s="93"/>
      <c r="K202" s="89"/>
      <c r="L202" s="90"/>
      <c r="M202" s="94"/>
      <c r="N202" s="90" t="s">
        <v>556</v>
      </c>
      <c r="O202" s="90">
        <v>6</v>
      </c>
      <c r="P202" s="89"/>
      <c r="Q202" s="98"/>
      <c r="R202" s="99"/>
      <c r="S202" s="71">
        <v>2050</v>
      </c>
    </row>
    <row r="203" spans="1:19">
      <c r="A203" s="88">
        <v>650832</v>
      </c>
      <c r="B203" s="89"/>
      <c r="C203" s="89" t="s">
        <v>1507</v>
      </c>
      <c r="D203" s="89"/>
      <c r="E203" s="89" t="s">
        <v>1139</v>
      </c>
      <c r="F203" s="89"/>
      <c r="G203" s="90">
        <v>1000</v>
      </c>
      <c r="H203" s="89"/>
      <c r="I203" s="89"/>
      <c r="J203" s="93"/>
      <c r="K203" s="89"/>
      <c r="L203" s="90"/>
      <c r="M203" s="94"/>
      <c r="N203" s="90" t="s">
        <v>556</v>
      </c>
      <c r="O203" s="90">
        <v>6</v>
      </c>
      <c r="P203" s="89"/>
      <c r="Q203" s="98"/>
      <c r="R203" s="99"/>
      <c r="S203" s="71">
        <v>2050</v>
      </c>
    </row>
    <row r="204" spans="1:19">
      <c r="A204" s="88">
        <v>610824</v>
      </c>
      <c r="B204" s="89"/>
      <c r="C204" s="89" t="s">
        <v>1516</v>
      </c>
      <c r="D204" s="89"/>
      <c r="E204" s="89" t="s">
        <v>167</v>
      </c>
      <c r="F204" s="89"/>
      <c r="G204" s="90">
        <v>300</v>
      </c>
      <c r="H204" s="89"/>
      <c r="I204" s="89"/>
      <c r="J204" s="93"/>
      <c r="K204" s="89"/>
      <c r="L204" s="90"/>
      <c r="M204" s="94"/>
      <c r="N204" s="90" t="s">
        <v>556</v>
      </c>
      <c r="O204" s="90">
        <v>6</v>
      </c>
      <c r="P204" s="89"/>
      <c r="Q204" s="98"/>
      <c r="R204" s="99"/>
      <c r="S204" s="71">
        <v>2051</v>
      </c>
    </row>
    <row r="205" spans="1:19">
      <c r="A205" s="88">
        <v>610825</v>
      </c>
      <c r="B205" s="89"/>
      <c r="C205" s="89" t="s">
        <v>1517</v>
      </c>
      <c r="D205" s="89"/>
      <c r="E205" s="89" t="s">
        <v>167</v>
      </c>
      <c r="F205" s="89"/>
      <c r="G205" s="90">
        <v>1200</v>
      </c>
      <c r="H205" s="89"/>
      <c r="I205" s="89"/>
      <c r="J205" s="93"/>
      <c r="K205" s="89"/>
      <c r="L205" s="90"/>
      <c r="M205" s="94"/>
      <c r="N205" s="90" t="s">
        <v>556</v>
      </c>
      <c r="O205" s="90">
        <v>6</v>
      </c>
      <c r="P205" s="89"/>
      <c r="Q205" s="98"/>
      <c r="R205" s="99"/>
      <c r="S205" s="71">
        <v>2051</v>
      </c>
    </row>
    <row r="206" spans="1:19">
      <c r="A206" s="88">
        <v>610826</v>
      </c>
      <c r="B206" s="89"/>
      <c r="C206" s="89" t="s">
        <v>1518</v>
      </c>
      <c r="D206" s="89"/>
      <c r="E206" s="89" t="s">
        <v>167</v>
      </c>
      <c r="F206" s="89"/>
      <c r="G206" s="90">
        <v>800</v>
      </c>
      <c r="H206" s="89"/>
      <c r="I206" s="89"/>
      <c r="J206" s="93"/>
      <c r="K206" s="89"/>
      <c r="L206" s="90"/>
      <c r="M206" s="94"/>
      <c r="N206" s="90" t="s">
        <v>556</v>
      </c>
      <c r="O206" s="90">
        <v>6</v>
      </c>
      <c r="P206" s="89"/>
      <c r="Q206" s="98"/>
      <c r="R206" s="99"/>
      <c r="S206" s="71">
        <v>2051</v>
      </c>
    </row>
    <row r="207" spans="1:19">
      <c r="A207" s="88">
        <v>610827</v>
      </c>
      <c r="B207" s="89"/>
      <c r="C207" s="89" t="s">
        <v>1519</v>
      </c>
      <c r="D207" s="89"/>
      <c r="E207" s="89" t="s">
        <v>167</v>
      </c>
      <c r="F207" s="89"/>
      <c r="G207" s="90">
        <v>1600</v>
      </c>
      <c r="H207" s="89"/>
      <c r="I207" s="89"/>
      <c r="J207" s="93"/>
      <c r="K207" s="89"/>
      <c r="L207" s="90"/>
      <c r="M207" s="94"/>
      <c r="N207" s="90" t="s">
        <v>556</v>
      </c>
      <c r="O207" s="90">
        <v>6</v>
      </c>
      <c r="P207" s="89"/>
      <c r="Q207" s="98"/>
      <c r="R207" s="99"/>
      <c r="S207" s="71">
        <v>2051</v>
      </c>
    </row>
    <row r="208" spans="1:19">
      <c r="A208" s="88">
        <v>610828</v>
      </c>
      <c r="B208" s="89"/>
      <c r="C208" s="89" t="s">
        <v>1520</v>
      </c>
      <c r="D208" s="89"/>
      <c r="E208" s="89" t="s">
        <v>167</v>
      </c>
      <c r="F208" s="89"/>
      <c r="G208" s="90">
        <v>1000</v>
      </c>
      <c r="H208" s="89"/>
      <c r="I208" s="89"/>
      <c r="J208" s="93"/>
      <c r="K208" s="89"/>
      <c r="L208" s="90"/>
      <c r="M208" s="94"/>
      <c r="N208" s="90" t="s">
        <v>556</v>
      </c>
      <c r="O208" s="90">
        <v>6</v>
      </c>
      <c r="P208" s="89"/>
      <c r="Q208" s="98"/>
      <c r="R208" s="99"/>
      <c r="S208" s="71">
        <v>2051</v>
      </c>
    </row>
    <row r="209" spans="1:19">
      <c r="A209" s="88">
        <v>610829</v>
      </c>
      <c r="B209" s="89"/>
      <c r="C209" s="89" t="s">
        <v>1521</v>
      </c>
      <c r="D209" s="89"/>
      <c r="E209" s="89" t="s">
        <v>167</v>
      </c>
      <c r="F209" s="89"/>
      <c r="G209" s="90">
        <v>1200</v>
      </c>
      <c r="H209" s="89"/>
      <c r="I209" s="89"/>
      <c r="J209" s="93"/>
      <c r="K209" s="89"/>
      <c r="L209" s="90"/>
      <c r="M209" s="94"/>
      <c r="N209" s="90" t="s">
        <v>556</v>
      </c>
      <c r="O209" s="90">
        <v>6</v>
      </c>
      <c r="P209" s="89"/>
      <c r="Q209" s="98"/>
      <c r="R209" s="99"/>
      <c r="S209" s="71">
        <v>2051</v>
      </c>
    </row>
    <row r="210" spans="1:19">
      <c r="A210" s="88">
        <v>610830</v>
      </c>
      <c r="B210" s="89"/>
      <c r="C210" s="89" t="s">
        <v>1522</v>
      </c>
      <c r="D210" s="89"/>
      <c r="E210" s="89" t="s">
        <v>167</v>
      </c>
      <c r="F210" s="89"/>
      <c r="G210" s="90">
        <v>800</v>
      </c>
      <c r="H210" s="89"/>
      <c r="I210" s="89"/>
      <c r="J210" s="93"/>
      <c r="K210" s="89"/>
      <c r="L210" s="90"/>
      <c r="M210" s="94"/>
      <c r="N210" s="90" t="s">
        <v>556</v>
      </c>
      <c r="O210" s="90">
        <v>6</v>
      </c>
      <c r="P210" s="89"/>
      <c r="Q210" s="98"/>
      <c r="R210" s="99"/>
      <c r="S210" s="71">
        <v>2051</v>
      </c>
    </row>
    <row r="211" spans="1:19">
      <c r="A211" s="88">
        <v>610831</v>
      </c>
      <c r="B211" s="89"/>
      <c r="C211" s="89" t="s">
        <v>1523</v>
      </c>
      <c r="D211" s="89"/>
      <c r="E211" s="89" t="s">
        <v>167</v>
      </c>
      <c r="F211" s="89"/>
      <c r="G211" s="90">
        <v>1000</v>
      </c>
      <c r="H211" s="89"/>
      <c r="I211" s="89"/>
      <c r="J211" s="93"/>
      <c r="K211" s="89"/>
      <c r="L211" s="90"/>
      <c r="M211" s="94"/>
      <c r="N211" s="90" t="s">
        <v>556</v>
      </c>
      <c r="O211" s="90">
        <v>6</v>
      </c>
      <c r="P211" s="89"/>
      <c r="Q211" s="98"/>
      <c r="R211" s="99"/>
      <c r="S211" s="71">
        <v>2051</v>
      </c>
    </row>
    <row r="212" spans="1:19">
      <c r="A212" s="88">
        <v>610832</v>
      </c>
      <c r="B212" s="89"/>
      <c r="C212" s="89" t="s">
        <v>1524</v>
      </c>
      <c r="D212" s="89"/>
      <c r="E212" s="89" t="s">
        <v>167</v>
      </c>
      <c r="F212" s="89"/>
      <c r="G212" s="90">
        <v>300</v>
      </c>
      <c r="H212" s="89"/>
      <c r="I212" s="89"/>
      <c r="J212" s="93"/>
      <c r="K212" s="89"/>
      <c r="L212" s="90"/>
      <c r="M212" s="94"/>
      <c r="N212" s="90" t="s">
        <v>556</v>
      </c>
      <c r="O212" s="90">
        <v>6</v>
      </c>
      <c r="P212" s="89"/>
      <c r="Q212" s="98"/>
      <c r="R212" s="99"/>
      <c r="S212" s="71">
        <v>2051</v>
      </c>
    </row>
    <row r="213" spans="1:19">
      <c r="A213" s="88">
        <v>610833</v>
      </c>
      <c r="B213" s="89"/>
      <c r="C213" s="89" t="s">
        <v>1525</v>
      </c>
      <c r="D213" s="89"/>
      <c r="E213" s="89" t="s">
        <v>167</v>
      </c>
      <c r="F213" s="89"/>
      <c r="G213" s="90">
        <v>1200</v>
      </c>
      <c r="H213" s="89"/>
      <c r="I213" s="89"/>
      <c r="J213" s="93"/>
      <c r="K213" s="89"/>
      <c r="L213" s="90"/>
      <c r="M213" s="94"/>
      <c r="N213" s="90" t="s">
        <v>556</v>
      </c>
      <c r="O213" s="90">
        <v>6</v>
      </c>
      <c r="P213" s="89"/>
      <c r="Q213" s="98"/>
      <c r="R213" s="99"/>
      <c r="S213" s="71">
        <v>2051</v>
      </c>
    </row>
    <row r="214" spans="1:19">
      <c r="A214" s="88">
        <v>610834</v>
      </c>
      <c r="B214" s="89"/>
      <c r="C214" s="89" t="s">
        <v>1526</v>
      </c>
      <c r="D214" s="89"/>
      <c r="E214" s="89" t="s">
        <v>167</v>
      </c>
      <c r="F214" s="89"/>
      <c r="G214" s="90">
        <v>800</v>
      </c>
      <c r="H214" s="89"/>
      <c r="I214" s="89"/>
      <c r="J214" s="93"/>
      <c r="K214" s="89"/>
      <c r="L214" s="90"/>
      <c r="M214" s="94"/>
      <c r="N214" s="90" t="s">
        <v>556</v>
      </c>
      <c r="O214" s="90">
        <v>6</v>
      </c>
      <c r="P214" s="89"/>
      <c r="Q214" s="98"/>
      <c r="R214" s="99"/>
      <c r="S214" s="71">
        <v>2051</v>
      </c>
    </row>
    <row r="215" spans="1:19">
      <c r="A215" s="88">
        <v>620813</v>
      </c>
      <c r="B215" s="89"/>
      <c r="C215" s="89" t="s">
        <v>1511</v>
      </c>
      <c r="D215" s="89"/>
      <c r="E215" s="89" t="s">
        <v>172</v>
      </c>
      <c r="F215" s="89"/>
      <c r="G215" s="90">
        <v>1800</v>
      </c>
      <c r="H215" s="89"/>
      <c r="I215" s="89"/>
      <c r="J215" s="93"/>
      <c r="K215" s="89"/>
      <c r="L215" s="90"/>
      <c r="M215" s="94"/>
      <c r="N215" s="90" t="s">
        <v>556</v>
      </c>
      <c r="O215" s="90">
        <v>6</v>
      </c>
      <c r="P215" s="89"/>
      <c r="Q215" s="98"/>
      <c r="R215" s="99"/>
      <c r="S215" s="71">
        <v>2051</v>
      </c>
    </row>
    <row r="216" spans="1:19">
      <c r="A216" s="88">
        <v>620814</v>
      </c>
      <c r="B216" s="89"/>
      <c r="C216" s="89" t="s">
        <v>1512</v>
      </c>
      <c r="D216" s="89"/>
      <c r="E216" s="89" t="s">
        <v>172</v>
      </c>
      <c r="F216" s="89"/>
      <c r="G216" s="90">
        <v>1800</v>
      </c>
      <c r="H216" s="89"/>
      <c r="I216" s="89"/>
      <c r="J216" s="93"/>
      <c r="K216" s="89"/>
      <c r="L216" s="90"/>
      <c r="M216" s="94"/>
      <c r="N216" s="90" t="s">
        <v>556</v>
      </c>
      <c r="O216" s="90">
        <v>6</v>
      </c>
      <c r="P216" s="89"/>
      <c r="Q216" s="98"/>
      <c r="R216" s="99"/>
      <c r="S216" s="71">
        <v>2051</v>
      </c>
    </row>
    <row r="217" spans="1:19">
      <c r="A217" s="88">
        <v>620815</v>
      </c>
      <c r="B217" s="89"/>
      <c r="C217" s="89" t="s">
        <v>1513</v>
      </c>
      <c r="D217" s="89"/>
      <c r="E217" s="89" t="s">
        <v>172</v>
      </c>
      <c r="F217" s="89"/>
      <c r="G217" s="90">
        <v>1200</v>
      </c>
      <c r="H217" s="89"/>
      <c r="I217" s="89"/>
      <c r="J217" s="93"/>
      <c r="K217" s="89"/>
      <c r="L217" s="90"/>
      <c r="M217" s="94"/>
      <c r="N217" s="90" t="s">
        <v>556</v>
      </c>
      <c r="O217" s="90">
        <v>6</v>
      </c>
      <c r="P217" s="89"/>
      <c r="Q217" s="98"/>
      <c r="R217" s="99"/>
      <c r="S217" s="71">
        <v>2051</v>
      </c>
    </row>
    <row r="218" spans="1:19">
      <c r="A218" s="88">
        <v>620816</v>
      </c>
      <c r="B218" s="89"/>
      <c r="C218" s="89" t="s">
        <v>1514</v>
      </c>
      <c r="D218" s="89"/>
      <c r="E218" s="89" t="s">
        <v>172</v>
      </c>
      <c r="F218" s="89"/>
      <c r="G218" s="90">
        <v>1800</v>
      </c>
      <c r="H218" s="89"/>
      <c r="I218" s="89"/>
      <c r="J218" s="93"/>
      <c r="K218" s="89"/>
      <c r="L218" s="90"/>
      <c r="M218" s="94"/>
      <c r="N218" s="90" t="s">
        <v>556</v>
      </c>
      <c r="O218" s="90">
        <v>6</v>
      </c>
      <c r="P218" s="89"/>
      <c r="Q218" s="98"/>
      <c r="R218" s="99"/>
      <c r="S218" s="71">
        <v>2051</v>
      </c>
    </row>
    <row r="219" spans="1:19">
      <c r="A219" s="88">
        <v>620817</v>
      </c>
      <c r="B219" s="89"/>
      <c r="C219" s="89" t="s">
        <v>1515</v>
      </c>
      <c r="D219" s="89"/>
      <c r="E219" s="89" t="s">
        <v>172</v>
      </c>
      <c r="F219" s="89"/>
      <c r="G219" s="90">
        <v>1200</v>
      </c>
      <c r="H219" s="89"/>
      <c r="I219" s="89"/>
      <c r="J219" s="93"/>
      <c r="K219" s="89"/>
      <c r="L219" s="90"/>
      <c r="M219" s="94"/>
      <c r="N219" s="90" t="s">
        <v>556</v>
      </c>
      <c r="O219" s="90">
        <v>6</v>
      </c>
      <c r="P219" s="89"/>
      <c r="Q219" s="98"/>
      <c r="R219" s="99"/>
      <c r="S219" s="71">
        <v>2051</v>
      </c>
    </row>
    <row r="220" spans="1:19">
      <c r="A220" s="88">
        <v>620818</v>
      </c>
      <c r="B220" s="89"/>
      <c r="C220" s="89" t="s">
        <v>1529</v>
      </c>
      <c r="D220" s="89"/>
      <c r="E220" s="89" t="s">
        <v>172</v>
      </c>
      <c r="F220" s="89"/>
      <c r="G220" s="90">
        <v>1000</v>
      </c>
      <c r="H220" s="89"/>
      <c r="I220" s="89"/>
      <c r="J220" s="93"/>
      <c r="K220" s="89"/>
      <c r="L220" s="90"/>
      <c r="M220" s="94"/>
      <c r="N220" s="90" t="s">
        <v>556</v>
      </c>
      <c r="O220" s="90">
        <v>6</v>
      </c>
      <c r="P220" s="89"/>
      <c r="Q220" s="98"/>
      <c r="R220" s="99"/>
      <c r="S220" s="71">
        <v>2052</v>
      </c>
    </row>
    <row r="221" spans="1:19">
      <c r="A221" s="88">
        <v>620819</v>
      </c>
      <c r="B221" s="89"/>
      <c r="C221" s="89" t="s">
        <v>1530</v>
      </c>
      <c r="D221" s="89"/>
      <c r="E221" s="89" t="s">
        <v>172</v>
      </c>
      <c r="F221" s="89"/>
      <c r="G221" s="90">
        <v>1000</v>
      </c>
      <c r="H221" s="89"/>
      <c r="I221" s="89"/>
      <c r="J221" s="93"/>
      <c r="K221" s="89"/>
      <c r="L221" s="90"/>
      <c r="M221" s="94"/>
      <c r="N221" s="90" t="s">
        <v>556</v>
      </c>
      <c r="O221" s="90">
        <v>6</v>
      </c>
      <c r="P221" s="89"/>
      <c r="Q221" s="98"/>
      <c r="R221" s="99"/>
      <c r="S221" s="71">
        <v>2052</v>
      </c>
    </row>
    <row r="222" spans="1:19">
      <c r="A222" s="88">
        <v>620820</v>
      </c>
      <c r="B222" s="89"/>
      <c r="C222" s="89" t="s">
        <v>1531</v>
      </c>
      <c r="D222" s="89"/>
      <c r="E222" s="89" t="s">
        <v>172</v>
      </c>
      <c r="F222" s="89"/>
      <c r="G222" s="90">
        <v>1200</v>
      </c>
      <c r="H222" s="89"/>
      <c r="I222" s="89"/>
      <c r="J222" s="93"/>
      <c r="K222" s="89"/>
      <c r="L222" s="90"/>
      <c r="M222" s="94"/>
      <c r="N222" s="90" t="s">
        <v>556</v>
      </c>
      <c r="O222" s="90">
        <v>6</v>
      </c>
      <c r="P222" s="89"/>
      <c r="Q222" s="98"/>
      <c r="R222" s="99"/>
      <c r="S222" s="71">
        <v>2052</v>
      </c>
    </row>
    <row r="223" spans="1:19">
      <c r="A223" s="88">
        <v>620821</v>
      </c>
      <c r="B223" s="89"/>
      <c r="C223" s="89" t="s">
        <v>1532</v>
      </c>
      <c r="D223" s="89"/>
      <c r="E223" s="89" t="s">
        <v>172</v>
      </c>
      <c r="F223" s="89"/>
      <c r="G223" s="90">
        <v>300</v>
      </c>
      <c r="H223" s="89"/>
      <c r="I223" s="89"/>
      <c r="J223" s="93"/>
      <c r="K223" s="89"/>
      <c r="L223" s="90"/>
      <c r="M223" s="94"/>
      <c r="N223" s="90" t="s">
        <v>556</v>
      </c>
      <c r="O223" s="90">
        <v>6</v>
      </c>
      <c r="P223" s="89"/>
      <c r="Q223" s="98"/>
      <c r="R223" s="99"/>
      <c r="S223" s="71">
        <v>2052</v>
      </c>
    </row>
    <row r="224" spans="1:19">
      <c r="A224" s="88">
        <v>620822</v>
      </c>
      <c r="B224" s="89"/>
      <c r="C224" s="89" t="s">
        <v>1528</v>
      </c>
      <c r="D224" s="89"/>
      <c r="E224" s="89" t="s">
        <v>172</v>
      </c>
      <c r="F224" s="89"/>
      <c r="G224" s="90">
        <v>1600</v>
      </c>
      <c r="H224" s="89"/>
      <c r="I224" s="89"/>
      <c r="J224" s="93"/>
      <c r="K224" s="89"/>
      <c r="L224" s="90"/>
      <c r="M224" s="94"/>
      <c r="N224" s="90" t="s">
        <v>556</v>
      </c>
      <c r="O224" s="90">
        <v>6</v>
      </c>
      <c r="P224" s="89"/>
      <c r="Q224" s="98"/>
      <c r="R224" s="99"/>
      <c r="S224" s="71">
        <v>2052</v>
      </c>
    </row>
    <row r="225" spans="1:19">
      <c r="A225" s="88">
        <v>620823</v>
      </c>
      <c r="B225" s="89"/>
      <c r="C225" s="89" t="s">
        <v>558</v>
      </c>
      <c r="D225" s="89"/>
      <c r="E225" s="89" t="s">
        <v>172</v>
      </c>
      <c r="F225" s="89"/>
      <c r="G225" s="90">
        <v>1800</v>
      </c>
      <c r="H225" s="89"/>
      <c r="I225" s="89"/>
      <c r="J225" s="93"/>
      <c r="K225" s="89"/>
      <c r="L225" s="90"/>
      <c r="M225" s="94"/>
      <c r="N225" s="90" t="s">
        <v>556</v>
      </c>
      <c r="O225" s="90">
        <v>6</v>
      </c>
      <c r="P225" s="89"/>
      <c r="Q225" s="98"/>
      <c r="R225" s="99"/>
      <c r="S225" s="71">
        <v>2052</v>
      </c>
    </row>
    <row r="226" spans="1:19">
      <c r="A226" s="88">
        <v>620824</v>
      </c>
      <c r="B226" s="89"/>
      <c r="C226" s="89" t="s">
        <v>1533</v>
      </c>
      <c r="D226" s="89"/>
      <c r="E226" s="89" t="s">
        <v>172</v>
      </c>
      <c r="F226" s="89"/>
      <c r="G226" s="90">
        <v>800</v>
      </c>
      <c r="H226" s="89"/>
      <c r="I226" s="89"/>
      <c r="J226" s="93"/>
      <c r="K226" s="89"/>
      <c r="L226" s="90"/>
      <c r="M226" s="94"/>
      <c r="N226" s="90" t="s">
        <v>556</v>
      </c>
      <c r="O226" s="90">
        <v>6</v>
      </c>
      <c r="P226" s="89"/>
      <c r="Q226" s="98"/>
      <c r="R226" s="99"/>
      <c r="S226" s="71">
        <v>2052</v>
      </c>
    </row>
    <row r="227" spans="1:19">
      <c r="A227" s="88">
        <v>620825</v>
      </c>
      <c r="B227" s="89"/>
      <c r="C227" s="89" t="s">
        <v>1534</v>
      </c>
      <c r="D227" s="89"/>
      <c r="E227" s="89" t="s">
        <v>172</v>
      </c>
      <c r="F227" s="89"/>
      <c r="G227" s="90">
        <v>1200</v>
      </c>
      <c r="H227" s="89"/>
      <c r="I227" s="89"/>
      <c r="J227" s="93"/>
      <c r="K227" s="89"/>
      <c r="L227" s="90"/>
      <c r="M227" s="94"/>
      <c r="N227" s="90" t="s">
        <v>556</v>
      </c>
      <c r="O227" s="90">
        <v>6</v>
      </c>
      <c r="P227" s="89"/>
      <c r="Q227" s="98"/>
      <c r="R227" s="99"/>
      <c r="S227" s="71">
        <v>2052</v>
      </c>
    </row>
    <row r="228" spans="1:19">
      <c r="A228" s="88">
        <v>620826</v>
      </c>
      <c r="B228" s="89"/>
      <c r="C228" s="89" t="s">
        <v>1535</v>
      </c>
      <c r="D228" s="89"/>
      <c r="E228" s="89" t="s">
        <v>172</v>
      </c>
      <c r="F228" s="89"/>
      <c r="G228" s="90">
        <v>1200</v>
      </c>
      <c r="H228" s="89"/>
      <c r="I228" s="89"/>
      <c r="J228" s="93"/>
      <c r="K228" s="89"/>
      <c r="L228" s="90"/>
      <c r="M228" s="94"/>
      <c r="N228" s="90" t="s">
        <v>556</v>
      </c>
      <c r="O228" s="90">
        <v>6</v>
      </c>
      <c r="P228" s="89"/>
      <c r="Q228" s="98"/>
      <c r="R228" s="99"/>
      <c r="S228" s="71">
        <v>2052</v>
      </c>
    </row>
    <row r="229" spans="1:19">
      <c r="A229" s="88">
        <v>620827</v>
      </c>
      <c r="B229" s="89"/>
      <c r="C229" s="89" t="s">
        <v>1536</v>
      </c>
      <c r="D229" s="89"/>
      <c r="E229" s="89" t="s">
        <v>172</v>
      </c>
      <c r="F229" s="89"/>
      <c r="G229" s="90">
        <v>1800</v>
      </c>
      <c r="H229" s="89"/>
      <c r="I229" s="89"/>
      <c r="J229" s="93"/>
      <c r="K229" s="89"/>
      <c r="L229" s="90"/>
      <c r="M229" s="94"/>
      <c r="N229" s="90" t="s">
        <v>556</v>
      </c>
      <c r="O229" s="90">
        <v>6</v>
      </c>
      <c r="P229" s="89"/>
      <c r="Q229" s="98"/>
      <c r="R229" s="99"/>
      <c r="S229" s="71">
        <v>2052</v>
      </c>
    </row>
    <row r="230" spans="1:19">
      <c r="A230" s="88">
        <v>620828</v>
      </c>
      <c r="B230" s="89"/>
      <c r="C230" s="89" t="s">
        <v>1537</v>
      </c>
      <c r="D230" s="89"/>
      <c r="E230" s="89" t="s">
        <v>172</v>
      </c>
      <c r="F230" s="89"/>
      <c r="G230" s="90">
        <v>1200</v>
      </c>
      <c r="H230" s="89"/>
      <c r="I230" s="89"/>
      <c r="J230" s="93"/>
      <c r="K230" s="89"/>
      <c r="L230" s="90"/>
      <c r="M230" s="94"/>
      <c r="N230" s="90" t="s">
        <v>556</v>
      </c>
      <c r="O230" s="90">
        <v>6</v>
      </c>
      <c r="P230" s="89"/>
      <c r="Q230" s="98"/>
      <c r="R230" s="99"/>
      <c r="S230" s="71">
        <v>2052</v>
      </c>
    </row>
    <row r="231" spans="1:19">
      <c r="A231" s="88">
        <v>630824</v>
      </c>
      <c r="B231" s="89"/>
      <c r="C231" s="89" t="s">
        <v>1538</v>
      </c>
      <c r="D231" s="89"/>
      <c r="E231" s="89" t="s">
        <v>177</v>
      </c>
      <c r="F231" s="89"/>
      <c r="G231" s="90">
        <v>200</v>
      </c>
      <c r="H231" s="89"/>
      <c r="I231" s="89"/>
      <c r="J231" s="93"/>
      <c r="K231" s="89"/>
      <c r="L231" s="90"/>
      <c r="M231" s="94"/>
      <c r="N231" s="90" t="s">
        <v>556</v>
      </c>
      <c r="O231" s="90">
        <v>6</v>
      </c>
      <c r="P231" s="89"/>
      <c r="Q231" s="98"/>
      <c r="R231" s="99"/>
      <c r="S231" s="71">
        <v>2052</v>
      </c>
    </row>
    <row r="232" spans="1:19">
      <c r="A232" s="88">
        <v>630825</v>
      </c>
      <c r="B232" s="89"/>
      <c r="C232" s="89" t="s">
        <v>1543</v>
      </c>
      <c r="D232" s="89"/>
      <c r="E232" s="89" t="s">
        <v>177</v>
      </c>
      <c r="F232" s="89"/>
      <c r="G232" s="90">
        <v>1400</v>
      </c>
      <c r="H232" s="89"/>
      <c r="I232" s="89"/>
      <c r="J232" s="93"/>
      <c r="K232" s="89"/>
      <c r="L232" s="90"/>
      <c r="M232" s="94"/>
      <c r="N232" s="90" t="s">
        <v>556</v>
      </c>
      <c r="O232" s="90">
        <v>6</v>
      </c>
      <c r="P232" s="89"/>
      <c r="Q232" s="98"/>
      <c r="R232" s="99"/>
      <c r="S232" s="71">
        <v>2053</v>
      </c>
    </row>
    <row r="233" spans="1:19">
      <c r="A233" s="88">
        <v>630826</v>
      </c>
      <c r="B233" s="89"/>
      <c r="C233" s="89" t="s">
        <v>1544</v>
      </c>
      <c r="D233" s="89"/>
      <c r="E233" s="89" t="s">
        <v>177</v>
      </c>
      <c r="F233" s="89"/>
      <c r="G233" s="90">
        <v>1200</v>
      </c>
      <c r="H233" s="89"/>
      <c r="I233" s="89"/>
      <c r="J233" s="93"/>
      <c r="K233" s="89"/>
      <c r="L233" s="90"/>
      <c r="M233" s="94"/>
      <c r="N233" s="90" t="s">
        <v>556</v>
      </c>
      <c r="O233" s="90">
        <v>6</v>
      </c>
      <c r="P233" s="89"/>
      <c r="Q233" s="98"/>
      <c r="R233" s="99"/>
      <c r="S233" s="71">
        <v>2053</v>
      </c>
    </row>
    <row r="234" spans="1:19">
      <c r="A234" s="88">
        <v>640805</v>
      </c>
      <c r="B234" s="89"/>
      <c r="C234" s="89" t="s">
        <v>1539</v>
      </c>
      <c r="D234" s="89"/>
      <c r="E234" s="89" t="s">
        <v>182</v>
      </c>
      <c r="F234" s="89"/>
      <c r="G234" s="90">
        <v>1600</v>
      </c>
      <c r="H234" s="89"/>
      <c r="I234" s="89"/>
      <c r="J234" s="93"/>
      <c r="K234" s="89"/>
      <c r="L234" s="90"/>
      <c r="M234" s="94"/>
      <c r="N234" s="90" t="s">
        <v>556</v>
      </c>
      <c r="O234" s="90">
        <v>6</v>
      </c>
      <c r="P234" s="89"/>
      <c r="Q234" s="98"/>
      <c r="R234" s="99"/>
      <c r="S234" s="71">
        <v>2053</v>
      </c>
    </row>
    <row r="235" spans="1:19">
      <c r="A235" s="88">
        <v>640806</v>
      </c>
      <c r="B235" s="89"/>
      <c r="C235" s="89" t="s">
        <v>1540</v>
      </c>
      <c r="D235" s="89"/>
      <c r="E235" s="89" t="s">
        <v>182</v>
      </c>
      <c r="F235" s="89"/>
      <c r="G235" s="90">
        <v>1000</v>
      </c>
      <c r="H235" s="89"/>
      <c r="I235" s="89"/>
      <c r="J235" s="93"/>
      <c r="K235" s="89"/>
      <c r="L235" s="90"/>
      <c r="M235" s="94"/>
      <c r="N235" s="90" t="s">
        <v>556</v>
      </c>
      <c r="O235" s="90">
        <v>6</v>
      </c>
      <c r="P235" s="89"/>
      <c r="Q235" s="98"/>
      <c r="R235" s="99"/>
      <c r="S235" s="71">
        <v>2053</v>
      </c>
    </row>
    <row r="236" spans="1:19">
      <c r="A236" s="88">
        <v>640807</v>
      </c>
      <c r="B236" s="89"/>
      <c r="C236" s="89" t="s">
        <v>1541</v>
      </c>
      <c r="D236" s="89"/>
      <c r="E236" s="89" t="s">
        <v>182</v>
      </c>
      <c r="F236" s="89"/>
      <c r="G236" s="90">
        <v>800</v>
      </c>
      <c r="H236" s="89"/>
      <c r="I236" s="89"/>
      <c r="J236" s="93"/>
      <c r="K236" s="89"/>
      <c r="L236" s="90"/>
      <c r="M236" s="94"/>
      <c r="N236" s="90" t="s">
        <v>556</v>
      </c>
      <c r="O236" s="90">
        <v>6</v>
      </c>
      <c r="P236" s="89"/>
      <c r="Q236" s="98"/>
      <c r="R236" s="99"/>
      <c r="S236" s="71">
        <v>2053</v>
      </c>
    </row>
    <row r="237" spans="1:19">
      <c r="A237" s="88">
        <v>640808</v>
      </c>
      <c r="B237" s="89"/>
      <c r="C237" s="89" t="s">
        <v>1542</v>
      </c>
      <c r="D237" s="89"/>
      <c r="E237" s="89" t="s">
        <v>182</v>
      </c>
      <c r="F237" s="89"/>
      <c r="G237" s="90">
        <v>1000</v>
      </c>
      <c r="H237" s="89"/>
      <c r="I237" s="89"/>
      <c r="J237" s="93"/>
      <c r="K237" s="89"/>
      <c r="L237" s="90"/>
      <c r="M237" s="94"/>
      <c r="N237" s="90" t="s">
        <v>556</v>
      </c>
      <c r="O237" s="90">
        <v>6</v>
      </c>
      <c r="P237" s="89"/>
      <c r="Q237" s="98"/>
      <c r="R237" s="99"/>
      <c r="S237" s="71">
        <v>2053</v>
      </c>
    </row>
    <row r="238" spans="1:19">
      <c r="A238" s="88">
        <v>650823</v>
      </c>
      <c r="B238" s="89"/>
      <c r="C238" s="89" t="s">
        <v>1545</v>
      </c>
      <c r="D238" s="89"/>
      <c r="E238" s="89" t="s">
        <v>187</v>
      </c>
      <c r="F238" s="89"/>
      <c r="G238" s="90">
        <v>1400</v>
      </c>
      <c r="H238" s="89"/>
      <c r="I238" s="89"/>
      <c r="J238" s="93"/>
      <c r="K238" s="89"/>
      <c r="L238" s="90"/>
      <c r="M238" s="94"/>
      <c r="N238" s="90" t="s">
        <v>556</v>
      </c>
      <c r="O238" s="90">
        <v>6</v>
      </c>
      <c r="P238" s="89"/>
      <c r="Q238" s="98"/>
      <c r="R238" s="99"/>
      <c r="S238" s="71">
        <v>2053</v>
      </c>
    </row>
    <row r="239" spans="1:19">
      <c r="A239" s="88">
        <v>650824</v>
      </c>
      <c r="B239" s="89"/>
      <c r="C239" s="89" t="s">
        <v>1546</v>
      </c>
      <c r="D239" s="89"/>
      <c r="E239" s="89" t="s">
        <v>187</v>
      </c>
      <c r="F239" s="89"/>
      <c r="G239" s="90">
        <v>1400</v>
      </c>
      <c r="H239" s="89"/>
      <c r="I239" s="89"/>
      <c r="J239" s="93"/>
      <c r="K239" s="89"/>
      <c r="L239" s="90"/>
      <c r="M239" s="94"/>
      <c r="N239" s="90" t="s">
        <v>556</v>
      </c>
      <c r="O239" s="90">
        <v>6</v>
      </c>
      <c r="P239" s="89"/>
      <c r="Q239" s="98"/>
      <c r="R239" s="99"/>
      <c r="S239" s="71">
        <v>2053</v>
      </c>
    </row>
    <row r="240" spans="1:19">
      <c r="A240" s="88">
        <v>650825</v>
      </c>
      <c r="B240" s="89"/>
      <c r="C240" s="89" t="s">
        <v>1547</v>
      </c>
      <c r="D240" s="89"/>
      <c r="E240" s="89" t="s">
        <v>187</v>
      </c>
      <c r="F240" s="89"/>
      <c r="G240" s="90">
        <v>1200</v>
      </c>
      <c r="H240" s="89"/>
      <c r="I240" s="89"/>
      <c r="J240" s="93"/>
      <c r="K240" s="89"/>
      <c r="L240" s="90"/>
      <c r="M240" s="94"/>
      <c r="N240" s="90" t="s">
        <v>556</v>
      </c>
      <c r="O240" s="90">
        <v>6</v>
      </c>
      <c r="P240" s="89"/>
      <c r="Q240" s="98"/>
      <c r="R240" s="99"/>
      <c r="S240" s="71">
        <v>2053</v>
      </c>
    </row>
    <row r="241" spans="1:19">
      <c r="A241" s="88">
        <v>650826</v>
      </c>
      <c r="B241" s="89"/>
      <c r="C241" s="89" t="s">
        <v>1548</v>
      </c>
      <c r="D241" s="89"/>
      <c r="E241" s="89" t="s">
        <v>187</v>
      </c>
      <c r="F241" s="89"/>
      <c r="G241" s="90">
        <v>1200</v>
      </c>
      <c r="H241" s="89"/>
      <c r="I241" s="89"/>
      <c r="J241" s="93"/>
      <c r="K241" s="89"/>
      <c r="L241" s="90"/>
      <c r="M241" s="94"/>
      <c r="N241" s="90" t="s">
        <v>556</v>
      </c>
      <c r="O241" s="90">
        <v>6</v>
      </c>
      <c r="P241" s="89"/>
      <c r="Q241" s="98"/>
      <c r="R241" s="99"/>
      <c r="S241" s="71">
        <v>2053</v>
      </c>
    </row>
    <row r="242" spans="1:19">
      <c r="A242" s="88">
        <v>410817</v>
      </c>
      <c r="B242" s="89"/>
      <c r="C242" s="89" t="s">
        <v>1549</v>
      </c>
      <c r="D242" s="89"/>
      <c r="E242" s="89" t="s">
        <v>112</v>
      </c>
      <c r="F242" s="89"/>
      <c r="G242" s="90">
        <v>1500</v>
      </c>
      <c r="H242" s="89"/>
      <c r="I242" s="89"/>
      <c r="J242" s="93"/>
      <c r="K242" s="89"/>
      <c r="L242" s="90"/>
      <c r="M242" s="94"/>
      <c r="N242" s="90" t="s">
        <v>556</v>
      </c>
      <c r="O242" s="90">
        <v>6</v>
      </c>
      <c r="P242" s="89"/>
      <c r="Q242" s="98"/>
      <c r="R242" s="99"/>
      <c r="S242" s="71">
        <v>2055</v>
      </c>
    </row>
    <row r="243" spans="1:19">
      <c r="A243" s="88">
        <v>410818</v>
      </c>
      <c r="B243" s="89"/>
      <c r="C243" s="89" t="s">
        <v>1550</v>
      </c>
      <c r="D243" s="89"/>
      <c r="E243" s="89" t="s">
        <v>112</v>
      </c>
      <c r="F243" s="89"/>
      <c r="G243" s="90">
        <v>2100</v>
      </c>
      <c r="H243" s="89"/>
      <c r="I243" s="89"/>
      <c r="J243" s="93"/>
      <c r="K243" s="89"/>
      <c r="L243" s="90"/>
      <c r="M243" s="94"/>
      <c r="N243" s="90" t="s">
        <v>556</v>
      </c>
      <c r="O243" s="90">
        <v>6</v>
      </c>
      <c r="P243" s="89"/>
      <c r="Q243" s="98"/>
      <c r="R243" s="99"/>
      <c r="S243" s="71">
        <v>2055</v>
      </c>
    </row>
    <row r="244" spans="1:19">
      <c r="A244" s="88">
        <v>410819</v>
      </c>
      <c r="B244" s="89"/>
      <c r="C244" s="89" t="s">
        <v>1551</v>
      </c>
      <c r="D244" s="89"/>
      <c r="E244" s="89" t="s">
        <v>112</v>
      </c>
      <c r="F244" s="89"/>
      <c r="G244" s="90">
        <v>1200</v>
      </c>
      <c r="H244" s="89"/>
      <c r="I244" s="89"/>
      <c r="J244" s="93"/>
      <c r="K244" s="89"/>
      <c r="L244" s="90"/>
      <c r="M244" s="94"/>
      <c r="N244" s="90" t="s">
        <v>556</v>
      </c>
      <c r="O244" s="90">
        <v>6</v>
      </c>
      <c r="P244" s="89"/>
      <c r="Q244" s="98"/>
      <c r="R244" s="99"/>
      <c r="S244" s="71">
        <v>2055</v>
      </c>
    </row>
    <row r="245" spans="1:19">
      <c r="A245" s="88">
        <v>410820</v>
      </c>
      <c r="B245" s="89"/>
      <c r="C245" s="89" t="s">
        <v>919</v>
      </c>
      <c r="D245" s="89"/>
      <c r="E245" s="89" t="s">
        <v>112</v>
      </c>
      <c r="F245" s="89"/>
      <c r="G245" s="90">
        <v>1200</v>
      </c>
      <c r="H245" s="89"/>
      <c r="I245" s="89"/>
      <c r="J245" s="93"/>
      <c r="K245" s="89"/>
      <c r="L245" s="90"/>
      <c r="M245" s="94"/>
      <c r="N245" s="90" t="s">
        <v>556</v>
      </c>
      <c r="O245" s="90">
        <v>6</v>
      </c>
      <c r="P245" s="89"/>
      <c r="Q245" s="98"/>
      <c r="R245" s="99"/>
      <c r="S245" s="71">
        <v>2055</v>
      </c>
    </row>
    <row r="246" spans="1:19">
      <c r="A246" s="88">
        <v>410821</v>
      </c>
      <c r="B246" s="89"/>
      <c r="C246" s="89" t="s">
        <v>1552</v>
      </c>
      <c r="D246" s="89"/>
      <c r="E246" s="89" t="s">
        <v>112</v>
      </c>
      <c r="F246" s="89"/>
      <c r="G246" s="90">
        <v>1200</v>
      </c>
      <c r="H246" s="89"/>
      <c r="I246" s="89"/>
      <c r="J246" s="93"/>
      <c r="K246" s="89"/>
      <c r="L246" s="90"/>
      <c r="M246" s="94"/>
      <c r="N246" s="90" t="s">
        <v>556</v>
      </c>
      <c r="O246" s="90">
        <v>6</v>
      </c>
      <c r="P246" s="89"/>
      <c r="Q246" s="98"/>
      <c r="R246" s="99"/>
      <c r="S246" s="71">
        <v>2055</v>
      </c>
    </row>
    <row r="247" spans="1:19">
      <c r="A247" s="88">
        <v>410822</v>
      </c>
      <c r="B247" s="89"/>
      <c r="C247" s="89" t="s">
        <v>1553</v>
      </c>
      <c r="D247" s="89"/>
      <c r="E247" s="89" t="s">
        <v>112</v>
      </c>
      <c r="F247" s="89"/>
      <c r="G247" s="90">
        <v>1000</v>
      </c>
      <c r="H247" s="89"/>
      <c r="I247" s="89"/>
      <c r="J247" s="93"/>
      <c r="K247" s="89"/>
      <c r="L247" s="90"/>
      <c r="M247" s="94"/>
      <c r="N247" s="90" t="s">
        <v>556</v>
      </c>
      <c r="O247" s="90">
        <v>6</v>
      </c>
      <c r="P247" s="89"/>
      <c r="Q247" s="98"/>
      <c r="R247" s="99"/>
      <c r="S247" s="71">
        <v>2055</v>
      </c>
    </row>
    <row r="248" spans="1:19">
      <c r="A248" s="88">
        <v>410823</v>
      </c>
      <c r="B248" s="89"/>
      <c r="C248" s="89" t="s">
        <v>1554</v>
      </c>
      <c r="D248" s="89"/>
      <c r="E248" s="89" t="s">
        <v>112</v>
      </c>
      <c r="F248" s="89"/>
      <c r="G248" s="90">
        <v>800</v>
      </c>
      <c r="H248" s="89"/>
      <c r="I248" s="89"/>
      <c r="J248" s="93"/>
      <c r="K248" s="89"/>
      <c r="L248" s="90"/>
      <c r="M248" s="94"/>
      <c r="N248" s="90" t="s">
        <v>556</v>
      </c>
      <c r="O248" s="90">
        <v>6</v>
      </c>
      <c r="P248" s="89"/>
      <c r="Q248" s="98"/>
      <c r="R248" s="99"/>
      <c r="S248" s="71">
        <v>2055</v>
      </c>
    </row>
    <row r="249" spans="1:19">
      <c r="A249" s="88">
        <v>420824</v>
      </c>
      <c r="B249" s="89"/>
      <c r="C249" s="89" t="s">
        <v>1555</v>
      </c>
      <c r="D249" s="89">
        <v>420100</v>
      </c>
      <c r="E249" s="89" t="s">
        <v>117</v>
      </c>
      <c r="F249" s="89" t="s">
        <v>1556</v>
      </c>
      <c r="G249" s="90">
        <v>1200</v>
      </c>
      <c r="H249" s="89"/>
      <c r="I249" s="89"/>
      <c r="J249" s="93"/>
      <c r="K249" s="89"/>
      <c r="L249" s="90"/>
      <c r="M249" s="94"/>
      <c r="N249" s="90" t="s">
        <v>556</v>
      </c>
      <c r="O249" s="90">
        <v>6</v>
      </c>
      <c r="P249" s="89"/>
      <c r="Q249" s="98"/>
      <c r="R249" s="99"/>
      <c r="S249" s="71">
        <v>2055</v>
      </c>
    </row>
    <row r="250" spans="1:19">
      <c r="A250" s="88">
        <v>420825</v>
      </c>
      <c r="B250" s="89"/>
      <c r="C250" s="89" t="s">
        <v>1557</v>
      </c>
      <c r="D250" s="89"/>
      <c r="E250" s="89" t="s">
        <v>117</v>
      </c>
      <c r="F250" s="89"/>
      <c r="G250" s="90">
        <v>2200</v>
      </c>
      <c r="H250" s="89"/>
      <c r="I250" s="89"/>
      <c r="J250" s="93"/>
      <c r="K250" s="89"/>
      <c r="L250" s="90"/>
      <c r="M250" s="94"/>
      <c r="N250" s="90" t="s">
        <v>556</v>
      </c>
      <c r="O250" s="90">
        <v>6</v>
      </c>
      <c r="P250" s="89"/>
      <c r="Q250" s="98"/>
      <c r="R250" s="99"/>
      <c r="S250" s="71">
        <v>2055</v>
      </c>
    </row>
    <row r="251" spans="1:19">
      <c r="A251" s="88">
        <v>420826</v>
      </c>
      <c r="B251" s="89"/>
      <c r="C251" s="89" t="s">
        <v>1558</v>
      </c>
      <c r="D251" s="89"/>
      <c r="E251" s="89" t="s">
        <v>117</v>
      </c>
      <c r="F251" s="89"/>
      <c r="G251" s="90">
        <v>300</v>
      </c>
      <c r="H251" s="89"/>
      <c r="I251" s="89"/>
      <c r="J251" s="93"/>
      <c r="K251" s="89"/>
      <c r="L251" s="90"/>
      <c r="M251" s="94"/>
      <c r="N251" s="90" t="s">
        <v>556</v>
      </c>
      <c r="O251" s="90">
        <v>6</v>
      </c>
      <c r="P251" s="89"/>
      <c r="Q251" s="98"/>
      <c r="R251" s="99"/>
      <c r="S251" s="71">
        <v>2055</v>
      </c>
    </row>
    <row r="252" spans="1:19">
      <c r="A252" s="88">
        <v>420827</v>
      </c>
      <c r="B252" s="89"/>
      <c r="C252" s="89" t="s">
        <v>837</v>
      </c>
      <c r="D252" s="89"/>
      <c r="E252" s="89" t="s">
        <v>117</v>
      </c>
      <c r="F252" s="89"/>
      <c r="G252" s="90">
        <v>300</v>
      </c>
      <c r="H252" s="89"/>
      <c r="I252" s="89"/>
      <c r="J252" s="93"/>
      <c r="K252" s="89"/>
      <c r="L252" s="90"/>
      <c r="M252" s="94"/>
      <c r="N252" s="90" t="s">
        <v>556</v>
      </c>
      <c r="O252" s="90">
        <v>6</v>
      </c>
      <c r="P252" s="89"/>
      <c r="Q252" s="98"/>
      <c r="R252" s="99"/>
      <c r="S252" s="71">
        <v>2055</v>
      </c>
    </row>
    <row r="253" spans="1:19">
      <c r="A253" s="88">
        <v>420828</v>
      </c>
      <c r="B253" s="89"/>
      <c r="C253" s="89" t="s">
        <v>1559</v>
      </c>
      <c r="D253" s="89"/>
      <c r="E253" s="89" t="s">
        <v>117</v>
      </c>
      <c r="F253" s="89"/>
      <c r="G253" s="90">
        <v>200</v>
      </c>
      <c r="H253" s="89"/>
      <c r="I253" s="89"/>
      <c r="J253" s="93"/>
      <c r="K253" s="89"/>
      <c r="L253" s="90"/>
      <c r="M253" s="94"/>
      <c r="N253" s="90" t="s">
        <v>556</v>
      </c>
      <c r="O253" s="90">
        <v>6</v>
      </c>
      <c r="P253" s="89"/>
      <c r="Q253" s="98"/>
      <c r="R253" s="99"/>
      <c r="S253" s="71">
        <v>2055</v>
      </c>
    </row>
    <row r="254" spans="1:19">
      <c r="A254" s="88">
        <v>420829</v>
      </c>
      <c r="B254" s="89"/>
      <c r="C254" s="89" t="s">
        <v>1560</v>
      </c>
      <c r="D254" s="89"/>
      <c r="E254" s="89" t="s">
        <v>117</v>
      </c>
      <c r="F254" s="89"/>
      <c r="G254" s="90">
        <v>300</v>
      </c>
      <c r="H254" s="89"/>
      <c r="I254" s="89"/>
      <c r="J254" s="93"/>
      <c r="K254" s="89"/>
      <c r="L254" s="90"/>
      <c r="M254" s="94"/>
      <c r="N254" s="90" t="s">
        <v>556</v>
      </c>
      <c r="O254" s="90">
        <v>6</v>
      </c>
      <c r="P254" s="89"/>
      <c r="Q254" s="98"/>
      <c r="R254" s="99"/>
      <c r="S254" s="71">
        <v>2055</v>
      </c>
    </row>
    <row r="255" spans="1:19">
      <c r="A255" s="88">
        <v>420830</v>
      </c>
      <c r="B255" s="89"/>
      <c r="C255" s="89" t="s">
        <v>618</v>
      </c>
      <c r="D255" s="89"/>
      <c r="E255" s="89" t="s">
        <v>117</v>
      </c>
      <c r="F255" s="89"/>
      <c r="G255" s="90">
        <v>300</v>
      </c>
      <c r="H255" s="89"/>
      <c r="I255" s="89"/>
      <c r="J255" s="93"/>
      <c r="K255" s="89"/>
      <c r="L255" s="90"/>
      <c r="M255" s="94"/>
      <c r="N255" s="90" t="s">
        <v>556</v>
      </c>
      <c r="O255" s="90">
        <v>6</v>
      </c>
      <c r="P255" s="89"/>
      <c r="Q255" s="98"/>
      <c r="R255" s="99"/>
      <c r="S255" s="71">
        <v>2055</v>
      </c>
    </row>
    <row r="256" spans="1:19">
      <c r="A256" s="88">
        <v>420831</v>
      </c>
      <c r="B256" s="89"/>
      <c r="C256" s="89" t="s">
        <v>1561</v>
      </c>
      <c r="D256" s="89"/>
      <c r="E256" s="89" t="s">
        <v>117</v>
      </c>
      <c r="F256" s="89"/>
      <c r="G256" s="90">
        <v>200</v>
      </c>
      <c r="H256" s="89"/>
      <c r="I256" s="89"/>
      <c r="J256" s="93"/>
      <c r="K256" s="89"/>
      <c r="L256" s="90"/>
      <c r="M256" s="94"/>
      <c r="N256" s="90" t="s">
        <v>556</v>
      </c>
      <c r="O256" s="90">
        <v>6</v>
      </c>
      <c r="P256" s="89"/>
      <c r="Q256" s="98"/>
      <c r="R256" s="99"/>
      <c r="S256" s="71">
        <v>2055</v>
      </c>
    </row>
    <row r="257" spans="1:19">
      <c r="A257" s="88">
        <v>420832</v>
      </c>
      <c r="B257" s="89"/>
      <c r="C257" s="89" t="s">
        <v>1562</v>
      </c>
      <c r="D257" s="89"/>
      <c r="E257" s="89" t="s">
        <v>117</v>
      </c>
      <c r="F257" s="89"/>
      <c r="G257" s="90">
        <v>200</v>
      </c>
      <c r="H257" s="89"/>
      <c r="I257" s="89"/>
      <c r="J257" s="93"/>
      <c r="K257" s="89"/>
      <c r="L257" s="90"/>
      <c r="M257" s="94"/>
      <c r="N257" s="90" t="s">
        <v>556</v>
      </c>
      <c r="O257" s="90">
        <v>6</v>
      </c>
      <c r="P257" s="89"/>
      <c r="Q257" s="98"/>
      <c r="R257" s="99"/>
      <c r="S257" s="71">
        <v>2055</v>
      </c>
    </row>
    <row r="258" spans="1:19">
      <c r="A258" s="88">
        <v>420833</v>
      </c>
      <c r="B258" s="89"/>
      <c r="C258" s="89" t="s">
        <v>877</v>
      </c>
      <c r="D258" s="89"/>
      <c r="E258" s="89" t="s">
        <v>117</v>
      </c>
      <c r="F258" s="89"/>
      <c r="G258" s="90">
        <v>100</v>
      </c>
      <c r="H258" s="89"/>
      <c r="I258" s="89"/>
      <c r="J258" s="93"/>
      <c r="K258" s="89"/>
      <c r="L258" s="90"/>
      <c r="M258" s="94"/>
      <c r="N258" s="90" t="s">
        <v>556</v>
      </c>
      <c r="O258" s="90">
        <v>6</v>
      </c>
      <c r="P258" s="89"/>
      <c r="Q258" s="98"/>
      <c r="R258" s="99"/>
      <c r="S258" s="71">
        <v>2055</v>
      </c>
    </row>
    <row r="259" spans="1:19">
      <c r="A259" s="88">
        <v>420834</v>
      </c>
      <c r="B259" s="89"/>
      <c r="C259" s="89" t="s">
        <v>1563</v>
      </c>
      <c r="D259" s="89"/>
      <c r="E259" s="89" t="s">
        <v>117</v>
      </c>
      <c r="F259" s="89"/>
      <c r="G259" s="90">
        <v>100</v>
      </c>
      <c r="H259" s="89"/>
      <c r="I259" s="89"/>
      <c r="J259" s="93"/>
      <c r="K259" s="89"/>
      <c r="L259" s="90"/>
      <c r="M259" s="94"/>
      <c r="N259" s="90" t="s">
        <v>556</v>
      </c>
      <c r="O259" s="90">
        <v>6</v>
      </c>
      <c r="P259" s="89"/>
      <c r="Q259" s="98"/>
      <c r="R259" s="99"/>
      <c r="S259" s="71">
        <v>2055</v>
      </c>
    </row>
    <row r="260" spans="1:19">
      <c r="A260" s="88">
        <v>420835</v>
      </c>
      <c r="B260" s="89"/>
      <c r="C260" s="89" t="s">
        <v>818</v>
      </c>
      <c r="D260" s="89"/>
      <c r="E260" s="89" t="s">
        <v>117</v>
      </c>
      <c r="F260" s="89"/>
      <c r="G260" s="90">
        <v>1200</v>
      </c>
      <c r="H260" s="89"/>
      <c r="I260" s="89"/>
      <c r="J260" s="93"/>
      <c r="K260" s="89"/>
      <c r="L260" s="90"/>
      <c r="M260" s="94"/>
      <c r="N260" s="90" t="s">
        <v>556</v>
      </c>
      <c r="O260" s="90">
        <v>6</v>
      </c>
      <c r="P260" s="89"/>
      <c r="Q260" s="98"/>
      <c r="R260" s="99"/>
      <c r="S260" s="71">
        <v>2055</v>
      </c>
    </row>
  </sheetData>
  <autoFilter xmlns:etc="http://www.wps.cn/officeDocument/2017/etCustomData" ref="A1:S262" etc:filterBottomFollowUsedRange="0">
    <sortState ref="A1:S262">
      <sortCondition ref="S1:S262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About</vt:lpstr>
      <vt:lpstr>Province Selector</vt:lpstr>
      <vt:lpstr>China Pumped Hydro</vt:lpstr>
      <vt:lpstr>Province Names</vt:lpstr>
      <vt:lpstr>Calculation</vt:lpstr>
      <vt:lpstr>22-25</vt:lpstr>
      <vt:lpstr>26-30</vt:lpstr>
      <vt:lpstr>31-35</vt:lpstr>
      <vt:lpstr>36-50</vt:lpstr>
      <vt:lpstr>Other Projects List</vt:lpstr>
      <vt:lpstr>Pump Hydro List</vt:lpstr>
      <vt:lpstr>BPHC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Rui 2nd</dc:creator>
  <cp:lastModifiedBy>仰望星空✨✨</cp:lastModifiedBy>
  <dcterms:created xsi:type="dcterms:W3CDTF">2023-02-28T18:36:00Z</dcterms:created>
  <dcterms:modified xsi:type="dcterms:W3CDTF">2025-01-22T07:05:48Z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5A1CE703F15F4271AC1CBE736033ED6F_12</vt:lpwstr>
  </property>
  <property fmtid="{D5CDD505-2E9C-101B-9397-08002B2CF9AE}" pid="3" name="KSOProductBuildVer">
    <vt:lpwstr>2052-12.1.0.19770</vt:lpwstr>
  </property>
</Properties>
</file>