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1950" tabRatio="827" firstSheet="7" activeTab="18"/>
  </bookViews>
  <sheets>
    <sheet name="About" sheetId="23" r:id="rId1"/>
    <sheet name="Province Selector" sheetId="24" r:id="rId2"/>
    <sheet name="Operating Capacity" sheetId="2" r:id="rId3"/>
    <sheet name="19-22 Installation" sheetId="4" r:id="rId4"/>
    <sheet name="Solar (PV and DR)" sheetId="6" r:id="rId5"/>
    <sheet name="Geothermal" sheetId="17" r:id="rId6"/>
    <sheet name="Pumped Hydro Worksheet" sheetId="3" r:id="rId7"/>
    <sheet name="Offshore Wind" sheetId="7" r:id="rId8"/>
    <sheet name="Planned Coal" sheetId="12" r:id="rId9"/>
    <sheet name="Planned Gas" sheetId="26" r:id="rId10"/>
    <sheet name="Nuclear" sheetId="10" r:id="rId11"/>
    <sheet name="Solar Thermal" sheetId="9" r:id="rId12"/>
    <sheet name="National Summary" sheetId="19" r:id="rId13"/>
    <sheet name="Oil Generation Breakdown" sheetId="20" r:id="rId14"/>
    <sheet name="Shanghai Policy" sheetId="25" r:id="rId15"/>
    <sheet name="Calculation" sheetId="8" r:id="rId16"/>
    <sheet name="SYC-SYEGC" sheetId="21" r:id="rId17"/>
    <sheet name="SYC-FoPtPFP" sheetId="22" r:id="rId18"/>
    <sheet name="BPMCCS" sheetId="15" r:id="rId19"/>
    <sheet name="PMCCS" sheetId="16" r:id="rId20"/>
  </sheets>
  <externalReferences>
    <externalReference r:id="rId21"/>
  </externalReferences>
  <definedNames>
    <definedName name="_xlnm._FilterDatabase" localSheetId="3" hidden="1">'19-22 Installation'!$A$3:$AZ$35</definedName>
    <definedName name="_xlnm._FilterDatabase" localSheetId="7" hidden="1">'Offshore Wind'!$A$1:$H$233</definedName>
    <definedName name="_xlnm._FilterDatabase" localSheetId="8" hidden="1">'Planned Coal'!$A$1:$S$36</definedName>
    <definedName name="_xlnm._FilterDatabase" localSheetId="9" hidden="1">'Planned Gas'!$A$1:$K$508</definedName>
    <definedName name="_xlnm._FilterDatabase" localSheetId="10" hidden="1">Nuclear!$A$1:$T$92</definedName>
    <definedName name="_xlnm._FilterDatabase" localSheetId="11" hidden="1">'Solar Thermal'!$A$1:$K$22</definedName>
    <definedName name="_xlnm._FilterDatabase" localSheetId="2" hidden="1">'Operating Capacity'!$A$3:$BM$3</definedName>
    <definedName name="billion_kw_to_MW">#REF!</definedName>
    <definedName name="gigwatt_to_megawat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ercent_rural">#REF!</definedName>
    <definedName name="Percent_Urban">#REF!</definedName>
    <definedName name="billion_kw_to_MW" localSheetId="9">#REF!</definedName>
    <definedName name="gigwatt_to_megawatt" localSheetId="9">#REF!</definedName>
    <definedName name="Percent_rural" localSheetId="9">#REF!</definedName>
    <definedName name="Percent_Urban" localSheetId="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zhlx</author>
  </authors>
  <commentList>
    <comment ref="B9" authorId="0">
      <text>
        <r>
          <rPr>
            <b/>
            <sz val="9"/>
            <rFont val="SimSun"/>
            <charset val="134"/>
          </rPr>
          <t xml:space="preserve">zhlx:
</t>
        </r>
        <r>
          <rPr>
            <sz val="9"/>
            <rFont val="SimSun"/>
            <charset val="134"/>
          </rPr>
          <t>原本的值小于0，（B）PMCCS情况下设置为0</t>
        </r>
      </text>
    </comment>
    <comment ref="B29" authorId="0">
      <text>
        <r>
          <rPr>
            <b/>
            <sz val="9"/>
            <rFont val="SimSun"/>
            <charset val="134"/>
          </rPr>
          <t xml:space="preserve">zhlx:
</t>
        </r>
        <r>
          <rPr>
            <sz val="9"/>
            <rFont val="SimSun"/>
            <charset val="134"/>
          </rPr>
          <t>原本的值小于0，（B）PMCCS情况下设置为0</t>
        </r>
      </text>
    </comment>
  </commentList>
</comments>
</file>

<file path=xl/sharedStrings.xml><?xml version="1.0" encoding="utf-8"?>
<sst xmlns="http://schemas.openxmlformats.org/spreadsheetml/2006/main" count="8976" uniqueCount="2224">
  <si>
    <t>SYC Start Year Electricity Generation Capacity</t>
  </si>
  <si>
    <t>SYC Fraction of Peakers that Provide Flexibility Points</t>
  </si>
  <si>
    <t>PMCCS Policy Mandated Capacity Construction Schedule</t>
  </si>
  <si>
    <t>BPMCCS BAU Policy Mandated Capacity Construction Schedule</t>
  </si>
  <si>
    <t>Source:</t>
  </si>
  <si>
    <t>Operating and Newly Added Capacity by Type</t>
  </si>
  <si>
    <t>Geothermal Development</t>
  </si>
  <si>
    <t>Shanghai Policy Targets</t>
  </si>
  <si>
    <t>China Electricity Council</t>
  </si>
  <si>
    <t>National Energy Adminstration</t>
  </si>
  <si>
    <t>《上海市能源发展“十四五”规划》</t>
  </si>
  <si>
    <t>中国电力工业统计资料汇编</t>
  </si>
  <si>
    <t>地热能开发利用“十三五”规划</t>
  </si>
  <si>
    <t>14th Five-Year Plan for Energy Development in Shanghai</t>
  </si>
  <si>
    <t>Compilation of China Power Sector Statistics</t>
  </si>
  <si>
    <t>13 FYP Geothermal Development Plan</t>
  </si>
  <si>
    <t>https://www.shanghai.gov.cn/202210zfwj/20220521/1d9410e2e7c4474da6618278ccb4528d.html</t>
  </si>
  <si>
    <t>2019-2022</t>
  </si>
  <si>
    <t>《上海市碳达峰实施方案》</t>
  </si>
  <si>
    <t>Chapter 2 (Power Generation)</t>
  </si>
  <si>
    <t>https://www.gov.cn/xinwen/2017-02/06/5165321/files/19f10bae3ba5463f833c954de2d06a8f.pdf</t>
  </si>
  <si>
    <t>Shanghai Carbon Peak Implementation Plan</t>
  </si>
  <si>
    <t>https://www.ndrc.gov.cn/fggz/hjyzy/tdftzh/202208/t20220808_1332758.html</t>
  </si>
  <si>
    <t>Centralized and Distributed Solar Capacity</t>
  </si>
  <si>
    <t>Offshore Wind, Planned Coal, Planned Gas</t>
  </si>
  <si>
    <t>National Energy Administration</t>
  </si>
  <si>
    <t>Global Energy Monitor</t>
  </si>
  <si>
    <t>光伏发电建设运行情况</t>
  </si>
  <si>
    <t>Tracker for Coal, Natural Gas and Offshore Plants</t>
  </si>
  <si>
    <t>PV Genertaion Construction Status</t>
  </si>
  <si>
    <t>2019,2021, and 2022</t>
  </si>
  <si>
    <t>https://globalenergymonitor.org/projects/global-coal-plant-tracker/</t>
  </si>
  <si>
    <t>https://www.nea.gov.cn/2020-02/28/c_138827923.htm</t>
  </si>
  <si>
    <t>https://globalenergymonitor.org/projects/global-oil-gas-plant-tracker/</t>
  </si>
  <si>
    <t>Solar Thermal</t>
  </si>
  <si>
    <t>https://www.nea.gov.cn/2022-03/09/c_1310508114.htm</t>
  </si>
  <si>
    <t>https://globalenergymonitor.org/projects/global-wind-power-tracker/</t>
  </si>
  <si>
    <t>China Solar Thermal Allaince (CNSTE)</t>
  </si>
  <si>
    <t>https://www.nea.gov.cn/2023-02/17/c_1310698128.htm</t>
  </si>
  <si>
    <t>中国太阳能热发电行业蓝皮书</t>
  </si>
  <si>
    <t>Blue Book of Concentrating Solar Power Industry (Chinese)</t>
  </si>
  <si>
    <t>Oil Generation Breakdown by Fuel</t>
  </si>
  <si>
    <t>Pumped Hydro, Nuclear</t>
  </si>
  <si>
    <t>2021-2022</t>
  </si>
  <si>
    <t>National Bureau of Statistics</t>
  </si>
  <si>
    <t>Compiled Database from various online sources and statistics</t>
  </si>
  <si>
    <t>http://www.cnste.org/uploads/soft/230131/1_0841264311.pdf</t>
  </si>
  <si>
    <t>中国能源统计年鉴</t>
  </si>
  <si>
    <t>http://mediacdn.mengliaoba.cn/download/2021%E4%B8%AD%E5%9B%BD%E5%A4%AA%E9%98%B3%E8%83%BD%E7%83%AD%E5%8F%91%E7%94%B5%E8%A1%8C%E4%B8%9A%E8%93%9D%E7%9A%AE%E4%B9%A6.pdf</t>
  </si>
  <si>
    <t>China Statistical Yearbook for Energy</t>
  </si>
  <si>
    <t>2014-2020</t>
  </si>
  <si>
    <t>Notes:</t>
  </si>
  <si>
    <t xml:space="preserve">This file is used for calculating the values for SYC (Start Year Capacity) , BPMCCS (BAU Policy Mandated Capacity Construction Schedule) </t>
  </si>
  <si>
    <t xml:space="preserve">and PMCCS (Policy Mandated Capacity Construction Schedule). The Installed Capacity for 2019 are treated as Start Year. </t>
  </si>
  <si>
    <t>For PMCCS and BMPCCS, the actual capacity constructed in 2020 and 2021 (2022 if data available) were used so that it aligns with the reality</t>
  </si>
  <si>
    <t>For BMPCCS, we take account of constructions that are already set in stone and will be completed by 2025</t>
  </si>
  <si>
    <t>For PMCCS, we take all capaicty that are currently under construction, using data from Global Energy Monitor (Offshore, Coal and Natural Gas) and</t>
  </si>
  <si>
    <t>data we compiled from other sources (Nuclear,  Pumped Hydro), and compare the cumulated capacity with annouced policy targets</t>
  </si>
  <si>
    <t>if the cumulative capaicty did not meet the 14FYP target, additional installation is added. If it already reaches the policy target, no deductions are made.</t>
  </si>
  <si>
    <t>Region Selector</t>
  </si>
  <si>
    <t>This excel file includes data required for all Chinese provinces (excluding Taiwan, Hong Kong, Macau,</t>
  </si>
  <si>
    <t xml:space="preserve">and sometimes Tibet). You can use the selector below to choose which province/region you would </t>
  </si>
  <si>
    <t>like to calculate for:</t>
  </si>
  <si>
    <t>Province Selector</t>
  </si>
  <si>
    <t>上海市 Shanghai</t>
  </si>
  <si>
    <t>The Policy Setting has not been fully automated for this excel sheet. So manual updates are required for PMCCS</t>
  </si>
  <si>
    <t>Code</t>
  </si>
  <si>
    <t>Name</t>
  </si>
  <si>
    <t>Name Chinese</t>
  </si>
  <si>
    <t>00</t>
  </si>
  <si>
    <t>全国 National</t>
  </si>
  <si>
    <t>全国</t>
  </si>
  <si>
    <t>北京市 Beijing</t>
  </si>
  <si>
    <t>北京市</t>
  </si>
  <si>
    <t>天津市 Tianjin</t>
  </si>
  <si>
    <t>天津市</t>
  </si>
  <si>
    <t>河北省 Hebei</t>
  </si>
  <si>
    <t>河北省</t>
  </si>
  <si>
    <t>山西省 Shanxi</t>
  </si>
  <si>
    <t>山西省</t>
  </si>
  <si>
    <t>内蒙古自治区 Inner Mongolia</t>
  </si>
  <si>
    <t>内蒙古自治区</t>
  </si>
  <si>
    <t>辽宁省 Liaoning</t>
  </si>
  <si>
    <t>辽宁省</t>
  </si>
  <si>
    <t>吉林省 Jilin</t>
  </si>
  <si>
    <t>吉林省</t>
  </si>
  <si>
    <t>黑龙江省 Heilongjiang</t>
  </si>
  <si>
    <t>黑龙江省</t>
  </si>
  <si>
    <t>上海市</t>
  </si>
  <si>
    <t>江苏省 Jiangsu</t>
  </si>
  <si>
    <t>江苏省</t>
  </si>
  <si>
    <t>浙江省 Zhejiang</t>
  </si>
  <si>
    <t>浙江省</t>
  </si>
  <si>
    <t>安徽省 Anhui</t>
  </si>
  <si>
    <t>安徽省</t>
  </si>
  <si>
    <t>福建省 Fujian</t>
  </si>
  <si>
    <t>福建省</t>
  </si>
  <si>
    <t>江西省 Jiangxi</t>
  </si>
  <si>
    <t>江西省</t>
  </si>
  <si>
    <t>山东省 Shandong</t>
  </si>
  <si>
    <t>山东省</t>
  </si>
  <si>
    <t>河南省 Henan</t>
  </si>
  <si>
    <t>河南省</t>
  </si>
  <si>
    <t>湖北省 Hubei</t>
  </si>
  <si>
    <t>湖北省</t>
  </si>
  <si>
    <t>湖南省 Hunan</t>
  </si>
  <si>
    <t>湖南省</t>
  </si>
  <si>
    <t>广东省 Guangdong</t>
  </si>
  <si>
    <t>广东省</t>
  </si>
  <si>
    <t>广西壮族自治区 Guangxi</t>
  </si>
  <si>
    <t>广西壮族自治区</t>
  </si>
  <si>
    <t>海南省 Hainan</t>
  </si>
  <si>
    <t>海南省</t>
  </si>
  <si>
    <t>重庆市 Chongqing</t>
  </si>
  <si>
    <t>重庆市</t>
  </si>
  <si>
    <t>四川省 Sichuan</t>
  </si>
  <si>
    <t>四川省</t>
  </si>
  <si>
    <t>贵州省 Guizhou</t>
  </si>
  <si>
    <t>贵州省</t>
  </si>
  <si>
    <t>云南省 Yunnan</t>
  </si>
  <si>
    <t>云南省</t>
  </si>
  <si>
    <t>西藏自治区 Tibet</t>
  </si>
  <si>
    <t>西藏自治区</t>
  </si>
  <si>
    <t>陕西省 Shaanxi</t>
  </si>
  <si>
    <t>陕西省</t>
  </si>
  <si>
    <t>甘肃省 Gansu</t>
  </si>
  <si>
    <t>甘肃省</t>
  </si>
  <si>
    <t>青海省 Qinghai</t>
  </si>
  <si>
    <t>青海省</t>
  </si>
  <si>
    <t>宁夏回族自治区 Ningxia</t>
  </si>
  <si>
    <t>宁夏回族自治区</t>
  </si>
  <si>
    <t>新疆维吾尔自治区 Xijiang</t>
  </si>
  <si>
    <t>新疆维吾尔自治区</t>
  </si>
  <si>
    <t>求和项:值2</t>
  </si>
  <si>
    <t>列标签</t>
  </si>
  <si>
    <t>其他机组装机容量(万千瓦)</t>
  </si>
  <si>
    <t>燃煤发电装机容量(万千瓦)</t>
  </si>
  <si>
    <t>燃气发电装机容量(万千瓦)</t>
  </si>
  <si>
    <t>燃油发电装机容量(万千瓦)</t>
  </si>
  <si>
    <t>沼气发电装机容量(万千瓦)</t>
  </si>
  <si>
    <t>秸秆.蔗渣.林木质发电装机容量(万千瓦)</t>
  </si>
  <si>
    <t>垃圾焚烧发电装机容量(万千瓦)</t>
  </si>
  <si>
    <t>水力发电装机容量(万千瓦)</t>
  </si>
  <si>
    <t>核能发电装机容量(万千瓦)</t>
  </si>
  <si>
    <t>风力发电装机容量(万千瓦)</t>
  </si>
  <si>
    <t>光伏电站装机容量(万千瓦)</t>
  </si>
  <si>
    <t>太阳能发电装机容量(万千瓦)</t>
  </si>
  <si>
    <t>火力发电装机容量(万千瓦)</t>
  </si>
  <si>
    <t>总发电装机容量(万千瓦)</t>
  </si>
  <si>
    <t>其他火力发电装机容量(万千瓦)</t>
  </si>
  <si>
    <t>分布式太阳能装机容量(万千瓦)</t>
  </si>
  <si>
    <t>行标签</t>
  </si>
  <si>
    <t>Yearly Added Capacity (10^4 KW)</t>
  </si>
  <si>
    <t>Wind</t>
  </si>
  <si>
    <t>Nuclear</t>
  </si>
  <si>
    <t>biomass</t>
  </si>
  <si>
    <t>municipal solid waste</t>
  </si>
  <si>
    <t>waste heat recovery</t>
  </si>
  <si>
    <t>hard coal</t>
  </si>
  <si>
    <t>lignite</t>
  </si>
  <si>
    <t>natural gas</t>
  </si>
  <si>
    <t>hydro</t>
  </si>
  <si>
    <t>pumped hydro</t>
  </si>
  <si>
    <t>solar</t>
  </si>
  <si>
    <t>风电</t>
  </si>
  <si>
    <t>核电</t>
  </si>
  <si>
    <t>火电-其他火电-秸杆、蔗渣、林木质发电</t>
  </si>
  <si>
    <t>火电-其他火电-垃圾焚烧发电</t>
  </si>
  <si>
    <t>火电-其他火电-余温、余压、余气发电</t>
  </si>
  <si>
    <t>火电-燃煤-常规燃煤</t>
  </si>
  <si>
    <t>火电-燃煤-煤矸石发电</t>
  </si>
  <si>
    <t>火电-燃气-常规燃气</t>
  </si>
  <si>
    <t>火电-燃气-煤层气发电</t>
  </si>
  <si>
    <t>火电-燃气-沼气发电</t>
  </si>
  <si>
    <t>水电-常规水电</t>
  </si>
  <si>
    <t>水电-抽水蓄能</t>
  </si>
  <si>
    <t>太阳能</t>
  </si>
  <si>
    <t>Yearly Added Capacity (MW)</t>
  </si>
  <si>
    <t>petroleum</t>
  </si>
  <si>
    <t>crude oil</t>
  </si>
  <si>
    <t>heavy or residual fuel oil</t>
  </si>
  <si>
    <r>
      <rPr>
        <sz val="10"/>
        <rFont val="宋体"/>
        <charset val="134"/>
      </rPr>
      <t>全国</t>
    </r>
  </si>
  <si>
    <t>Added Capacity for selected province (MW)</t>
  </si>
  <si>
    <t>户用分布式</t>
  </si>
  <si>
    <t>光伏电站</t>
  </si>
  <si>
    <t>分布式光伏</t>
  </si>
  <si>
    <t>北京</t>
  </si>
  <si>
    <t>天津</t>
  </si>
  <si>
    <t>河北</t>
  </si>
  <si>
    <t>其中：河北南网</t>
  </si>
  <si>
    <t>冀北电网</t>
  </si>
  <si>
    <t>山西</t>
  </si>
  <si>
    <t>内蒙古</t>
  </si>
  <si>
    <t>其中：蒙西</t>
  </si>
  <si>
    <t>蒙东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</si>
  <si>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</si>
  <si>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</si>
  <si>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</si>
  <si>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</si>
  <si>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</si>
  <si>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</si>
  <si>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</si>
  <si>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</si>
  <si>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</si>
  <si>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</si>
  <si>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</si>
  <si>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</si>
  <si>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</si>
  <si>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重庆</t>
  </si>
  <si>
    <t>四川</t>
  </si>
  <si>
    <t>陕西</t>
  </si>
  <si>
    <t>甘肃</t>
  </si>
  <si>
    <t>青海</t>
  </si>
  <si>
    <t>宁夏</t>
  </si>
  <si>
    <t>新疆自治区（含兵团）</t>
  </si>
  <si>
    <t>广东</t>
  </si>
  <si>
    <t>广西</t>
  </si>
  <si>
    <t>云南</t>
  </si>
  <si>
    <t>新疆建设兵团</t>
  </si>
  <si>
    <t>贵州</t>
  </si>
  <si>
    <t>海南</t>
  </si>
  <si>
    <t>新增光伏电站（MW)</t>
  </si>
  <si>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表</t>
    </r>
    <r>
      <rPr>
        <sz val="11"/>
        <color rgb="FF000000"/>
        <rFont val="Arial"/>
        <charset val="134"/>
      </rPr>
      <t xml:space="preserve"> 3  </t>
    </r>
    <r>
      <rPr>
        <sz val="11"/>
        <color rgb="FF000000"/>
        <rFont val="宋体"/>
        <charset val="134"/>
      </rPr>
      <t>我国地热能开发目标</t>
    </r>
  </si>
  <si>
    <r>
      <rPr>
        <sz val="11"/>
        <rFont val="Arial"/>
        <charset val="134"/>
      </rPr>
      <t xml:space="preserve"> (</t>
    </r>
    <r>
      <rPr>
        <sz val="11"/>
        <rFont val="Microsoft YaHei"/>
        <charset val="134"/>
      </rPr>
      <t>三</t>
    </r>
    <r>
      <rPr>
        <sz val="11"/>
        <rFont val="Arial"/>
        <charset val="134"/>
      </rPr>
      <t>)</t>
    </r>
    <r>
      <rPr>
        <sz val="11"/>
        <rFont val="Microsoft YaHei"/>
        <charset val="134"/>
      </rPr>
      <t>发展目标</t>
    </r>
    <r>
      <rPr>
        <sz val="11"/>
        <rFont val="Arial"/>
        <charset val="134"/>
      </rPr>
      <t xml:space="preserve">
</t>
    </r>
    <r>
      <rPr>
        <sz val="11"/>
        <rFont val="FangSong"/>
        <charset val="134"/>
      </rPr>
      <t>在</t>
    </r>
    <r>
      <rPr>
        <sz val="11"/>
        <rFont val="等线"/>
        <charset val="134"/>
      </rPr>
      <t>“</t>
    </r>
    <r>
      <rPr>
        <sz val="11"/>
        <rFont val="FangSong"/>
        <charset val="134"/>
      </rPr>
      <t>十三五</t>
    </r>
    <r>
      <rPr>
        <sz val="11"/>
        <rFont val="等线"/>
        <charset val="134"/>
      </rPr>
      <t>”</t>
    </r>
    <r>
      <rPr>
        <sz val="11"/>
        <rFont val="FangSong"/>
        <charset val="134"/>
      </rPr>
      <t>时期，新增地热能供暖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>)</t>
    </r>
    <r>
      <rPr>
        <sz val="11"/>
        <rFont val="FangSong"/>
        <charset val="134"/>
      </rPr>
      <t>面积</t>
    </r>
    <r>
      <rPr>
        <sz val="11"/>
        <rFont val="Arial"/>
        <charset val="134"/>
      </rPr>
      <t xml:space="preserve"> 11</t>
    </r>
    <r>
      <rPr>
        <sz val="11"/>
        <rFont val="FangSong"/>
        <charset val="134"/>
      </rPr>
      <t>亿平方米，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其中：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新增浅层地热能供暖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 xml:space="preserve">) </t>
    </r>
    <r>
      <rPr>
        <sz val="11"/>
        <rFont val="FangSong"/>
        <charset val="134"/>
      </rPr>
      <t>面积</t>
    </r>
    <r>
      <rPr>
        <sz val="11"/>
        <rFont val="Arial"/>
        <charset val="134"/>
      </rPr>
      <t xml:space="preserve"> 7 </t>
    </r>
    <r>
      <rPr>
        <sz val="11"/>
        <rFont val="FangSong"/>
        <charset val="134"/>
      </rPr>
      <t>亿平方米；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新增水热型地热供暖面积</t>
    </r>
    <r>
      <rPr>
        <sz val="11"/>
        <rFont val="Arial"/>
        <charset val="134"/>
      </rPr>
      <t xml:space="preserve"> 4 </t>
    </r>
    <r>
      <rPr>
        <sz val="11"/>
        <rFont val="FangSong"/>
        <charset val="134"/>
      </rPr>
      <t>亿平方米。新增地热发电装机容量</t>
    </r>
    <r>
      <rPr>
        <sz val="11"/>
        <rFont val="Arial"/>
        <charset val="134"/>
      </rPr>
      <t xml:space="preserve"> 500MW</t>
    </r>
    <r>
      <rPr>
        <sz val="11"/>
        <rFont val="FangSong"/>
        <charset val="134"/>
      </rPr>
      <t>。到</t>
    </r>
    <r>
      <rPr>
        <sz val="11"/>
        <rFont val="Arial"/>
        <charset val="134"/>
      </rPr>
      <t xml:space="preserve"> 2020 </t>
    </r>
    <r>
      <rPr>
        <sz val="11"/>
        <rFont val="FangSong"/>
        <charset val="134"/>
      </rPr>
      <t>年，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地热供暖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 xml:space="preserve">) </t>
    </r>
    <r>
      <rPr>
        <sz val="11"/>
        <rFont val="FangSong"/>
        <charset val="134"/>
      </rPr>
      <t>面积累计达到</t>
    </r>
    <r>
      <rPr>
        <sz val="11"/>
        <rFont val="Arial"/>
        <charset val="134"/>
      </rPr>
      <t xml:space="preserve"> 16 </t>
    </r>
    <r>
      <rPr>
        <sz val="11"/>
        <rFont val="FangSong"/>
        <charset val="134"/>
      </rPr>
      <t>亿平方米，地热发电装机容量约</t>
    </r>
    <r>
      <rPr>
        <sz val="11"/>
        <rFont val="Arial"/>
        <charset val="134"/>
      </rPr>
      <t xml:space="preserve"> 530MW</t>
    </r>
    <r>
      <rPr>
        <sz val="11"/>
        <rFont val="FangSong"/>
        <charset val="134"/>
      </rPr>
      <t>。</t>
    </r>
    <r>
      <rPr>
        <sz val="11"/>
        <rFont val="Arial"/>
        <charset val="134"/>
      </rPr>
      <t xml:space="preserve">2020 </t>
    </r>
    <r>
      <rPr>
        <sz val="11"/>
        <rFont val="FangSong"/>
        <charset val="134"/>
      </rPr>
      <t>年地热能年利用量</t>
    </r>
    <r>
      <rPr>
        <sz val="11"/>
        <rFont val="Arial"/>
        <charset val="134"/>
      </rPr>
      <t xml:space="preserve"> 7000  </t>
    </r>
    <r>
      <rPr>
        <sz val="11"/>
        <rFont val="FangSong"/>
        <charset val="134"/>
      </rPr>
      <t>万吨标准煤，地热能供暖年利用量</t>
    </r>
    <r>
      <rPr>
        <sz val="11"/>
        <rFont val="Arial"/>
        <charset val="134"/>
      </rPr>
      <t xml:space="preserve">4000 </t>
    </r>
    <r>
      <rPr>
        <sz val="11"/>
        <rFont val="FangSong"/>
        <charset val="134"/>
      </rPr>
      <t>万吨标准煤。京津冀地区地热能年利用量达到约</t>
    </r>
    <r>
      <rPr>
        <sz val="11"/>
        <rFont val="Arial"/>
        <charset val="134"/>
      </rPr>
      <t xml:space="preserve"> 2000</t>
    </r>
    <r>
      <rPr>
        <sz val="11"/>
        <rFont val="FangSong"/>
        <charset val="134"/>
      </rPr>
      <t>万吨标准煤。</t>
    </r>
    <r>
      <rPr>
        <sz val="11"/>
        <rFont val="Arial"/>
        <charset val="134"/>
      </rPr>
      <t xml:space="preserve">
</t>
    </r>
    <r>
      <rPr>
        <sz val="11"/>
        <rFont val="Arial"/>
        <charset val="134"/>
      </rPr>
      <t xml:space="preserve">
                    </t>
    </r>
  </si>
  <si>
    <r>
      <rPr>
        <sz val="10"/>
        <rFont val="Times New Roman"/>
        <charset val="134"/>
      </rPr>
      <t>“</t>
    </r>
    <r>
      <rPr>
        <sz val="10"/>
        <rFont val="SimSun"/>
        <charset val="134"/>
      </rPr>
      <t>十三五</t>
    </r>
    <r>
      <rPr>
        <sz val="10"/>
        <rFont val="Times New Roman"/>
        <charset val="134"/>
      </rPr>
      <t>”</t>
    </r>
    <r>
      <rPr>
        <sz val="10"/>
        <rFont val="SimSun"/>
        <charset val="134"/>
      </rPr>
      <t>新增</t>
    </r>
  </si>
  <si>
    <r>
      <rPr>
        <sz val="10"/>
        <rFont val="Times New Roman"/>
        <charset val="134"/>
      </rPr>
      <t xml:space="preserve">2020 </t>
    </r>
    <r>
      <rPr>
        <sz val="10"/>
        <rFont val="SimSun"/>
        <charset val="134"/>
      </rPr>
      <t>年累计</t>
    </r>
  </si>
  <si>
    <r>
      <rPr>
        <sz val="10"/>
        <rFont val="SimSun"/>
        <charset val="134"/>
      </rPr>
      <t xml:space="preserve">浅层地热能
</t>
    </r>
    <r>
      <rPr>
        <sz val="10"/>
        <rFont val="SimSun"/>
        <charset val="134"/>
      </rPr>
      <t>供暖</t>
    </r>
    <r>
      <rPr>
        <sz val="10"/>
        <rFont val="Times New Roman"/>
        <charset val="134"/>
      </rPr>
      <t>/</t>
    </r>
    <r>
      <rPr>
        <sz val="10"/>
        <rFont val="SimSun"/>
        <charset val="134"/>
      </rPr>
      <t xml:space="preserve">制冷
</t>
    </r>
    <r>
      <rPr>
        <sz val="10"/>
        <rFont val="SimSun"/>
        <charset val="134"/>
      </rPr>
      <t xml:space="preserve">面积
</t>
    </r>
    <r>
      <rPr>
        <sz val="10"/>
        <rFont val="SimSun"/>
        <charset val="134"/>
      </rPr>
      <t>(</t>
    </r>
    <r>
      <rPr>
        <sz val="10"/>
        <rFont val="Times New Roman"/>
        <charset val="134"/>
      </rPr>
      <t>10</t>
    </r>
    <r>
      <rPr>
        <sz val="7"/>
        <rFont val="Times New Roman"/>
        <charset val="134"/>
      </rPr>
      <t>4</t>
    </r>
    <r>
      <rPr>
        <sz val="10"/>
        <rFont val="Times New Roman"/>
        <charset val="134"/>
      </rPr>
      <t>m</t>
    </r>
    <r>
      <rPr>
        <sz val="7"/>
        <rFont val="Times New Roman"/>
        <charset val="134"/>
      </rPr>
      <t xml:space="preserve">2 </t>
    </r>
    <r>
      <rPr>
        <sz val="10"/>
        <rFont val="SimSun"/>
        <charset val="134"/>
      </rPr>
      <t>)</t>
    </r>
  </si>
  <si>
    <r>
      <rPr>
        <sz val="10"/>
        <rFont val="SimSun"/>
        <charset val="134"/>
      </rPr>
      <t xml:space="preserve">水热型地热
</t>
    </r>
    <r>
      <rPr>
        <sz val="10"/>
        <rFont val="SimSun"/>
        <charset val="134"/>
      </rPr>
      <t xml:space="preserve">能供暖面积
</t>
    </r>
    <r>
      <rPr>
        <sz val="10"/>
        <rFont val="Times New Roman"/>
        <charset val="134"/>
      </rPr>
      <t>(10</t>
    </r>
    <r>
      <rPr>
        <sz val="7"/>
        <rFont val="Times New Roman"/>
        <charset val="134"/>
      </rPr>
      <t>4</t>
    </r>
    <r>
      <rPr>
        <sz val="10"/>
        <rFont val="Times New Roman"/>
        <charset val="134"/>
      </rPr>
      <t>m</t>
    </r>
    <r>
      <rPr>
        <sz val="7"/>
        <rFont val="Times New Roman"/>
        <charset val="134"/>
      </rPr>
      <t>2</t>
    </r>
    <r>
      <rPr>
        <sz val="10"/>
        <rFont val="Times New Roman"/>
        <charset val="134"/>
      </rPr>
      <t>)</t>
    </r>
  </si>
  <si>
    <r>
      <rPr>
        <sz val="10"/>
        <rFont val="SimSun"/>
        <charset val="134"/>
      </rPr>
      <t xml:space="preserve">发电装
</t>
    </r>
    <r>
      <rPr>
        <sz val="10"/>
        <rFont val="SimSun"/>
        <charset val="134"/>
      </rPr>
      <t xml:space="preserve">机容量
</t>
    </r>
    <r>
      <rPr>
        <sz val="10"/>
        <rFont val="Times New Roman"/>
        <charset val="134"/>
      </rPr>
      <t>(MW)</t>
    </r>
  </si>
  <si>
    <t>Installed Pumped Hydro (MW)</t>
  </si>
  <si>
    <t>Installed Regular Hydro (MW)</t>
  </si>
  <si>
    <t>Year</t>
  </si>
  <si>
    <t>Pumped Hydro Planned Station List</t>
  </si>
  <si>
    <t>编号</t>
  </si>
  <si>
    <t>电站名称</t>
  </si>
  <si>
    <t>电站简称</t>
  </si>
  <si>
    <t>行政区划</t>
  </si>
  <si>
    <t>省份</t>
  </si>
  <si>
    <t>地级市</t>
  </si>
  <si>
    <t>装机容量（MW）</t>
  </si>
  <si>
    <t>机组数量及容量</t>
  </si>
  <si>
    <t>工程投资（亿元）</t>
  </si>
  <si>
    <t>建设成本（元/W）</t>
  </si>
  <si>
    <t>年发电量/设计年发电量（亿千瓦时）</t>
  </si>
  <si>
    <t>核准年份</t>
  </si>
  <si>
    <t>预计投产时间</t>
  </si>
  <si>
    <t>投产年份</t>
  </si>
  <si>
    <t>状态</t>
  </si>
  <si>
    <t>序列</t>
  </si>
  <si>
    <t>归属企业</t>
  </si>
  <si>
    <t>国网新源投资比例</t>
  </si>
  <si>
    <t>更新时间</t>
  </si>
  <si>
    <t>相关信息</t>
  </si>
  <si>
    <t>假定建成日期（+6）</t>
  </si>
  <si>
    <t>岗南抽水蓄能电站</t>
  </si>
  <si>
    <t>岗南</t>
  </si>
  <si>
    <t>石家庄市</t>
  </si>
  <si>
    <t>1*11MW</t>
  </si>
  <si>
    <t>投运</t>
  </si>
  <si>
    <t>岗南抽水蓄能电站-知识服务助手 (shuizhishi.cn)</t>
  </si>
  <si>
    <t>密云抽水蓄能电站</t>
  </si>
  <si>
    <t>密云</t>
  </si>
  <si>
    <t>2*11MW</t>
  </si>
  <si>
    <t>密云抽水蓄能电站-知识服务助手 (shuizhishi.cn)</t>
  </si>
  <si>
    <t>潘家口抽水蓄电站</t>
  </si>
  <si>
    <t>潘家口</t>
  </si>
  <si>
    <t>唐山市</t>
  </si>
  <si>
    <t>蓬溪寸塘口抽水蓄能电站</t>
  </si>
  <si>
    <t>寸塘口</t>
  </si>
  <si>
    <t>遂宁县</t>
  </si>
  <si>
    <t>寸塘口电站抽水蓄能发电机组概述.pdf文档全文免费阅读、在线看 (book118.com)</t>
  </si>
  <si>
    <t>广州抽水蓄能电站一期</t>
  </si>
  <si>
    <t>广州一期</t>
  </si>
  <si>
    <t>广州市</t>
  </si>
  <si>
    <t>4*300MW</t>
  </si>
  <si>
    <t>南方电网调峰调频发电有限公司</t>
  </si>
  <si>
    <t>第一座大型抽水蓄能电站―广州抽水蓄能电站一期工程完工-1994年事件 - 族谱网 (zupu.cn)</t>
  </si>
  <si>
    <t>十三陵抽水蓄能电站</t>
  </si>
  <si>
    <t>十三陵</t>
  </si>
  <si>
    <t>十三陵抽水蓄能电站_百度百科 (baidu.com)</t>
  </si>
  <si>
    <t>羊卓雍措湖抽水蓄能电站</t>
  </si>
  <si>
    <t>羊卓雍湖</t>
  </si>
  <si>
    <t>拉萨市</t>
  </si>
  <si>
    <t>【经典水电工程18】羊卓雍湖抽水蓄能电站-北极星水力发电网 (bjx.com.cn)</t>
  </si>
  <si>
    <t>天荒坪抽水蓄能电站（一期）</t>
  </si>
  <si>
    <t>天荒坪一期</t>
  </si>
  <si>
    <t>湖州市</t>
  </si>
  <si>
    <t>6*300MW</t>
  </si>
  <si>
    <t>华东天荒坪抽水蓄能有限责任公司</t>
  </si>
  <si>
    <t>溪口抽水蓄能电站</t>
  </si>
  <si>
    <t>溪口</t>
  </si>
  <si>
    <t>宁波市</t>
  </si>
  <si>
    <t>溪口抽水蓄能电站_百度百科 (baidu.com)</t>
  </si>
  <si>
    <t>广州抽水蓄能电站二期</t>
  </si>
  <si>
    <t>广州二期</t>
  </si>
  <si>
    <t>中国土木工程学会</t>
  </si>
  <si>
    <t>响洪甸抽水蓄能电站</t>
  </si>
  <si>
    <t>响洪甸</t>
  </si>
  <si>
    <t>六安市</t>
  </si>
  <si>
    <t>2*40MW+4*10MW</t>
  </si>
  <si>
    <t>安徽省响洪甸蓄能发电有限责任公司</t>
  </si>
  <si>
    <t>响洪甸水库_百度百科 (baidu.com)</t>
  </si>
  <si>
    <t>湖北天堂抽水蓄能电站</t>
  </si>
  <si>
    <t>天堂</t>
  </si>
  <si>
    <t>黄冈市</t>
  </si>
  <si>
    <t>中南院设计抽水蓄能项目情况-北极星水力发电网 (bjx.com.cn)</t>
  </si>
  <si>
    <t>江苏沙河抽水蓄能电站</t>
  </si>
  <si>
    <t>沙河</t>
  </si>
  <si>
    <t>常州市</t>
  </si>
  <si>
    <t>江苏省首座抽水蓄能电站正式投运 (sohu.com)</t>
  </si>
  <si>
    <t>桐柏抽水蓄能电站</t>
  </si>
  <si>
    <t>桐柏</t>
  </si>
  <si>
    <t>台州市</t>
  </si>
  <si>
    <t>华东桐柏抽水蓄能发电有限责任公司</t>
  </si>
  <si>
    <t>河南回龙抽水蓄能电站</t>
  </si>
  <si>
    <t>回龙</t>
  </si>
  <si>
    <t>南阳市</t>
  </si>
  <si>
    <t>山东泰安抽水蓄能电站（一期）</t>
  </si>
  <si>
    <t>泰安一期</t>
  </si>
  <si>
    <t>泰安市</t>
  </si>
  <si>
    <t>4*250MW</t>
  </si>
  <si>
    <t>山东泰山抽水蓄能电站有限责任公司</t>
  </si>
  <si>
    <t>水电建设集团承建泰安抽水蓄能电站4号机组并网 (www.gov.cn)</t>
  </si>
  <si>
    <t>琅琊山抽水蓄能电站</t>
  </si>
  <si>
    <t>琅琊山</t>
  </si>
  <si>
    <t>滁州市</t>
  </si>
  <si>
    <t>4*150MW</t>
  </si>
  <si>
    <t>华东琅琊山抽水蓄能有限责任公司</t>
  </si>
  <si>
    <t>滁州琅琊山抽水蓄能电站首台机组启动 (www.gov.cn)</t>
  </si>
  <si>
    <t>白山抽水蓄能电站</t>
  </si>
  <si>
    <t>白山</t>
  </si>
  <si>
    <t>白山市</t>
  </si>
  <si>
    <t>白山抽水蓄能电站１号机组完成试运行 (jlcity.gov.cn)</t>
  </si>
  <si>
    <t>河北张河湾抽水蓄能电站</t>
  </si>
  <si>
    <t>张河湾</t>
  </si>
  <si>
    <t>河北张河湾蓄能发电有限责任公司</t>
  </si>
  <si>
    <t>西龙池抽水蓄能电站</t>
  </si>
  <si>
    <t>西龙池</t>
  </si>
  <si>
    <t>忻州市</t>
  </si>
  <si>
    <t>山西西龙池抽水蓄能电站有限责任公司</t>
  </si>
  <si>
    <t>宜兴铜官山抽水蓄能电站</t>
  </si>
  <si>
    <t>宜兴</t>
  </si>
  <si>
    <t>无锡市</t>
  </si>
  <si>
    <t>华东宜兴抽水蓄能有限公司</t>
  </si>
  <si>
    <t>湖南黑麋峰抽水蓄能电站</t>
  </si>
  <si>
    <t>黑麋峰</t>
  </si>
  <si>
    <t>长沙市</t>
  </si>
  <si>
    <t>湖南黑麋峰抽水蓄能有限公司</t>
  </si>
  <si>
    <t>湖北白莲河抽水蓄能电站</t>
  </si>
  <si>
    <t>白莲河</t>
  </si>
  <si>
    <t>湖北白莲河抽水蓄能有限公司</t>
  </si>
  <si>
    <t>河南国网宝泉抽水蓄能电站</t>
  </si>
  <si>
    <t>宝泉</t>
  </si>
  <si>
    <t>新乡市</t>
  </si>
  <si>
    <t>河南国网宝泉抽水蓄能有限公司</t>
  </si>
  <si>
    <t>惠州抽水蓄能电站</t>
  </si>
  <si>
    <t>惠州</t>
  </si>
  <si>
    <t>惠州市</t>
  </si>
  <si>
    <t>8*300MW</t>
  </si>
  <si>
    <t>惠州抽水蓄能电站全面竣工投产-北极星水力发电网 (bjx.com.cn)</t>
  </si>
  <si>
    <t>丹东蒲石河抽水蓄能电站</t>
  </si>
  <si>
    <t>蒲石河</t>
  </si>
  <si>
    <t>丹东市</t>
  </si>
  <si>
    <t>辽宁蒲石河抽水蓄能有限公司</t>
  </si>
  <si>
    <t>安徽响水涧抽水蓄能电站</t>
  </si>
  <si>
    <t>响水涧</t>
  </si>
  <si>
    <t>芜湖市</t>
  </si>
  <si>
    <t>安徽响水涧抽水蓄能有限公司</t>
  </si>
  <si>
    <t>安徽响水涧抽水蓄能电站四机组全部投产发电（图）-北极星农电网 (bjx.com.cn)</t>
  </si>
  <si>
    <t>福建仙游一期抽水蓄能电站</t>
  </si>
  <si>
    <t>仙游</t>
  </si>
  <si>
    <t>莆田市</t>
  </si>
  <si>
    <t>福建仙游抽水蓄能有限公司</t>
  </si>
  <si>
    <t>老家的第二座抽水蓄能电站投资60亿元，仙游木兰抽水蓄能电站核准开工 $国投电力(SH600886)$ $川投能源(SH6... - 雪球 (xueqiu.com)</t>
  </si>
  <si>
    <t>呼和浩特抽水蓄能电站</t>
  </si>
  <si>
    <t>呼和浩特</t>
  </si>
  <si>
    <t>呼和浩特市</t>
  </si>
  <si>
    <t>三峡集团呼蓄电站全部投产发电-北极星水力发电网 (bjx.com.cn)</t>
  </si>
  <si>
    <t>仙居抽水蓄能电站</t>
  </si>
  <si>
    <t>仙居</t>
  </si>
  <si>
    <t>4*375MW</t>
  </si>
  <si>
    <t>浙江仙居抽水蓄能有限公司</t>
  </si>
  <si>
    <t>清远抽水蓄能电站</t>
  </si>
  <si>
    <t>清远</t>
  </si>
  <si>
    <t>清远市</t>
  </si>
  <si>
    <t>4*320MW</t>
  </si>
  <si>
    <t>国家重点工程清远抽水蓄能电站全面投产发电 - 北极星智能电网在线 (chinasmartgrid.com.cn)</t>
  </si>
  <si>
    <t>江西洪屏抽水蓄能电站（一期）</t>
  </si>
  <si>
    <t>洪屏</t>
  </si>
  <si>
    <t>宜春市</t>
  </si>
  <si>
    <t>江西洪屏抽水蓄能有限公司</t>
  </si>
  <si>
    <t>溧阳抽水蓄能电站</t>
  </si>
  <si>
    <t>溧阳</t>
  </si>
  <si>
    <t>溧阳抽水蓄能电站投产发电 规模为江苏最大 (sohu.com)</t>
  </si>
  <si>
    <t>built in stages reflected below</t>
  </si>
  <si>
    <t>深圳抽水蓄能电站</t>
  </si>
  <si>
    <t>深圳</t>
  </si>
  <si>
    <t>深圳市</t>
  </si>
  <si>
    <t>深圳抽水蓄能电站全面投产 支撑粤港澳大湾区绿色发展--生态--人民网 (people.com.cn)</t>
  </si>
  <si>
    <t>海南琼中抽水蓄能电站</t>
  </si>
  <si>
    <t>琼中</t>
  </si>
  <si>
    <t>琼中黎族苗族自治县</t>
  </si>
  <si>
    <t>3*200MW</t>
  </si>
  <si>
    <t>全国首个海岛抽蓄电站——海南琼中抽水蓄能电站全面投产发电-北极星水力发电网 (bjx.com.cn)</t>
  </si>
  <si>
    <t>安徽绩溪抽水蓄能电站</t>
  </si>
  <si>
    <t>绩溪</t>
  </si>
  <si>
    <t>宣城市</t>
  </si>
  <si>
    <t>安徽绩溪抽水蓄能有限公司</t>
  </si>
  <si>
    <t>并网成功！绩溪抽水蓄能电站将全面投产_安徽 (sohu.com)</t>
  </si>
  <si>
    <t>敦化抽水蓄能电站</t>
  </si>
  <si>
    <t>敦化</t>
  </si>
  <si>
    <t>延边朝鲜族自治州</t>
  </si>
  <si>
    <t>4*350MW</t>
  </si>
  <si>
    <t>吉林敦化抽水蓄能有限公司</t>
  </si>
  <si>
    <t>Recently Installed Pumped Hydro by Unit</t>
  </si>
  <si>
    <t>Project.ID</t>
  </si>
  <si>
    <t>Project.Name</t>
  </si>
  <si>
    <t>Project.Address</t>
  </si>
  <si>
    <t>Region</t>
  </si>
  <si>
    <t>Capacity (MW)</t>
  </si>
  <si>
    <t>Capacity (万千瓦)</t>
  </si>
  <si>
    <t>Unit</t>
  </si>
  <si>
    <t>江苏省常州市</t>
  </si>
  <si>
    <t>广东省深圳市</t>
  </si>
  <si>
    <t>安徽省宣城市</t>
  </si>
  <si>
    <t/>
  </si>
  <si>
    <t>河北丰宁抽水蓄能电站</t>
  </si>
  <si>
    <t>河北省承德市</t>
  </si>
  <si>
    <t>吉林敦化抽水蓄能电站</t>
  </si>
  <si>
    <t>吉林省延边州</t>
  </si>
  <si>
    <t>黑龙江牡丹江抽水蓄能电站</t>
  </si>
  <si>
    <t>黑龙江省牡丹江市</t>
  </si>
  <si>
    <t>长龙山抽水蓄能电站</t>
  </si>
  <si>
    <t>浙江省湖州市</t>
  </si>
  <si>
    <t>福建周宁抽蓄</t>
  </si>
  <si>
    <t>福建省宁德市</t>
  </si>
  <si>
    <t>山东沂蒙抽水蓄能电站</t>
  </si>
  <si>
    <t>山东省临沂市</t>
  </si>
  <si>
    <t>梅州拙水蓄能电站</t>
  </si>
  <si>
    <t>广东省梅州市</t>
  </si>
  <si>
    <t>阳江抽水蓄能电站</t>
  </si>
  <si>
    <t>广东省阳江市</t>
  </si>
  <si>
    <t>Country</t>
  </si>
  <si>
    <t>Project Name</t>
  </si>
  <si>
    <t>Project Name in Local Language / Script</t>
  </si>
  <si>
    <t>Installation Type</t>
  </si>
  <si>
    <t>Status</t>
  </si>
  <si>
    <t>Start year</t>
  </si>
  <si>
    <t>State/Province</t>
  </si>
  <si>
    <t>China</t>
  </si>
  <si>
    <t>Shanghai Donghai Bridge Offshore wind farm</t>
  </si>
  <si>
    <t>上海浦东海风力发电浦东东海大桥海上风电项目一期102.2MW发电工程</t>
  </si>
  <si>
    <t>offshore hard mount</t>
  </si>
  <si>
    <t>operating</t>
  </si>
  <si>
    <t>Shanghai</t>
  </si>
  <si>
    <t>Provincial Offshore wind project by status and (expected) year of operation</t>
  </si>
  <si>
    <t>Jiangsu Rudong Intertidal Zone Experimental wind farm</t>
  </si>
  <si>
    <t>通如东潮间带风电场30MW发电工程</t>
  </si>
  <si>
    <t>Jiangsu</t>
  </si>
  <si>
    <t>construction</t>
  </si>
  <si>
    <t>pre-construction</t>
  </si>
  <si>
    <t>Jiangsu Rudong (Longyuan) Intertidal Zone Demonstration wind farm</t>
  </si>
  <si>
    <t>龙源南通如东潮间带示范风电场150MW发电工程</t>
  </si>
  <si>
    <t>龙源南通如东潮间带示范风电场50MW扩建发电工程</t>
  </si>
  <si>
    <t>Fujian</t>
  </si>
  <si>
    <t>Shanghai Fengxian Haiwan Expansion wind farm</t>
  </si>
  <si>
    <t>上海奉贤海湾风电场扩容</t>
  </si>
  <si>
    <t>Hainan</t>
  </si>
  <si>
    <t>上海浦东海风力发电浦东东海大桥海上风电项目二期102.2MW发电工程</t>
  </si>
  <si>
    <t>Guangdong</t>
  </si>
  <si>
    <t>Jiangsu Xiangshui C1 wind farm</t>
  </si>
  <si>
    <t>响水长江风力发电盐城C1#12.5MW发电工程</t>
  </si>
  <si>
    <t>offshore mount unknown</t>
  </si>
  <si>
    <t>Liaoning</t>
  </si>
  <si>
    <t>Fujian Putian Pinghaiwan Offshore wind farm</t>
  </si>
  <si>
    <t>福建莆田平海湾海上风电场一期</t>
  </si>
  <si>
    <t>Shandong</t>
  </si>
  <si>
    <t>Jiangsu Binhai North Area H1 Offshore wind farm</t>
  </si>
  <si>
    <t>江苏滨海北区H1#海上风电场</t>
  </si>
  <si>
    <t>Zhejiang</t>
  </si>
  <si>
    <t>Jiangsu Rudong C4 Offshore wind farm</t>
  </si>
  <si>
    <t>龙源黄海如东海上风力发电南通C4#200MW发电工程</t>
  </si>
  <si>
    <t>广西省</t>
  </si>
  <si>
    <t>Guangxi</t>
  </si>
  <si>
    <t>Jiangsu Rudong (China Guangdong Nuclear) Offshore wind farm</t>
  </si>
  <si>
    <t>中广核如东海上风电项目</t>
  </si>
  <si>
    <t>Hebei</t>
  </si>
  <si>
    <t>Jiangsu Rudong (Sinohydro) Intertidal Zone Demonstration wind farm</t>
  </si>
  <si>
    <t>中国水电南通如东潮间带示范风电场50MW扩建发电工程</t>
  </si>
  <si>
    <t>Jiangsu Xiangshui Near-Ocean Ofshore wind farm</t>
  </si>
  <si>
    <t>中国长江三峡集团公司江苏响水近海风电场</t>
  </si>
  <si>
    <t>Jiangsu Rudong Baxianjiao Offshore wind farm</t>
  </si>
  <si>
    <t>华能如东八仙角300MW海上风电场工程</t>
  </si>
  <si>
    <t>Tianjin</t>
  </si>
  <si>
    <t>Jiangsu Dongtai (Jiangsu Guangheng) Offshore wind farm</t>
  </si>
  <si>
    <t>江苏东台200兆瓦海上风电项目 (江苏广恒)</t>
  </si>
  <si>
    <t>National</t>
  </si>
  <si>
    <t>Shanghai Lingang Offshore wind farm</t>
  </si>
  <si>
    <t>上海临港海上风电场二期</t>
  </si>
  <si>
    <t>Fujian Fuqing Xinghuawan Experimental Offshore wind farm</t>
  </si>
  <si>
    <t>福清兴化湾海上风电试验场一期</t>
  </si>
  <si>
    <t>Provincial offshore wind project by expected year of operation</t>
  </si>
  <si>
    <t>Jiangsu Binhai North Area H2 Offshore wind farm</t>
  </si>
  <si>
    <t>国家电投江苏滨海北H2#400MW海上风电项目</t>
  </si>
  <si>
    <t>Jiangsu Dafeng H12 Offshore wind farm</t>
  </si>
  <si>
    <t>江苏大丰H12海上风电项目</t>
  </si>
  <si>
    <t>Jiangsu Jiangjiasha H1 Offshore wind farm</t>
  </si>
  <si>
    <t>蒋家沙(H1) 海上风电项目</t>
  </si>
  <si>
    <t>Jiangsu Dongtai H2 Offshore wind farm</t>
  </si>
  <si>
    <t>东台四期（H2）300MW海上风电场</t>
  </si>
  <si>
    <t>Guangdong Zhanjiang Wailuo Offshore wind farm</t>
  </si>
  <si>
    <t>广东湛江外罗海上风电场</t>
  </si>
  <si>
    <t>Jiangsu Binhai (Datang) Offshore wind farm</t>
  </si>
  <si>
    <t>江苏滨海300MW海上风电项目</t>
  </si>
  <si>
    <t>Jiangsu Dafeng H11 Offshore wind farm</t>
  </si>
  <si>
    <t>江苏大丰H11海上风电场</t>
  </si>
  <si>
    <t>Jiangsu Dafeng (Huaneng) Offshore wind farm</t>
  </si>
  <si>
    <t>江苏大丰H13海上风电项目</t>
  </si>
  <si>
    <t>Jiangsu Dafeng H3 Offshore wind farm</t>
  </si>
  <si>
    <t>江苏大丰H3#海上风电场</t>
  </si>
  <si>
    <t>Jiangsu Dafeng H7 Offshore wind farm</t>
  </si>
  <si>
    <t>龙源江苏大丰 H7 海上风电项目</t>
  </si>
  <si>
    <t>上海临港海上风电场一期</t>
  </si>
  <si>
    <t>Tianjin Nangang Offshore wind farm</t>
  </si>
  <si>
    <t>天津南港海上风电场一期</t>
  </si>
  <si>
    <t>Zhejiang Putuo 6 Offshore wind farm</t>
  </si>
  <si>
    <t>浙江普陀6号海上风电场</t>
  </si>
  <si>
    <t>Fujian Fuqing Xinghuawan Offshore wind farm</t>
  </si>
  <si>
    <t>福清兴化湾海上风电试验场二期</t>
  </si>
  <si>
    <t>Guangdong Yangjiang Nanpengdao (China Guangdong Nuclear) Offshore wind farm</t>
  </si>
  <si>
    <t>广东阳江南鹏岛海上风电项目 (中广核)</t>
  </si>
  <si>
    <t>Cumulative offshore wind project by expected year of operation</t>
  </si>
  <si>
    <t>Hebei Tangshan Leting Putidao Offshore wind farm</t>
  </si>
  <si>
    <t>河北唐山乐亭菩提岛海上风电场</t>
  </si>
  <si>
    <t>华能江苏大丰扩建 100MW 海上风电项目</t>
  </si>
  <si>
    <t>Jiangsu Jiangjiasha H2 wind farm</t>
  </si>
  <si>
    <t>江苏蒋家沙（H2#）300MW海上风电场项目</t>
  </si>
  <si>
    <t>Jiangsu Rudong H14 Offshore wind farm</t>
  </si>
  <si>
    <t>江苏如东 H14#海上风电场项目</t>
  </si>
  <si>
    <t>Fujian Putian Nanridao Offshore wind farm</t>
  </si>
  <si>
    <t>莆田南日岛海上风电场一期项目A区</t>
  </si>
  <si>
    <t>Liaoning Dalian Zhuanghe 3 Offshore wind farm</t>
  </si>
  <si>
    <t>三峡新能大连庄河Ⅲ海上风电场</t>
  </si>
  <si>
    <t>Jiangsu Sheyang Southern Area H1 Offshore wind farm</t>
  </si>
  <si>
    <t>射阳海上南区H1#30 万千瓦风电场</t>
  </si>
  <si>
    <t>Zhejiang Daishan 4 Offshore wind farm</t>
  </si>
  <si>
    <t>浙江岱山4 #海上风电场 （ 一 期 ）</t>
  </si>
  <si>
    <t>Jiangsu Dafeng H5 Offshore wind farm</t>
  </si>
  <si>
    <t>​盐城国能大丰H5#200MW海上风电场</t>
  </si>
  <si>
    <t>Fujian Pingtan Dalian Offshore wind farm</t>
  </si>
  <si>
    <t>福建平潭大练海上风电场</t>
  </si>
  <si>
    <t>Fujian Pingtan Straits Road/Railroad Bridge Illumination Project Offshore Distributed wind farm</t>
  </si>
  <si>
    <t>福建平潭海峡公铁两用大桥照明工程分散式风电场</t>
  </si>
  <si>
    <t>福建莆田平海湾海上风电场F区</t>
  </si>
  <si>
    <t>福建莆田平海湾海上风电场二期</t>
  </si>
  <si>
    <t>Fujian Shicheng Offshore wind farm</t>
  </si>
  <si>
    <t>福建莆田石城海上风电场</t>
  </si>
  <si>
    <t>Fujian Changle 'Outer Ocean' Area A Offshore wind farm</t>
  </si>
  <si>
    <t>福建长乐外海海上风电场A区</t>
  </si>
  <si>
    <t>Fujian Changle 'Outer Ocean' Area C Offshore wind farm</t>
  </si>
  <si>
    <t>福建长乐外海海上风电场C区</t>
  </si>
  <si>
    <t>Fujian Fuqing Haitan Straits Offshore wind farm</t>
  </si>
  <si>
    <t>福清海坛海峡海上风电场</t>
  </si>
  <si>
    <t>Guangdong Huizhou Gangkou 1 Offshore wind farm</t>
  </si>
  <si>
    <t>广东惠州港口—海上风电场</t>
  </si>
  <si>
    <t>Guangdong Jieyang Shenquan 1 Offshore wind farm</t>
  </si>
  <si>
    <t>广东揭阳神泉一海上风电场</t>
  </si>
  <si>
    <t>Guangdong Nan'ao Lemen 1 Offshore wind farm</t>
  </si>
  <si>
    <t>广东南澳勒门Ⅰ海上风电场</t>
  </si>
  <si>
    <t>Guangdong Shanwei Houhu Offshore wind farm</t>
  </si>
  <si>
    <t>广东汕尾后湖海上风电场</t>
  </si>
  <si>
    <t>Guangdong Yangjiang Nanpengdao (China Energy Conservation) Offshore wind farm</t>
  </si>
  <si>
    <t>广东阳江南鹏岛海上风电项目 (中节能)</t>
  </si>
  <si>
    <t>Guangdong Yangjiang Shaba (Guangdong Energy) Offshore wind farm</t>
  </si>
  <si>
    <t>广东阳江沙扒海上风电场</t>
  </si>
  <si>
    <t>Guangdong Yangjiang Offshore Wind Farm R&amp;D Demonstration Project</t>
  </si>
  <si>
    <t>广东阳江沙扒海上风电科研示范项目</t>
  </si>
  <si>
    <t>Guangdong Yangjiang Shaba (Three Gorges) Offshore wind farm</t>
  </si>
  <si>
    <t>广东阳江阳西沙扒二期 400MW海上风电场</t>
  </si>
  <si>
    <t>广东阳江阳西沙扒三期 400MW海上风电场</t>
  </si>
  <si>
    <t>广东阳江阳西沙扒四期海上风电场</t>
  </si>
  <si>
    <t>广东阳江阳西沙扒五期 300MW 海上风电场项目</t>
  </si>
  <si>
    <t>广东阳江阳西沙扒一期海上风电场</t>
  </si>
  <si>
    <t>广东湛江外罗海上风电场二期</t>
  </si>
  <si>
    <t>Guangdong Zhanjiang Xinliao Offshore wind farm</t>
  </si>
  <si>
    <t>广东湛江新寮海上风电场</t>
  </si>
  <si>
    <t>Guangdong Zhuhai Guishan Offshore Wind Demonstration Project Phase Ii</t>
  </si>
  <si>
    <t>广东珠海桂山海上风电场示范项目二期</t>
  </si>
  <si>
    <t>Guangdong Zhuhai Guishan Offshore Wind Demonstration Project</t>
  </si>
  <si>
    <t>广东珠海桂山海上风电场示范项目一期</t>
  </si>
  <si>
    <t>Guangdong Zhuhai Jinwan Offshore wind farm</t>
  </si>
  <si>
    <t>广东珠海金湾海上风电场项目</t>
  </si>
  <si>
    <t>Liaoning Dalian Zhuanghe 4 Area I Offshore wind farm</t>
  </si>
  <si>
    <t>华能大连庄河Ⅳ海上风电场1场址</t>
  </si>
  <si>
    <t>Liaoning Dalian Zhuanghe 2 Offshore wind farm</t>
  </si>
  <si>
    <t>华能大连庄河II海上风电场</t>
  </si>
  <si>
    <t>Jiangsu Binhai South Area H3 Offshore wind farm</t>
  </si>
  <si>
    <t>江苏滨海南区H3#300MW 海上风电场</t>
  </si>
  <si>
    <t>Jiangsu Dafeng H10 Offshore wind farm</t>
  </si>
  <si>
    <t>江苏大丰H10海上风电场</t>
  </si>
  <si>
    <t>Jiangsu Dafeng H8-2 Offshore wind farm</t>
  </si>
  <si>
    <t>江苏大丰H8-2号海上风电场</t>
  </si>
  <si>
    <t>Jiangsu Qidong offshore wind farm</t>
  </si>
  <si>
    <t>江苏启东 H2#海上风电场项目</t>
  </si>
  <si>
    <t>江苏启东H1#海上风电场项目</t>
  </si>
  <si>
    <t>江苏启东H3#海上风电场项目</t>
  </si>
  <si>
    <t>Jiangsu Rudong H15 Offshore wind farm</t>
  </si>
  <si>
    <t>江苏如东 H15#海上风电场</t>
  </si>
  <si>
    <t>Jiangsu Rudong H2 Offshore wind farm</t>
  </si>
  <si>
    <t>江苏如东H2#海上风电场工程</t>
  </si>
  <si>
    <t>Jiangsu Rudong H3 Offshore wind farm</t>
  </si>
  <si>
    <t>江苏如东H3海上风电场工程</t>
  </si>
  <si>
    <t>Jiangsu Rudong H4 Offshore wind farm</t>
  </si>
  <si>
    <t>江苏如东H4#海上风电场</t>
  </si>
  <si>
    <t>Jiangsu Rudong H5 Offshore wind farm</t>
  </si>
  <si>
    <t>江苏如东H5#海上风电场</t>
  </si>
  <si>
    <t>Jiangsu Rudong H7 Offshore wind farm</t>
  </si>
  <si>
    <t>江苏如东H7#海上风电场</t>
  </si>
  <si>
    <t>Jiangsu Dongtai Zhugensha H2 Offshore wind farm</t>
  </si>
  <si>
    <t>江苏竹根沙（H2#）300MW 海上风电场项目</t>
  </si>
  <si>
    <t>Jiangsu Dongtai Zhugensha H1 Offshore wind farm</t>
  </si>
  <si>
    <t>江苏竹根沙H1#海上风电场</t>
  </si>
  <si>
    <t>Jiangsu Dafeng H6 Offshore wind farm</t>
  </si>
  <si>
    <t>龙源江苏大丰 H6#300MW 海上风电项目</t>
  </si>
  <si>
    <t>Jiangsu Dafeng H4 Offshore wind farm</t>
  </si>
  <si>
    <t>龙源江苏大丰H4#300MW海上风电项目</t>
  </si>
  <si>
    <t>Jiangsu Sheyang Southern Area H2-1 Offshore wind farm</t>
  </si>
  <si>
    <t>龙源江苏射阳海上南区H2-1#100MW 风电场</t>
  </si>
  <si>
    <t>Jiangsu Sheyang Souithern Area H2 Offshore wind farm</t>
  </si>
  <si>
    <t>龙源射阳H2#30万千瓦海上风电场</t>
  </si>
  <si>
    <t>Jiangsu Rudong H13 Offshore wind farm</t>
  </si>
  <si>
    <t>如东 H13 海上风电项目</t>
  </si>
  <si>
    <t>Jiangsu Rudong H6 Offshore wind farm</t>
  </si>
  <si>
    <t>三峡新能源江苏如东 H6（400MW）海上风电项目</t>
  </si>
  <si>
    <t>Jiangsu Rudong H10 Offshore wind farm</t>
  </si>
  <si>
    <t>三峡新能源江苏如东H10(400MW)海上风电项目</t>
  </si>
  <si>
    <t>Shandong Bandaonan 3 Offshore wind farm</t>
  </si>
  <si>
    <t>山东半岛南 3 号海上风电项目</t>
  </si>
  <si>
    <t>Shandong Bandaonan 4 Offshore wind farm</t>
  </si>
  <si>
    <t>山东半岛南 4 号海上风电项目</t>
  </si>
  <si>
    <t>上海东海大桥海上风电扩建项目</t>
  </si>
  <si>
    <t>Shanghai Fengxian Offshore wind farm</t>
  </si>
  <si>
    <t>上海奉贤海上风电场</t>
  </si>
  <si>
    <t>Fujian Changle offshore wind farm</t>
  </si>
  <si>
    <t>长乐外海海上风电场C区项目</t>
  </si>
  <si>
    <t>Zhejiang Jiaxing 1 Offshore wind farm</t>
  </si>
  <si>
    <t>浙江嘉兴1号海上风电场</t>
  </si>
  <si>
    <t>Zhejiang Jiaxing 2 Offshore wind farm</t>
  </si>
  <si>
    <t>浙江嘉兴2号海上风电场</t>
  </si>
  <si>
    <t>Zhejiang Shengsi 2 Offshore wind farm</t>
  </si>
  <si>
    <t>浙江嵊泗2#海上风电场</t>
  </si>
  <si>
    <t>Zhejiang Shengsi 5, 6 Offshore wind farm</t>
  </si>
  <si>
    <t>浙江嵊泗5#, 6#海上风电</t>
  </si>
  <si>
    <t>Zhejiang Xiangshan 1 Offshore wind farm</t>
  </si>
  <si>
    <t>浙江象山1#海上风电场一期</t>
  </si>
  <si>
    <t>Jiangsu Rudong H8 Offshore wind farm</t>
  </si>
  <si>
    <t>中广核江苏如东H8#（300MW）海上风电项目</t>
  </si>
  <si>
    <t>Shandong Bozhong B Offshore wind farm</t>
  </si>
  <si>
    <t>渤中B场址海上风电项目</t>
  </si>
  <si>
    <t>福建莆田平海湾海上风电场三期C区</t>
  </si>
  <si>
    <t>Jiangsu Guanyun Offshore wind farm</t>
  </si>
  <si>
    <t>灌云300MW海上风电场</t>
  </si>
  <si>
    <t>Guangdong Jieyang Huilai 2 Offshore wind farm</t>
  </si>
  <si>
    <t>广东揭阳惠来二海上风电场项目</t>
  </si>
  <si>
    <t>Guangdong Shanwei Jiazi 2 Offshore wind farm</t>
  </si>
  <si>
    <t>广东汕尾甲子二海上风电场</t>
  </si>
  <si>
    <t>Guangdong Shanwei Jiazi 1 Offshore wind farm</t>
  </si>
  <si>
    <t>广东汕尾甲子一海上风电场</t>
  </si>
  <si>
    <t>Guangdong Yangjiang Qingzhou Iii Offshore wind farm</t>
  </si>
  <si>
    <t>广东阳江青洲三海上风电场项目</t>
  </si>
  <si>
    <t>Guangdong Zhanjiang Xuwen Offshore wind farm</t>
  </si>
  <si>
    <t>广东湛江徐闻海上风电场</t>
  </si>
  <si>
    <t>Shandong Bandaonan V Offshore wind farm</t>
  </si>
  <si>
    <t>山东半岛南海上风电基地V场址</t>
  </si>
  <si>
    <t>Shandong Bozhong A Offshore wind farm</t>
  </si>
  <si>
    <t>山东渤中A海上风电项目</t>
  </si>
  <si>
    <t>Shandong Changyi Laizhouwan Offshore wind farm</t>
  </si>
  <si>
    <t>山东昌邑莱州湾海上风电场一期</t>
  </si>
  <si>
    <t>Shandong Laizhou Offshore Wind Farm And Acquaculture Integrated Project</t>
  </si>
  <si>
    <t>山东莱州市海上风电与海洋牧场融合发展研究试验项目</t>
  </si>
  <si>
    <t>Shangdong Bozhong (Yankuang GroupOffshore) wind farm</t>
  </si>
  <si>
    <t>山东能源集团渤中海上风电项目</t>
  </si>
  <si>
    <t>Zhejiang Cangnan 1 Offshore wind farm</t>
  </si>
  <si>
    <t>浙江苍南1号海上风电场</t>
  </si>
  <si>
    <t>Zhejiang Cangnan 4 Offshore wind farm</t>
  </si>
  <si>
    <t>浙江苍南4号海上风电场</t>
  </si>
  <si>
    <t>Zhejiang Yuhuan 1 Offshore wind farm</t>
  </si>
  <si>
    <t>浙江玉环海上风电场</t>
  </si>
  <si>
    <t>Fujian Ningde Xiapu Offshore wind farm</t>
  </si>
  <si>
    <t>福建宁德霞浦海上风电B区</t>
  </si>
  <si>
    <t>Fujian Pingtan Waihai Offshore wind farm</t>
  </si>
  <si>
    <t>福建平潭外海海上风电场</t>
  </si>
  <si>
    <t>Fujian Zhangpu Liu'Ao Offshore wind farm</t>
  </si>
  <si>
    <t>福建漳浦六鳌海上风电场D区</t>
  </si>
  <si>
    <t>Guangdong Huizhou Gangkou 2 Offshore wind farm</t>
  </si>
  <si>
    <t>广东惠州港口二 PA 海上风电场</t>
  </si>
  <si>
    <t>广东惠州港口二 PB 海上风电场</t>
  </si>
  <si>
    <t>Guangdong Jieyang Shenquan 2 Offshore wind farm</t>
  </si>
  <si>
    <t>广东揭阳神泉二海上风电场</t>
  </si>
  <si>
    <t>Guangdong Nan'ao Lemen 2 Offshore wind farm</t>
  </si>
  <si>
    <t>广东汕头勒门（二）海上风电场</t>
  </si>
  <si>
    <t>Guangdong Yangjiang Qingzhou Iv Offshore wind farm</t>
  </si>
  <si>
    <t>广东阳江青洲四海上风电场项目</t>
  </si>
  <si>
    <t>Guangdong Yangjiang Qingzhou I Offshore wind farm</t>
  </si>
  <si>
    <t>广东阳江青洲一海上风电场项目</t>
  </si>
  <si>
    <t>Shandong Bozhong B2 Offshore wind farm</t>
  </si>
  <si>
    <t>国华渤中B2场址海上风电项目</t>
  </si>
  <si>
    <t>Liaoning Dalian Zhuanghe 4 Area II Offshore wind farm</t>
  </si>
  <si>
    <t>华能大连庄河海上风电IV2场</t>
  </si>
  <si>
    <t>Jiangsu Dafeng H16 Offshore wind farm</t>
  </si>
  <si>
    <t>江苏大丰H16海上风电项目</t>
  </si>
  <si>
    <t>莆田南日岛海上风电场一期项目B 区</t>
  </si>
  <si>
    <t>Shandong Muping (Three Gorges) Offshore wind farm</t>
  </si>
  <si>
    <t>三峡山东牟平BDB6#一期（300MW）海上风电项目</t>
  </si>
  <si>
    <t>Shandong Bandaobei 6 Offshore wind farm</t>
  </si>
  <si>
    <t>山东牟平半岛北6#海上风电场一期</t>
  </si>
  <si>
    <t>Zhejiang Cangnan 2 wind farm</t>
  </si>
  <si>
    <t>浙江苍南2号海上风电场</t>
  </si>
  <si>
    <t>Zhejiang Xiangshan Tuci Offshore wind farm</t>
  </si>
  <si>
    <t>浙江核象山涂茨海上风电场</t>
  </si>
  <si>
    <t>浙江象山1#海上风电场二期</t>
  </si>
  <si>
    <t>福建漳浦六鳌海上风电场E区</t>
  </si>
  <si>
    <t>Guangdong Jieyang Jinghai Offshore wind farm</t>
  </si>
  <si>
    <t>广东揭阳靖海海上风电场</t>
  </si>
  <si>
    <t>Guangdong Shantou Haimen Areas 2 and 3 Offshore wind farm</t>
  </si>
  <si>
    <t>广东汕头海门（场址二、场址三）海上风电场</t>
  </si>
  <si>
    <t>Guangdong Shantou Haimen Area 1 Offshore wind farm</t>
  </si>
  <si>
    <t>广东汕头海门（场址一）海上风电场</t>
  </si>
  <si>
    <t>Guangdong Shantou Nan'Ao Yangdong Offshore wind farm</t>
  </si>
  <si>
    <t>广东汕头市南澳洋东海上风电项目</t>
  </si>
  <si>
    <t>Guangdong Shantou Zhongpeng Offshore Area 2 wind farm</t>
  </si>
  <si>
    <t>广东汕头中澎二海上风电场</t>
  </si>
  <si>
    <t>Guangdong Yangjiang Fanshi Offshore wind farm</t>
  </si>
  <si>
    <t>广东阳江帆石二海上风电场</t>
  </si>
  <si>
    <t>广东阳江帆石一海上风电场</t>
  </si>
  <si>
    <t>Guangdong Yangjiang Qingzhou Ii Offshore wind farm</t>
  </si>
  <si>
    <t>广东阳江青洲二海上风电场项目</t>
  </si>
  <si>
    <t>Guangdong Yangjiang Qingzhou Vi Offshore wind farm</t>
  </si>
  <si>
    <t>广东阳江青洲六海上风电场项目</t>
  </si>
  <si>
    <t>Guangdong Yangjiang Qingzhou Vii Offshore wind farm</t>
  </si>
  <si>
    <t>广东阳江青洲七海上风电场项目</t>
  </si>
  <si>
    <t>Guangdong Yangjiang Qingzhou V Offshore wind farm</t>
  </si>
  <si>
    <t>广东阳江青洲五海上风电场项目</t>
  </si>
  <si>
    <t>国家电投广东湛江徐闻海上风电场增容项目</t>
  </si>
  <si>
    <t>Shandong Bandaobei BW Offshore wind farm</t>
  </si>
  <si>
    <t>华能山东半岛北BW场址海上风电项目</t>
  </si>
  <si>
    <t>Zhejiang Yuhuan (Huaneng) wind farm</t>
  </si>
  <si>
    <t>华能玉环2号海上风电项目</t>
  </si>
  <si>
    <t>Jiangsu Dafeng H17 Offshore wind farm</t>
  </si>
  <si>
    <t>江苏大丰H17号海上风电场</t>
  </si>
  <si>
    <t>Jiangsu Dafeng H8-1 Offshore wind farm</t>
  </si>
  <si>
    <t>江苏大丰H8-1号海上风电场</t>
  </si>
  <si>
    <t>Jiangsu Dafeng H9 Offshore wind farm</t>
  </si>
  <si>
    <t>江苏大丰H9号海上风电场</t>
  </si>
  <si>
    <t>南澳勒门Ⅰ海上风电扩建项目</t>
  </si>
  <si>
    <t>Fujian Zhangpu Liu'ao offshore wind farm</t>
  </si>
  <si>
    <t>三峡福建漳浦六鳌海上风电场二期项目</t>
  </si>
  <si>
    <t>Guangdong Shanwei Jiazi 3 Offshore wind farm</t>
  </si>
  <si>
    <t>汕尾甲子三海上风电场</t>
  </si>
  <si>
    <t>Jiangsu Sheyang Southern Area H4 Offshore wind farm</t>
  </si>
  <si>
    <t>射阳海上南区H4#30万千瓦风电场</t>
  </si>
  <si>
    <t>Jiangsu Sheyang Southern Area H5 Offshore wind farm</t>
  </si>
  <si>
    <t>射阳海上南区H5#风电场</t>
  </si>
  <si>
    <t>Zhejiang Taizhou 1 Offshore wind farm</t>
  </si>
  <si>
    <t>浙江台州1#海上风电场</t>
  </si>
  <si>
    <t>福建宁德霞浦海上风电A区</t>
  </si>
  <si>
    <t>福建漳浦六鳌海上风电场F区</t>
  </si>
  <si>
    <t>Guangdong Shantou Zhongpeng Area 1 Offshore wind farm</t>
  </si>
  <si>
    <t>广东汕头中澎一海上风电场</t>
  </si>
  <si>
    <t>Guangdong Shanwei Jieshi Offshore wind farm</t>
  </si>
  <si>
    <t>广东汕尾碣石海上风电场</t>
  </si>
  <si>
    <t>Guangdong Yangjiang Sanshandao Offshore wind farm</t>
  </si>
  <si>
    <t>广东阳江三山岛海上风电场</t>
  </si>
  <si>
    <t>Hainan Wanning Offshore Floating wind farm</t>
  </si>
  <si>
    <t>海南万宁漂浮式海上风电项目一期</t>
  </si>
  <si>
    <t>offshore floating</t>
  </si>
  <si>
    <t>Zhejiang Yuhuan No.2 offshore wind farm</t>
  </si>
  <si>
    <t>Liaoning Dalian Huayuankou Offshore wind farm</t>
  </si>
  <si>
    <t>辽宁大连花园口海上风电场</t>
  </si>
  <si>
    <t>福建宁德霞浦海上风电C区</t>
  </si>
  <si>
    <t>福建宁德霞浦海上风电D区</t>
  </si>
  <si>
    <t>announced</t>
  </si>
  <si>
    <t>Hainan CZ7 Demonstration Offshore wind farm</t>
  </si>
  <si>
    <t>海南CZ7海上示范风电场</t>
  </si>
  <si>
    <t>Hainan CZ9 Demonstration Offshore wind farm</t>
  </si>
  <si>
    <t>海南CZ9海上示范风电场</t>
  </si>
  <si>
    <t>Jiangsu Dafeng H1 Offshore wind farm</t>
  </si>
  <si>
    <t>江苏大丰H1#海上风电场</t>
  </si>
  <si>
    <t>海南万宁漂浮式海上风电项目二期</t>
  </si>
  <si>
    <t>Guangdong Shanwei Mingyang New Technology Demonstration wind farm</t>
  </si>
  <si>
    <t>广东汕尾海洋能源立体化创新开发示范建设项目 (明阳)</t>
  </si>
  <si>
    <t>Liaoning Zhuanghe (Taopingwan) wind farm</t>
  </si>
  <si>
    <t>大连市庄河海上风电场址V项目</t>
  </si>
  <si>
    <t>Hainan Danzhou CZ3 (Datang) Offshore wind farm</t>
  </si>
  <si>
    <t>大唐海南儋州120万千瓦海上风电项目</t>
  </si>
  <si>
    <t>东海大桥海上风电三期项目</t>
  </si>
  <si>
    <t>奉贤海上风电二期项目</t>
  </si>
  <si>
    <t>奉贤海上风电四期项目</t>
  </si>
  <si>
    <t>Fujian Pingtan Changjiang'Ao Offshore wind farm</t>
  </si>
  <si>
    <t>福建平潭长江澳185MW 海上风电场</t>
  </si>
  <si>
    <t>Fujian Changle 'Outer Ocean' Area B Offshore wind farm</t>
  </si>
  <si>
    <t>福建长乐外海海上风电场B区</t>
  </si>
  <si>
    <t>Guangdong Jieyang Huilai 3 Offshore wind farm</t>
  </si>
  <si>
    <t>广东揭阳惠来三海上风电场项目</t>
  </si>
  <si>
    <t>Guangdong Jieyang Huilai 4 Offshore wind farm</t>
  </si>
  <si>
    <t>广东揭阳惠来四海上风电场项目</t>
  </si>
  <si>
    <t>Guangdong Jieyang Huilai 5 Offshore wind farm</t>
  </si>
  <si>
    <t>广东揭阳惠来五海上风电场项目</t>
  </si>
  <si>
    <t>Guangdong Jieyang Huilai 1 Offshore wind farm</t>
  </si>
  <si>
    <t>广东揭阳惠来一海上风电场项目</t>
  </si>
  <si>
    <t>Guangdong Jieyang Qianzhan 3 Offshore wind farm</t>
  </si>
  <si>
    <t>广东揭阳前詹三海上风电场项目</t>
  </si>
  <si>
    <t>Guangdong Jieyang Qianzhan 1 Offshore wind farm</t>
  </si>
  <si>
    <t>广东揭阳前詹一海上风电场项目</t>
  </si>
  <si>
    <t>Guangxi Fangchenggang Pilot Offshore wind farm</t>
  </si>
  <si>
    <t>广西防城港海上风电示范项目A场址工程项目</t>
  </si>
  <si>
    <t>Shandong Weihai Bandaonan offshore wind farm</t>
  </si>
  <si>
    <t>国华半岛南U2场址600MW海上风电项目</t>
  </si>
  <si>
    <t>Shandong Bandaonan (Guohua) Offshore wind farm</t>
  </si>
  <si>
    <t>国华半岛南地区600MW海上风电项</t>
  </si>
  <si>
    <t>国华半岛南地区600mw海上风电项目</t>
  </si>
  <si>
    <t>Shandong Bozhong G Offshore wind farm</t>
  </si>
  <si>
    <t>国华渤中G场址海上风电项目</t>
  </si>
  <si>
    <t>国家电投揭阳靖海150MW海上风电项目增容项目</t>
  </si>
  <si>
    <t>Hainan CZ2 Demonstration Offshore wind farm</t>
  </si>
  <si>
    <t>海南CZ2海上示范风电场</t>
  </si>
  <si>
    <t>Liaoning Liaodong Bay (Huaneng) Offshore wind farm</t>
  </si>
  <si>
    <t>华能辽宁公司辽东湾海上风电项目</t>
  </si>
  <si>
    <t>Shandong Huaneng Offshore K Area wind farm</t>
  </si>
  <si>
    <t>华能山东半岛北K场址海上风电项目</t>
  </si>
  <si>
    <t>Shandong Huaneng Offshore L Area wind farm</t>
  </si>
  <si>
    <t>华能山东半岛北L场址海上风电项目</t>
  </si>
  <si>
    <t>Fujian Lianjiang Outer Ocean (China Resources) Offshore wind farm</t>
  </si>
  <si>
    <t>华润电力连江外海70万千瓦海上风电场项目</t>
  </si>
  <si>
    <t>Jiangsu Dafeng H15 Offshore wind farm</t>
  </si>
  <si>
    <t>江苏大丰H15号海上风电场</t>
  </si>
  <si>
    <t>Jiangsu Dafeng H2 Offshore wind farm</t>
  </si>
  <si>
    <t>江苏大丰H2#海上风电场</t>
  </si>
  <si>
    <t>Jiangsu Sheyang Southern Area H3 Offshore wind farm</t>
  </si>
  <si>
    <t>江苏射阳海上南区H3风电场</t>
  </si>
  <si>
    <t>Shanghai Jinshan Offshore wind farm</t>
  </si>
  <si>
    <t>金山海上风电场二期项目</t>
  </si>
  <si>
    <t>Hainan Dongfang CZ8 Offshore wind farm</t>
  </si>
  <si>
    <t>龙源海南东方CZ8场址50万千瓦海上风电项目</t>
  </si>
  <si>
    <t>Fujian Mazu Island Offshore wind farm</t>
  </si>
  <si>
    <t>马祖岛外海上风电项目</t>
  </si>
  <si>
    <t>Fujian Pingtan offshore area A wind farm</t>
  </si>
  <si>
    <t>平潭A区海上风电场项目</t>
  </si>
  <si>
    <t>Fujian Pingtan offshore area B and Caoyu wind farm</t>
  </si>
  <si>
    <t>平潭B区及平潭草屿海上风电开发项目</t>
  </si>
  <si>
    <t>Fujian Meizhou Bay 'Outer Ocean' Offshore wind farm</t>
  </si>
  <si>
    <t>莆田湄洲湾外海40万千瓦海上风电项目</t>
  </si>
  <si>
    <t>Fujian Putian Pinghai Bay offshore wind farm</t>
  </si>
  <si>
    <t>莆田平海湾DE区（40万千瓦）项目</t>
  </si>
  <si>
    <t>Liaoning Dalian Zhuanghe 5 Offshore wind farm</t>
  </si>
  <si>
    <t>三峡能源大连市庄河V(250MW)海上风电场项目</t>
  </si>
  <si>
    <t>Tianjin Nanhaigang Demonstration Offshore wind farm</t>
  </si>
  <si>
    <t>三峡天津南港海上风电示范项目</t>
  </si>
  <si>
    <t>Shandong Bandaonan U2 Offshore wind farm</t>
  </si>
  <si>
    <t>山东半岛南海上风电U2场址项目（一期）</t>
  </si>
  <si>
    <t>Shandong Bandaonan U Offshore wind farm</t>
  </si>
  <si>
    <t>山东半岛南海上风电基地U场</t>
  </si>
  <si>
    <t>Shandong Haiwei Peninsular South U Area Offshore wind farm</t>
  </si>
  <si>
    <t>山东海卫半岛南U场址450MW海上风电项目</t>
  </si>
  <si>
    <t>Hebei Shanhaiguan Offshore wind farm</t>
  </si>
  <si>
    <t>山海关海上风电一期500兆瓦平价示范项目</t>
  </si>
  <si>
    <t>Guangdong Shantou Nanpeng Offshore wind farm</t>
  </si>
  <si>
    <t>汕头南澎二海上风电场项目</t>
  </si>
  <si>
    <t>汕头南澎三海上风电场项目</t>
  </si>
  <si>
    <t>汕头南澎一海上风电场项目</t>
  </si>
  <si>
    <t>Guangdong Shantou Qinpeng Offshore wind farm</t>
  </si>
  <si>
    <t>汕头芹澎海上风电场二</t>
  </si>
  <si>
    <t>汕头芹澎海上风电场三</t>
  </si>
  <si>
    <t>汕头芹澎海上风电场四</t>
  </si>
  <si>
    <t>汕头芹澎海上风电场一</t>
  </si>
  <si>
    <t>上海金山海上风电场一期</t>
  </si>
  <si>
    <t>Jiangsu Rudong H1-2 wind farm</t>
  </si>
  <si>
    <t>协鑫如东H1-2#海上风电场</t>
  </si>
  <si>
    <t>Fujian Changle 'Outer Ocean' Area I Offshore wind farm</t>
  </si>
  <si>
    <t>长乐外海I区（南）30万千瓦海上风电项目</t>
  </si>
  <si>
    <t>Fujian Changle 'Outer Ocean' Area J Offshore wind farm</t>
  </si>
  <si>
    <t>长乐外海J区65万千瓦海上风电项目</t>
  </si>
  <si>
    <t>Fujian Changle 'Outer Ocean' Area K Offshore wind farm</t>
  </si>
  <si>
    <t>长乐外海K区55万千瓦海上风电项目</t>
  </si>
  <si>
    <t>Zhejiang Daishan 1 Offshore wind farm</t>
  </si>
  <si>
    <t>浙江岱山1#海上风电场</t>
  </si>
  <si>
    <t>Zhejiang Dongtou 1 Offshore wind farm</t>
  </si>
  <si>
    <t>浙江洞头1#海上风电场</t>
  </si>
  <si>
    <t>Zhejiang Pingyang 1 Offshore wind farm</t>
  </si>
  <si>
    <t>浙江平阳1#海上风电场</t>
  </si>
  <si>
    <t>Zhejiang Rui'An 1 Offshore wind farm</t>
  </si>
  <si>
    <t>浙江瑞安1号海上风电场</t>
  </si>
  <si>
    <t>Zhejiang Rui'an 2 Offshore wind farm</t>
  </si>
  <si>
    <t>浙江瑞安2#海上风电场</t>
  </si>
  <si>
    <t>Shandong Penglai Oilfield Offshore wind farm</t>
  </si>
  <si>
    <t>中海油蓬莱油田海上风电示范项目(一期）</t>
  </si>
  <si>
    <t>Tracker ID</t>
  </si>
  <si>
    <t>Subnational unit (province, state)</t>
  </si>
  <si>
    <t>Plant</t>
  </si>
  <si>
    <t>Chinese Name</t>
  </si>
  <si>
    <t>RETIRED</t>
  </si>
  <si>
    <t>Planned Retire</t>
  </si>
  <si>
    <t>Combustion technology</t>
  </si>
  <si>
    <t>Coal type</t>
  </si>
  <si>
    <t>Permits</t>
  </si>
  <si>
    <t>Captive</t>
  </si>
  <si>
    <t>Captive industry use</t>
  </si>
  <si>
    <t>Captive residential use</t>
  </si>
  <si>
    <t>Update Year</t>
  </si>
  <si>
    <t>Expected Operation</t>
  </si>
  <si>
    <t>Notes</t>
  </si>
  <si>
    <t>G112943</t>
  </si>
  <si>
    <t>Unit 2</t>
  </si>
  <si>
    <t>Shandong Luxi power station</t>
  </si>
  <si>
    <t>里能集团鲁西发电煤炭地下气化发电项目</t>
  </si>
  <si>
    <t>ultra-super</t>
  </si>
  <si>
    <t>wstcoal</t>
  </si>
  <si>
    <t>2016-2-1</t>
  </si>
  <si>
    <t>http://www.jining.gov.cn/art/2022/12/31/art_28553_2825382.html</t>
  </si>
  <si>
    <t>Unit 1</t>
  </si>
  <si>
    <t>华能青岛热电董家口热电联产</t>
  </si>
  <si>
    <t>Unit 6</t>
  </si>
  <si>
    <t>山东易达热电东城供热中心热电联产</t>
  </si>
  <si>
    <t>泰安市城区西部热源PPP项目</t>
  </si>
  <si>
    <t>New Unit 1</t>
  </si>
  <si>
    <t>枣矿滕州富源低热值燃料热电厂</t>
  </si>
  <si>
    <t>G102427</t>
  </si>
  <si>
    <t>Dongming cogen power station</t>
  </si>
  <si>
    <t>东明石化华汪热力公司热电</t>
  </si>
  <si>
    <t>supercritical</t>
  </si>
  <si>
    <t>unknown</t>
  </si>
  <si>
    <t>2015-11-20</t>
  </si>
  <si>
    <t>https://power.in-en.com/html/power-2388389.shtml</t>
  </si>
  <si>
    <t>G102428</t>
  </si>
  <si>
    <t>G112658</t>
  </si>
  <si>
    <t>Unit 10</t>
  </si>
  <si>
    <t>Huasheng Jiangquan cogen power station</t>
  </si>
  <si>
    <t>华盛江泉罗庄热电联产项目</t>
  </si>
  <si>
    <t>2017-1-17</t>
  </si>
  <si>
    <t>G112657</t>
  </si>
  <si>
    <t>Unit 9</t>
  </si>
  <si>
    <t>G113267</t>
  </si>
  <si>
    <t>Unit 5</t>
  </si>
  <si>
    <t>JV County Fengyuan cogen power station</t>
  </si>
  <si>
    <t>莒县丰源热电</t>
  </si>
  <si>
    <t>G113268</t>
  </si>
  <si>
    <t>G112941</t>
  </si>
  <si>
    <t>Liaocheng Xiangguang cogen power station</t>
  </si>
  <si>
    <t>山能祥光热电厂</t>
  </si>
  <si>
    <t>2017-05-27</t>
  </si>
  <si>
    <t>山东能源聊城祥光2×66万千瓦超超临界热电联产项目开工 (baidu.com)</t>
  </si>
  <si>
    <t>G112942</t>
  </si>
  <si>
    <t>G112894</t>
  </si>
  <si>
    <t>New Unit 2</t>
  </si>
  <si>
    <t>Tengzhou Fuyuan cogen power station</t>
  </si>
  <si>
    <t>2017-4-28</t>
  </si>
  <si>
    <t>G102228</t>
  </si>
  <si>
    <t>Datang Yuncheng power station</t>
  </si>
  <si>
    <t>大唐郓城630℃超超临界二次再热国家电力示范项目</t>
  </si>
  <si>
    <t>permitted</t>
  </si>
  <si>
    <t>2017-11-30</t>
  </si>
  <si>
    <t>G102229</t>
  </si>
  <si>
    <t>2020-8-30</t>
  </si>
  <si>
    <t>G104086</t>
  </si>
  <si>
    <t>Phase IV, Unit 7</t>
  </si>
  <si>
    <t>Huadian Longkou power station</t>
  </si>
  <si>
    <t>华电龙口发电厂</t>
  </si>
  <si>
    <t>anth</t>
  </si>
  <si>
    <t>2016-9-29</t>
  </si>
  <si>
    <t>https://baijiahao.baidu.com/s?id=1750912669160330226&amp;wfr=spider&amp;for=pc</t>
  </si>
  <si>
    <t>G115190</t>
  </si>
  <si>
    <t>Shandong Yulong Petrochemical power station</t>
  </si>
  <si>
    <t>山东裕龙石化自备电厂</t>
  </si>
  <si>
    <t>subcritical</t>
  </si>
  <si>
    <t>chemicals</t>
  </si>
  <si>
    <t>CHP</t>
  </si>
  <si>
    <t>heat</t>
  </si>
  <si>
    <t>http://www.chinaboqi.com/news/show/350.html</t>
  </si>
  <si>
    <t>G115191</t>
  </si>
  <si>
    <t>G112939</t>
  </si>
  <si>
    <t>Zhongxing Penglai power station</t>
  </si>
  <si>
    <t>中兴电力蓬莱发电项目</t>
  </si>
  <si>
    <t>2017-4</t>
  </si>
  <si>
    <t>G112940</t>
  </si>
  <si>
    <t>G115198</t>
  </si>
  <si>
    <t>Qilu Works power station</t>
  </si>
  <si>
    <t>齐鲁石化热电厂</t>
  </si>
  <si>
    <t>pre-permit</t>
  </si>
  <si>
    <t>bituminous</t>
  </si>
  <si>
    <t>G115199</t>
  </si>
  <si>
    <t>G100893</t>
  </si>
  <si>
    <t>Binzhou Boxing power station</t>
  </si>
  <si>
    <t>国家能源集团博兴发电厂</t>
  </si>
  <si>
    <t>2015-12-21</t>
  </si>
  <si>
    <t>http://www.boxing.gov.cn/art/2023/1/10/art_117915_10541613.html</t>
  </si>
  <si>
    <t>G100894</t>
  </si>
  <si>
    <t>G115192</t>
  </si>
  <si>
    <t>Unit 3</t>
  </si>
  <si>
    <t>G115193</t>
  </si>
  <si>
    <t>Unit 4</t>
  </si>
  <si>
    <t>G115379</t>
  </si>
  <si>
    <t>G104087</t>
  </si>
  <si>
    <t>Phase IV, Unit 8</t>
  </si>
  <si>
    <t>华电龙口四期2×66万千瓦热电联产项目第二台机组喜获核准|中国华电集团|中国能源公司|中国电力公司|能源消费总量_网易订阅 (163.com)</t>
  </si>
  <si>
    <t>G115188</t>
  </si>
  <si>
    <t>Huaneng Jining power station relocation project</t>
  </si>
  <si>
    <t>华能济宁电厂政策性搬迁项目</t>
  </si>
  <si>
    <t>G115189</t>
  </si>
  <si>
    <t>G112659</t>
  </si>
  <si>
    <t>Shandong Qingquan cogen power station</t>
  </si>
  <si>
    <t>山东清泉热电厂</t>
  </si>
  <si>
    <r>
      <rPr>
        <b/>
        <sz val="11"/>
        <color rgb="FF231F20"/>
        <rFont val="等线"/>
        <charset val="134"/>
        <scheme val="minor"/>
      </rPr>
      <t>从核准煤电项目所在省份看，东部负荷大省依旧是新增煤电装机的主要贡献者。</t>
    </r>
    <r>
      <rPr>
        <sz val="11"/>
        <color rgb="FF231F20"/>
        <rFont val="等线"/>
        <charset val="134"/>
        <scheme val="minor"/>
      </rPr>
      <t>2023年上半年审批通过煤电项目装机最多的五个省份依次为河北（771万千瓦）、江苏（730万千瓦）、山东（668万千瓦）、广东（600万千瓦）、湖北（535万千瓦）。其中，河北、江苏、广东连续两年新增核准煤电装机量均超过500万千瓦[5]。</t>
    </r>
  </si>
  <si>
    <t>Wiki URL</t>
  </si>
  <si>
    <t>Plant name</t>
  </si>
  <si>
    <t>Plant name (local script)</t>
  </si>
  <si>
    <t>Unit name</t>
  </si>
  <si>
    <t>Fuel</t>
  </si>
  <si>
    <t>Technology</t>
  </si>
  <si>
    <t>https://www.gem.wiki/Chongqing_Wujiang_Gas_power_station</t>
  </si>
  <si>
    <t>Chongqing</t>
  </si>
  <si>
    <t>Chongqing Wujiang Gas power station</t>
  </si>
  <si>
    <t>乌江电力燃机发电联产项目</t>
  </si>
  <si>
    <t>1</t>
  </si>
  <si>
    <t>NG</t>
  </si>
  <si>
    <t>CC</t>
  </si>
  <si>
    <t>https://www.gem.wiki/Chongqing_Qianjiang_power_station</t>
  </si>
  <si>
    <t>Chongqing Qianjiang power station</t>
  </si>
  <si>
    <t>黔江燃机项目</t>
  </si>
  <si>
    <t>https://www.gem.wiki/Huaneng_Haikou_power_plant</t>
  </si>
  <si>
    <t>Huaneng Haikou power plant</t>
  </si>
  <si>
    <t>华能海口电厂天然气发电项目</t>
  </si>
  <si>
    <t>2</t>
  </si>
  <si>
    <t>https://www.gem.wiki/Huadian_Jiangmen_Distributed_Gas_power_station</t>
  </si>
  <si>
    <t>Huadian Jiangmen Distributed Gas power station</t>
  </si>
  <si>
    <t>华电江门蓬沙江沙分布式能源站, 华电福新江沙电厂二期</t>
  </si>
  <si>
    <t>2-1</t>
  </si>
  <si>
    <t>2-2</t>
  </si>
  <si>
    <t>https://www.gem.wiki/GCL_Fogang_Gas_Distributed_Energy_Station</t>
  </si>
  <si>
    <t>GCL Fogang Gas Distributed Energy Station</t>
  </si>
  <si>
    <t>协鑫佛冈燃气分布式能源电站</t>
  </si>
  <si>
    <t>3</t>
  </si>
  <si>
    <t>https://www.gem.wiki/Guangxi_CNOOC_Beihai_power_station</t>
  </si>
  <si>
    <t>Guangxi CNOOC Beihai power station</t>
  </si>
  <si>
    <t>中海油广西北海天然气发电项目</t>
  </si>
  <si>
    <t>https://www.gem.wiki/Chongqing_Tongliang_power_station</t>
  </si>
  <si>
    <t>Chongqing Tongliang power station</t>
  </si>
  <si>
    <t>铜梁燃机项目一期</t>
  </si>
  <si>
    <t>1-1</t>
  </si>
  <si>
    <t>not found</t>
  </si>
  <si>
    <t>1-2</t>
  </si>
  <si>
    <t>https://www.gem.wiki/Dongguan_Shatian_Environmental_Professional_Base_Oasis_Distributed_Gas_power_plant</t>
  </si>
  <si>
    <t>Dongguan Shatian Environmental Professional Base Oasis Distributed Gas power plant</t>
  </si>
  <si>
    <t>东莞沙田环保专业基地绿洲燃气热电分布式能源站項目</t>
  </si>
  <si>
    <t>https://www.gem.wiki/Shenzhen_Energy_Zhangyang_Gas_power_station</t>
  </si>
  <si>
    <t>Shenzhen Energy Zhangyang Gas power station</t>
  </si>
  <si>
    <t>深能东莞樟洋燃机电厂, 樟洋电厂三期扩建项目</t>
  </si>
  <si>
    <t>https://www.gem.wiki/Jiangmen_Heshan_power_station</t>
  </si>
  <si>
    <t>Jiangmen Heshan power station</t>
  </si>
  <si>
    <t>江门鹤山燃气-蒸汽联合循环热电联产项目</t>
  </si>
  <si>
    <t>https://www.gem.wiki/Guangzhou_(Meizhou)_Industrial_Transfer_Industrial_Park_Distributed_power_station</t>
  </si>
  <si>
    <t>Guangzhou (Meizhou) Industrial Transfer Industrial Park Distributed power station</t>
  </si>
  <si>
    <t>广州（梅州）产业转移工业园分布式综合能源站项目</t>
  </si>
  <si>
    <t>https://www.gem.wiki/China_Resources_Power_Dongguan_Dalang_Distributed_Energy_Station</t>
  </si>
  <si>
    <t>China Resources Power Dongguan Dalang Distributed Energy Station</t>
  </si>
  <si>
    <t>华润电力东莞大朗分布式能源项目</t>
  </si>
  <si>
    <t>https://www.gem.wiki/Chongqing_Kaizhou_power_station</t>
  </si>
  <si>
    <t>Chongqing Kaizhou power station</t>
  </si>
  <si>
    <t>开州重型燃机多联供项目</t>
  </si>
  <si>
    <t>https://www.gem.wiki/Huaneng_Sichuan_Bazhong_power_station</t>
  </si>
  <si>
    <t>Sichuan</t>
  </si>
  <si>
    <t>Huaneng Sichuan Bazhong power station</t>
  </si>
  <si>
    <t>华能巴中燃机工程项目</t>
  </si>
  <si>
    <t>https://www.gem.wiki/Chongqing_Changshou_power_station</t>
  </si>
  <si>
    <t>Chongqing Changshou power station</t>
  </si>
  <si>
    <t>重庆华电长寿燃机热电项目</t>
  </si>
  <si>
    <t>https://www.gem.wiki/Chongqing_Nanchuan_power_station</t>
  </si>
  <si>
    <t>Chongqing Nanchuan power station</t>
  </si>
  <si>
    <t>南川燃机项目</t>
  </si>
  <si>
    <t>铜梁燃机项目二期</t>
  </si>
  <si>
    <t>https://www.gem.wiki/Hechuan_Distributed_Gas_power_station</t>
  </si>
  <si>
    <t>Hechuan Distributed Gas power station</t>
  </si>
  <si>
    <t>合川天然气分布式能源站</t>
  </si>
  <si>
    <t>https://www.gem.wiki/Wenzhou_Dongtou_power_station</t>
  </si>
  <si>
    <t>Wenzhou Dongtou power station</t>
  </si>
  <si>
    <t>温州LNG配套电厂一期</t>
  </si>
  <si>
    <t>LNG</t>
  </si>
  <si>
    <t>温州LNG配套电厂二期</t>
  </si>
  <si>
    <t>https://www.gem.wiki/Guangxi_Fangchenggang_Steel_Base_power_station</t>
  </si>
  <si>
    <t>Guangxi Fangchenggang Steel Base power station</t>
  </si>
  <si>
    <t>防城港钢铁基地项目（一期）余热余能综合利用项目（二期）</t>
  </si>
  <si>
    <t>4</t>
  </si>
  <si>
    <t>BFG</t>
  </si>
  <si>
    <t>ST</t>
  </si>
  <si>
    <t>https://www.gem.wiki/Sichuan_Huaneng_Wusheng_power_station</t>
  </si>
  <si>
    <t>Sichuan Huaneng Wusheng power station</t>
  </si>
  <si>
    <t>华能-武胜清洁能源项目</t>
  </si>
  <si>
    <t>https://www.gem.wiki/Guangzhou_Baiyun_Hengyun_power_station</t>
  </si>
  <si>
    <t>Guangzhou Baiyun Hengyun power station</t>
  </si>
  <si>
    <t>广州白云恒运天然气发电项目二期</t>
  </si>
  <si>
    <t>https://www.gem.wiki/Datang_Haikou_Gas_power_station</t>
  </si>
  <si>
    <t>Datang Haikou Gas power station</t>
  </si>
  <si>
    <t>大唐海口天然气发电厂</t>
  </si>
  <si>
    <t>https://www.gem.wiki/Hebei_Taihang_Iron_and_Steel_Group_Co.,_Ltd._Gas_Power_Project</t>
  </si>
  <si>
    <t>Hebei Taihang Iron and Steel Group Co., Ltd. Gas Power Project</t>
  </si>
  <si>
    <t>河北太行钢铁集团有限公司 1×100MW 亚临界超高温煤气发电工程项目</t>
  </si>
  <si>
    <t>https://www.gem.wiki/Guangdong_Boluo_Longxi_power_station</t>
  </si>
  <si>
    <t>Guangdong Boluo Longxi power station</t>
  </si>
  <si>
    <t>博罗县龙溪天然气热电冷联产项目</t>
  </si>
  <si>
    <t>https://www.gem.wiki/Guangdong_Huizhou_Pinghai_power_plant</t>
  </si>
  <si>
    <t>Guangdong Huizhou Pinghai power plant</t>
  </si>
  <si>
    <t>广东惠州平海电厂燃气机组项目</t>
  </si>
  <si>
    <t>https://www.gem.wiki/Huangneng_Guangdong_Huizhou_power_station</t>
  </si>
  <si>
    <t>Huangneng Guangdong Huizhou power station</t>
  </si>
  <si>
    <t>华能惠州龙门燃机一期项目</t>
  </si>
  <si>
    <t>https://www.gem.wiki/Huizhou_Daya_Bay_Petrochemical_Zone_Comprehensive_Energy_Station</t>
  </si>
  <si>
    <t>Huizhou Daya Bay Petrochemical Zone Comprehensive Energy Station</t>
  </si>
  <si>
    <t>广东粤电大亚湾综合能源有限公司, 惠州大亚湾石化区综合能源站二期</t>
  </si>
  <si>
    <t>https://www.gem.wiki/Shenzhen_Energy_Fengda_Gas_Thermal_power_station</t>
  </si>
  <si>
    <t>Shenzhen Energy Fengda Gas Thermal power station</t>
  </si>
  <si>
    <t>丰达三期天然气发电项目</t>
  </si>
  <si>
    <t>3-1</t>
  </si>
  <si>
    <t>3-2</t>
  </si>
  <si>
    <t>3-3</t>
  </si>
  <si>
    <t>https://www.gem.wiki/Yudean_Huizhou_Gas_power_station</t>
  </si>
  <si>
    <t>Yudean Huizhou Gas power station</t>
  </si>
  <si>
    <t>广东惠州天然气发电厂</t>
  </si>
  <si>
    <t>3-4</t>
  </si>
  <si>
    <t>https://www.gem.wiki/Guanghai_Bay_power_station</t>
  </si>
  <si>
    <t>Guanghai Bay power station</t>
  </si>
  <si>
    <t>广海湾天然气热电联产项目二期</t>
  </si>
  <si>
    <t>https://www.gem.wiki/Laixi_Guhe_Thermal_power_station</t>
  </si>
  <si>
    <t>Laixi Guhe Thermal power station</t>
  </si>
  <si>
    <t>山东莱西沽河热电厂</t>
  </si>
  <si>
    <t>https://www.gem.wiki/Huadian_Xianghe_Gas_Energy_Station</t>
  </si>
  <si>
    <t>Huadian Xianghe Gas Energy Station</t>
  </si>
  <si>
    <t>华电香河燃气能源站</t>
  </si>
  <si>
    <t>https://www.gem.wiki/Linyi_power_station</t>
  </si>
  <si>
    <t>Linyi power station</t>
  </si>
  <si>
    <t>华能临沂热电厂</t>
  </si>
  <si>
    <t>https://www.gem.wiki/Sichuan_Renshou_Thermal_power_station</t>
  </si>
  <si>
    <t>Sichuan Renshou Thermal power station</t>
  </si>
  <si>
    <t>华能四川仁寿热电厂</t>
  </si>
  <si>
    <t>https://www.gem.wiki/Datang_Qingdao_Gas_Thermal_power_station</t>
  </si>
  <si>
    <t>Datang Qingdao Gas Thermal power station</t>
  </si>
  <si>
    <t>大唐青岛天然气热电联产工程</t>
  </si>
  <si>
    <t>https://www.gem.wiki/Huaneng_Qingyuan_power_station</t>
  </si>
  <si>
    <t>Huaneng Qingyuan power station</t>
  </si>
  <si>
    <t>华能清远高新区燃气电厂二期</t>
  </si>
  <si>
    <t>https://www.gem.wiki/Huaneng_Shandong_Rizhao_power_station</t>
  </si>
  <si>
    <t>Huaneng Shandong Rizhao power station</t>
  </si>
  <si>
    <t>华能日照电厂2×9H天然气发电项目</t>
  </si>
  <si>
    <t>https://www.gem.wiki/Huaneng_Shantou_power_plant</t>
  </si>
  <si>
    <t>Huaneng Shantou power plant</t>
  </si>
  <si>
    <t>华能汕头燃机热电联产项目</t>
  </si>
  <si>
    <t>https://www.gem.wiki/Guangdong_Shanwei_Haifeng_power_station</t>
  </si>
  <si>
    <t>Guangdong Shanwei Haifeng power station</t>
  </si>
  <si>
    <t>汕尾海丰天然气热电联产保障电源项目二期</t>
  </si>
  <si>
    <t>https://www.gem.wiki/Shenzhen_Energy_East_power_station</t>
  </si>
  <si>
    <t>Shenzhen Energy East power station</t>
  </si>
  <si>
    <t>深圳能源东部电厂</t>
  </si>
  <si>
    <t>https://www.gem.wiki/Shandong_DADI_Salt_Chemical_Group_Co.,Ltd._power_project</t>
  </si>
  <si>
    <t>Shandong DADI Salt Chemical Group Co.,Ltd. power project</t>
  </si>
  <si>
    <t>山东大地盐化集团公司热电联产项目</t>
  </si>
  <si>
    <t>https://www.gem.wiki/Sichuan_Suining_Anju_Natural_Gas_power_station</t>
  </si>
  <si>
    <t>Sichuan Suining Anju Natural Gas power station</t>
  </si>
  <si>
    <t>华电安居天然气发电厂</t>
  </si>
  <si>
    <t>https://www.gem.wiki/Changsha_power_station</t>
  </si>
  <si>
    <t>Hunan</t>
  </si>
  <si>
    <t>Changsha power station</t>
  </si>
  <si>
    <t>长沙电厂二期燃气发电调峰</t>
  </si>
  <si>
    <t>https://www.gem.wiki/Rongcheng_Gas_Thermal_power_station</t>
  </si>
  <si>
    <t>Rongcheng Gas Thermal power station</t>
  </si>
  <si>
    <t>荣成市天然气热电厂</t>
  </si>
  <si>
    <t>5</t>
  </si>
  <si>
    <t>https://www.gem.wiki/Southern_Grid_Hainan_Wenchang_Gas_power_station</t>
  </si>
  <si>
    <t>Southern Grid Hainan Wenchang Gas power station</t>
  </si>
  <si>
    <t>南方电网海南文昌燃气电厂</t>
  </si>
  <si>
    <t>https://www.gem.wiki/Yangjiang_Gaoxin_District_power_station</t>
  </si>
  <si>
    <t>Yangjiang Gaoxin District power station</t>
  </si>
  <si>
    <t>阳江高新区天然气热电联产二期</t>
  </si>
  <si>
    <t>https://www.gem.wiki/Huarun_Guangdong_Zhanjiang_Donghaidao_power_station</t>
  </si>
  <si>
    <t>Huarun Guangdong Zhanjiang Donghaidao power station</t>
  </si>
  <si>
    <t>华润电力东海岛天然气热电联产项目</t>
  </si>
  <si>
    <t>https://www.gem.wiki/Zhanjiang_Disaster_Protection_power_station</t>
  </si>
  <si>
    <t>Zhanjiang Disaster Protection power station</t>
  </si>
  <si>
    <t>湛江抗灾保障电源项目</t>
  </si>
  <si>
    <t>https://www.gem.wiki/Guangdong_Gaoyao_Prefabricated_Vegetable_Industrial_Park_power_station</t>
  </si>
  <si>
    <t>Guangdong Gaoyao Prefabricated Vegetable Industrial Park power station</t>
  </si>
  <si>
    <t>粤港澳大湾区（高要）预制菜产业园热电冷联产</t>
  </si>
  <si>
    <t>https://www.gem.wiki/Guangzhou_University_City_Distributed_Gas_power_station</t>
  </si>
  <si>
    <t>Guangzhou University City Distributed Gas power station</t>
  </si>
  <si>
    <t>广州大学城华电新能源有限公司二期500MW级燃机热电联产项目</t>
  </si>
  <si>
    <t>https://www.gem.wiki/Yudean_Huadu_Gas_Thermal_power_station</t>
  </si>
  <si>
    <t>Yudean Huadu Gas Thermal power station</t>
  </si>
  <si>
    <t>粤电花都天然气热电厂</t>
  </si>
  <si>
    <t>https://www.gem.wiki/Yuehua_Huangpu_power_station</t>
  </si>
  <si>
    <t>Yuehua Huangpu power station</t>
  </si>
  <si>
    <t>粤电黄埔电厂</t>
  </si>
  <si>
    <t>https://www.gem.wiki/Asia_Symbol_(Guangdong)_Gas_Thermal_power_station</t>
  </si>
  <si>
    <t>Asia Symbol (Guangdong) Gas Thermal power station</t>
  </si>
  <si>
    <t>亚太森博（广东）纸业有限公司热电厂</t>
  </si>
  <si>
    <t>https://www.gem.wiki/Huadian_Zhangqiu_Gas_Thermal_power_station</t>
  </si>
  <si>
    <t>Huadian Zhangqiu Gas Thermal power station</t>
  </si>
  <si>
    <t>华电章丘燃机热电厂</t>
  </si>
  <si>
    <t>https://www.gem.wiki/Hanneng_Power_Tunkou_Gas_power_station</t>
  </si>
  <si>
    <t>Hubei</t>
  </si>
  <si>
    <t>Hanneng Power Tunkou Gas power station</t>
  </si>
  <si>
    <t>汉能电力沌口燃机电厂</t>
  </si>
  <si>
    <t>https://www.gem.wiki/Chongqing_Yubei_power_station</t>
  </si>
  <si>
    <t>Chongqing Yubei power station</t>
  </si>
  <si>
    <t>渝北燃机项目</t>
  </si>
  <si>
    <t>https://www.gem.wiki/Chuzhou_Natural_Gas_Peaking_power_station</t>
  </si>
  <si>
    <t>Anhui</t>
  </si>
  <si>
    <t>Chuzhou Natural Gas Peaking power station</t>
  </si>
  <si>
    <t>滁州天然气调峰电厂</t>
  </si>
  <si>
    <t>https://www.gem.wiki/Xiangtou_International_Hengdong_Gas_power_station</t>
  </si>
  <si>
    <t>Xiangtou International Hengdong Gas power station</t>
  </si>
  <si>
    <t>湘投国际衡东燃气发电项目</t>
  </si>
  <si>
    <t>https://www.gem.wiki/Sichuan_Investment_Group_Dazhou_Gas_power_station</t>
  </si>
  <si>
    <t>Sichuan Investment Group Dazhou Gas power station</t>
  </si>
  <si>
    <t>川投达州燃气发电站</t>
  </si>
  <si>
    <t>https://www.gem.wiki/Sichuan_Deyang_Zhongjiang_power_station</t>
  </si>
  <si>
    <t>Sichuan Deyang Zhongjiang power station</t>
  </si>
  <si>
    <t>德阳中江燃气发电项目</t>
  </si>
  <si>
    <t>https://www.gem.wiki/Huaneng_Dongguan_Gas_Thermal_power_station</t>
  </si>
  <si>
    <t>Huaneng Dongguan Gas Thermal power station</t>
  </si>
  <si>
    <t>华能东莞燃机热电</t>
  </si>
  <si>
    <t>https://www.gem.wiki/Shennan_Power_Dongguan_Gaobu_Natural_Gas_power_station</t>
  </si>
  <si>
    <t>Shennan Power Dongguan Gaobu Natural Gas power station</t>
  </si>
  <si>
    <t>深南电东莞高埗天然气电厂</t>
  </si>
  <si>
    <t>https://www.gem.wiki/Sichuan_Guangyuan_Thermal_power_station</t>
  </si>
  <si>
    <t>Sichuan Guangyuan Thermal power station</t>
  </si>
  <si>
    <t>四川能投广元天然气发电厂</t>
  </si>
  <si>
    <t>https://www.gem.wiki/China_Resources_Nansha_Hengli_Gas_Thermal_power_station</t>
  </si>
  <si>
    <t>China Resources Nansha Hengli Gas Thermal power station</t>
  </si>
  <si>
    <t>华润南沙横沥燃气热电厂</t>
  </si>
  <si>
    <t>1-ST</t>
  </si>
  <si>
    <t>2-ST</t>
  </si>
  <si>
    <t>https://www.gem.wiki/Harbin_Jieneng_Cogeneration_power_station</t>
  </si>
  <si>
    <t>Heilongjiang</t>
  </si>
  <si>
    <t>Harbin Jieneng Cogeneration power station</t>
  </si>
  <si>
    <t>捷能热力电站有限公司哈尔滨新区燃气热电联产项目</t>
  </si>
  <si>
    <t>GT</t>
  </si>
  <si>
    <t>https://www.gem.wiki/Wanneng_Hefei_Peaking_power_station</t>
  </si>
  <si>
    <t>Wanneng Hefei Peaking power station</t>
  </si>
  <si>
    <t>皖能合肥天然气调峰电厂</t>
  </si>
  <si>
    <t>https://www.gem.wiki/Huadian_Huizhou_Dongjiang_Gas_cogeneration_power_station</t>
  </si>
  <si>
    <t>Huadian Huizhou Dongjiang Gas cogeneration power station</t>
  </si>
  <si>
    <t>华电广东惠州东江燃机热电厂</t>
  </si>
  <si>
    <t>https://www.gem.wiki/Guangdong_Xinhui_Daze_Gas_Thermal_power_station</t>
  </si>
  <si>
    <t>Guangdong Xinhui Daze Gas Thermal power station</t>
  </si>
  <si>
    <t>新会大泽2×50MW级燃气热电项目</t>
  </si>
  <si>
    <t>https://www.gem.wiki/Zhejiang_Zheneng_Zhenhai_United_Power_Generation_Co.,_Ltd._power_station</t>
  </si>
  <si>
    <t>Zhejiang Zheneng Zhenhai United Power Generation Co., Ltd. power station</t>
  </si>
  <si>
    <t>浙能镇海联合发电公司燃机异地迁建改造项目</t>
  </si>
  <si>
    <t>https://www.gem.wiki/Huaneng_Pengzhou_power_station</t>
  </si>
  <si>
    <t>Huaneng Pengzhou power station</t>
  </si>
  <si>
    <t>彭州市华能彭州燃机工程一期项目</t>
  </si>
  <si>
    <t>华能彭州天然气热电联产项目</t>
  </si>
  <si>
    <t>https://www.gem.wiki/Anhui_Changjiang_Steel_Co.,_Ltd._Gas_Power_Project</t>
  </si>
  <si>
    <t>Anhui Changjiang Steel Co., Ltd. Gas Power Project</t>
  </si>
  <si>
    <t>安徽长江钢铁股份有限公司节能减排煤气发电项目</t>
  </si>
  <si>
    <t>https://www.gem.wiki/Mawan_power_station</t>
  </si>
  <si>
    <t>Mawan power station</t>
  </si>
  <si>
    <t>妈湾电厂升级改造气电一期</t>
  </si>
  <si>
    <t>https://www.gem.wiki/Neijiang_Baima_power_station</t>
  </si>
  <si>
    <t>Neijiang Baima power station</t>
  </si>
  <si>
    <t>华电内江白马燃气发电厂</t>
  </si>
  <si>
    <t>https://www.gem.wiki/Zhejiang_Zhenhai_power_plant</t>
  </si>
  <si>
    <t>Zhejiang Zhenhai power plant</t>
  </si>
  <si>
    <t>浙能镇海天然气公司燃机搬迁改造项目</t>
  </si>
  <si>
    <t>https://www.gem.wiki/Panzhihua_Steel_Group_Panzhihua_Steel_Vanadium_Co.,_Ltd._power_project</t>
  </si>
  <si>
    <t>Panzhihua Steel Group Panzhihua Steel Vanadium Co., Ltd. power project</t>
  </si>
  <si>
    <t>攀钢钒能动分公司100MW余热余能利用发电二期工程</t>
  </si>
  <si>
    <t>https://www.gem.wiki/Huadian_Qingdao_Gas_Thermal_power_station</t>
  </si>
  <si>
    <t>Huadian Qingdao Gas Thermal power station</t>
  </si>
  <si>
    <t>华电青岛燃机热电厂</t>
  </si>
  <si>
    <t>https://www.gem.wiki/Huaneng_Nanshan_Gas_power_station</t>
  </si>
  <si>
    <t>Huaneng Nanshan Gas power station</t>
  </si>
  <si>
    <t>华能南山燃气发电厂</t>
  </si>
  <si>
    <t>https://www.gem.wiki/Guangdong_Chenghai_Yixin_Distributed_Gas_power_station</t>
  </si>
  <si>
    <t>Guangdong Chenghai Yixin Distributed Gas power station</t>
  </si>
  <si>
    <t>澄海益鑫天然气分布式一期项目</t>
  </si>
  <si>
    <t>https://www.gem.wiki/Shantou_Gas_Thermal_power_station</t>
  </si>
  <si>
    <t>Shantou Gas Thermal power station</t>
  </si>
  <si>
    <t>汕头经济特区天然气热电厂</t>
  </si>
  <si>
    <t>https://www.gem.wiki/Shenzhen_Energy_Guangming_Gas_power_station</t>
  </si>
  <si>
    <t>Shenzhen Energy Guangming Gas power station</t>
  </si>
  <si>
    <t>深能光明燃机电厂</t>
  </si>
  <si>
    <t>https://www.gem.wiki/Wangting_power_station</t>
  </si>
  <si>
    <t>Wangting power station</t>
  </si>
  <si>
    <t>华电望亭发电厂</t>
  </si>
  <si>
    <t>https://www.gem.wiki/Shandong_Huaneng_Tai'an_power_station</t>
  </si>
  <si>
    <t>Shandong Huaneng Tai'an power station</t>
  </si>
  <si>
    <t>华能泰安2×9F级燃气蒸汽联合循环热电联产项目</t>
  </si>
  <si>
    <t>https://www.gem.wiki/Wuxi_West_Zone_Gas_Thermal_power_station</t>
  </si>
  <si>
    <t>Wuxi West Zone Gas Thermal power station</t>
  </si>
  <si>
    <t>无锡西区燃气热电厂</t>
  </si>
  <si>
    <t>阳江高新区天然气热电联产一期</t>
  </si>
  <si>
    <t>https://www.gem.wiki/Shandong_Fengyuan_Gas_Thermal_power_station</t>
  </si>
  <si>
    <t>Shandong Fengyuan Gas Thermal power station</t>
  </si>
  <si>
    <t>山东丰源燃气热电有限公司燃气-蒸汽联合循环热电联产项目</t>
  </si>
  <si>
    <t>https://www.gem.wiki/Huahai_Energy_Deqing_Gas_Thermal_power_station</t>
  </si>
  <si>
    <t>Huahai Energy Deqing Gas Thermal power station</t>
  </si>
  <si>
    <t>华海能源德庆工业园天然气热电厂</t>
  </si>
  <si>
    <t>https://www.gem.wiki/Shenzhen_Energy_Hongwan_Gas_power_station</t>
  </si>
  <si>
    <t>Shenzhen Energy Hongwan Gas power station</t>
  </si>
  <si>
    <t>深能洪湾燃机电厂</t>
  </si>
  <si>
    <t>https://www.gem.wiki/Sichuan_Investment_Group_Ziyang_power_station</t>
  </si>
  <si>
    <t>Sichuan Investment Group Ziyang power station</t>
  </si>
  <si>
    <t>川投集团资阳燃气电站, 资阳燃气电站新建工程二期</t>
  </si>
  <si>
    <t>https://www.gem.wiki/Chongqing_Wanzhou_gas_power_station</t>
  </si>
  <si>
    <t>Chongqing Wanzhou gas power station</t>
  </si>
  <si>
    <t>万州燃气发电项目</t>
  </si>
  <si>
    <t>https://www.gem.wiki/Datang_Chongqing_Jiangjin_power_station</t>
  </si>
  <si>
    <t>Datang Chongqing Jiangjin power station</t>
  </si>
  <si>
    <t>江津燃机项目</t>
  </si>
  <si>
    <t>广州白云恒运天然气发电项目一期</t>
  </si>
  <si>
    <t>https://www.gem.wiki/Datang_Guangdong_Huizhou_Boluo_Gas_Thermal_power_station</t>
  </si>
  <si>
    <t>Datang Guangdong Huizhou Boluo Gas Thermal power station</t>
  </si>
  <si>
    <t>大唐惠州博罗燃气热电厂</t>
  </si>
  <si>
    <t>https://www.gem.wiki/Chuantou_Luzhou_power_station</t>
  </si>
  <si>
    <t>Chuantou Luzhou power station</t>
  </si>
  <si>
    <t>泸州天然气发电项目</t>
  </si>
  <si>
    <t>https://www.gem.wiki/Jiangmen_Taishan_New_Industrial_Zone_Distributed_Gas_power_station</t>
  </si>
  <si>
    <t>Jiangmen Taishan New Industrial Zone Distributed Gas power station</t>
  </si>
  <si>
    <t>江门台山工业新城分布式能源电站</t>
  </si>
  <si>
    <t>https://www.gem.wiki/Maoming_Gas_Thermal_power_station</t>
  </si>
  <si>
    <t>Maoming Gas Thermal power station</t>
  </si>
  <si>
    <t>茂名天然气热电厂</t>
  </si>
  <si>
    <t>https://www.gem.wiki/Guoxin_Jingjiang_Gas_Thermal_power_station</t>
  </si>
  <si>
    <t>Guoxin Jingjiang Gas Thermal power station</t>
  </si>
  <si>
    <t>国信靖江燃机热电厂</t>
  </si>
  <si>
    <t>https://www.gem.wiki/Yunfu_power_station</t>
  </si>
  <si>
    <t>Yunfu power station</t>
  </si>
  <si>
    <t>粤电云河发电公司天然气热电厂</t>
  </si>
  <si>
    <t>7</t>
  </si>
  <si>
    <t>8</t>
  </si>
  <si>
    <t>https://www.gem.wiki/SDIC_Jineng_power_station</t>
  </si>
  <si>
    <t>SDIC Jineng power station</t>
  </si>
  <si>
    <t>国投吉能燃气发电项目</t>
  </si>
  <si>
    <t>https://www.gem.wiki/Huaneng_Chongqing_Liangjiang_Gas_power_station</t>
  </si>
  <si>
    <t>Huaneng Chongqing Liangjiang Gas power station</t>
  </si>
  <si>
    <t>华能重庆两江燃机发电厂</t>
  </si>
  <si>
    <t>https://www.gem.wiki/Shanghai_Expansion_power_station</t>
  </si>
  <si>
    <t>Shanghai Expansion power station</t>
  </si>
  <si>
    <t>上海LNG站线扩建项目</t>
  </si>
  <si>
    <t>https://www.gem.wiki/Chifeng_Yuanlian_Steel_Co.,_Ltd._Gas_Power_Project</t>
  </si>
  <si>
    <t>Inner Mongolia</t>
  </si>
  <si>
    <t>Chifeng Yuanlian Steel Co., Ltd. Gas Power Project</t>
  </si>
  <si>
    <t>赤峰远联钢铁有限责任公司高炉、转炉废气综合利用改造工程</t>
  </si>
  <si>
    <t>https://www.gem.wiki/Datang_Rugao_Natural_Gas_Distribution_power_plant</t>
  </si>
  <si>
    <t>Jangsu</t>
  </si>
  <si>
    <t>Datang Rugao Natural Gas Distribution power plant</t>
  </si>
  <si>
    <t>大唐如皋天然气分布式能源站项目</t>
  </si>
  <si>
    <t>https://www.gem.wiki/Dongguan_Hongmei_Natural_Gas_power_station</t>
  </si>
  <si>
    <t>Dongguan Hongmei Natural Gas power station</t>
  </si>
  <si>
    <t>东莞市粤文智慧能源有限公司热电厂</t>
  </si>
  <si>
    <t>https://www.gem.wiki/Dongguan_Jintian_Paper_Gas_Thermal_power_station</t>
  </si>
  <si>
    <t>Dongguan Jintian Paper Gas Thermal power station</t>
  </si>
  <si>
    <t>东莞市金田纸业燃气电站</t>
  </si>
  <si>
    <t>https://www.gem.wiki/Foran_Sanshui_Shuidu_Distributed_Energy_power_station</t>
  </si>
  <si>
    <t>Foran Sanshui Shuidu Distributed Energy power station</t>
  </si>
  <si>
    <t>佛燃三水水都分布式能源站</t>
  </si>
  <si>
    <t>https://www.gem.wiki/Nanhai_Changhai_power_station_A</t>
  </si>
  <si>
    <t>Nanhai Changhai power station A</t>
  </si>
  <si>
    <t>南海长海燃气热电站</t>
  </si>
  <si>
    <t>https://www.gem.wiki/Xinjiang_Oslanyu_Technology_Energy_Co.,_Ltd._Coal_Gas_Power_Project</t>
  </si>
  <si>
    <t>Xinjiang</t>
  </si>
  <si>
    <t>Xinjiang Oslanyu Technology Energy Co., Ltd. Coal Gas Power Project</t>
  </si>
  <si>
    <t>新疆奥斯兰宇科技能源有限公司4×135MW+50MW燃气发电装置建设项目</t>
  </si>
  <si>
    <t>https://www.gem.wiki/Hebei_Puyang_Iron_and_Steel_Co.,_Ltd._Gas_Power_Project</t>
  </si>
  <si>
    <t>Hebei Puyang Iron and Steel Co., Ltd. Gas Power Project</t>
  </si>
  <si>
    <t>河北普阳钢铁有限公司80MW超高温亚临界煤气综合利用发电项目</t>
  </si>
  <si>
    <t>https://www.gem.wiki/Xinjiang_Hetian_Thermal_power_station</t>
  </si>
  <si>
    <t>Xinjiang Hetian Thermal power station</t>
  </si>
  <si>
    <t>新疆和田热电厂</t>
  </si>
  <si>
    <t>https://www.gem.wiki/Huizhou_Cogen_power_station</t>
  </si>
  <si>
    <t>Huizhou Cogen power station</t>
  </si>
  <si>
    <t>中国神华能源股份有限公司惠州热电分公司</t>
  </si>
  <si>
    <t>广东粤电大亚湾综合能源有限公司, 惠州大亚湾石化区综合能源站一期</t>
  </si>
  <si>
    <t>https://www.gem.wiki/Jiangmen_Gujing_Energy_Service_Thermal_power_station</t>
  </si>
  <si>
    <t>Jiangmen Gujing Energy Service Thermal power station</t>
  </si>
  <si>
    <t>江门市新会区古井能源服务有限公司热电厂</t>
  </si>
  <si>
    <t>https://www.gem.wiki/Jiangyin_Cogen_power_station</t>
  </si>
  <si>
    <t>Jiangyin Cogen power station</t>
  </si>
  <si>
    <t>江阴燃机热电厂</t>
  </si>
  <si>
    <t>https://www.gem.wiki/Jiangsu_Province_Binxin_Steel_Group_Co.,_Ltd._power_project</t>
  </si>
  <si>
    <t>Jiangsu Province Binxin Steel Group Co., Ltd. power project</t>
  </si>
  <si>
    <t>江苏省镔鑫钢铁集团有限公司高温超高压富余煤气发电工程</t>
  </si>
  <si>
    <t>江苏省镔鑫钢铁集团有限公司80MW超高温亚临界富余煤气发电2#机组工程</t>
  </si>
  <si>
    <t>江苏省镔鑫钢铁集团有限公司150MW亚临界高炉煤气发电机组</t>
  </si>
  <si>
    <t>https://www.gem.wiki/Zenith_Steel_Group_(Nantong)_Co.,_Ltd._Gas_power_project</t>
  </si>
  <si>
    <t>Zenith Steel Group (Nantong) Co., Ltd. Gas power project</t>
  </si>
  <si>
    <t>中天绿色精品钢（通州湾海门港片区）项目煤气综合利用发电项目</t>
  </si>
  <si>
    <t>BFG, COG</t>
  </si>
  <si>
    <t>华能清远高新区燃气电厂一期</t>
  </si>
  <si>
    <t>https://www.gem.wiki/CNOOC_Shenzhen_power_plant</t>
  </si>
  <si>
    <t>CNOOC Shenzhen power plant</t>
  </si>
  <si>
    <t>中海油深圳电厂</t>
  </si>
  <si>
    <t>6</t>
  </si>
  <si>
    <t>https://www.gem.wiki/Pingshan_Jingye_Pyroacid_Co.,_Ltd._power_project</t>
  </si>
  <si>
    <t>Pingshan Jingye Pyroacid Co., Ltd. power project</t>
  </si>
  <si>
    <t>平山县敬业焦酸有限公司 3×145MW超临界煤气发电</t>
  </si>
  <si>
    <t>10</t>
  </si>
  <si>
    <t>9</t>
  </si>
  <si>
    <t>https://www.gem.wiki/Hebei_Yanshan_Iron_and_Steel_Group_Co.,_Ltd._Gas_Power_Project</t>
  </si>
  <si>
    <t>Hebei Yanshan Iron and Steel Group Co., Ltd. Gas Power Project</t>
  </si>
  <si>
    <t>唐山燕山钢铁有限公司2x135MW亚临界煤气综合利用项目</t>
  </si>
  <si>
    <t>https://www.gem.wiki/Huaneng_Tongxiang_Gas_Turbine_Unit_2_Energy_Saving_Retrofit_Project</t>
  </si>
  <si>
    <t>Huaneng Tongxiang Gas Turbine Unit 2 Energy Saving Retrofit Project</t>
  </si>
  <si>
    <t>华能桐乡燃机2号机组节能改造项目开工</t>
  </si>
  <si>
    <t>https://www.gem.wiki/Guangxi_Chiji_Iron_and_Steel_Co.,_Ltd._Gas_Power_Project</t>
  </si>
  <si>
    <t>Guangxi Chiji Iron and Steel Co., Ltd. Gas Power Project</t>
  </si>
  <si>
    <t>广西翅冀钢铁有限公司2×100MW超高温亚临界煤气发电</t>
  </si>
  <si>
    <t>广西翅冀钢铁有限公司2×80MW超高温亚临界煤气发电</t>
  </si>
  <si>
    <t>https://www.gem.wiki/Xiangyang_GCL_Distributed_Gas_power_station</t>
  </si>
  <si>
    <t>Xiangyang GCL Distributed Gas power station</t>
  </si>
  <si>
    <t>协鑫襄阳燃气分布式能源</t>
  </si>
  <si>
    <t>https://www.gem.wiki/Huaneng_Dainan_Gas_power_station</t>
  </si>
  <si>
    <t>Huaneng Dainan Gas power station</t>
  </si>
  <si>
    <t>华能戴南燃机热电厂</t>
  </si>
  <si>
    <t>https://www.gem.wiki/Guangdong_Zhaoqing_Dawang_power_station</t>
  </si>
  <si>
    <t>Guangdong Zhaoqing Dawang power station</t>
  </si>
  <si>
    <t>国电广东肇庆热电公司</t>
  </si>
  <si>
    <t>https://www.gem.wiki/Guangzhou_Zengcheng_Wanglong_Gas_Thermal_power_station</t>
  </si>
  <si>
    <t>Guangzhou Zengcheng Wanglong Gas Thermal power station</t>
  </si>
  <si>
    <t>广州增城旺隆燃气热电站</t>
  </si>
  <si>
    <t>https://www.gem.wiki/Hebei_Anfeng_Iron_&amp;_Steel_Co.,_Ltd._Gas_Power_Project</t>
  </si>
  <si>
    <t>Hebei Anfeng Iron &amp; Steel Co., Ltd. Gas Power Project</t>
  </si>
  <si>
    <t>河北安丰钢铁有限公司4#煤气发电项目</t>
  </si>
  <si>
    <t>4-1</t>
  </si>
  <si>
    <t>mothballed</t>
  </si>
  <si>
    <t>4-2</t>
  </si>
  <si>
    <t>https://www.gem.wiki/Inner_Mongolia_Yaxinlongshun_Special_Steel_Co.,_Ltd._power_project</t>
  </si>
  <si>
    <t>Inner Mongolia Yaxinlongshun Special Steel Co., Ltd. power project</t>
  </si>
  <si>
    <t>内蒙古亚新隆顺特钢有限公司50MW煤气发电节能综合利用项目</t>
  </si>
  <si>
    <t>https://www.gem.wiki/Chaozhou_Shenzhen_Energy_Fengquan_Lake_High-tech_Zone_Gas-fired_Thermal_power_plant</t>
  </si>
  <si>
    <t>Chaozhou Shenzhen Energy Fengquan Lake High-tech Zone Gas-fired Thermal power plant</t>
  </si>
  <si>
    <t>潮州深能凤泉湖高新区燃气热电厂</t>
  </si>
  <si>
    <t>https://www.gem.wiki/Chaozhou_Shenzhen_Energy_Ganlu_Thermal_power_station</t>
  </si>
  <si>
    <t>Chaozhou Shenzhen Energy Ganlu Thermal power station</t>
  </si>
  <si>
    <t>潮州深能甘露燃气热电厂</t>
  </si>
  <si>
    <t>https://www.gem.wiki/Huaneng_Yangpu_Cogen_power_station</t>
  </si>
  <si>
    <t>Huaneng Yangpu Cogen power station</t>
  </si>
  <si>
    <t>华能洋浦燃气热电厂</t>
  </si>
  <si>
    <t>https://www.gem.wiki/Dongguan_Zhongtang_Gas_Thermal_power_station</t>
  </si>
  <si>
    <t>Dongguan Zhongtang Gas Thermal power station</t>
  </si>
  <si>
    <t>东莞中堂燃气热电厂</t>
  </si>
  <si>
    <t>https://www.gem.wiki/Guangxi_Fangchenggang_Shenglong_Metallurgical_Gas_Power_Project</t>
  </si>
  <si>
    <t>Guangxi Fangchenggang Shenglong Metallurgical Gas Power Project</t>
  </si>
  <si>
    <t>广西防城港盛隆冶金煤气发电项目</t>
  </si>
  <si>
    <t>https://www.gem.wiki/Datang_Foshan_Gas_power_station</t>
  </si>
  <si>
    <t>Datang Foshan Gas power station</t>
  </si>
  <si>
    <t>大唐佛山燃气发电站</t>
  </si>
  <si>
    <t>https://www.gem.wiki/Fujian_Luoyuan_Minguang_Iron_&amp;_Steel_Co.,_Ltd._Gas_Power_Project</t>
  </si>
  <si>
    <t>Fujian Luoyuan Minguang Iron &amp; Steel Co., Ltd. Gas Power Project</t>
  </si>
  <si>
    <t>福建罗源闽光钢铁有限责任公司资源综合利用（余气余热）发电项目</t>
  </si>
  <si>
    <t>https://www.gem.wiki/Guangxi_Guigang_Iron_and_Steel_Group_Co.,_Ltd._Gas_Power_Project</t>
  </si>
  <si>
    <t>Guangxi Guigang Iron and Steel Group Co., Ltd. Gas Power Project</t>
  </si>
  <si>
    <t>广西贵港钢铁集团有限公司1×100MW超高温亚临界煤气发电项目工程</t>
  </si>
  <si>
    <t>河北太行钢铁集团有限公司高炉煤气余热发电工程</t>
  </si>
  <si>
    <t>https://www.gem.wiki/SPIC_Jiedong_Gas_Thermal_power_station</t>
  </si>
  <si>
    <t>SPIC Jiedong Gas Thermal power station</t>
  </si>
  <si>
    <t>国家电投揭东燃气热电站</t>
  </si>
  <si>
    <t>https://www.gem.wiki/Shanxi_Jingang_Intelligent_Manufacturing_Technology_Industrial_Co.,_Ltd._power_project</t>
  </si>
  <si>
    <t>Shanxi</t>
  </si>
  <si>
    <t>Shanxi Jingang Intelligent Manufacturing Technology Industrial Co., Ltd. power project</t>
  </si>
  <si>
    <t>山西晋钢制造科技实业有限公司1x100MW超高温亚临界三期煤气发电工程</t>
  </si>
  <si>
    <t>https://www.gem.wiki/Shanghai_Electric_Power_Minhang_Gas_power_station</t>
  </si>
  <si>
    <t>Shanghai Electric Power Minhang Gas power station</t>
  </si>
  <si>
    <t>上海电力闵行燃机发电厂</t>
  </si>
  <si>
    <t>https://www.gem.wiki/JiLin_Province_Xinda_Steel_Co.,_Ltd._power_project</t>
  </si>
  <si>
    <t>Jilin</t>
  </si>
  <si>
    <t>JiLin Province Xinda Steel Co., Ltd. power project</t>
  </si>
  <si>
    <t>吉林鑫达钢铁有限公司300万吨钢配套1x110MW超高温亚临界煤气发电自备电站工程</t>
  </si>
  <si>
    <t>https://www.gem.wiki/Shanxi_Jinnan_Iron_and_Steel_Group_Co.,_Ltd._power_project</t>
  </si>
  <si>
    <t>Shanxi Jinnan Iron and Steel Group Co., Ltd. power project</t>
  </si>
  <si>
    <t>山西晋南钢铁集团有限公司利用高炉煤气建设135MW超高温亚临界发电项目</t>
  </si>
  <si>
    <t>https://www.gem.wiki/Linyi_Iron_and_Steel_Investment_Group_Special_Steel_Co.,_Ltd._power_project</t>
  </si>
  <si>
    <t>Linyi Iron and Steel Investment Group Special Steel Co., Ltd. power project</t>
  </si>
  <si>
    <t>临沂优特钢项目燃气发电工程</t>
  </si>
  <si>
    <t>攀钢钒能动100兆瓦余热余能利用发电工程</t>
  </si>
  <si>
    <t>https://www.gem.wiki/Rizhao_Steel_Co.,_Ltd._power_project</t>
  </si>
  <si>
    <t>Rizhao Steel Co., Ltd. power project</t>
  </si>
  <si>
    <t>日照钢铁有限公司1×50MW 燃气发电机组</t>
  </si>
  <si>
    <t>https://www.gem.wiki/Rizhao_Xuri_Power_Generation_Co.,_Ltd._power_project</t>
  </si>
  <si>
    <t>Rizhao Xuri Power Generation Co., Ltd. power project</t>
  </si>
  <si>
    <t>日照旭日发电有限公司3×135MW富余煤气资源综合利用发电项目</t>
  </si>
  <si>
    <t>https://www.gem.wiki/Baosteel_Group_Guangdong_Shaoguan_Iron_&amp;STEEL_Co.,_Ltd._Gas_Power_Project</t>
  </si>
  <si>
    <t>Baosteel Group Guangdong Shaoguan Iron &amp;STEEL Co., Ltd. Gas Power Project</t>
  </si>
  <si>
    <t>宝钢集团广东韶关钢铁有限公司煤气高效综合循环利用之一电站、二电站改建项目</t>
  </si>
  <si>
    <t>https://www.gem.wiki/Datang_Baochang_Gas_power_station</t>
  </si>
  <si>
    <t>Datang Baochang Gas power station</t>
  </si>
  <si>
    <t>大唐宝昌燃气发电站</t>
  </si>
  <si>
    <t>https://www.gem.wiki/SPIC_Changshu_Thermal_power_station</t>
  </si>
  <si>
    <t>SPIC Changshu Thermal power station</t>
  </si>
  <si>
    <t>中电投常熟燃机热电厂</t>
  </si>
  <si>
    <t>https://www.gem.wiki/SPIC_Wusongjiang_Gas_power_station</t>
  </si>
  <si>
    <t>SPIC Wusongjiang Gas power station</t>
  </si>
  <si>
    <t>国家电投吴淞江燃机发电厂</t>
  </si>
  <si>
    <t>https://www.gem.wiki/Hebei_Jinxi_Iron﹠Steel_Group_Co.,_Ltd._Gas_Power_Project</t>
  </si>
  <si>
    <t>Hebei Jinxi Iron﹠Steel Group Co., Ltd. Gas Power Project</t>
  </si>
  <si>
    <t>https://www.gem.wiki/Hebei_Tianzhu_Iron_and_Steel_(Group)_Co.,_Ltd._Gas_Power_Project</t>
  </si>
  <si>
    <t>Hebei Tianzhu Iron and Steel (Group) Co., Ltd. Gas Power Project</t>
  </si>
  <si>
    <t>河北天柱钢铁集团有限公司配套1×80MW超高温亚临界富余煤气发电一期工程项目</t>
  </si>
  <si>
    <t>河北天柱钢铁集团有限公司配套1×80MW超高温亚临界富余煤气发电二期工程项目</t>
  </si>
  <si>
    <t>https://www.gem.wiki/Tangshan_Donghai_Iron_and_Steel_Group_Co.,_Ltd._power_project</t>
  </si>
  <si>
    <t>Tangshan Donghai Iron and Steel Group Co., Ltd. power project</t>
  </si>
  <si>
    <t>东海钢铁100mw亚临界煤气发电总承包</t>
  </si>
  <si>
    <t>https://www.gem.wiki/Rockcheck_Steel_Group_Co.,_Ltd._power_project</t>
  </si>
  <si>
    <t>Rockcheck Steel Group Co., Ltd. power project</t>
  </si>
  <si>
    <t>荣程钢铁集团55MW煤气发电机</t>
  </si>
  <si>
    <t>https://www.gem.wiki/Datang_Wanning_Gas_power_station</t>
  </si>
  <si>
    <t>Datang Wanning Gas power station</t>
  </si>
  <si>
    <t>大唐万宁燃气电厂</t>
  </si>
  <si>
    <t>https://www.gem.wiki/Wuhan_Iron_and_Steel_Company_Limited_Gas_Power_Project</t>
  </si>
  <si>
    <t>Wuhan Iron and Steel Company Limited Gas Power Project</t>
  </si>
  <si>
    <t>武钢有限能环部新建2×100兆瓦亚临界燃气锅炉发电项目</t>
  </si>
  <si>
    <t>https://www.gem.wiki/Anhui_Nantian_power_station</t>
  </si>
  <si>
    <t>Anhui Nantian power station</t>
  </si>
  <si>
    <t>南添电力有限公司天然气厂</t>
  </si>
  <si>
    <t>https://www.gem.wiki/CNOOC_Funing_Thermal_power_station</t>
  </si>
  <si>
    <t>CNOOC Funing Thermal power station</t>
  </si>
  <si>
    <t>中海油阜宁燃机热电厂</t>
  </si>
  <si>
    <t>https://www.gem.wiki/CNOOC_Jiangsu_Funing_power_station</t>
  </si>
  <si>
    <t>CNOOC Jiangsu Funing power station</t>
  </si>
  <si>
    <t>中海油燃机热电联产项目</t>
  </si>
  <si>
    <t>https://www.gem.wiki/Shanxi_Hongda_Iron_and_Steel_Group_Co.,_Ltd._power_project</t>
  </si>
  <si>
    <t>Shanxi Hongda Iron and Steel Group Co., Ltd. power project</t>
  </si>
  <si>
    <t>山西宏达钢铁集团有限公司100MW超高温亚临界分布式煤气发电项目</t>
  </si>
  <si>
    <t>https://www.gem.wiki/China_Resources_Zhuhai_Distributed_Gas_power_station</t>
  </si>
  <si>
    <t>China Resources Zhuhai Distributed Gas power station</t>
  </si>
  <si>
    <t>珠海华润热电富山燃气发电厂</t>
  </si>
  <si>
    <t>https://www.gem.wiki/Benxi_Beiying_Iron_&amp;_Steel_(GROUP)_Co.,_Ltd._Gas_Power_Project</t>
  </si>
  <si>
    <t>Benxi Beiying Iron &amp; Steel (GROUP) Co., Ltd. Gas Power Project</t>
  </si>
  <si>
    <t>本溪北营钢铁（集团）股份有限公司发电厂高温超高温压机组工程</t>
  </si>
  <si>
    <t>https://www.gem.wiki/Yongchuan_Gangqiao_Industry_Park_Cogen_power_station</t>
  </si>
  <si>
    <t>Yongchuan Gangqiao Industry Park Cogen power station</t>
  </si>
  <si>
    <t>永川港桥工业园热电联产项目</t>
  </si>
  <si>
    <t>GT1</t>
  </si>
  <si>
    <t>GT2</t>
  </si>
  <si>
    <t>https://www.gem.wiki/Danyang_Huahai_Gas_Thermal_power_station</t>
  </si>
  <si>
    <t>Danyang Huahai Gas Thermal power station</t>
  </si>
  <si>
    <t>丹阳华海燃机热电厂</t>
  </si>
  <si>
    <t>https://www.gem.wiki/Sichuan_Deyang_Economic_Development_Zone_Distributed_Gas_power_station</t>
  </si>
  <si>
    <t>Sichuan Deyang Economic Development Zone Distributed Gas power station</t>
  </si>
  <si>
    <t>四川德阳经开区分布式能源站</t>
  </si>
  <si>
    <t>https://www.gem.wiki/Dongguan_Ningzhou_Gas_power_station</t>
  </si>
  <si>
    <t>Dongguan Ningzhou Gas power station</t>
  </si>
  <si>
    <t>东莞宁洲燃气电厂</t>
  </si>
  <si>
    <t>https://www.gem.wiki/Baowu_Group_Echeng_Iron_&amp;_Steel_Co.,_Ltd._Gas_Power_Project</t>
  </si>
  <si>
    <t>Baowu Group Echeng Iron &amp; Steel Co., Ltd. Gas Power Project</t>
  </si>
  <si>
    <t>宝武集团鄂城钢铁有限公司亚临界发电项目</t>
  </si>
  <si>
    <t>https://www.gem.wiki/Guangzhou_Pearl_River_LNG_power_station</t>
  </si>
  <si>
    <t>Guangzhou Pearl River LNG power station</t>
  </si>
  <si>
    <t>广州珠江LNG电厂</t>
  </si>
  <si>
    <t>https://www.gem.wiki/Hengyun-C_power_station</t>
  </si>
  <si>
    <t>Hengyun-C power station</t>
  </si>
  <si>
    <t>广州开发区东区热电厂</t>
  </si>
  <si>
    <t>1-3</t>
  </si>
  <si>
    <t>1-4</t>
  </si>
  <si>
    <t>https://www.gem.wiki/Hebei_Xinjin_Iron_and_Steel_Co.,_Ltd._Gas_Power_Project</t>
  </si>
  <si>
    <t>Hebei Xinjin Iron and Steel Co., Ltd. Gas Power Project</t>
  </si>
  <si>
    <t>河北新金钢铁有限公司1X100MW超高温亚临界煤气发电工程</t>
  </si>
  <si>
    <t>深能丰达天然气热电厂</t>
  </si>
  <si>
    <t>https://www.gem.wiki/SPIC_Kaiping_Cuishan_Lake_Gas_Thermal_power_station</t>
  </si>
  <si>
    <t>SPIC Kaiping Cuishan Lake Gas Thermal power station</t>
  </si>
  <si>
    <t>国家电投开平翠山湖燃气热电站</t>
  </si>
  <si>
    <t>https://www.gem.wiki/Guangxi_Liuzhou_Iron_and_Steel_Group_Company_Limited_Gas_Power_Project</t>
  </si>
  <si>
    <t>Guangxi Liuzhou Iron and Steel Group Company Limited Gas Power Project</t>
  </si>
  <si>
    <t>柳钢高炉煤气回收利用1×135MW发电项目</t>
  </si>
  <si>
    <t>https://www.gem.wiki/GCL_Gaochun_Gas_Thermal_power_station</t>
  </si>
  <si>
    <t>GCL Gaochun Gas Thermal power station</t>
  </si>
  <si>
    <t>协鑫高淳燃机热电厂</t>
  </si>
  <si>
    <t>https://www.gem.wiki/Huadian_Qingyuan_Huaqiao_Industrial_Park_Distributed_Gas_power_station</t>
  </si>
  <si>
    <t>Huadian Qingyuan Huaqiao Industrial Park Distributed Gas power station</t>
  </si>
  <si>
    <t>广东华电清远华侨工业园天然气分布式能源站</t>
  </si>
  <si>
    <t>https://www.gem.wiki/Qingyuan_Shijiao_Distributed_Natural_Gas_power_station</t>
  </si>
  <si>
    <t>Qingyuan Shijiao Distributed Natural Gas power station</t>
  </si>
  <si>
    <t>国能清远石角天然气分布式能源站</t>
  </si>
  <si>
    <t>https://www.gem.wiki/Fujian_Sansteel_Minguang_Co.,_Ltd._Gas_Power_Project</t>
  </si>
  <si>
    <t>Fujian Sansteel Minguang Co., Ltd. Gas Power Project</t>
  </si>
  <si>
    <t>福建三钢闽光股份有限公司80MW煤气高效发电机组</t>
  </si>
  <si>
    <t>https://www.gem.wiki/Minyuan_Iron_and_Steel_Group_Co.,_Ltd._power_project</t>
  </si>
  <si>
    <t>Henan</t>
  </si>
  <si>
    <t>Minyuan Iron and Steel Group Co., Ltd. power project</t>
  </si>
  <si>
    <t>闽源钢铁集团有限公司1×80MW超高温亚临界煤气发电项目</t>
  </si>
  <si>
    <t>https://www.gem.wiki/Wujiang_Shengze_Gas_Thermal_power_station</t>
  </si>
  <si>
    <t>Wujiang Shengze Gas Thermal power station</t>
  </si>
  <si>
    <t>吴江盛泽燃机热电厂</t>
  </si>
  <si>
    <t>https://www.gem.wiki/Hebei_Tangyin_Iron_and_Steel_Co.,_Ltd._Gas_Power_Project</t>
  </si>
  <si>
    <t>Hebei Tangyin Iron and Steel Co., Ltd. Gas Power Project</t>
  </si>
  <si>
    <t>河北唐银钢铁有限公司退城搬迁项目2X65MW超高温超高压富余煤气发电工程</t>
  </si>
  <si>
    <t>https://www.gem.wiki/Qian'an_City_Jiujiang_Wire_Co.,_Ltd._power_project</t>
  </si>
  <si>
    <t>Qian'an City Jiujiang Wire Co., Ltd. power project</t>
  </si>
  <si>
    <t>迁安市九江线材有限责任公司1×145MW超临界煤气发电三期项目</t>
  </si>
  <si>
    <t>https://www.gem.wiki/Yichang_Zhongji_Thermal_power_station</t>
  </si>
  <si>
    <t>Yichang Zhongji Thermal power station</t>
  </si>
  <si>
    <t>宜昌市夷陵区中基热电厂</t>
  </si>
  <si>
    <t>https://www.gem.wiki/Shanxi_Gaoyi_Steel_Co.,_Ltd._power_project</t>
  </si>
  <si>
    <t>Shanxi Gaoyi Steel Co., Ltd. power project</t>
  </si>
  <si>
    <t>山西高义钢铁有限公司80MW超高温亚临界煤气发电项目</t>
  </si>
  <si>
    <t>https://www.gem.wiki/Yudean_Dinghu_Gas_power_station</t>
  </si>
  <si>
    <t>Yudean Dinghu Gas power station</t>
  </si>
  <si>
    <t>粤电鼎湖天然气热电厂</t>
  </si>
  <si>
    <t>https://www.gem.wiki/Nanjing_Nangang_Industrial_Development_Co.,_Ltd._power_project</t>
  </si>
  <si>
    <t>Nanjing Nangang Industrial Development Co., Ltd. power project</t>
  </si>
  <si>
    <t>南京南钢产业发展有限公司资源综合利用高效发电项目</t>
  </si>
  <si>
    <t>https://www.gem.wiki/Huadian_Chongqing_Tongnan_power_station</t>
  </si>
  <si>
    <t>Huadian Chongqing Tongnan power station</t>
  </si>
  <si>
    <t>华电重庆潼南燃机热电联产项目一期</t>
  </si>
  <si>
    <t>https://www.gem.wiki/Datang_Chaozhou_power_station</t>
  </si>
  <si>
    <t>Datang Chaozhou power station</t>
  </si>
  <si>
    <t>大唐（华瀛）潮州热电冷联产项目</t>
  </si>
  <si>
    <t>https://www.gem.wiki/SPIC_Dongguan_Dongcheng_Natural_Gas_power_station</t>
  </si>
  <si>
    <t>SPIC Dongguan Dongcheng Natural Gas power station</t>
  </si>
  <si>
    <t>国家电投东莞东城天然气热电联产扩建工程</t>
  </si>
  <si>
    <t>https://www.gem.wiki/Dongguan_Songshanhu_power_station</t>
  </si>
  <si>
    <t>Dongguan Songshanhu power station</t>
  </si>
  <si>
    <t>华润电力东莞松山湖分布式能源项目</t>
  </si>
  <si>
    <t>https://www.gem.wiki/Huaneng_Yantai_Gas_power_station</t>
  </si>
  <si>
    <t>Huaneng Yantai Gas power station</t>
  </si>
  <si>
    <t>华能烟台发电厂2×9F级燃气蒸汽联合循环热电联产项目</t>
  </si>
  <si>
    <t>https://www.gem.wiki/Huadian_Shunde_Longjiang_Distributed_Gas_power_station</t>
  </si>
  <si>
    <t>Huadian Shunde Longjiang Distributed Gas power station</t>
  </si>
  <si>
    <t>华电顺德龙江燃气分布式能源站（一期）</t>
  </si>
  <si>
    <t>https://www.gem.wiki/China_Energy_Hainan_Sanyadong_power_station</t>
  </si>
  <si>
    <t>China Energy Hainan Sanyadong power station</t>
  </si>
  <si>
    <t>国家能源集团海南公司三亚东天然气发电项目</t>
  </si>
  <si>
    <t>https://www.gem.wiki/Guangdong_Energy_Jieyang_Dananhai_power_station</t>
  </si>
  <si>
    <t>Guangdong Energy Jieyang Dananhai power station</t>
  </si>
  <si>
    <t>广东能源揭阳大南海天然气热电联产项目</t>
  </si>
  <si>
    <t>https://www.gem.wiki/Jilin_Songhuajiang_power_station</t>
  </si>
  <si>
    <t>Jilin Songhuajiang power station</t>
  </si>
  <si>
    <t>吉林松花江热电有限公司燃气机组工程项目</t>
  </si>
  <si>
    <t>https://www.gem.wiki/Huangtai_power_station</t>
  </si>
  <si>
    <t>Huangtai power station</t>
  </si>
  <si>
    <t>华能济南黄台发电厂</t>
  </si>
  <si>
    <t>https://www.gem.wiki/Anji_Meixi_Gas_power_station</t>
  </si>
  <si>
    <t>Anji Meixi Gas power station</t>
  </si>
  <si>
    <t>安吉梅溪燃机电厂</t>
  </si>
  <si>
    <t>https://www.gem.wiki/Huaneng_Nantong_power_station</t>
  </si>
  <si>
    <t>Huaneng Nantong power station</t>
  </si>
  <si>
    <t>华能南通电厂</t>
  </si>
  <si>
    <t>https://www.gem.wiki/Guangdong_Shajiao_power_complex</t>
  </si>
  <si>
    <t>Guangdong Shajiao power complex</t>
  </si>
  <si>
    <t>广东能源东莞谢岗调峰气电项目</t>
  </si>
  <si>
    <t>澄海益鑫天然气分布式二期项目</t>
  </si>
  <si>
    <t>https://www.gem.wiki/Yudean_Shenzhen_Qianwan_Gas_power_station</t>
  </si>
  <si>
    <t>Yudean Shenzhen Qianwan Gas power station</t>
  </si>
  <si>
    <t>粤电深圳前湾燃机电厂</t>
  </si>
  <si>
    <t>2-3</t>
  </si>
  <si>
    <t>https://www.gem.wiki/Huaneng_Jilin_Songyuan_power_station</t>
  </si>
  <si>
    <t>Huaneng Jilin Songyuan power station</t>
  </si>
  <si>
    <t>华能松原燃机热电厂</t>
  </si>
  <si>
    <t>https://www.gem.wiki/Tangshan_Ganglu_Iron_&amp;_Steel_Co.,_Ltd._power_project</t>
  </si>
  <si>
    <t>Tangshan Ganglu Iron &amp; Steel Co., Ltd. power project</t>
  </si>
  <si>
    <t>唐山港陆钢铁有限公司1×135MW超超临界能源回收煤气发电项目</t>
  </si>
  <si>
    <t>https://www.gem.wiki/Datang_Hunan_Xiangtan_power_station</t>
  </si>
  <si>
    <t>Datang Hunan Xiangtan power station</t>
  </si>
  <si>
    <t>湘潭2x500兆瓦燃机热电联产项目</t>
  </si>
  <si>
    <t>https://www.gem.wiki/Fuling_Baitao_power_station</t>
  </si>
  <si>
    <t>Fuling Baitao power station</t>
  </si>
  <si>
    <t>重庆涪陵白涛化工园区热电联产项目</t>
  </si>
  <si>
    <t>https://www.gem.wiki/Huarun_Dongguan_Dalang_Gas_power_station</t>
  </si>
  <si>
    <t>Huarun Dongguan Dalang Gas power station</t>
  </si>
  <si>
    <t>华润电力东莞大朗天然气发电项目</t>
  </si>
  <si>
    <t>https://www.gem.wiki/Shunde_Jun'an_Gas_Thermal_power_station</t>
  </si>
  <si>
    <t>Shunde Jun'an Gas Thermal power station</t>
  </si>
  <si>
    <t>顺德均安片区燃气热电厂</t>
  </si>
  <si>
    <t>https://www.gem.wiki/Beijing_Jingneng_Guangdong_Dongyuan_Gas_power_station</t>
  </si>
  <si>
    <t>Beijing Jingneng Guangdong Dongyuan Gas power station</t>
  </si>
  <si>
    <t>河源东源天然气4×400MW级热电联产项目</t>
  </si>
  <si>
    <t>https://www.gem.wiki/Guangdong_Huizhou_New_Material_Industrial_Park_power_station</t>
  </si>
  <si>
    <t>Guangdong Huizhou New Material Industrial Park power station</t>
  </si>
  <si>
    <t>惠州新材料产业园热电冷联产项目</t>
  </si>
  <si>
    <t>广海湾天然气热电联产项目一期</t>
  </si>
  <si>
    <t>https://www.gem.wiki/Huadian_Heshan_Gas_Thermal_power_station</t>
  </si>
  <si>
    <t>Huadian Heshan Gas Thermal power station</t>
  </si>
  <si>
    <t>华电广东鹤山燃机热电站</t>
  </si>
  <si>
    <t>https://www.gem.wiki/Yudean_Xinhui_power_station</t>
  </si>
  <si>
    <t>Yudean Xinhui power station</t>
  </si>
  <si>
    <t>粤电新会电厂二期</t>
  </si>
  <si>
    <t>https://www.gem.wiki/CNOOC_Zhejiang_Yuyao_power_station</t>
  </si>
  <si>
    <t>CNOOC Zhejiang Yuyao power station</t>
  </si>
  <si>
    <t>中海油宁波余姚燃气-蒸汽联合循环发电项目</t>
  </si>
  <si>
    <t>https://www.gem.wiki/Shandong_Qingdao_Laixi_Juneng_power_station</t>
  </si>
  <si>
    <t>Shandong Qingdao Laixi Juneng power station</t>
  </si>
  <si>
    <t>莱西聚能天然气热电联产工程</t>
  </si>
  <si>
    <t>汕尾海丰天然气热电联产保障电源项目一期</t>
  </si>
  <si>
    <t>https://www.gem.wiki/Shanwei_Haifeng_power_station</t>
  </si>
  <si>
    <t>Shanwei Haifeng power station</t>
  </si>
  <si>
    <t>汕尾海丰天然气热电联产</t>
  </si>
  <si>
    <t>https://www.gem.wiki/Datang_Jinhua_power_station</t>
  </si>
  <si>
    <t>Datang Jinhua power station</t>
  </si>
  <si>
    <t>大唐金华天然气发电项目</t>
  </si>
  <si>
    <t>https://www.gem.wiki/Dongyuan_County_power_station</t>
  </si>
  <si>
    <t>Dongyuan County power station</t>
  </si>
  <si>
    <t>东源县热电联产项目</t>
  </si>
  <si>
    <t>https://www.gem.wiki/Guangdong_Yangxi_power_station</t>
  </si>
  <si>
    <t>Guangdong Yangxi power station</t>
  </si>
  <si>
    <t>阳江阳西天然气热冷电联产项目一期工程</t>
  </si>
  <si>
    <t>阳江阳西天然气热冷电联产项目一期工 程</t>
  </si>
  <si>
    <t>https://www.gem.wiki/Huaneng_Xiangyin_power_station</t>
  </si>
  <si>
    <t>Huaneng Xiangyin power station</t>
  </si>
  <si>
    <t>华能湖南湘阴调峰燃气厂</t>
  </si>
  <si>
    <t>https://www.gem.wiki/SDIC_Jineng_(Zhoushan)_Gas_power_station</t>
  </si>
  <si>
    <t>SDIC Jineng (Zhoushan) Gas power station</t>
  </si>
  <si>
    <t>国投吉能（舟山）燃气发电厂</t>
  </si>
  <si>
    <t>NG, H</t>
  </si>
  <si>
    <t>https://www.gem.wiki/Datang_Guangzhou_Conghua_Gas_power_station</t>
  </si>
  <si>
    <t>Datang Guangzhou Conghua Gas power station</t>
  </si>
  <si>
    <t>大唐广州从化燃气发电厂</t>
  </si>
  <si>
    <t>https://www.gem.wiki/Huadian_Fuxin_Zengcheng_power_station</t>
  </si>
  <si>
    <t>Huadian Fuxin Zengcheng power station</t>
  </si>
  <si>
    <t>华电福新增城电厂二期项目</t>
  </si>
  <si>
    <t>https://www.gem.wiki/Tianjin_Beijiao_power_station</t>
  </si>
  <si>
    <t>Tianjin Beijiao power station</t>
  </si>
  <si>
    <t>天津北郊燃气电厂</t>
  </si>
  <si>
    <t>https://www.gem.wiki/Huaneng_Tianjin_Lingang_Gas_Thermal_power_station</t>
  </si>
  <si>
    <t>Huaneng Tianjin Lingang Gas Thermal power station</t>
  </si>
  <si>
    <t>华能天津临港燃机热电厂</t>
  </si>
  <si>
    <t>https://www.gem.wiki/CNOOC_Hainan_Yangpu_Gas_power_station</t>
  </si>
  <si>
    <t>CNOOC Hainan Yangpu Gas power station</t>
  </si>
  <si>
    <t>中海油海南洋浦电厂</t>
  </si>
  <si>
    <t>https://www.gem.wiki/Dongguan_Qishi_Natural_Gas_power_station</t>
  </si>
  <si>
    <t>Dongguan Qishi Natural Gas power station</t>
  </si>
  <si>
    <t>东莞企石天然气分布式热电厂</t>
  </si>
  <si>
    <t>https://www.gem.wiki/Jiulong_Paper_Mill_power_station</t>
  </si>
  <si>
    <t>Jiulong Paper Mill power station</t>
  </si>
  <si>
    <t>玖龙纸业东莞天然气热电站</t>
  </si>
  <si>
    <t>https://www.gem.wiki/Lee_&amp;_Man_Paper_power_station</t>
  </si>
  <si>
    <t>Lee &amp; Man Paper power station</t>
  </si>
  <si>
    <t>广东理文造纸有限公司自备电厂</t>
  </si>
  <si>
    <t>华电顺德龙江燃气分布式能源站（二期）</t>
  </si>
  <si>
    <t>https://www.gem.wiki/Fujian_Great_Dong_Hai_Industrial_Group_Co.,Lit_Gas_Power_Project</t>
  </si>
  <si>
    <t>Fujian Great Dong Hai Industrial Group Co.,Lit Gas Power Project</t>
  </si>
  <si>
    <t>福建大东海实业集团有限公司1×93MW煤气发电项目工程</t>
  </si>
  <si>
    <t>https://www.gem.wiki/Guangdong_Yudean_Panyu_Gas_power_station</t>
  </si>
  <si>
    <t>Guangdong Yudean Panyu Gas power station</t>
  </si>
  <si>
    <t>广东能源广州番禺气电项目</t>
  </si>
  <si>
    <t>https://www.gem.wiki/Zhishicheng_Hengyun_power_station</t>
  </si>
  <si>
    <t>Zhishicheng Hengyun power station</t>
  </si>
  <si>
    <t>知识城恒运天然气热电联产项目</t>
  </si>
  <si>
    <t>https://www.gem.wiki/Huaneng_Longmen_Gas_power_station</t>
  </si>
  <si>
    <t>Huaneng Longmen Gas power station</t>
  </si>
  <si>
    <t>华能龙门天然气发电站</t>
  </si>
  <si>
    <t>https://www.gem.wiki/Lianyungang_Xingxin_Iron_and_Steel_Co.,_Ltd._power_project</t>
  </si>
  <si>
    <t>Lianyungang Xingxin Iron and Steel Co., Ltd. power project</t>
  </si>
  <si>
    <t>连云港兴鑫钢铁有限公司1×80MW亚临界超高温煤气发电项目</t>
  </si>
  <si>
    <t>https://www.gem.wiki/Shandong_Iron_&amp;_Steel_Group_Yongfeng_Lingang_Corp._Lingang_Advanced_Special_Steel_Industry_Base_power_station</t>
  </si>
  <si>
    <t>Shandong Iron &amp; Steel Group Yongfeng Lingang Corp. Lingang Advanced Special Steel Industry Base power station</t>
  </si>
  <si>
    <t>山东钢铁集团永锋临港有限公司临港先进优特钢产业基地二期项目2×135MW超临界煤气发电项目</t>
  </si>
  <si>
    <t>https://www.gem.wiki/Luoyang_Wanzhong_Jili_Gas_Thermal_power_station</t>
  </si>
  <si>
    <t>Luoyang Wanzhong Jili Gas Thermal power station</t>
  </si>
  <si>
    <t>洛阳万众吉利热电厂</t>
  </si>
  <si>
    <t>https://www.gem.wiki/Datang_Nanjing_Xiaguan-3_power_station</t>
  </si>
  <si>
    <t>Datang Nanjing Xiaguan-3 power station</t>
  </si>
  <si>
    <t>大唐南京发电厂</t>
  </si>
  <si>
    <t>河北安丰钢铁有限公司2#煤气发电项目</t>
  </si>
  <si>
    <t>1-1R</t>
  </si>
  <si>
    <t>1-2R</t>
  </si>
  <si>
    <t>河北安丰钢铁有限公司100MW超高温亚临界煤气发电项目</t>
  </si>
  <si>
    <t>2R</t>
  </si>
  <si>
    <t>https://www.gem.wiki/Hainan_Qionghai_power_station</t>
  </si>
  <si>
    <t>Hainan Qionghai power station</t>
  </si>
  <si>
    <t>海南琼海2x460MW级燃气—蒸汽联合循环电厂工程项目</t>
  </si>
  <si>
    <t>https://www.gem.wiki/Shenzhen_Yuhu_Gas_power_station</t>
  </si>
  <si>
    <t>Shenzhen Yuhu Gas power station</t>
  </si>
  <si>
    <t>深圳钰湖燃气发电厂</t>
  </si>
  <si>
    <t>https://www.gem.wiki/Shougang_Jingtang_United_Iron_&amp;_Steel_Co.,_Ltd._power_project</t>
  </si>
  <si>
    <t>Shougang Jingtang United Iron &amp; Steel Co., Ltd. power project</t>
  </si>
  <si>
    <t>首钢京唐钢铁联合有限责任公司</t>
  </si>
  <si>
    <t>https://www.gem.wiki/Tangshan_Donghua_Iron_&amp;_Steel_Enterprise_Group_Co.,_Ltd._power_project</t>
  </si>
  <si>
    <t>Tangshan Donghua Iron &amp; Steel Enterprise Group Co., Ltd. power project</t>
  </si>
  <si>
    <t>唐山东华钢铁企业集团有限公司2×93MW超高温亚临界煤气发电项目</t>
  </si>
  <si>
    <t>https://www.gem.wiki/Huadian_Gaocun_Gas_Distributed_Energy_Station</t>
  </si>
  <si>
    <t>Huadian Gaocun Gas Distributed Energy Station</t>
  </si>
  <si>
    <t>华电高村燃气分布式能源站</t>
  </si>
  <si>
    <t>https://www.gem.wiki/Yantai_Southeast_Gas_Thermal_power_station</t>
  </si>
  <si>
    <t>Yantai Southeast Gas Thermal power station</t>
  </si>
  <si>
    <t>烟台东南部天然气热电厂</t>
  </si>
  <si>
    <t>https://www.gem.wiki/Shanxi_Dongfang_Resources_Development_Group_Co.,_Ltd._power_project</t>
  </si>
  <si>
    <t>Shanxi Dongfang Resources Development Group Co., Ltd. power project</t>
  </si>
  <si>
    <t>山西东方资源超超临界煤气综合利用分布式发电项目</t>
  </si>
  <si>
    <t>https://www.gem.wiki/Zhongshan_Yong'an_Gas_Thermal_power_station</t>
  </si>
  <si>
    <t>Zhongshan Yong'an Gas Thermal power station</t>
  </si>
  <si>
    <t>中山永安热电厂</t>
  </si>
  <si>
    <t>https://www.gem.wiki/Zhoushan_Petrochemical_Base_Cogen_power_station</t>
  </si>
  <si>
    <t>Zhoushan Petrochemical Base Cogen power station</t>
  </si>
  <si>
    <t>舟山石化热电厂</t>
  </si>
  <si>
    <t>https://www.gem.wiki/CNOOC_Zhuhai_Gas_power_station</t>
  </si>
  <si>
    <t>CNOOC Zhuhai Gas power station</t>
  </si>
  <si>
    <t>中海油珠海天然气发电厂</t>
  </si>
  <si>
    <t>https://www.gem.wiki/Huadian_Zhuhai_Doumen_power_station</t>
  </si>
  <si>
    <t>Huadian Zhuhai Doumen power station</t>
  </si>
  <si>
    <t>珠海斗门华电热电联产项目</t>
  </si>
  <si>
    <t>https://www.gem.wiki/Huadian_Zibo_Gas_power_station</t>
  </si>
  <si>
    <t>Huadian Zibo Gas power station</t>
  </si>
  <si>
    <t>华电淄博2×9F级燃气蒸汽联合循环热电联产</t>
  </si>
  <si>
    <t>序号</t>
  </si>
  <si>
    <t>机组名称</t>
  </si>
  <si>
    <t>电厂名称</t>
  </si>
  <si>
    <t>电厂期数</t>
  </si>
  <si>
    <t>机组编号</t>
  </si>
  <si>
    <t>堆型</t>
  </si>
  <si>
    <t>城市</t>
  </si>
  <si>
    <t>县</t>
  </si>
  <si>
    <t>经度</t>
  </si>
  <si>
    <t>纬度</t>
  </si>
  <si>
    <t>装机容量(MW)</t>
  </si>
  <si>
    <t>业主单位</t>
  </si>
  <si>
    <t>开工日期</t>
  </si>
  <si>
    <t>首次并网</t>
  </si>
  <si>
    <t>商业运行</t>
  </si>
  <si>
    <t>预计投运</t>
  </si>
  <si>
    <t>退役日期</t>
  </si>
  <si>
    <t>福清1号</t>
  </si>
  <si>
    <t>福清核电厂</t>
  </si>
  <si>
    <t>1期</t>
  </si>
  <si>
    <t>1号机组</t>
  </si>
  <si>
    <t>M310 / CNP1000</t>
  </si>
  <si>
    <t>在运</t>
  </si>
  <si>
    <t>福州市</t>
  </si>
  <si>
    <t>福清市</t>
  </si>
  <si>
    <t>中核集团 </t>
  </si>
  <si>
    <t>福清2号</t>
  </si>
  <si>
    <t>2号机组</t>
  </si>
  <si>
    <t>福清3号</t>
  </si>
  <si>
    <t>3号机组</t>
  </si>
  <si>
    <t>福清4号</t>
  </si>
  <si>
    <t>4号机组</t>
  </si>
  <si>
    <t>福清5号</t>
  </si>
  <si>
    <t>5号机组</t>
  </si>
  <si>
    <t>华龙一号 </t>
  </si>
  <si>
    <t>福清6号</t>
  </si>
  <si>
    <t>6号机组</t>
  </si>
  <si>
    <t>宁德1号</t>
  </si>
  <si>
    <t>宁德核电厂</t>
  </si>
  <si>
    <t>CPR1000 </t>
  </si>
  <si>
    <t>宁德市</t>
  </si>
  <si>
    <t>福鼎市</t>
  </si>
  <si>
    <t>中国广核集团 </t>
  </si>
  <si>
    <t>宁德2号</t>
  </si>
  <si>
    <t>宁德3号</t>
  </si>
  <si>
    <t>宁德4号</t>
  </si>
  <si>
    <t>霞浦示范快堆1号</t>
  </si>
  <si>
    <t>霞浦示范快堆</t>
  </si>
  <si>
    <t>CFR600 </t>
  </si>
  <si>
    <t>在建</t>
  </si>
  <si>
    <t>霞浦县</t>
  </si>
  <si>
    <t>霞浦示范快堆2号</t>
  </si>
  <si>
    <t>漳州1号</t>
  </si>
  <si>
    <t>漳州核电厂</t>
  </si>
  <si>
    <t>漳州市</t>
  </si>
  <si>
    <t>东山县</t>
  </si>
  <si>
    <t>漳州2号</t>
  </si>
  <si>
    <t>漳州3号</t>
  </si>
  <si>
    <t>2期</t>
  </si>
  <si>
    <t>核准</t>
  </si>
  <si>
    <t>2022-09-13 核准</t>
  </si>
  <si>
    <t>漳州4号</t>
  </si>
  <si>
    <t>大亚湾1号</t>
  </si>
  <si>
    <t>大亚湾核电厂</t>
  </si>
  <si>
    <t>M310 </t>
  </si>
  <si>
    <t>宝安区</t>
  </si>
  <si>
    <t>大亚湾2号</t>
  </si>
  <si>
    <t>岭澳1号</t>
  </si>
  <si>
    <t>岭澳核电厂</t>
  </si>
  <si>
    <t>岭澳2号</t>
  </si>
  <si>
    <t>岭澳3号</t>
  </si>
  <si>
    <t>岭澳4号</t>
  </si>
  <si>
    <t>台山1号</t>
  </si>
  <si>
    <t>台山核电厂</t>
  </si>
  <si>
    <t>EPR </t>
  </si>
  <si>
    <t>江门市</t>
  </si>
  <si>
    <t>台山市</t>
  </si>
  <si>
    <t>台山2号</t>
  </si>
  <si>
    <t>太平岭1号</t>
  </si>
  <si>
    <t>太平岭核电厂</t>
  </si>
  <si>
    <t>惠东县</t>
  </si>
  <si>
    <t>太平岭2号</t>
  </si>
  <si>
    <t>阳江1号</t>
  </si>
  <si>
    <t>阳江核电厂</t>
  </si>
  <si>
    <t>2008/12/16 </t>
  </si>
  <si>
    <t>2013/12/31 </t>
  </si>
  <si>
    <t>2014/03/25 </t>
  </si>
  <si>
    <t>阳江2号</t>
  </si>
  <si>
    <t>2009/06/04 </t>
  </si>
  <si>
    <t>2015/03/10 </t>
  </si>
  <si>
    <t>2015/06/05 </t>
  </si>
  <si>
    <t>阳江3号</t>
  </si>
  <si>
    <t>2010/11/15 </t>
  </si>
  <si>
    <t>2015/10/18 </t>
  </si>
  <si>
    <t>2016/01/01 </t>
  </si>
  <si>
    <t>阳江4号</t>
  </si>
  <si>
    <t>2012/11/17 </t>
  </si>
  <si>
    <t>2017/01/08 </t>
  </si>
  <si>
    <t>2017/03/15 </t>
  </si>
  <si>
    <t>阳江5号</t>
  </si>
  <si>
    <t>ACPR1000 </t>
  </si>
  <si>
    <t>2013/09/27 </t>
  </si>
  <si>
    <t>2018/05/23 </t>
  </si>
  <si>
    <t>2018/07/12 </t>
  </si>
  <si>
    <t>阳江6号</t>
  </si>
  <si>
    <t>2013/12/23 </t>
  </si>
  <si>
    <t>2019/06/29 </t>
  </si>
  <si>
    <t>2019/07/24 </t>
  </si>
  <si>
    <t>2019/10/16 </t>
  </si>
  <si>
    <t>2020/09/04 </t>
  </si>
  <si>
    <t>2022/09/13 核准</t>
  </si>
  <si>
    <t>防城港1号</t>
  </si>
  <si>
    <t>防城港核电厂</t>
  </si>
  <si>
    <t>防城港市</t>
  </si>
  <si>
    <t>防城区</t>
  </si>
  <si>
    <t>防城港2号</t>
  </si>
  <si>
    <t>防城港3号</t>
  </si>
  <si>
    <r>
      <rPr>
        <sz val="10"/>
        <rFont val="宋体"/>
        <charset val="134"/>
      </rPr>
      <t>3号机组</t>
    </r>
  </si>
  <si>
    <t>防城港4号</t>
  </si>
  <si>
    <r>
      <rPr>
        <sz val="10"/>
        <rFont val="宋体"/>
        <charset val="134"/>
      </rPr>
      <t>4号机组</t>
    </r>
  </si>
  <si>
    <t>昌江1号</t>
  </si>
  <si>
    <t>昌江核电厂</t>
  </si>
  <si>
    <t>CNP600 </t>
  </si>
  <si>
    <t>昌江黎族自治县</t>
  </si>
  <si>
    <t>昌江2号</t>
  </si>
  <si>
    <t>昌江3号</t>
  </si>
  <si>
    <t>华能集团 </t>
  </si>
  <si>
    <t>昌江4号</t>
  </si>
  <si>
    <t>昌江小堆示范工程</t>
  </si>
  <si>
    <t>小堆示范工程</t>
  </si>
  <si>
    <t>玲珑一号 ACP100 </t>
  </si>
  <si>
    <t>田湾1号</t>
  </si>
  <si>
    <t>田湾核电站</t>
  </si>
  <si>
    <t>AES-91</t>
  </si>
  <si>
    <t>连云港市</t>
  </si>
  <si>
    <t>连云区</t>
  </si>
  <si>
    <t>中核集团</t>
  </si>
  <si>
    <t>田湾2号</t>
  </si>
  <si>
    <t>田湾3号</t>
  </si>
  <si>
    <t>VVER-1000/428</t>
  </si>
  <si>
    <t>田湾4号</t>
  </si>
  <si>
    <t>田湾5号</t>
  </si>
  <si>
    <t>3期</t>
  </si>
  <si>
    <t>CNP1000</t>
  </si>
  <si>
    <t>田湾6号</t>
  </si>
  <si>
    <t>田湾7号</t>
  </si>
  <si>
    <t>4期</t>
  </si>
  <si>
    <r>
      <rPr>
        <sz val="10"/>
        <rFont val="宋体"/>
        <charset val="134"/>
      </rPr>
      <t>7号机组</t>
    </r>
  </si>
  <si>
    <t>VVER-1200</t>
  </si>
  <si>
    <t>田湾8号</t>
  </si>
  <si>
    <r>
      <rPr>
        <sz val="10"/>
        <rFont val="宋体"/>
        <charset val="134"/>
      </rPr>
      <t>8号机组</t>
    </r>
  </si>
  <si>
    <t>红沿河1号</t>
  </si>
  <si>
    <t>红沿河核电厂</t>
  </si>
  <si>
    <t>CPR1000</t>
  </si>
  <si>
    <t>大连市</t>
  </si>
  <si>
    <t>瓦房店市</t>
  </si>
  <si>
    <t>中国广核集团</t>
  </si>
  <si>
    <t>红沿河2号</t>
  </si>
  <si>
    <t>红沿河3号</t>
  </si>
  <si>
    <t>红沿河4号</t>
  </si>
  <si>
    <t>红沿河5号</t>
  </si>
  <si>
    <t>ACPR1000</t>
  </si>
  <si>
    <t>红沿河6号</t>
  </si>
  <si>
    <t>徐大堡3号</t>
  </si>
  <si>
    <t>徐大堡核电站</t>
  </si>
  <si>
    <t>葫芦岛市</t>
  </si>
  <si>
    <t>兴城市</t>
  </si>
  <si>
    <t>徐大堡4号</t>
  </si>
  <si>
    <t>国核示范工程1号</t>
  </si>
  <si>
    <t>国和一号示范工程</t>
  </si>
  <si>
    <t>CAP1400</t>
  </si>
  <si>
    <t>威海市</t>
  </si>
  <si>
    <t>任城区</t>
  </si>
  <si>
    <t>国家电投集团</t>
  </si>
  <si>
    <t>国核示范工程2号</t>
  </si>
  <si>
    <t>海阳1号</t>
  </si>
  <si>
    <t>海阳核电厂</t>
  </si>
  <si>
    <t>AP1000</t>
  </si>
  <si>
    <t>烟台市</t>
  </si>
  <si>
    <t>海阳市</t>
  </si>
  <si>
    <t>海阳2号</t>
  </si>
  <si>
    <t>海阳3号</t>
  </si>
  <si>
    <t>CAP1000</t>
  </si>
  <si>
    <t>海阳4号</t>
  </si>
  <si>
    <t>石岛湾1号</t>
  </si>
  <si>
    <t>石岛湾核电厂</t>
  </si>
  <si>
    <t>HTR-PM 高温气冷堆</t>
  </si>
  <si>
    <t>华能集团</t>
  </si>
  <si>
    <t>方家山1号</t>
  </si>
  <si>
    <t>方家山核电厂</t>
  </si>
  <si>
    <t>嘉兴市</t>
  </si>
  <si>
    <t>海盐县</t>
  </si>
  <si>
    <t>方家山2号</t>
  </si>
  <si>
    <t>秦山二期1号</t>
  </si>
  <si>
    <t>秦山第二核电厂</t>
  </si>
  <si>
    <t>CNP600</t>
  </si>
  <si>
    <t>秦山二期2号</t>
  </si>
  <si>
    <t>秦山二期3号</t>
  </si>
  <si>
    <t>秦山二期4号</t>
  </si>
  <si>
    <t>秦山三期1号</t>
  </si>
  <si>
    <t>秦山第三核电厂</t>
  </si>
  <si>
    <t>CANDU6</t>
  </si>
  <si>
    <t>秦山三期2号</t>
  </si>
  <si>
    <t>秦山一期</t>
  </si>
  <si>
    <t>秦山核电厂</t>
  </si>
  <si>
    <t>CNP300</t>
  </si>
  <si>
    <t>三澳1号</t>
  </si>
  <si>
    <t>三澳核电厂</t>
  </si>
  <si>
    <t>华龙一号</t>
  </si>
  <si>
    <t>温州市</t>
  </si>
  <si>
    <t>苍南县</t>
  </si>
  <si>
    <t>三澳2号</t>
  </si>
  <si>
    <t>三门1号</t>
  </si>
  <si>
    <t>三门核电厂</t>
  </si>
  <si>
    <t>三门县</t>
  </si>
  <si>
    <t>三门2号</t>
  </si>
  <si>
    <t>三门3号</t>
  </si>
  <si>
    <t>三门4号</t>
  </si>
  <si>
    <t>2022-04-20 核准</t>
  </si>
  <si>
    <t>金山1号 Chinshan 1</t>
  </si>
  <si>
    <t>第一核电厂（金山）</t>
  </si>
  <si>
    <t>BWR-4</t>
  </si>
  <si>
    <t>退役</t>
  </si>
  <si>
    <t>台湾省</t>
  </si>
  <si>
    <t>新北市</t>
  </si>
  <si>
    <t>石门区</t>
  </si>
  <si>
    <t>国圣2号 Kuosheng 2</t>
  </si>
  <si>
    <t>第二核电厂（国圣）</t>
  </si>
  <si>
    <t>BWR-6</t>
  </si>
  <si>
    <t>万里区</t>
  </si>
  <si>
    <t>马鞍山1号 Maanshan 1</t>
  </si>
  <si>
    <t>第三核电厂（马鞍山）</t>
  </si>
  <si>
    <t>WE 312 (3 loop-12 foot)</t>
  </si>
  <si>
    <t>屏东县</t>
  </si>
  <si>
    <t>马鞍山2号 Maanshan 2</t>
  </si>
  <si>
    <t>金山2号 Chinshan 2</t>
  </si>
  <si>
    <t>国圣1号 Kuosheng 1</t>
  </si>
  <si>
    <t>龙门1号 Lungmen 1</t>
  </si>
  <si>
    <t>第四核电厂（龙门）</t>
  </si>
  <si>
    <t>ABWR</t>
  </si>
  <si>
    <t>取消</t>
  </si>
  <si>
    <t>贡寮区</t>
  </si>
  <si>
    <t>龙门2号 Lungmen 2</t>
  </si>
  <si>
    <t>项目名称</t>
  </si>
  <si>
    <t>项目状态</t>
  </si>
  <si>
    <t>建成时间</t>
  </si>
  <si>
    <t>地区</t>
  </si>
  <si>
    <t>年设计发电量（亿千瓦时）</t>
  </si>
  <si>
    <t>塔/线/槽式</t>
  </si>
  <si>
    <t>建成时间（预计）</t>
  </si>
  <si>
    <t>建设状态</t>
  </si>
  <si>
    <t>开工时间</t>
  </si>
  <si>
    <t>中广核太阳能德令哈有限公司导热油槽式5万千瓦光热发电项目</t>
  </si>
  <si>
    <t>青海省德令哈市西出口光伏（热）产业园区</t>
  </si>
  <si>
    <t>槽式</t>
  </si>
  <si>
    <t>2018年6月30日并网</t>
  </si>
  <si>
    <t>建成投运</t>
  </si>
  <si>
    <t>首航高科能源技术股份有限公司（原北京首航艾启威节能技术股份有限公司）敦煌熔盐塔式10万千瓦光热发电示范项目</t>
  </si>
  <si>
    <t>甘肃省敦煌市七 里镇西光电产业园</t>
  </si>
  <si>
    <t>塔式</t>
  </si>
  <si>
    <t>2019 年 6 月</t>
  </si>
  <si>
    <t>青海中控太阳能发电有限公司德令哈熔盐塔式5万千万光热发电项目</t>
  </si>
  <si>
    <t>青海省德令哈 市西出口光伏（热）产业园区</t>
  </si>
  <si>
    <t>2018 年 12 月 30 日并网发电，2019 年 4 月 17 日实现了满
负荷运行</t>
  </si>
  <si>
    <t>中国电建西北勘测设计研究院有限公司共和熔盐塔式5万千瓦光热发电项目（中电建青海共和 50MW 塔式项目）</t>
  </si>
  <si>
    <t>青海省海南州共和县生态太阳能发电园区</t>
  </si>
  <si>
    <t>2020 年 11 月 6 日实现满负荷运行 2021 年 4 月通过国家光热
发电项目示范性验收</t>
  </si>
  <si>
    <t>中国电力工程顾问集团西北电力设计院有限公司哈密熔盐塔式5万千瓦光热发电项目（中能建哈密 50MW 塔式项目）</t>
  </si>
  <si>
    <t>新疆哈密市伊吾县</t>
  </si>
  <si>
    <t>2019 年 12 月 29 日实现首次并网。2021 年 6 月 18 日凌
晨 01 时 26 分并网发电，9 月 6 日实现全容量发电。</t>
  </si>
  <si>
    <t>2017 年 10 月 19 日</t>
  </si>
  <si>
    <t>兰州大成科技股份有限公司敦煌熔盐线性菲涅尔式5万千瓦光热发电示范项目（兰州大成敦煌 50MW 线菲项目）</t>
  </si>
  <si>
    <t>甘肃省敦煌市七里镇光电产业园区</t>
  </si>
  <si>
    <t>线性
菲涅耳式</t>
  </si>
  <si>
    <t>2019 年 12 月 31 日实现并网发电。2020年 6 月 18 日太阳能集热场系统整体并网发电投运 [17</t>
  </si>
  <si>
    <t>内蒙古中核龙腾新能源有限公司乌拉特中旗导热油槽式10万千瓦光热发电项目（中船新能乌拉特中旗 100MW 槽式项目）</t>
  </si>
  <si>
    <t>内蒙古巴彦淖尔市乌拉特中旗</t>
  </si>
  <si>
    <t>2020 年 1 月 8 日首次
实现并网发电，2020 年 12 月 16 日实现满负荷发电，2021 年 10 月 20 日通过国家示范性验收。</t>
  </si>
  <si>
    <t>2018 年 6 月</t>
  </si>
  <si>
    <t>鲁能格尔木多能互补 50MW 塔式项目</t>
  </si>
  <si>
    <t>青海省海西州多能互补基地</t>
  </si>
  <si>
    <t xml:space="preserve"> 2019年 9 月 19 日成功一次并网， 2020 年 8 月 27 日完成了 120 小时可靠性运行， 2021 年 5 月 14 日，光热电站完成涉网联合试验。</t>
  </si>
  <si>
    <t>玉门鑫能光热第一电力有限公司熔盐塔式5万千瓦光热发电项目</t>
  </si>
  <si>
    <t>玉门市</t>
  </si>
  <si>
    <t>2017年8月31 日，常规动力岛正式开工建设</t>
  </si>
  <si>
    <t>深圳市金钒能源科技有限公司阿克塞5万千瓦熔盐槽式光热发电项目</t>
  </si>
  <si>
    <t>主体工程2017年6月份开工建设</t>
  </si>
  <si>
    <t>国电投黄河上游水电开发有限责任公司德令哈水工质塔式13.5万千瓦光热发电项目（现由中控太阳能接续开发）</t>
  </si>
  <si>
    <t>2021年3月25日项目正式开建。</t>
  </si>
  <si>
    <t>中国三峡新能源有限公司金塔熔盐塔式10万千瓦光热发电项目（现由中控太阳能接续开发）</t>
  </si>
  <si>
    <t>计划于2023年底实现全容量并网发电</t>
  </si>
  <si>
    <t>达华工程管理（集团）有限公司尚义水工质塔式5万千瓦光热发电项目</t>
  </si>
  <si>
    <t>北京国华电力有限责任公司玉门熔盐塔式10万千瓦光热发电项目（现由首航高科接续开发）</t>
  </si>
  <si>
    <t>退出首批</t>
  </si>
  <si>
    <t>常州龙腾太阳能热电设备有限公司玉门东镇导热油槽式5万千瓦光热发电项目</t>
  </si>
  <si>
    <t>2018年6月19日奠基</t>
  </si>
  <si>
    <t>中海阳能源集团股份有限公司玉门东镇导热油槽式5万千瓦光热发电项目</t>
  </si>
  <si>
    <t>2017年8月12日，前期场平工程正式启动，项目正式进入全面建设阶段。</t>
  </si>
  <si>
    <t>中节能甘肃武威太阳能发电有限公司古浪导热油槽式10万千瓦光热发电项目</t>
  </si>
  <si>
    <t>中阳张家口察北能源有限公司熔盐槽式6.4万千瓦光热发电项目</t>
  </si>
  <si>
    <t>2017年4月17日（2014年7月举行开工仪式。）</t>
  </si>
  <si>
    <t>北方联合电力有限责任公司乌拉特旗导热油菲涅尔式5万千瓦光热发电项目</t>
  </si>
  <si>
    <t>中信张北新能源开发有限公司水工质类菲涅尔式5万千瓦光热发电项目</t>
  </si>
  <si>
    <t>张北华强兆阳能源有限公司张家口水工质类菲涅尔式5万千瓦太阳能热发电项目</t>
  </si>
  <si>
    <t>三、发电装机容量</t>
  </si>
  <si>
    <t>万千瓦</t>
  </si>
  <si>
    <t>水电</t>
  </si>
  <si>
    <t>其中:抽水蓄能</t>
  </si>
  <si>
    <t>火电</t>
  </si>
  <si>
    <t>其中:燃煤</t>
  </si>
  <si>
    <t>燃气</t>
  </si>
  <si>
    <t>燃油</t>
  </si>
  <si>
    <t>其中:生物质发电</t>
  </si>
  <si>
    <t>太阳能发电</t>
  </si>
  <si>
    <t>其他</t>
  </si>
  <si>
    <t>非化石能源发电装机容量</t>
  </si>
  <si>
    <t>六、新增发电装机容量</t>
  </si>
  <si>
    <t>其中常规燃煤</t>
  </si>
  <si>
    <t>其中煤矸石发电</t>
  </si>
  <si>
    <t>其中:常规燃气</t>
  </si>
  <si>
    <t>煤层气发电</t>
  </si>
  <si>
    <t>其中:余温、余气、余压</t>
  </si>
  <si>
    <t>垃圾焚烧发电</t>
  </si>
  <si>
    <t>秸秆、蔗渣、林木质发电</t>
  </si>
  <si>
    <t>七、火电机组退役和关停容量</t>
  </si>
  <si>
    <t>6000千瓦及以上火电厂装机容量</t>
  </si>
  <si>
    <t>燃煤</t>
  </si>
  <si>
    <t>其中：煤矸石发电</t>
  </si>
  <si>
    <t>其中常规燃气</t>
  </si>
  <si>
    <t>其中：余温、余气、余热发电</t>
  </si>
  <si>
    <t>沼气</t>
  </si>
  <si>
    <t>项 目</t>
  </si>
  <si>
    <t>(电热当量
计算法)
(Calorific Value
Calculation)</t>
  </si>
  <si>
    <t>原煤
Raw Coal</t>
  </si>
  <si>
    <t>洗精煤
Cleaned
Coal</t>
  </si>
  <si>
    <t>其他洗煤
Other
Washed
Coal</t>
  </si>
  <si>
    <t>煤制品
Briquettes</t>
  </si>
  <si>
    <t>煤矸石
Gangue</t>
  </si>
  <si>
    <t>焦炭
Coke</t>
  </si>
  <si>
    <t>焦炉煤气
Coke Oven
Gas</t>
  </si>
  <si>
    <t>高炉煤气
Blast Furnace
Gas</t>
  </si>
  <si>
    <t>转炉煤气
Converter
Gas</t>
  </si>
  <si>
    <t>其他煤气
Other Gas</t>
  </si>
  <si>
    <t>其他焦化产品
Other
Coking
Products</t>
  </si>
  <si>
    <t>原油
Crude Oil</t>
  </si>
  <si>
    <t>汽油
Gasoline</t>
  </si>
  <si>
    <t>煤油
Kerosene</t>
  </si>
  <si>
    <t>柴油
Diesel Oil</t>
  </si>
  <si>
    <t>燃料油
Fuel Oil</t>
  </si>
  <si>
    <t>石脑油
Naphtha</t>
  </si>
  <si>
    <t>润滑油
Lubricants</t>
  </si>
  <si>
    <t>石蜡
Paraffin
Waxes</t>
  </si>
  <si>
    <t>溶剂油
White spirit</t>
  </si>
  <si>
    <t>石油沥青
Bitumen
Asphalt</t>
  </si>
  <si>
    <t>石油焦
Petroleum
Coke</t>
  </si>
  <si>
    <t>液化石油气
Liquefied
Petroleum Gas</t>
  </si>
  <si>
    <t>炼厂干气
Refinery
Gas</t>
  </si>
  <si>
    <t>其他石油制品
Other
Petroleum
Products</t>
  </si>
  <si>
    <t>天然气
Natural Gas</t>
  </si>
  <si>
    <t>液化天然气
Liquefied
Natural Gas</t>
  </si>
  <si>
    <t>热力
Heat</t>
  </si>
  <si>
    <t>电力
Electricity</t>
  </si>
  <si>
    <t>其他能源
Other
Energy</t>
  </si>
  <si>
    <t>Crude Oil</t>
  </si>
  <si>
    <t>Petroleum</t>
  </si>
  <si>
    <t>Heavy or Residual Fuel Oil</t>
  </si>
  <si>
    <t>原油</t>
  </si>
  <si>
    <t>汽油</t>
  </si>
  <si>
    <t>煤油</t>
  </si>
  <si>
    <t>柴油</t>
  </si>
  <si>
    <t>燃料油</t>
  </si>
  <si>
    <t>石脑油</t>
  </si>
  <si>
    <t>石油焦</t>
  </si>
  <si>
    <t>其他石油制品</t>
  </si>
  <si>
    <t>Total</t>
  </si>
  <si>
    <t>petroleum gasoline</t>
  </si>
  <si>
    <t>jet fuel or kerosene</t>
  </si>
  <si>
    <t>petroleum diesel</t>
  </si>
  <si>
    <t>heavy fuel oil</t>
  </si>
  <si>
    <t>LPG propane or butane</t>
  </si>
  <si>
    <t>数据来源</t>
  </si>
  <si>
    <t>Shanghai's Existing Capacity 2022</t>
  </si>
  <si>
    <t>光伏装机</t>
  </si>
  <si>
    <t>https://news.bjx.com.cn/html/20230201/1285696.shtml</t>
  </si>
  <si>
    <t>2022 年，上海市发电装机总容量 2830.11万千瓦，其中</t>
  </si>
  <si>
    <t>2022-2021</t>
  </si>
  <si>
    <t>风电装机</t>
  </si>
  <si>
    <t xml:space="preserve">火电 2528.29万千瓦，占比89.33%； </t>
  </si>
  <si>
    <t>Combustion</t>
  </si>
  <si>
    <t>生物质发电</t>
  </si>
  <si>
    <t xml:space="preserve">风电106.98万千瓦，占比3.78% ； </t>
  </si>
  <si>
    <t>燃气调峰装机</t>
  </si>
  <si>
    <t>太阳能发电194.85万千瓦，占比6.89%。</t>
  </si>
  <si>
    <t>Solar</t>
  </si>
  <si>
    <t>燃气发电</t>
  </si>
  <si>
    <t>深远海域和陆上分散式风电新增</t>
  </si>
  <si>
    <t>市外非化石能源电力</t>
  </si>
  <si>
    <t>Province</t>
  </si>
  <si>
    <t>BPMCCS</t>
  </si>
  <si>
    <t>Mandated Construction (MW)</t>
  </si>
  <si>
    <t>natural gas nonpeaker</t>
  </si>
  <si>
    <t>nuclear</t>
  </si>
  <si>
    <t>onshore wind</t>
  </si>
  <si>
    <t>solar PV</t>
  </si>
  <si>
    <t>solar thermal</t>
  </si>
  <si>
    <t>geothermal</t>
  </si>
  <si>
    <t>natural gas peaker</t>
  </si>
  <si>
    <t>offshore wind</t>
  </si>
  <si>
    <t>PMCCS based on annouced project not calibrated with policy target</t>
  </si>
  <si>
    <t>Expected Capacity before checking with policy target</t>
  </si>
  <si>
    <t>policy target</t>
  </si>
  <si>
    <t>Start Year Capacities (MW)</t>
  </si>
  <si>
    <t>preexisting</t>
  </si>
  <si>
    <t>2025 operating</t>
  </si>
  <si>
    <t>2025 construction</t>
  </si>
  <si>
    <t>target difference</t>
  </si>
  <si>
    <t>（政策新建：2022年发布）</t>
  </si>
  <si>
    <t>process heat</t>
  </si>
  <si>
    <t>preexisting nonretiring (not used in U.S. dataset)</t>
  </si>
  <si>
    <t>newly built</t>
  </si>
  <si>
    <t>preexisting nonretiring</t>
  </si>
  <si>
    <t>Peakers that Provide Flexibility Points (dimensionless)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</si>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</sst>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);[Red]\(0.0000\)"/>
    <numFmt numFmtId="178" formatCode="yyyy/mm/dd;@"/>
    <numFmt numFmtId="179" formatCode="0.0000_ "/>
    <numFmt numFmtId="180" formatCode="0_);[Red]\(0\)"/>
    <numFmt numFmtId="181" formatCode="0.00_ "/>
    <numFmt numFmtId="182" formatCode="[$-409]mmm/yy;@"/>
    <numFmt numFmtId="183" formatCode="0.0"/>
    <numFmt numFmtId="184" formatCode="0.00_);[Red]\(0.00\)"/>
  </numFmts>
  <fonts count="6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rgb="FF000000"/>
      <name val="Arial"/>
      <charset val="134"/>
    </font>
    <font>
      <b/>
      <sz val="11"/>
      <color rgb="FFFFFFFF"/>
      <name val="Calibri"/>
      <charset val="134"/>
    </font>
    <font>
      <b/>
      <sz val="11"/>
      <color theme="4" tint="-0.249977111117893"/>
      <name val="Calibri"/>
      <charset val="134"/>
    </font>
    <font>
      <b/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231F20"/>
      <name val="等线"/>
      <charset val="134"/>
      <scheme val="minor"/>
    </font>
    <font>
      <sz val="12"/>
      <name val="等线"/>
      <charset val="134"/>
      <scheme val="minor"/>
    </font>
    <font>
      <sz val="12"/>
      <color rgb="FF333333"/>
      <name val="等线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name val="等线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</font>
    <font>
      <b/>
      <sz val="11"/>
      <color theme="0"/>
      <name val="等线"/>
      <charset val="134"/>
      <scheme val="minor"/>
    </font>
    <font>
      <b/>
      <sz val="11"/>
      <color rgb="FF231F2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sz val="10"/>
      <color rgb="FF000000"/>
      <name val="Times New Roman"/>
      <charset val="134"/>
    </font>
    <font>
      <sz val="11"/>
      <name val="Arial"/>
      <charset val="134"/>
    </font>
    <font>
      <b/>
      <sz val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0"/>
      <name val="Times New Roman"/>
      <charset val="134"/>
    </font>
    <font>
      <sz val="10"/>
      <name val="SimSun"/>
      <charset val="134"/>
    </font>
    <font>
      <sz val="11"/>
      <color rgb="FF000000"/>
      <name val="宋体"/>
      <charset val="134"/>
    </font>
    <font>
      <sz val="7"/>
      <name val="Times New Roman"/>
      <charset val="134"/>
    </font>
    <font>
      <sz val="11"/>
      <color rgb="FF231F20"/>
      <name val="等线"/>
      <charset val="134"/>
      <scheme val="minor"/>
    </font>
    <font>
      <sz val="11"/>
      <name val="Microsoft YaHei"/>
      <charset val="134"/>
    </font>
    <font>
      <sz val="11"/>
      <name val="FangSong"/>
      <charset val="134"/>
    </font>
    <font>
      <sz val="11"/>
      <name val="等线"/>
      <charset val="134"/>
    </font>
    <font>
      <b/>
      <sz val="9"/>
      <name val="SimSun"/>
      <charset val="134"/>
    </font>
    <font>
      <sz val="9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8D7CD"/>
        <bgColor indexed="64"/>
      </patternFill>
    </fill>
    <fill>
      <patternFill patternType="solid">
        <fgColor rgb="FFFCECE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ECF4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9" borderId="25" applyNumberFormat="0" applyAlignment="0" applyProtection="0">
      <alignment vertical="center"/>
    </xf>
    <xf numFmtId="0" fontId="39" fillId="20" borderId="26" applyNumberFormat="0" applyAlignment="0" applyProtection="0">
      <alignment vertical="center"/>
    </xf>
    <xf numFmtId="0" fontId="40" fillId="20" borderId="25" applyNumberFormat="0" applyAlignment="0" applyProtection="0">
      <alignment vertical="center"/>
    </xf>
    <xf numFmtId="0" fontId="41" fillId="21" borderId="27" applyNumberForma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" fillId="0" borderId="0"/>
    <xf numFmtId="0" fontId="6" fillId="0" borderId="0">
      <alignment vertical="center"/>
    </xf>
    <xf numFmtId="0" fontId="2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0" fillId="2" borderId="0" xfId="59" applyFill="1"/>
    <xf numFmtId="0" fontId="1" fillId="0" borderId="0" xfId="59" applyFont="1"/>
    <xf numFmtId="0" fontId="2" fillId="0" borderId="0" xfId="59" applyFont="1"/>
    <xf numFmtId="0" fontId="2" fillId="2" borderId="0" xfId="59" applyFont="1" applyFill="1"/>
    <xf numFmtId="0" fontId="0" fillId="0" borderId="0" xfId="59"/>
    <xf numFmtId="0" fontId="1" fillId="2" borderId="0" xfId="59" applyFont="1" applyFill="1"/>
    <xf numFmtId="0" fontId="1" fillId="3" borderId="0" xfId="59" applyFont="1" applyFill="1"/>
    <xf numFmtId="0" fontId="0" fillId="0" borderId="0" xfId="58"/>
    <xf numFmtId="0" fontId="0" fillId="0" borderId="0" xfId="58" applyAlignment="1">
      <alignment wrapText="1"/>
    </xf>
    <xf numFmtId="2" fontId="0" fillId="0" borderId="0" xfId="58" applyNumberFormat="1"/>
    <xf numFmtId="1" fontId="0" fillId="0" borderId="0" xfId="58" applyNumberFormat="1"/>
    <xf numFmtId="0" fontId="3" fillId="0" borderId="0" xfId="58" applyFont="1"/>
    <xf numFmtId="0" fontId="4" fillId="0" borderId="0" xfId="59" applyFont="1"/>
    <xf numFmtId="0" fontId="3" fillId="0" borderId="0" xfId="59" applyFont="1"/>
    <xf numFmtId="0" fontId="5" fillId="0" borderId="0" xfId="59" applyFont="1"/>
    <xf numFmtId="0" fontId="1" fillId="4" borderId="0" xfId="59" applyFont="1" applyFill="1" applyAlignment="1"/>
    <xf numFmtId="176" fontId="0" fillId="0" borderId="0" xfId="59" applyNumberFormat="1"/>
    <xf numFmtId="0" fontId="0" fillId="0" borderId="0" xfId="59" applyFont="1"/>
    <xf numFmtId="0" fontId="6" fillId="0" borderId="0" xfId="53" applyAlignment="1"/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7" fillId="0" borderId="0" xfId="6">
      <alignment vertical="center"/>
    </xf>
    <xf numFmtId="0" fontId="8" fillId="0" borderId="0" xfId="6" applyFont="1">
      <alignment vertical="center"/>
    </xf>
    <xf numFmtId="0" fontId="9" fillId="0" borderId="0" xfId="0" applyFont="1">
      <alignment vertical="center"/>
    </xf>
    <xf numFmtId="0" fontId="0" fillId="0" borderId="0" xfId="52" applyAlignment="1">
      <alignment vertical="center"/>
    </xf>
    <xf numFmtId="0" fontId="0" fillId="0" borderId="0" xfId="52" applyAlignment="1">
      <alignment wrapText="1"/>
    </xf>
    <xf numFmtId="0" fontId="0" fillId="0" borderId="0" xfId="52"/>
    <xf numFmtId="49" fontId="10" fillId="0" borderId="1" xfId="52" applyNumberFormat="1" applyFont="1" applyBorder="1" applyAlignment="1">
      <alignment horizontal="center" vertical="center"/>
    </xf>
    <xf numFmtId="49" fontId="10" fillId="0" borderId="2" xfId="52" applyNumberFormat="1" applyFont="1" applyBorder="1" applyAlignment="1">
      <alignment horizontal="center" vertical="center" wrapText="1"/>
    </xf>
    <xf numFmtId="49" fontId="10" fillId="0" borderId="3" xfId="52" applyNumberFormat="1" applyFont="1" applyBorder="1" applyAlignment="1">
      <alignment horizontal="center" vertical="center" wrapText="1"/>
    </xf>
    <xf numFmtId="0" fontId="10" fillId="0" borderId="0" xfId="51" applyFont="1" applyAlignment="1">
      <alignment horizontal="right" vertical="center" wrapText="1"/>
    </xf>
    <xf numFmtId="0" fontId="10" fillId="0" borderId="0" xfId="51" applyFont="1" applyAlignment="1">
      <alignment horizontal="right" vertical="center"/>
    </xf>
    <xf numFmtId="0" fontId="10" fillId="0" borderId="0" xfId="52" applyFont="1" applyAlignment="1">
      <alignment horizontal="right" vertical="center"/>
    </xf>
    <xf numFmtId="49" fontId="10" fillId="0" borderId="0" xfId="52" applyNumberFormat="1" applyFont="1" applyAlignment="1">
      <alignment horizontal="right" vertical="center"/>
    </xf>
    <xf numFmtId="0" fontId="11" fillId="5" borderId="4" xfId="52" applyFont="1" applyFill="1" applyBorder="1" applyAlignment="1">
      <alignment horizontal="left" vertical="center" wrapText="1" readingOrder="1"/>
    </xf>
    <xf numFmtId="0" fontId="11" fillId="5" borderId="5" xfId="52" applyFont="1" applyFill="1" applyBorder="1" applyAlignment="1">
      <alignment horizontal="left" vertical="center" wrapText="1" readingOrder="1"/>
    </xf>
    <xf numFmtId="0" fontId="11" fillId="6" borderId="5" xfId="52" applyFont="1" applyFill="1" applyBorder="1" applyAlignment="1">
      <alignment horizontal="left" vertical="center" wrapText="1" readingOrder="1"/>
    </xf>
    <xf numFmtId="0" fontId="12" fillId="7" borderId="4" xfId="52" applyFont="1" applyFill="1" applyBorder="1" applyAlignment="1">
      <alignment horizontal="left" wrapText="1" readingOrder="1"/>
    </xf>
    <xf numFmtId="0" fontId="12" fillId="7" borderId="5" xfId="52" applyFont="1" applyFill="1" applyBorder="1" applyAlignment="1">
      <alignment horizontal="left" wrapText="1" readingOrder="1"/>
    </xf>
    <xf numFmtId="0" fontId="13" fillId="8" borderId="5" xfId="52" applyFont="1" applyFill="1" applyBorder="1" applyAlignment="1">
      <alignment horizontal="left" wrapText="1" readingOrder="1"/>
    </xf>
    <xf numFmtId="49" fontId="10" fillId="0" borderId="6" xfId="52" applyNumberFormat="1" applyFont="1" applyBorder="1" applyAlignment="1">
      <alignment horizontal="center" vertical="center" wrapText="1"/>
    </xf>
    <xf numFmtId="0" fontId="10" fillId="0" borderId="7" xfId="52" applyFont="1" applyBorder="1" applyAlignment="1">
      <alignment horizontal="right" vertical="center"/>
    </xf>
    <xf numFmtId="49" fontId="10" fillId="0" borderId="7" xfId="52" applyNumberFormat="1" applyFont="1" applyBorder="1" applyAlignment="1">
      <alignment horizontal="right" vertical="center"/>
    </xf>
    <xf numFmtId="10" fontId="0" fillId="0" borderId="0" xfId="52" applyNumberFormat="1"/>
    <xf numFmtId="1" fontId="0" fillId="0" borderId="0" xfId="52" applyNumberFormat="1"/>
    <xf numFmtId="49" fontId="10" fillId="0" borderId="8" xfId="52" applyNumberFormat="1" applyFont="1" applyBorder="1" applyAlignment="1">
      <alignment horizontal="center" vertical="center" wrapText="1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14" fillId="0" borderId="9" xfId="50" applyFont="1" applyBorder="1" applyAlignment="1">
      <alignment horizontal="left" vertical="center" wrapText="1"/>
    </xf>
    <xf numFmtId="0" fontId="14" fillId="0" borderId="10" xfId="50" applyFont="1" applyBorder="1" applyAlignment="1">
      <alignment horizontal="center" vertical="center" wrapText="1"/>
    </xf>
    <xf numFmtId="0" fontId="1" fillId="0" borderId="0" xfId="50" applyFont="1" applyAlignment="1">
      <alignment horizontal="right" vertical="center" wrapText="1"/>
    </xf>
    <xf numFmtId="0" fontId="1" fillId="0" borderId="9" xfId="50" applyFont="1" applyBorder="1" applyAlignment="1">
      <alignment horizontal="left" vertical="center" wrapText="1"/>
    </xf>
    <xf numFmtId="0" fontId="1" fillId="0" borderId="10" xfId="50" applyFont="1" applyBorder="1" applyAlignment="1">
      <alignment horizontal="center" vertical="center" wrapText="1"/>
    </xf>
    <xf numFmtId="0" fontId="1" fillId="0" borderId="11" xfId="50" applyFont="1" applyBorder="1" applyAlignment="1">
      <alignment horizontal="left" vertical="center" wrapText="1"/>
    </xf>
    <xf numFmtId="0" fontId="1" fillId="0" borderId="12" xfId="50" applyFont="1" applyBorder="1" applyAlignment="1">
      <alignment horizontal="center" vertical="center" wrapText="1"/>
    </xf>
    <xf numFmtId="0" fontId="1" fillId="0" borderId="13" xfId="50" applyFont="1" applyBorder="1" applyAlignment="1">
      <alignment horizontal="right" vertical="center" wrapText="1"/>
    </xf>
    <xf numFmtId="0" fontId="1" fillId="0" borderId="14" xfId="50" applyFont="1" applyBorder="1" applyAlignment="1">
      <alignment horizontal="right" vertical="center" wrapText="1"/>
    </xf>
    <xf numFmtId="0" fontId="14" fillId="0" borderId="15" xfId="50" applyFont="1" applyBorder="1" applyAlignment="1">
      <alignment horizontal="left" vertical="center" wrapText="1"/>
    </xf>
    <xf numFmtId="0" fontId="14" fillId="0" borderId="3" xfId="50" applyFont="1" applyBorder="1" applyAlignment="1">
      <alignment horizontal="center" vertical="center" wrapText="1"/>
    </xf>
    <xf numFmtId="0" fontId="1" fillId="0" borderId="0" xfId="50" applyFont="1" applyAlignment="1">
      <alignment horizontal="right" vertical="center"/>
    </xf>
    <xf numFmtId="0" fontId="1" fillId="0" borderId="0" xfId="50" applyFont="1" applyAlignment="1">
      <alignment horizontal="left" vertical="center" wrapText="1"/>
    </xf>
    <xf numFmtId="0" fontId="15" fillId="0" borderId="0" xfId="49" applyFont="1" applyAlignment="1">
      <alignment horizontal="left" vertical="center"/>
    </xf>
    <xf numFmtId="0" fontId="15" fillId="0" borderId="0" xfId="49" applyFont="1">
      <alignment vertical="center"/>
    </xf>
    <xf numFmtId="0" fontId="16" fillId="9" borderId="0" xfId="49" applyFont="1" applyFill="1" applyAlignment="1">
      <alignment horizontal="left" vertical="center" wrapText="1"/>
    </xf>
    <xf numFmtId="0" fontId="17" fillId="0" borderId="0" xfId="62" applyFont="1">
      <alignment vertical="center"/>
    </xf>
    <xf numFmtId="0" fontId="15" fillId="9" borderId="0" xfId="49" applyFont="1" applyFill="1" applyAlignment="1">
      <alignment horizontal="left" vertical="center" wrapText="1"/>
    </xf>
    <xf numFmtId="0" fontId="15" fillId="0" borderId="0" xfId="49" applyFont="1" applyAlignment="1">
      <alignment vertical="center" wrapText="1"/>
    </xf>
    <xf numFmtId="0" fontId="15" fillId="0" borderId="0" xfId="49" applyFont="1" applyAlignment="1">
      <alignment horizontal="left" vertical="center" wrapText="1"/>
    </xf>
    <xf numFmtId="0" fontId="18" fillId="0" borderId="0" xfId="49" applyFont="1" applyAlignment="1">
      <alignment horizontal="left" vertical="center" wrapText="1"/>
    </xf>
    <xf numFmtId="0" fontId="18" fillId="0" borderId="0" xfId="49" applyFont="1" applyAlignment="1">
      <alignment horizontal="left" vertical="center"/>
    </xf>
    <xf numFmtId="14" fontId="15" fillId="0" borderId="0" xfId="49" applyNumberFormat="1" applyFont="1" applyAlignment="1">
      <alignment horizontal="left" vertical="center"/>
    </xf>
    <xf numFmtId="0" fontId="15" fillId="0" borderId="0" xfId="49" applyFont="1" applyAlignment="1">
      <alignment horizontal="center" vertical="center"/>
    </xf>
    <xf numFmtId="0" fontId="10" fillId="0" borderId="0" xfId="55" applyFont="1" applyAlignment="1">
      <alignment horizontal="center" vertical="center"/>
    </xf>
    <xf numFmtId="177" fontId="10" fillId="0" borderId="0" xfId="55" applyNumberFormat="1" applyFont="1" applyAlignment="1">
      <alignment horizontal="center" vertical="center"/>
    </xf>
    <xf numFmtId="49" fontId="10" fillId="0" borderId="0" xfId="55" applyNumberFormat="1" applyFont="1" applyAlignment="1">
      <alignment horizontal="center" vertical="center"/>
    </xf>
    <xf numFmtId="0" fontId="19" fillId="10" borderId="2" xfId="55" applyFont="1" applyFill="1" applyBorder="1" applyAlignment="1">
      <alignment horizontal="center" vertical="center" wrapText="1"/>
    </xf>
    <xf numFmtId="0" fontId="10" fillId="0" borderId="2" xfId="55" applyFont="1" applyBorder="1" applyAlignment="1">
      <alignment horizontal="center" vertical="center"/>
    </xf>
    <xf numFmtId="0" fontId="10" fillId="10" borderId="2" xfId="55" applyFont="1" applyFill="1" applyBorder="1" applyAlignment="1">
      <alignment horizontal="center" vertical="center" wrapText="1"/>
    </xf>
    <xf numFmtId="0" fontId="10" fillId="0" borderId="2" xfId="55" applyFont="1" applyBorder="1" applyAlignment="1">
      <alignment horizontal="center" vertical="center" wrapText="1"/>
    </xf>
    <xf numFmtId="0" fontId="10" fillId="11" borderId="2" xfId="5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7" fontId="10" fillId="0" borderId="2" xfId="55" applyNumberFormat="1" applyFont="1" applyBorder="1" applyAlignment="1">
      <alignment horizontal="center" vertical="center"/>
    </xf>
    <xf numFmtId="49" fontId="19" fillId="10" borderId="2" xfId="55" applyNumberFormat="1" applyFont="1" applyFill="1" applyBorder="1" applyAlignment="1">
      <alignment horizontal="center" vertical="center" wrapText="1"/>
    </xf>
    <xf numFmtId="178" fontId="10" fillId="10" borderId="2" xfId="55" applyNumberFormat="1" applyFont="1" applyFill="1" applyBorder="1" applyAlignment="1">
      <alignment horizontal="center" vertical="center" wrapText="1"/>
    </xf>
    <xf numFmtId="178" fontId="10" fillId="11" borderId="2" xfId="55" applyNumberFormat="1" applyFont="1" applyFill="1" applyBorder="1" applyAlignment="1">
      <alignment horizontal="center" vertical="center" wrapText="1"/>
    </xf>
    <xf numFmtId="179" fontId="10" fillId="0" borderId="2" xfId="55" applyNumberFormat="1" applyFont="1" applyBorder="1" applyAlignment="1">
      <alignment horizontal="center" vertical="center"/>
    </xf>
    <xf numFmtId="14" fontId="10" fillId="11" borderId="2" xfId="0" applyNumberFormat="1" applyFont="1" applyFill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 wrapText="1"/>
    </xf>
    <xf numFmtId="179" fontId="10" fillId="0" borderId="0" xfId="55" applyNumberFormat="1" applyFont="1" applyAlignment="1">
      <alignment horizontal="center" vertical="center"/>
    </xf>
    <xf numFmtId="14" fontId="10" fillId="11" borderId="0" xfId="0" applyNumberFormat="1" applyFont="1" applyFill="1" applyAlignment="1">
      <alignment horizontal="center" vertical="center" wrapText="1"/>
    </xf>
    <xf numFmtId="14" fontId="10" fillId="10" borderId="0" xfId="0" applyNumberFormat="1" applyFont="1" applyFill="1" applyAlignment="1">
      <alignment horizontal="center" vertical="center" wrapText="1"/>
    </xf>
    <xf numFmtId="0" fontId="20" fillId="0" borderId="2" xfId="55" applyFont="1" applyBorder="1" applyAlignment="1">
      <alignment horizontal="center" vertical="center"/>
    </xf>
    <xf numFmtId="0" fontId="21" fillId="0" borderId="2" xfId="55" applyFont="1" applyBorder="1" applyAlignment="1">
      <alignment horizontal="center" vertical="center"/>
    </xf>
    <xf numFmtId="178" fontId="10" fillId="0" borderId="2" xfId="55" applyNumberFormat="1" applyFont="1" applyBorder="1" applyAlignment="1">
      <alignment horizontal="center" vertical="center"/>
    </xf>
    <xf numFmtId="177" fontId="22" fillId="0" borderId="2" xfId="55" applyNumberFormat="1" applyBorder="1" applyAlignment="1">
      <alignment horizontal="center" vertical="center"/>
    </xf>
    <xf numFmtId="14" fontId="10" fillId="0" borderId="2" xfId="55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57" applyFont="1" applyFill="1" applyAlignment="1"/>
    <xf numFmtId="0" fontId="0" fillId="0" borderId="0" xfId="57" applyFont="1" applyFill="1" applyAlignment="1">
      <alignment vertical="center"/>
    </xf>
    <xf numFmtId="0" fontId="23" fillId="0" borderId="16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57" applyAlignment="1">
      <alignment vertical="center" wrapText="1"/>
    </xf>
    <xf numFmtId="0" fontId="0" fillId="0" borderId="0" xfId="57">
      <alignment vertical="center"/>
    </xf>
    <xf numFmtId="0" fontId="24" fillId="12" borderId="16" xfId="57" applyFont="1" applyFill="1" applyBorder="1" applyAlignment="1">
      <alignment horizontal="center" vertical="top" wrapText="1"/>
    </xf>
    <xf numFmtId="0" fontId="0" fillId="0" borderId="0" xfId="57" applyAlignment="1"/>
    <xf numFmtId="0" fontId="25" fillId="0" borderId="0" xfId="57" applyFont="1">
      <alignment vertical="center"/>
    </xf>
    <xf numFmtId="0" fontId="0" fillId="13" borderId="0" xfId="57" applyFill="1" applyAlignment="1"/>
    <xf numFmtId="0" fontId="7" fillId="0" borderId="0" xfId="63" applyAlignment="1">
      <alignment horizontal="justify" vertical="center"/>
    </xf>
    <xf numFmtId="0" fontId="7" fillId="0" borderId="0" xfId="63">
      <alignment vertical="center"/>
    </xf>
    <xf numFmtId="0" fontId="7" fillId="0" borderId="0" xfId="63" applyAlignment="1">
      <alignment vertical="center"/>
    </xf>
    <xf numFmtId="0" fontId="3" fillId="0" borderId="0" xfId="0" applyFont="1" applyAlignment="1"/>
    <xf numFmtId="0" fontId="23" fillId="0" borderId="0" xfId="0" applyFont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180" fontId="0" fillId="0" borderId="0" xfId="0" applyNumberFormat="1">
      <alignment vertical="center"/>
    </xf>
    <xf numFmtId="0" fontId="6" fillId="0" borderId="0" xfId="61" applyAlignment="1">
      <alignment vertical="center" wrapText="1"/>
    </xf>
    <xf numFmtId="0" fontId="6" fillId="0" borderId="0" xfId="61">
      <alignment vertical="center"/>
    </xf>
    <xf numFmtId="0" fontId="4" fillId="0" borderId="0" xfId="61" applyFont="1">
      <alignment vertical="center"/>
    </xf>
    <xf numFmtId="0" fontId="6" fillId="0" borderId="0" xfId="53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2" xfId="61" applyFont="1" applyBorder="1" applyAlignment="1">
      <alignment horizontal="center" vertical="center" wrapText="1"/>
    </xf>
    <xf numFmtId="0" fontId="6" fillId="0" borderId="2" xfId="61" applyBorder="1" applyAlignment="1">
      <alignment horizontal="center" vertical="center" wrapText="1"/>
    </xf>
    <xf numFmtId="0" fontId="1" fillId="0" borderId="2" xfId="64" applyFont="1" applyBorder="1" applyAlignment="1">
      <alignment horizontal="center" vertical="center"/>
    </xf>
    <xf numFmtId="0" fontId="6" fillId="0" borderId="2" xfId="61" applyBorder="1" applyAlignment="1">
      <alignment horizontal="center" vertical="center"/>
    </xf>
    <xf numFmtId="0" fontId="1" fillId="0" borderId="2" xfId="61" applyFont="1" applyBorder="1" applyAlignment="1">
      <alignment horizontal="center" vertical="center"/>
    </xf>
    <xf numFmtId="0" fontId="0" fillId="0" borderId="2" xfId="54" applyBorder="1" applyAlignment="1">
      <alignment horizontal="center" vertical="center"/>
    </xf>
    <xf numFmtId="181" fontId="6" fillId="0" borderId="2" xfId="61" applyNumberFormat="1" applyBorder="1" applyAlignment="1">
      <alignment horizontal="center" vertical="center" wrapText="1"/>
    </xf>
    <xf numFmtId="182" fontId="6" fillId="0" borderId="2" xfId="61" applyNumberFormat="1" applyBorder="1" applyAlignment="1">
      <alignment horizontal="center" vertical="center" wrapText="1"/>
    </xf>
    <xf numFmtId="181" fontId="6" fillId="0" borderId="2" xfId="61" applyNumberFormat="1" applyBorder="1" applyAlignment="1">
      <alignment horizontal="center" vertical="center"/>
    </xf>
    <xf numFmtId="182" fontId="6" fillId="0" borderId="2" xfId="61" applyNumberFormat="1" applyBorder="1" applyAlignment="1">
      <alignment horizontal="center" vertical="center"/>
    </xf>
    <xf numFmtId="181" fontId="1" fillId="0" borderId="2" xfId="61" applyNumberFormat="1" applyFont="1" applyBorder="1" applyAlignment="1">
      <alignment horizontal="center" vertical="center"/>
    </xf>
    <xf numFmtId="182" fontId="4" fillId="0" borderId="2" xfId="61" applyNumberFormat="1" applyFont="1" applyBorder="1" applyAlignment="1">
      <alignment horizontal="center" vertical="center"/>
    </xf>
    <xf numFmtId="181" fontId="0" fillId="0" borderId="2" xfId="54" applyNumberFormat="1" applyBorder="1" applyAlignment="1">
      <alignment horizontal="center" vertical="center"/>
    </xf>
    <xf numFmtId="9" fontId="6" fillId="0" borderId="2" xfId="61" applyNumberFormat="1" applyBorder="1" applyAlignment="1">
      <alignment horizontal="center" vertical="center" wrapText="1"/>
    </xf>
    <xf numFmtId="0" fontId="6" fillId="0" borderId="2" xfId="61" applyBorder="1" applyAlignment="1">
      <alignment vertical="center" wrapText="1"/>
    </xf>
    <xf numFmtId="0" fontId="4" fillId="14" borderId="2" xfId="61" applyFont="1" applyFill="1" applyBorder="1" applyAlignment="1">
      <alignment horizontal="center" vertical="center" wrapText="1"/>
    </xf>
    <xf numFmtId="9" fontId="6" fillId="0" borderId="2" xfId="61" applyNumberFormat="1" applyBorder="1" applyAlignment="1">
      <alignment horizontal="center" vertical="center"/>
    </xf>
    <xf numFmtId="14" fontId="1" fillId="0" borderId="2" xfId="61" applyNumberFormat="1" applyFont="1" applyBorder="1" applyAlignment="1">
      <alignment horizontal="center" vertical="center"/>
    </xf>
    <xf numFmtId="0" fontId="26" fillId="0" borderId="2" xfId="64" applyBorder="1">
      <alignment vertical="center"/>
    </xf>
    <xf numFmtId="0" fontId="6" fillId="0" borderId="2" xfId="61" applyBorder="1">
      <alignment vertical="center"/>
    </xf>
    <xf numFmtId="9" fontId="1" fillId="0" borderId="2" xfId="61" applyNumberFormat="1" applyFont="1" applyBorder="1" applyAlignment="1">
      <alignment horizontal="center" vertical="center"/>
    </xf>
    <xf numFmtId="17" fontId="6" fillId="0" borderId="2" xfId="61" applyNumberFormat="1" applyBorder="1">
      <alignment vertical="center"/>
    </xf>
    <xf numFmtId="9" fontId="0" fillId="0" borderId="2" xfId="54" applyNumberFormat="1" applyBorder="1" applyAlignment="1">
      <alignment horizontal="center" vertical="center"/>
    </xf>
    <xf numFmtId="0" fontId="4" fillId="0" borderId="2" xfId="64" applyFont="1" applyBorder="1" applyAlignment="1">
      <alignment horizontal="center" vertical="center"/>
    </xf>
    <xf numFmtId="0" fontId="4" fillId="0" borderId="0" xfId="53" applyFont="1" applyAlignment="1">
      <alignment horizontal="center" vertical="center"/>
    </xf>
    <xf numFmtId="0" fontId="4" fillId="0" borderId="2" xfId="61" applyFont="1" applyBorder="1" applyAlignment="1">
      <alignment horizontal="center" vertical="center"/>
    </xf>
    <xf numFmtId="0" fontId="6" fillId="0" borderId="2" xfId="53" applyFont="1" applyBorder="1" applyAlignment="1">
      <alignment horizontal="center" vertical="center"/>
    </xf>
    <xf numFmtId="0" fontId="6" fillId="0" borderId="2" xfId="53" applyFont="1" applyBorder="1">
      <alignment vertical="center"/>
    </xf>
    <xf numFmtId="181" fontId="4" fillId="0" borderId="2" xfId="61" applyNumberFormat="1" applyFont="1" applyBorder="1" applyAlignment="1">
      <alignment horizontal="center" vertical="center"/>
    </xf>
    <xf numFmtId="49" fontId="6" fillId="0" borderId="2" xfId="53" applyNumberFormat="1" applyFont="1" applyBorder="1">
      <alignment vertical="center"/>
    </xf>
    <xf numFmtId="9" fontId="4" fillId="0" borderId="2" xfId="61" applyNumberFormat="1" applyFont="1" applyBorder="1" applyAlignment="1">
      <alignment horizontal="center" vertical="center"/>
    </xf>
    <xf numFmtId="14" fontId="4" fillId="0" borderId="2" xfId="61" applyNumberFormat="1" applyFont="1" applyBorder="1" applyAlignment="1">
      <alignment horizontal="center" vertical="center"/>
    </xf>
    <xf numFmtId="0" fontId="27" fillId="0" borderId="2" xfId="64" applyFont="1" applyBorder="1">
      <alignment vertical="center"/>
    </xf>
    <xf numFmtId="0" fontId="4" fillId="0" borderId="2" xfId="61" applyFont="1" applyBorder="1">
      <alignment vertical="center"/>
    </xf>
    <xf numFmtId="0" fontId="4" fillId="0" borderId="7" xfId="61" applyFont="1" applyBorder="1" applyAlignment="1">
      <alignment horizontal="center" vertical="center" wrapText="1"/>
    </xf>
    <xf numFmtId="49" fontId="11" fillId="0" borderId="0" xfId="60" applyNumberFormat="1" applyAlignment="1">
      <alignment horizontal="left" vertical="top" wrapText="1"/>
    </xf>
    <xf numFmtId="49" fontId="11" fillId="0" borderId="0" xfId="60" applyNumberFormat="1" applyAlignment="1">
      <alignment horizontal="left" vertical="top"/>
    </xf>
    <xf numFmtId="49" fontId="11" fillId="0" borderId="18" xfId="60" applyNumberFormat="1" applyBorder="1" applyAlignment="1">
      <alignment horizontal="center" vertical="top" wrapText="1"/>
    </xf>
    <xf numFmtId="49" fontId="11" fillId="0" borderId="16" xfId="60" applyNumberFormat="1" applyBorder="1" applyAlignment="1">
      <alignment horizontal="center" vertical="center" wrapText="1"/>
    </xf>
    <xf numFmtId="49" fontId="11" fillId="0" borderId="16" xfId="60" applyNumberFormat="1" applyBorder="1" applyAlignment="1">
      <alignment horizontal="left" vertical="top" wrapText="1"/>
    </xf>
    <xf numFmtId="49" fontId="11" fillId="14" borderId="16" xfId="60" applyNumberFormat="1" applyFill="1" applyBorder="1" applyAlignment="1">
      <alignment horizontal="center" vertical="center" wrapText="1"/>
    </xf>
    <xf numFmtId="49" fontId="11" fillId="14" borderId="16" xfId="60" applyNumberFormat="1" applyFill="1" applyBorder="1" applyAlignment="1">
      <alignment horizontal="left" vertical="top" wrapText="1"/>
    </xf>
    <xf numFmtId="49" fontId="11" fillId="0" borderId="19" xfId="60" applyNumberFormat="1" applyBorder="1" applyAlignment="1">
      <alignment horizontal="center" vertical="top" wrapText="1"/>
    </xf>
    <xf numFmtId="0" fontId="11" fillId="0" borderId="16" xfId="60" applyBorder="1" applyAlignment="1">
      <alignment horizontal="left" vertical="center" wrapText="1"/>
    </xf>
    <xf numFmtId="1" fontId="28" fillId="0" borderId="16" xfId="60" applyNumberFormat="1" applyFont="1" applyBorder="1" applyAlignment="1">
      <alignment horizontal="center" vertical="center" wrapText="1"/>
    </xf>
    <xf numFmtId="1" fontId="28" fillId="14" borderId="16" xfId="60" applyNumberFormat="1" applyFont="1" applyFill="1" applyBorder="1" applyAlignment="1">
      <alignment horizontal="center" vertical="center" wrapText="1"/>
    </xf>
    <xf numFmtId="183" fontId="28" fillId="14" borderId="16" xfId="60" applyNumberFormat="1" applyFont="1" applyFill="1" applyBorder="1" applyAlignment="1">
      <alignment horizontal="center" vertical="center" wrapText="1"/>
    </xf>
    <xf numFmtId="2" fontId="28" fillId="14" borderId="16" xfId="60" applyNumberFormat="1" applyFont="1" applyFill="1" applyBorder="1" applyAlignment="1">
      <alignment horizontal="center" vertical="center" wrapText="1"/>
    </xf>
    <xf numFmtId="0" fontId="0" fillId="0" borderId="0" xfId="57" applyAlignment="1">
      <alignment horizontal="left" vertical="center"/>
    </xf>
    <xf numFmtId="49" fontId="29" fillId="0" borderId="0" xfId="60" applyNumberFormat="1" applyFont="1" applyAlignment="1">
      <alignment horizontal="left" vertical="top" wrapText="1"/>
    </xf>
    <xf numFmtId="49" fontId="11" fillId="0" borderId="0" xfId="60" applyNumberFormat="1" applyAlignment="1">
      <alignment vertical="top" wrapText="1"/>
    </xf>
    <xf numFmtId="0" fontId="0" fillId="0" borderId="0" xfId="57" applyAlignment="1">
      <alignment horizontal="center" vertical="center"/>
    </xf>
    <xf numFmtId="176" fontId="0" fillId="0" borderId="0" xfId="57" applyNumberFormat="1">
      <alignment vertical="center"/>
    </xf>
    <xf numFmtId="184" fontId="0" fillId="0" borderId="0" xfId="57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15" borderId="0" xfId="0" applyFont="1" applyFill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5" borderId="20" xfId="0" applyFont="1" applyFill="1" applyBorder="1" applyAlignment="1">
      <alignment horizontal="center" vertical="center" wrapText="1"/>
    </xf>
    <xf numFmtId="0" fontId="3" fillId="15" borderId="21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10" xfId="0" applyFont="1" applyFill="1" applyBorder="1">
      <alignment vertical="center"/>
    </xf>
    <xf numFmtId="176" fontId="3" fillId="15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176" fontId="3" fillId="15" borderId="3" xfId="0" applyNumberFormat="1" applyFont="1" applyFill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3" fillId="0" borderId="0" xfId="56" applyFont="1" applyAlignment="1">
      <alignment horizontal="center"/>
    </xf>
    <xf numFmtId="0" fontId="0" fillId="0" borderId="0" xfId="56" applyAlignment="1">
      <alignment horizontal="center"/>
    </xf>
    <xf numFmtId="0" fontId="0" fillId="0" borderId="0" xfId="56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3" fillId="16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3" fontId="1" fillId="0" borderId="0" xfId="0" applyNumberFormat="1" applyFont="1" applyAlignment="1">
      <alignment vertical="top" wrapText="1"/>
    </xf>
    <xf numFmtId="0" fontId="30" fillId="17" borderId="0" xfId="0" applyFont="1" applyFill="1" applyAlignment="1">
      <alignment horizontal="left" vertical="top" wrapText="1"/>
    </xf>
    <xf numFmtId="0" fontId="3" fillId="0" borderId="0" xfId="53" applyFont="1" applyAlignment="1"/>
    <xf numFmtId="0" fontId="3" fillId="0" borderId="2" xfId="53" applyFont="1" applyBorder="1" applyAlignment="1">
      <alignment horizontal="center"/>
    </xf>
    <xf numFmtId="0" fontId="6" fillId="14" borderId="2" xfId="53" applyFill="1" applyBorder="1" applyAlignment="1">
      <alignment horizontal="center"/>
    </xf>
    <xf numFmtId="0" fontId="0" fillId="0" borderId="0" xfId="56" applyAlignment="1" quotePrefix="1">
      <alignment horizont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  <cellStyle name="Normal 2 2 2" xfId="51"/>
    <cellStyle name="Normal 3" xfId="52"/>
    <cellStyle name="常规 2" xfId="53"/>
    <cellStyle name="常规 2 2" xfId="54"/>
    <cellStyle name="常规 2 3" xfId="55"/>
    <cellStyle name="常规 2 4" xfId="56"/>
    <cellStyle name="常规 3" xfId="57"/>
    <cellStyle name="常规 3 2" xfId="58"/>
    <cellStyle name="常规 4" xfId="59"/>
    <cellStyle name="常规 4 2" xfId="60"/>
    <cellStyle name="常规 5" xfId="61"/>
    <cellStyle name="常规 6" xfId="62"/>
    <cellStyle name="超链接 2" xfId="63"/>
    <cellStyle name="超链接 3" xfId="6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'Offshore Wind'!$K$35</c:f>
              <c:strCache>
                <c:ptCount val="1"/>
                <c:pt idx="0">
                  <c:v>Fujian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Wind'!$L$35:$W$35</c:f>
              <c:numCache>
                <c:formatCode>0_);[Red]\(0\)</c:formatCode>
                <c:ptCount val="12"/>
                <c:pt idx="0">
                  <c:v>127</c:v>
                </c:pt>
                <c:pt idx="1">
                  <c:v>627</c:v>
                </c:pt>
                <c:pt idx="2">
                  <c:v>3144</c:v>
                </c:pt>
                <c:pt idx="3">
                  <c:v>3452</c:v>
                </c:pt>
                <c:pt idx="4">
                  <c:v>4445</c:v>
                </c:pt>
                <c:pt idx="5">
                  <c:v>5249</c:v>
                </c:pt>
                <c:pt idx="6">
                  <c:v>5650</c:v>
                </c:pt>
                <c:pt idx="7">
                  <c:v>6050</c:v>
                </c:pt>
                <c:pt idx="8">
                  <c:v>6050</c:v>
                </c:pt>
                <c:pt idx="9">
                  <c:v>6050</c:v>
                </c:pt>
                <c:pt idx="10">
                  <c:v>6050</c:v>
                </c:pt>
                <c:pt idx="11">
                  <c:v>6050</c:v>
                </c:pt>
              </c:numCache>
            </c:numRef>
          </c:val>
        </c:ser>
        <c:ser>
          <c:idx val="1"/>
          <c:order val="1"/>
          <c:tx>
            <c:strRef>
              <c:f>'Offshore Wind'!$K$36</c:f>
              <c:strCache>
                <c:ptCount val="1"/>
                <c:pt idx="0">
                  <c:v>Hainan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Wind'!$L$36:$W$36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3200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'Offshore Wind'!$K$37</c:f>
              <c:strCache>
                <c:ptCount val="1"/>
                <c:pt idx="0">
                  <c:v>Guangdong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Wind'!$L$37:$W$37</c:f>
              <c:numCache>
                <c:formatCode>0_);[Red]\(0\)</c:formatCode>
                <c:ptCount val="12"/>
                <c:pt idx="0">
                  <c:v>198</c:v>
                </c:pt>
                <c:pt idx="1">
                  <c:v>600</c:v>
                </c:pt>
                <c:pt idx="2">
                  <c:v>5433</c:v>
                </c:pt>
                <c:pt idx="3">
                  <c:v>7945</c:v>
                </c:pt>
                <c:pt idx="4">
                  <c:v>10508</c:v>
                </c:pt>
                <c:pt idx="5">
                  <c:v>20065</c:v>
                </c:pt>
                <c:pt idx="6">
                  <c:v>25065</c:v>
                </c:pt>
                <c:pt idx="7">
                  <c:v>25065</c:v>
                </c:pt>
                <c:pt idx="8">
                  <c:v>25065</c:v>
                </c:pt>
                <c:pt idx="9">
                  <c:v>26065</c:v>
                </c:pt>
                <c:pt idx="10">
                  <c:v>26065</c:v>
                </c:pt>
                <c:pt idx="11">
                  <c:v>26065</c:v>
                </c:pt>
              </c:numCache>
            </c:numRef>
          </c:val>
        </c:ser>
        <c:ser>
          <c:idx val="3"/>
          <c:order val="3"/>
          <c:tx>
            <c:strRef>
              <c:f>'Offshore Wind'!$K$38</c:f>
              <c:strCache>
                <c:ptCount val="1"/>
                <c:pt idx="0">
                  <c:v>Liaoning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Wind'!$L$38:$W$38</c:f>
              <c:numCache>
                <c:formatCode>0_);[Red]\(0\)</c:formatCode>
                <c:ptCount val="12"/>
                <c:pt idx="0">
                  <c:v>0</c:v>
                </c:pt>
                <c:pt idx="1">
                  <c:v>299</c:v>
                </c:pt>
                <c:pt idx="2">
                  <c:v>949</c:v>
                </c:pt>
                <c:pt idx="3">
                  <c:v>949</c:v>
                </c:pt>
                <c:pt idx="4">
                  <c:v>1149</c:v>
                </c:pt>
                <c:pt idx="5">
                  <c:v>1149</c:v>
                </c:pt>
                <c:pt idx="6">
                  <c:v>1549</c:v>
                </c:pt>
                <c:pt idx="7">
                  <c:v>1549</c:v>
                </c:pt>
                <c:pt idx="8">
                  <c:v>1549</c:v>
                </c:pt>
                <c:pt idx="9">
                  <c:v>1549</c:v>
                </c:pt>
                <c:pt idx="10">
                  <c:v>1549</c:v>
                </c:pt>
                <c:pt idx="11">
                  <c:v>1549</c:v>
                </c:pt>
              </c:numCache>
            </c:numRef>
          </c:val>
        </c:ser>
        <c:ser>
          <c:idx val="4"/>
          <c:order val="4"/>
          <c:tx>
            <c:strRef>
              <c:f>'Offshore Wind'!$K$39</c:f>
              <c:strCache>
                <c:ptCount val="1"/>
                <c:pt idx="0">
                  <c:v>Shandong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Wind'!$L$39:$W$39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604</c:v>
                </c:pt>
                <c:pt idx="3">
                  <c:v>3107.5</c:v>
                </c:pt>
                <c:pt idx="4">
                  <c:v>4210</c:v>
                </c:pt>
                <c:pt idx="5">
                  <c:v>4720</c:v>
                </c:pt>
                <c:pt idx="6">
                  <c:v>4720</c:v>
                </c:pt>
                <c:pt idx="7">
                  <c:v>4720</c:v>
                </c:pt>
                <c:pt idx="8">
                  <c:v>4720</c:v>
                </c:pt>
                <c:pt idx="9">
                  <c:v>4720</c:v>
                </c:pt>
                <c:pt idx="10">
                  <c:v>4720</c:v>
                </c:pt>
                <c:pt idx="11">
                  <c:v>4720</c:v>
                </c:pt>
              </c:numCache>
            </c:numRef>
          </c:val>
        </c:ser>
        <c:ser>
          <c:idx val="5"/>
          <c:order val="5"/>
          <c:tx>
            <c:strRef>
              <c:f>'Offshore Wind'!$K$40</c:f>
              <c:strCache>
                <c:ptCount val="1"/>
                <c:pt idx="0">
                  <c:v>Zhejiang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Wind'!$L$40:$W$40</c:f>
              <c:numCache>
                <c:formatCode>0_);[Red]\(0\)</c:formatCode>
                <c:ptCount val="12"/>
                <c:pt idx="0">
                  <c:v>252</c:v>
                </c:pt>
                <c:pt idx="1">
                  <c:v>486</c:v>
                </c:pt>
                <c:pt idx="2">
                  <c:v>2021</c:v>
                </c:pt>
                <c:pt idx="3">
                  <c:v>3122</c:v>
                </c:pt>
                <c:pt idx="4">
                  <c:v>4227</c:v>
                </c:pt>
                <c:pt idx="5">
                  <c:v>5031</c:v>
                </c:pt>
                <c:pt idx="6">
                  <c:v>5535</c:v>
                </c:pt>
                <c:pt idx="7">
                  <c:v>5535</c:v>
                </c:pt>
                <c:pt idx="8">
                  <c:v>5535</c:v>
                </c:pt>
                <c:pt idx="9">
                  <c:v>5535</c:v>
                </c:pt>
                <c:pt idx="10">
                  <c:v>5535</c:v>
                </c:pt>
                <c:pt idx="11">
                  <c:v>5535</c:v>
                </c:pt>
              </c:numCache>
            </c:numRef>
          </c:val>
        </c:ser>
        <c:ser>
          <c:idx val="6"/>
          <c:order val="6"/>
          <c:tx>
            <c:strRef>
              <c:f>'Offshore Wind'!$K$41</c:f>
              <c:strCache>
                <c:ptCount val="1"/>
                <c:pt idx="0">
                  <c:v>Guangxi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Wind'!$L$41:$W$41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'Offshore Wind'!$K$42</c:f>
              <c:strCache>
                <c:ptCount val="1"/>
                <c:pt idx="0">
                  <c:v>Hebei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Wind'!$L$42:$W$42</c:f>
              <c:numCache>
                <c:formatCode>0_);[Red]\(0\)</c:formatCode>
                <c:ptCount val="12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</c:ser>
        <c:ser>
          <c:idx val="8"/>
          <c:order val="8"/>
          <c:tx>
            <c:strRef>
              <c:f>'Offshore Wind'!$K$43</c:f>
              <c:strCache>
                <c:ptCount val="1"/>
                <c:pt idx="0">
                  <c:v>Jiangsu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Wind'!$L$43:$W$43</c:f>
              <c:numCache>
                <c:formatCode>0_);[Red]\(0\)</c:formatCode>
                <c:ptCount val="12"/>
                <c:pt idx="0">
                  <c:v>4104</c:v>
                </c:pt>
                <c:pt idx="1">
                  <c:v>5012</c:v>
                </c:pt>
                <c:pt idx="2">
                  <c:v>11643</c:v>
                </c:pt>
                <c:pt idx="3">
                  <c:v>11946</c:v>
                </c:pt>
                <c:pt idx="4">
                  <c:v>12152</c:v>
                </c:pt>
                <c:pt idx="5">
                  <c:v>13452</c:v>
                </c:pt>
                <c:pt idx="6">
                  <c:v>13452</c:v>
                </c:pt>
                <c:pt idx="7">
                  <c:v>13652</c:v>
                </c:pt>
                <c:pt idx="8">
                  <c:v>13652</c:v>
                </c:pt>
                <c:pt idx="9">
                  <c:v>13652</c:v>
                </c:pt>
                <c:pt idx="10">
                  <c:v>13652</c:v>
                </c:pt>
                <c:pt idx="11">
                  <c:v>13652</c:v>
                </c:pt>
              </c:numCache>
            </c:numRef>
          </c:val>
        </c:ser>
        <c:ser>
          <c:idx val="9"/>
          <c:order val="9"/>
          <c:tx>
            <c:strRef>
              <c:f>'Offshore Wind'!$K$44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Wind'!$L$44:$W$44</c:f>
              <c:numCache>
                <c:formatCode>0_);[Red]\(0\)</c:formatCode>
                <c:ptCount val="12"/>
                <c:pt idx="0">
                  <c:v>426</c:v>
                </c:pt>
                <c:pt idx="1">
                  <c:v>426</c:v>
                </c:pt>
                <c:pt idx="2">
                  <c:v>677.5</c:v>
                </c:pt>
                <c:pt idx="3">
                  <c:v>677.5</c:v>
                </c:pt>
                <c:pt idx="4">
                  <c:v>677.5</c:v>
                </c:pt>
                <c:pt idx="5">
                  <c:v>677.5</c:v>
                </c:pt>
                <c:pt idx="6">
                  <c:v>677.5</c:v>
                </c:pt>
                <c:pt idx="7">
                  <c:v>677.5</c:v>
                </c:pt>
                <c:pt idx="8">
                  <c:v>677.5</c:v>
                </c:pt>
                <c:pt idx="9">
                  <c:v>677.5</c:v>
                </c:pt>
                <c:pt idx="10">
                  <c:v>677.5</c:v>
                </c:pt>
                <c:pt idx="11">
                  <c:v>677.5</c:v>
                </c:pt>
              </c:numCache>
            </c:numRef>
          </c:val>
        </c:ser>
        <c:ser>
          <c:idx val="10"/>
          <c:order val="10"/>
          <c:tx>
            <c:strRef>
              <c:f>'Offshore Wind'!$K$45</c:f>
              <c:strCache>
                <c:ptCount val="1"/>
                <c:pt idx="0">
                  <c:v>Tianjin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Wind'!$L$45:$W$45</c:f>
              <c:numCache>
                <c:formatCode>0_);[Red]\(0\)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528655"/>
        <c:axId val="2060471263"/>
      </c:barChart>
      <c:catAx>
        <c:axId val="19375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471263"/>
        <c:crosses val="autoZero"/>
        <c:auto val="1"/>
        <c:lblAlgn val="ctr"/>
        <c:lblOffset val="100"/>
        <c:noMultiLvlLbl val="0"/>
      </c:catAx>
      <c:valAx>
        <c:axId val="20604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5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15689f-5ef8-4b7c-b7e7-b478136f62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14287</xdr:colOff>
      <xdr:row>33</xdr:row>
      <xdr:rowOff>28575</xdr:rowOff>
    </xdr:from>
    <xdr:to>
      <xdr:col>30</xdr:col>
      <xdr:colOff>471487</xdr:colOff>
      <xdr:row>48</xdr:row>
      <xdr:rowOff>57150</xdr:rowOff>
    </xdr:to>
    <xdr:graphicFrame>
      <xdr:nvGraphicFramePr>
        <xdr:cNvPr id="2" name="图表 1"/>
        <xdr:cNvGraphicFramePr/>
      </xdr:nvGraphicFramePr>
      <xdr:xfrm>
        <a:off x="22543770" y="5915025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1104900</xdr:colOff>
      <xdr:row>11</xdr:row>
      <xdr:rowOff>15240</xdr:rowOff>
    </xdr:from>
    <xdr:to>
      <xdr:col>7</xdr:col>
      <xdr:colOff>618490</xdr:colOff>
      <xdr:row>28</xdr:row>
      <xdr:rowOff>167640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4900" y="1971040"/>
          <a:ext cx="6943090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200846</xdr:colOff>
      <xdr:row>10</xdr:row>
      <xdr:rowOff>169481</xdr:rowOff>
    </xdr:from>
    <xdr:to>
      <xdr:col>9</xdr:col>
      <xdr:colOff>271534</xdr:colOff>
      <xdr:row>26</xdr:row>
      <xdr:rowOff>102281</xdr:rowOff>
    </xdr:to>
    <xdr:pic>
      <xdr:nvPicPr>
        <xdr:cNvPr id="3" name="图片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15960" y="1946910"/>
          <a:ext cx="4128135" cy="2778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Rui%20Wang\Inventory\Energy%20Project%20Database\&#26680;&#30005;&#26426;&#32452;\10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机组名单"/>
      <sheetName val="电厂名单"/>
    </sheetNames>
    <sheetDataSet>
      <sheetData sheetId="0"/>
      <sheetData sheetId="1">
        <row r="2">
          <cell r="A2" t="str">
            <v>福清核电厂</v>
          </cell>
          <cell r="B2" t="str">
            <v>福建省</v>
          </cell>
          <cell r="C2" t="str">
            <v>福州市</v>
          </cell>
          <cell r="D2" t="str">
            <v>福清市</v>
          </cell>
          <cell r="E2" t="str">
            <v>福州市福清市三山镇三山镇前薛村</v>
          </cell>
          <cell r="F2">
            <v>119.44923877716</v>
          </cell>
          <cell r="G2">
            <v>25.4407750158799</v>
          </cell>
        </row>
        <row r="3">
          <cell r="A3" t="str">
            <v>宁德核电厂</v>
          </cell>
          <cell r="B3" t="str">
            <v>福建省</v>
          </cell>
          <cell r="C3" t="str">
            <v>宁德市</v>
          </cell>
          <cell r="D3" t="str">
            <v>福鼎市</v>
          </cell>
          <cell r="E3" t="str">
            <v>中国福建省宁德市福鼎市秦屿镇备湾村</v>
          </cell>
          <cell r="F3">
            <v>120.2846006</v>
          </cell>
          <cell r="G3">
            <v>27.0425839</v>
          </cell>
        </row>
        <row r="4">
          <cell r="A4" t="str">
            <v>霞浦示范快堆</v>
          </cell>
          <cell r="B4" t="str">
            <v>福建省</v>
          </cell>
          <cell r="C4" t="str">
            <v>宁德市</v>
          </cell>
          <cell r="D4" t="str">
            <v>霞浦县</v>
          </cell>
          <cell r="E4" t="str">
            <v>中国福建省宁德市霞浦县长春镇长表岛</v>
          </cell>
          <cell r="F4">
            <v>120.1526911</v>
          </cell>
          <cell r="G4">
            <v>26.80127</v>
          </cell>
        </row>
        <row r="5">
          <cell r="A5" t="str">
            <v>漳州核电厂</v>
          </cell>
          <cell r="B5" t="str">
            <v>福建省</v>
          </cell>
          <cell r="C5" t="str">
            <v>漳州市</v>
          </cell>
          <cell r="D5" t="str">
            <v>东山县</v>
          </cell>
          <cell r="E5" t="str">
            <v>福建省漳州市云霄县列屿镇刺仔尾</v>
          </cell>
          <cell r="F5">
            <v>117.4913999</v>
          </cell>
          <cell r="G5">
            <v>23.8307232</v>
          </cell>
        </row>
        <row r="6">
          <cell r="A6" t="str">
            <v>大亚湾核电厂</v>
          </cell>
          <cell r="B6" t="str">
            <v>广东省</v>
          </cell>
          <cell r="C6" t="str">
            <v>深圳市</v>
          </cell>
          <cell r="D6" t="str">
            <v>宝安区</v>
          </cell>
          <cell r="E6" t="str">
            <v>广东省深圳市大鹏新区大鹏半岛排牙山下</v>
          </cell>
          <cell r="F6">
            <v>114.5446691</v>
          </cell>
          <cell r="G6">
            <v>22.5967728</v>
          </cell>
        </row>
        <row r="7">
          <cell r="A7" t="str">
            <v>岭澳核电厂</v>
          </cell>
          <cell r="B7" t="str">
            <v>广东省</v>
          </cell>
          <cell r="C7" t="str">
            <v>深圳市</v>
          </cell>
          <cell r="D7" t="str">
            <v>宝安区</v>
          </cell>
          <cell r="E7" t="str">
            <v>广东省深圳市大鹏新区大鹏半岛东南侧</v>
          </cell>
          <cell r="F7">
            <v>114.5530613</v>
          </cell>
          <cell r="G7">
            <v>22.6061383</v>
          </cell>
        </row>
        <row r="8">
          <cell r="A8" t="str">
            <v>台山核电厂</v>
          </cell>
          <cell r="B8" t="str">
            <v>广东省</v>
          </cell>
          <cell r="C8" t="str">
            <v>江门市</v>
          </cell>
          <cell r="D8" t="str">
            <v>台山市</v>
          </cell>
          <cell r="E8" t="str">
            <v>广东省台山市赤溪镇</v>
          </cell>
          <cell r="F8">
            <v>112.9820519</v>
          </cell>
          <cell r="G8">
            <v>21.9178825</v>
          </cell>
        </row>
        <row r="9">
          <cell r="A9" t="str">
            <v>太平岭核电厂</v>
          </cell>
          <cell r="B9" t="str">
            <v>广东省</v>
          </cell>
          <cell r="C9" t="str">
            <v>惠州市</v>
          </cell>
          <cell r="D9" t="str">
            <v>惠东县</v>
          </cell>
          <cell r="E9" t="str">
            <v>广东省惠州市惠东县黄埠镇</v>
          </cell>
          <cell r="F9">
            <v>114.9844541</v>
          </cell>
          <cell r="G9">
            <v>22.6929774</v>
          </cell>
        </row>
        <row r="10">
          <cell r="A10" t="str">
            <v>阳江核电厂</v>
          </cell>
          <cell r="B10" t="str">
            <v>广东省</v>
          </cell>
          <cell r="C10" t="str">
            <v>阳江市</v>
          </cell>
          <cell r="D10" t="str">
            <v>阳东县</v>
          </cell>
          <cell r="E10" t="str">
            <v>广东省阳江市阳东县东平镇沙环村</v>
          </cell>
          <cell r="F10">
            <v>112.2595573</v>
          </cell>
          <cell r="G10">
            <v>21.7075933</v>
          </cell>
        </row>
        <row r="11">
          <cell r="A11" t="str">
            <v>陆丰核电厂</v>
          </cell>
          <cell r="B11" t="str">
            <v>广东省</v>
          </cell>
          <cell r="C11" t="str">
            <v>汕尾市</v>
          </cell>
          <cell r="D11" t="str">
            <v>陆丰市</v>
          </cell>
          <cell r="E11" t="str">
            <v>广东省陆丰市碣石镇田尾山</v>
          </cell>
          <cell r="F11">
            <v>115.814458</v>
          </cell>
          <cell r="G11">
            <v>22.746666</v>
          </cell>
        </row>
        <row r="12">
          <cell r="A12" t="str">
            <v>廉江核电厂</v>
          </cell>
          <cell r="B12" t="str">
            <v>广东省</v>
          </cell>
          <cell r="C12" t="str">
            <v>湛江市</v>
          </cell>
          <cell r="D12" t="str">
            <v>廉江市</v>
          </cell>
          <cell r="E12" t="str">
            <v>广东省市辖廉江市车板镇田螺岭</v>
          </cell>
          <cell r="F12">
            <v>109.7938262</v>
          </cell>
          <cell r="G12">
            <v>21.4747158</v>
          </cell>
        </row>
        <row r="13">
          <cell r="A13" t="str">
            <v>防城港核电厂</v>
          </cell>
          <cell r="B13" t="str">
            <v>广西壮族自治区</v>
          </cell>
          <cell r="C13" t="str">
            <v>防城港市</v>
          </cell>
          <cell r="D13" t="str">
            <v>防城区</v>
          </cell>
          <cell r="E13" t="str">
            <v>广西省防城港市企沙半岛东侧光坡镇红沙村</v>
          </cell>
          <cell r="F13">
            <v>108.5629969</v>
          </cell>
          <cell r="G13">
            <v>21.6667467</v>
          </cell>
        </row>
        <row r="14">
          <cell r="A14" t="str">
            <v>昌江核电厂</v>
          </cell>
          <cell r="B14" t="str">
            <v>海南省</v>
          </cell>
          <cell r="C14" t="str">
            <v>海南</v>
          </cell>
          <cell r="D14" t="str">
            <v>昌江黎族自治县</v>
          </cell>
          <cell r="E14" t="str">
            <v>海南省昌江县海尾镇唐兴村</v>
          </cell>
          <cell r="F14">
            <v>108.8987239</v>
          </cell>
          <cell r="G14">
            <v>19.4599337</v>
          </cell>
        </row>
        <row r="15">
          <cell r="A15" t="str">
            <v>田湾核电站</v>
          </cell>
          <cell r="B15" t="str">
            <v>江苏省</v>
          </cell>
          <cell r="C15" t="str">
            <v>连云港市</v>
          </cell>
          <cell r="D15" t="str">
            <v>连云区</v>
          </cell>
          <cell r="E15" t="str">
            <v>江苏省连云港市云台山景区高公岛乡柳河村</v>
          </cell>
          <cell r="F15">
            <v>119.4581987</v>
          </cell>
          <cell r="G15">
            <v>34.6880666</v>
          </cell>
        </row>
        <row r="16">
          <cell r="A16" t="str">
            <v>红沿河核电厂</v>
          </cell>
          <cell r="B16" t="str">
            <v>辽宁省</v>
          </cell>
          <cell r="C16" t="str">
            <v>大连市</v>
          </cell>
          <cell r="D16" t="str">
            <v>瓦房店市</v>
          </cell>
          <cell r="E16" t="str">
            <v>辽宁省大连市瓦房店市红沿河镇</v>
          </cell>
          <cell r="F16">
            <v>121.4766563</v>
          </cell>
          <cell r="G16">
            <v>39.7970864</v>
          </cell>
        </row>
        <row r="17">
          <cell r="A17" t="str">
            <v>徐大堡核电站</v>
          </cell>
          <cell r="B17" t="str">
            <v>辽宁省</v>
          </cell>
          <cell r="C17" t="str">
            <v>葫芦岛市</v>
          </cell>
          <cell r="D17" t="str">
            <v>兴城市</v>
          </cell>
          <cell r="E17" t="str">
            <v>辽宁省葫芦岛市兴城市徐大堡村</v>
          </cell>
          <cell r="F17">
            <v>120.5466135</v>
          </cell>
          <cell r="G17">
            <v>40.3498397</v>
          </cell>
        </row>
        <row r="18">
          <cell r="A18" t="str">
            <v>国和一号示范工程</v>
          </cell>
          <cell r="B18" t="str">
            <v>山东省</v>
          </cell>
          <cell r="C18" t="str">
            <v>威海市</v>
          </cell>
          <cell r="D18" t="str">
            <v>任城区</v>
          </cell>
          <cell r="E18" t="str">
            <v>山东省威海市荣成市宁津街道东墩村</v>
          </cell>
          <cell r="F18">
            <v>122.5189394</v>
          </cell>
          <cell r="G18">
            <v>36.9656812</v>
          </cell>
        </row>
        <row r="19">
          <cell r="A19" t="str">
            <v>海阳核电厂</v>
          </cell>
          <cell r="B19" t="str">
            <v>山东省</v>
          </cell>
          <cell r="C19" t="str">
            <v>烟台市</v>
          </cell>
          <cell r="D19" t="str">
            <v>海阳市</v>
          </cell>
          <cell r="E19" t="str">
            <v>山东省烟台室海阳市辛家港</v>
          </cell>
          <cell r="F19">
            <v>121.3812616</v>
          </cell>
          <cell r="G19">
            <v>36.7091849</v>
          </cell>
        </row>
        <row r="20">
          <cell r="A20" t="str">
            <v>石岛湾核电厂</v>
          </cell>
          <cell r="B20" t="str">
            <v>山东省</v>
          </cell>
          <cell r="C20" t="str">
            <v>威海市</v>
          </cell>
          <cell r="D20" t="str">
            <v>任城区</v>
          </cell>
          <cell r="E20" t="str">
            <v>山东省威海市荣成市宁津街道东墩村</v>
          </cell>
          <cell r="F20">
            <v>122.5189394</v>
          </cell>
          <cell r="G20">
            <v>36.9656812</v>
          </cell>
        </row>
        <row r="21">
          <cell r="A21" t="str">
            <v>方家山核电厂</v>
          </cell>
          <cell r="B21" t="str">
            <v>浙江省</v>
          </cell>
          <cell r="C21" t="str">
            <v>嘉兴市</v>
          </cell>
          <cell r="D21" t="str">
            <v>海盐县</v>
          </cell>
          <cell r="E21" t="str">
            <v>浙江省嘉兴市海盐县秦山镇西麓</v>
          </cell>
          <cell r="F21">
            <v>120.9417771</v>
          </cell>
          <cell r="G21">
            <v>30.4404042</v>
          </cell>
        </row>
        <row r="22">
          <cell r="A22" t="str">
            <v>秦山第二核电厂</v>
          </cell>
          <cell r="B22" t="str">
            <v>浙江省</v>
          </cell>
          <cell r="C22" t="str">
            <v>嘉兴市</v>
          </cell>
          <cell r="D22" t="str">
            <v>海盐县</v>
          </cell>
          <cell r="E22" t="str">
            <v>浙江省嘉兴市海盐县秦山镇南麓</v>
          </cell>
          <cell r="F22">
            <v>120.950559</v>
          </cell>
          <cell r="G22">
            <v>30.4412792</v>
          </cell>
        </row>
        <row r="23">
          <cell r="A23" t="str">
            <v>秦山第三核电厂</v>
          </cell>
          <cell r="B23" t="str">
            <v>浙江省</v>
          </cell>
          <cell r="C23" t="str">
            <v>嘉兴市</v>
          </cell>
          <cell r="D23" t="str">
            <v>海盐县</v>
          </cell>
          <cell r="E23" t="str">
            <v>浙江省嘉兴市海盐县秦山镇东麓</v>
          </cell>
          <cell r="F23">
            <v>120.9584601</v>
          </cell>
          <cell r="G23">
            <v>30.4361652</v>
          </cell>
        </row>
        <row r="24">
          <cell r="A24" t="str">
            <v>秦山核电厂</v>
          </cell>
          <cell r="B24" t="str">
            <v>浙江省</v>
          </cell>
          <cell r="C24" t="str">
            <v>嘉兴市</v>
          </cell>
          <cell r="D24" t="str">
            <v>海盐县</v>
          </cell>
          <cell r="E24" t="str">
            <v>浙江省嘉兴市海盐县秦山镇北麓</v>
          </cell>
          <cell r="F24">
            <v>120.9424173</v>
          </cell>
          <cell r="G24">
            <v>30.4203734</v>
          </cell>
        </row>
        <row r="25">
          <cell r="A25" t="str">
            <v>三澳核电厂</v>
          </cell>
          <cell r="B25" t="str">
            <v>浙江省</v>
          </cell>
          <cell r="C25" t="str">
            <v>温州市</v>
          </cell>
          <cell r="D25" t="str">
            <v>苍南县</v>
          </cell>
          <cell r="E25" t="str">
            <v>浙江省温州市苍南县霞关镇三澳村</v>
          </cell>
          <cell r="F25">
            <v>120.5150979</v>
          </cell>
          <cell r="G25">
            <v>27.2012966</v>
          </cell>
        </row>
        <row r="26">
          <cell r="A26" t="str">
            <v>三门核电厂</v>
          </cell>
          <cell r="B26" t="str">
            <v>浙江省</v>
          </cell>
          <cell r="C26" t="str">
            <v>台州市</v>
          </cell>
          <cell r="D26" t="str">
            <v>三门县</v>
          </cell>
          <cell r="E26" t="str">
            <v>台州市三门县健跳镇猫头山半岛上</v>
          </cell>
          <cell r="F26">
            <v>121.638018</v>
          </cell>
          <cell r="G26">
            <v>29.1018862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drc.gov.cn/fggz/hjyzy/tdftzh/202208/t20220808_1332758.html" TargetMode="External"/><Relationship Id="rId1" Type="http://schemas.openxmlformats.org/officeDocument/2006/relationships/hyperlink" Target="https://www.shanghai.gov.cn/202210zfwj/20220521/1d9410e2e7c4474da6618278ccb4528d.html" TargetMode="External"/></Relationships>
</file>

<file path=xl/worksheets/_rels/sheet15.xml.rels><?xml version="1.0" encoding="UTF-8" standalone="yes"?>
<Relationships xmlns="http://schemas.openxmlformats.org/package/2006/relationships"><Relationship Id="rId4" Type="http://schemas.openxmlformats.org/officeDocument/2006/relationships/hyperlink" Target="https://news.bjx.com.cn/html/20230201/1285696.shtml" TargetMode="External"/><Relationship Id="rId3" Type="http://schemas.openxmlformats.org/officeDocument/2006/relationships/hyperlink" Target="https://www.ndrc.gov.cn/fggz/hjyzy/tdftzh/202208/t20220808_1332758.html" TargetMode="External"/><Relationship Id="rId2" Type="http://schemas.openxmlformats.org/officeDocument/2006/relationships/hyperlink" Target="https://www.shanghai.gov.cn/202210zfwj/20220521/1d9410e2e7c4474da6618278ccb4528d.html" TargetMode="Externa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ov.cn/jrzg/2006-09/27/content_400817.htm" TargetMode="External"/><Relationship Id="rId8" Type="http://schemas.openxmlformats.org/officeDocument/2006/relationships/hyperlink" Target="https://xueqiu.com/3127815635/216414573" TargetMode="External"/><Relationship Id="rId7" Type="http://schemas.openxmlformats.org/officeDocument/2006/relationships/hyperlink" Target="https://news.sohu.com/70/62/news201746270.shtml" TargetMode="External"/><Relationship Id="rId6" Type="http://schemas.openxmlformats.org/officeDocument/2006/relationships/hyperlink" Target="https://news.bjx.com.cn/html/20150629/635661.shtml" TargetMode="External"/><Relationship Id="rId5" Type="http://schemas.openxmlformats.org/officeDocument/2006/relationships/hyperlink" Target="https://max.book118.com/html/2016/0203/34599954.shtm" TargetMode="External"/><Relationship Id="rId4" Type="http://schemas.openxmlformats.org/officeDocument/2006/relationships/hyperlink" Target="https://news.bjx.com.cn/html/20140910/544907.shtml" TargetMode="External"/><Relationship Id="rId3" Type="http://schemas.openxmlformats.org/officeDocument/2006/relationships/hyperlink" Target="https://baike.baidu.com/item/%E6%BA%AA%E5%8F%A3%E6%8A%BD%E6%B0%B4%E8%93%84%E8%83%BD%E7%94%B5%E7%AB%99/1880161" TargetMode="External"/><Relationship Id="rId23" Type="http://schemas.openxmlformats.org/officeDocument/2006/relationships/hyperlink" Target="https://www.sohu.com/a/134905385_124732" TargetMode="External"/><Relationship Id="rId22" Type="http://schemas.openxmlformats.org/officeDocument/2006/relationships/hyperlink" Target="http://www.chinasmartgrid.com.cn/news/20160830/618394.shtml" TargetMode="External"/><Relationship Id="rId21" Type="http://schemas.openxmlformats.org/officeDocument/2006/relationships/hyperlink" Target="http://www.jlcity.gov.cn/yw/jcyw/201706/t20170621_172807.html" TargetMode="External"/><Relationship Id="rId20" Type="http://schemas.openxmlformats.org/officeDocument/2006/relationships/hyperlink" Target="https://www.zupu.cn/dashiji/3_12/6119.html" TargetMode="External"/><Relationship Id="rId2" Type="http://schemas.openxmlformats.org/officeDocument/2006/relationships/hyperlink" Target="https://www.shuizhishi.cn/c/2020-04-09/520225.shtml" TargetMode="External"/><Relationship Id="rId19" Type="http://schemas.openxmlformats.org/officeDocument/2006/relationships/hyperlink" Target="http://123.57.212.98/html/tm/29/38/69/content/980.html" TargetMode="External"/><Relationship Id="rId18" Type="http://schemas.openxmlformats.org/officeDocument/2006/relationships/hyperlink" Target="http://www.gov.cn/jrzg/2006-12/22/content_476186.htm" TargetMode="External"/><Relationship Id="rId17" Type="http://schemas.openxmlformats.org/officeDocument/2006/relationships/hyperlink" Target="https://news.bjx.com.cn/html/20110615/287955.shtml" TargetMode="External"/><Relationship Id="rId16" Type="http://schemas.openxmlformats.org/officeDocument/2006/relationships/hyperlink" Target="http://env.people.com.cn/n1/2018/0926/c1010-30313057.html" TargetMode="External"/><Relationship Id="rId15" Type="http://schemas.openxmlformats.org/officeDocument/2006/relationships/hyperlink" Target="https://news.bjx.com.cn/html/20180731/917014.shtml" TargetMode="External"/><Relationship Id="rId14" Type="http://schemas.openxmlformats.org/officeDocument/2006/relationships/hyperlink" Target="https://baike.baidu.com/item/%E5%8D%81%E4%B8%89%E9%99%B5%E6%8A%BD%E6%B0%B4%E8%93%84%E8%83%BD%E7%94%B5%E7%AB%99/10975352" TargetMode="External"/><Relationship Id="rId13" Type="http://schemas.openxmlformats.org/officeDocument/2006/relationships/hyperlink" Target="https://news.bjx.com.cn/html/20181121/943343.shtml" TargetMode="External"/><Relationship Id="rId12" Type="http://schemas.openxmlformats.org/officeDocument/2006/relationships/hyperlink" Target="https://news.bjx.com.cn/html/20121118/402339.shtml" TargetMode="External"/><Relationship Id="rId11" Type="http://schemas.openxmlformats.org/officeDocument/2006/relationships/hyperlink" Target="https://www.sohu.com/a/439696259_261083" TargetMode="External"/><Relationship Id="rId10" Type="http://schemas.openxmlformats.org/officeDocument/2006/relationships/hyperlink" Target="https://baike.baidu.com/item/%E5%93%8D%E6%B4%AA%E7%94%B8%E6%B0%B4%E5%BA%93/3027159" TargetMode="External"/><Relationship Id="rId1" Type="http://schemas.openxmlformats.org/officeDocument/2006/relationships/hyperlink" Target="https://www.shuizhishi.cn/c/2020-04-09/521677.s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163.com/dy/article/HVKEOSJ20530QJC8.html" TargetMode="External"/><Relationship Id="rId6" Type="http://schemas.openxmlformats.org/officeDocument/2006/relationships/hyperlink" Target="https://baijiahao.baidu.com/s?id=1750912669160330226&amp;wfr=spider&amp;for=pc" TargetMode="External"/><Relationship Id="rId5" Type="http://schemas.openxmlformats.org/officeDocument/2006/relationships/hyperlink" Target="https://power.in-en.com/html/power-2388389.shtml" TargetMode="External"/><Relationship Id="rId4" Type="http://schemas.openxmlformats.org/officeDocument/2006/relationships/hyperlink" Target="http://www.boxing.gov.cn/art/2023/1/10/art_117915_10541613.html" TargetMode="External"/><Relationship Id="rId3" Type="http://schemas.openxmlformats.org/officeDocument/2006/relationships/hyperlink" Target="https://baijiahao.baidu.com/s?id=1663590887967067902&amp;wfr=spider&amp;for=pc" TargetMode="External"/><Relationship Id="rId2" Type="http://schemas.openxmlformats.org/officeDocument/2006/relationships/hyperlink" Target="http://www.chinaboqi.com/news/show/350.html" TargetMode="External"/><Relationship Id="rId1" Type="http://schemas.openxmlformats.org/officeDocument/2006/relationships/hyperlink" Target="http://www.jining.gov.cn/art/2022/12/31/art_28553_28253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H15" sqref="H15"/>
    </sheetView>
  </sheetViews>
  <sheetFormatPr defaultColWidth="9" defaultRowHeight="14.25" customHeight="1" outlineLevelCol="5"/>
  <cols>
    <col min="1" max="1" width="9" style="235"/>
    <col min="2" max="2" width="50" style="236" customWidth="1"/>
    <col min="3" max="3" width="9" style="235"/>
    <col min="4" max="4" width="50" style="236" customWidth="1"/>
    <col min="5" max="5" width="9" style="235"/>
    <col min="6" max="6" width="50" style="235" customWidth="1"/>
    <col min="7" max="16384" width="9" style="235"/>
  </cols>
  <sheetData>
    <row r="1" customHeight="1" spans="1:1">
      <c r="A1" s="237" t="s">
        <v>0</v>
      </c>
    </row>
    <row r="2" customHeight="1" spans="1:1">
      <c r="A2" s="237" t="s">
        <v>1</v>
      </c>
    </row>
    <row r="3" customHeight="1" spans="1:1">
      <c r="A3" s="237" t="s">
        <v>2</v>
      </c>
    </row>
    <row r="4" customHeight="1" spans="1:1">
      <c r="A4" s="237" t="s">
        <v>3</v>
      </c>
    </row>
    <row r="7" customHeight="1" spans="1:6">
      <c r="A7" s="237" t="s">
        <v>4</v>
      </c>
      <c r="B7" s="238" t="s">
        <v>5</v>
      </c>
      <c r="D7" s="238" t="s">
        <v>6</v>
      </c>
      <c r="F7" s="238" t="s">
        <v>7</v>
      </c>
    </row>
    <row r="8" customHeight="1" spans="2:6">
      <c r="B8" s="239" t="s">
        <v>8</v>
      </c>
      <c r="D8" s="236" t="s">
        <v>9</v>
      </c>
      <c r="F8" s="20" t="s">
        <v>10</v>
      </c>
    </row>
    <row r="9" customHeight="1" spans="2:6">
      <c r="B9" s="240" t="s">
        <v>11</v>
      </c>
      <c r="D9" s="236" t="s">
        <v>12</v>
      </c>
      <c r="F9" t="s">
        <v>13</v>
      </c>
    </row>
    <row r="10" customHeight="1" spans="2:6">
      <c r="B10" s="236" t="s">
        <v>14</v>
      </c>
      <c r="D10" s="236" t="s">
        <v>15</v>
      </c>
      <c r="F10" s="23" t="s">
        <v>16</v>
      </c>
    </row>
    <row r="11" customHeight="1" spans="2:6">
      <c r="B11" s="240" t="s">
        <v>17</v>
      </c>
      <c r="D11" s="218">
        <v>2017</v>
      </c>
      <c r="F11" s="20" t="s">
        <v>18</v>
      </c>
    </row>
    <row r="12" customHeight="1" spans="2:6">
      <c r="B12" s="240" t="s">
        <v>19</v>
      </c>
      <c r="D12" s="236" t="s">
        <v>20</v>
      </c>
      <c r="F12" t="s">
        <v>21</v>
      </c>
    </row>
    <row r="13" customHeight="1" spans="6:6">
      <c r="F13" s="23" t="s">
        <v>22</v>
      </c>
    </row>
    <row r="14" customHeight="1" spans="2:6">
      <c r="B14" s="238" t="s">
        <v>23</v>
      </c>
      <c r="D14" s="238" t="s">
        <v>24</v>
      </c>
      <c r="F14" s="236"/>
    </row>
    <row r="15" customHeight="1" spans="2:6">
      <c r="B15" s="240" t="s">
        <v>25</v>
      </c>
      <c r="D15" s="236" t="s">
        <v>26</v>
      </c>
      <c r="F15" s="236"/>
    </row>
    <row r="16" customHeight="1" spans="2:6">
      <c r="B16" s="240" t="s">
        <v>27</v>
      </c>
      <c r="D16" s="236" t="s">
        <v>28</v>
      </c>
      <c r="F16" s="236"/>
    </row>
    <row r="17" customHeight="1" spans="2:6">
      <c r="B17" s="240" t="s">
        <v>29</v>
      </c>
      <c r="D17" s="218">
        <v>2023</v>
      </c>
      <c r="F17" s="236"/>
    </row>
    <row r="18" customHeight="1" spans="2:4">
      <c r="B18" s="241" t="s">
        <v>30</v>
      </c>
      <c r="D18" s="236" t="s">
        <v>31</v>
      </c>
    </row>
    <row r="19" customHeight="1" spans="2:6">
      <c r="B19" s="236" t="s">
        <v>32</v>
      </c>
      <c r="D19" s="236" t="s">
        <v>33</v>
      </c>
      <c r="F19" s="242" t="s">
        <v>34</v>
      </c>
    </row>
    <row r="20" customHeight="1" spans="2:6">
      <c r="B20" s="236" t="s">
        <v>35</v>
      </c>
      <c r="D20" s="236" t="s">
        <v>36</v>
      </c>
      <c r="F20" s="236" t="s">
        <v>37</v>
      </c>
    </row>
    <row r="21" customHeight="1" spans="2:6">
      <c r="B21" s="236" t="s">
        <v>38</v>
      </c>
      <c r="F21" s="236" t="s">
        <v>39</v>
      </c>
    </row>
    <row r="22" customHeight="1" spans="6:6">
      <c r="F22" s="236" t="s">
        <v>40</v>
      </c>
    </row>
    <row r="23" customHeight="1" spans="2:6">
      <c r="B23" s="238" t="s">
        <v>41</v>
      </c>
      <c r="D23" s="238" t="s">
        <v>42</v>
      </c>
      <c r="F23" s="236" t="s">
        <v>43</v>
      </c>
    </row>
    <row r="24" customHeight="1" spans="2:6">
      <c r="B24" s="236" t="s">
        <v>44</v>
      </c>
      <c r="D24" s="236" t="s">
        <v>45</v>
      </c>
      <c r="F24" s="236" t="s">
        <v>46</v>
      </c>
    </row>
    <row r="25" customHeight="1" spans="2:6">
      <c r="B25" s="236" t="s">
        <v>47</v>
      </c>
      <c r="F25" s="236" t="s">
        <v>48</v>
      </c>
    </row>
    <row r="26" customHeight="1" spans="2:4">
      <c r="B26" s="236" t="s">
        <v>49</v>
      </c>
      <c r="D26" s="218"/>
    </row>
    <row r="27" customHeight="1" spans="2:2">
      <c r="B27" s="236" t="s">
        <v>50</v>
      </c>
    </row>
    <row r="30" customHeight="1" spans="1:2">
      <c r="A30" s="116" t="s">
        <v>51</v>
      </c>
      <c r="B30" s="235" t="s">
        <v>52</v>
      </c>
    </row>
    <row r="31" customHeight="1" spans="1:2">
      <c r="A31"/>
      <c r="B31" s="235" t="s">
        <v>53</v>
      </c>
    </row>
    <row r="32" customHeight="1" spans="1:2">
      <c r="A32"/>
      <c r="B32" s="235"/>
    </row>
    <row r="33" customHeight="1" spans="1:2">
      <c r="A33"/>
      <c r="B33" s="235" t="s">
        <v>54</v>
      </c>
    </row>
    <row r="34" customHeight="1" spans="2:2">
      <c r="B34" s="235" t="s">
        <v>55</v>
      </c>
    </row>
    <row r="35" customHeight="1" spans="2:2">
      <c r="B35" s="235" t="s">
        <v>56</v>
      </c>
    </row>
    <row r="36" customHeight="1" spans="2:2">
      <c r="B36" s="235" t="s">
        <v>57</v>
      </c>
    </row>
    <row r="37" customHeight="1" spans="2:2">
      <c r="B37" s="235" t="s">
        <v>58</v>
      </c>
    </row>
    <row r="39" customFormat="1" ht="13.5" customHeight="1" spans="1:2">
      <c r="A39" s="243" t="s">
        <v>59</v>
      </c>
      <c r="B39" s="19"/>
    </row>
    <row r="40" customFormat="1" ht="13.5" customHeight="1" spans="1:2">
      <c r="A40" s="19" t="s">
        <v>60</v>
      </c>
      <c r="B40" s="19"/>
    </row>
    <row r="41" customFormat="1" ht="13.5" customHeight="1" spans="1:2">
      <c r="A41" s="19" t="s">
        <v>61</v>
      </c>
      <c r="B41" s="19"/>
    </row>
    <row r="42" customFormat="1" ht="13.5" customHeight="1" spans="1:2">
      <c r="A42" s="19" t="s">
        <v>62</v>
      </c>
      <c r="B42" s="19"/>
    </row>
    <row r="43" customFormat="1" ht="13.5" customHeight="1" spans="1:3">
      <c r="A43" s="19"/>
      <c r="B43" s="244" t="s">
        <v>63</v>
      </c>
      <c r="C43" s="235"/>
    </row>
    <row r="44" customFormat="1" ht="13.5" customHeight="1" spans="1:3">
      <c r="A44" s="19"/>
      <c r="B44" s="245" t="s">
        <v>64</v>
      </c>
      <c r="C44" s="235"/>
    </row>
    <row r="45" customHeight="1" spans="1:2">
      <c r="A45" s="116" t="s">
        <v>51</v>
      </c>
      <c r="B45" s="235" t="s">
        <v>65</v>
      </c>
    </row>
  </sheetData>
  <dataValidations count="1">
    <dataValidation type="list" allowBlank="1" showInputMessage="1" showErrorMessage="1" sqref="B44">
      <formula1>'Province Selector'!$B$2:$B$33</formula1>
    </dataValidation>
  </dataValidations>
  <hyperlinks>
    <hyperlink ref="F10" r:id="rId1" display="https://www.shanghai.gov.cn/202210zfwj/20220521/1d9410e2e7c4474da6618278ccb4528d.html"/>
    <hyperlink ref="F13" r:id="rId2" display="https://www.ndrc.gov.cn/fggz/hjyzy/tdftzh/202208/t20220808_1332758.html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8"/>
  <sheetViews>
    <sheetView workbookViewId="0">
      <selection activeCell="E188" sqref="E188"/>
    </sheetView>
  </sheetViews>
  <sheetFormatPr defaultColWidth="9" defaultRowHeight="14"/>
  <cols>
    <col min="1" max="1" width="122.775" style="103" customWidth="1"/>
    <col min="2" max="2" width="12.2166666666667" style="103" customWidth="1"/>
    <col min="3" max="5" width="20.4416666666667" style="103" customWidth="1"/>
    <col min="6" max="6" width="14.2166666666667" style="103" customWidth="1"/>
    <col min="7" max="7" width="8.88333333333333" style="103" customWidth="1"/>
    <col min="8" max="8" width="18.1083333333333" style="103" customWidth="1"/>
    <col min="9" max="9" width="14.6666666666667" style="103" customWidth="1"/>
    <col min="10" max="10" width="15.2166666666667" style="103" customWidth="1"/>
    <col min="11" max="11" width="13.4416666666667" style="104" customWidth="1"/>
    <col min="12" max="16384" width="9" style="104"/>
  </cols>
  <sheetData>
    <row r="1" s="102" customFormat="1" ht="14.5" spans="1:11">
      <c r="A1" s="105" t="s">
        <v>1012</v>
      </c>
      <c r="B1" s="105" t="s">
        <v>442</v>
      </c>
      <c r="C1" s="105" t="s">
        <v>897</v>
      </c>
      <c r="D1" s="105" t="s">
        <v>1013</v>
      </c>
      <c r="E1" s="105" t="s">
        <v>1014</v>
      </c>
      <c r="F1" s="105" t="s">
        <v>1015</v>
      </c>
      <c r="G1" s="105" t="s">
        <v>1016</v>
      </c>
      <c r="H1" s="105" t="s">
        <v>419</v>
      </c>
      <c r="I1" s="105" t="s">
        <v>446</v>
      </c>
      <c r="J1" s="105" t="s">
        <v>1017</v>
      </c>
      <c r="K1" s="105" t="s">
        <v>447</v>
      </c>
    </row>
    <row r="2" s="102" customFormat="1" ht="15.75" customHeight="1" spans="1:11">
      <c r="A2" s="106" t="s">
        <v>1018</v>
      </c>
      <c r="B2" s="106" t="s">
        <v>449</v>
      </c>
      <c r="C2" s="106" t="s">
        <v>1019</v>
      </c>
      <c r="D2" s="106" t="s">
        <v>1020</v>
      </c>
      <c r="E2" s="106" t="s">
        <v>1021</v>
      </c>
      <c r="F2" s="106" t="s">
        <v>1022</v>
      </c>
      <c r="G2" s="106" t="s">
        <v>1023</v>
      </c>
      <c r="H2" s="106">
        <v>480</v>
      </c>
      <c r="I2" s="106" t="s">
        <v>781</v>
      </c>
      <c r="J2" s="106" t="s">
        <v>1024</v>
      </c>
      <c r="K2" s="106">
        <v>2024</v>
      </c>
    </row>
    <row r="3" s="102" customFormat="1" ht="15.75" customHeight="1" spans="1:11">
      <c r="A3" s="106" t="s">
        <v>1025</v>
      </c>
      <c r="B3" s="106" t="s">
        <v>449</v>
      </c>
      <c r="C3" s="106" t="s">
        <v>1019</v>
      </c>
      <c r="D3" s="106" t="s">
        <v>1026</v>
      </c>
      <c r="E3" s="106" t="s">
        <v>1027</v>
      </c>
      <c r="F3" s="106" t="s">
        <v>1022</v>
      </c>
      <c r="G3" s="106" t="s">
        <v>1023</v>
      </c>
      <c r="H3" s="106">
        <v>480</v>
      </c>
      <c r="I3" s="106" t="s">
        <v>781</v>
      </c>
      <c r="J3" s="106" t="s">
        <v>1024</v>
      </c>
      <c r="K3" s="106">
        <v>2024</v>
      </c>
    </row>
    <row r="4" s="102" customFormat="1" ht="15.75" customHeight="1" spans="1:11">
      <c r="A4" s="106" t="s">
        <v>1028</v>
      </c>
      <c r="B4" s="106" t="s">
        <v>449</v>
      </c>
      <c r="C4" s="106" t="s">
        <v>467</v>
      </c>
      <c r="D4" s="106" t="s">
        <v>1029</v>
      </c>
      <c r="E4" s="106" t="s">
        <v>1030</v>
      </c>
      <c r="F4" s="106" t="s">
        <v>1022</v>
      </c>
      <c r="G4" s="106" t="s">
        <v>1023</v>
      </c>
      <c r="H4" s="106">
        <v>460</v>
      </c>
      <c r="I4" s="106" t="s">
        <v>781</v>
      </c>
      <c r="J4" s="106" t="s">
        <v>1024</v>
      </c>
      <c r="K4" s="106">
        <v>2024</v>
      </c>
    </row>
    <row r="5" s="102" customFormat="1" ht="15.75" customHeight="1" spans="1:11">
      <c r="A5" s="106" t="s">
        <v>1028</v>
      </c>
      <c r="B5" s="106" t="s">
        <v>449</v>
      </c>
      <c r="C5" s="106" t="s">
        <v>467</v>
      </c>
      <c r="D5" s="106" t="s">
        <v>1029</v>
      </c>
      <c r="E5" s="106" t="s">
        <v>1030</v>
      </c>
      <c r="F5" s="106" t="s">
        <v>1031</v>
      </c>
      <c r="G5" s="106" t="s">
        <v>1023</v>
      </c>
      <c r="H5" s="106">
        <v>460</v>
      </c>
      <c r="I5" s="106" t="s">
        <v>781</v>
      </c>
      <c r="J5" s="106" t="s">
        <v>1024</v>
      </c>
      <c r="K5" s="106">
        <v>2024</v>
      </c>
    </row>
    <row r="6" s="102" customFormat="1" ht="15.75" customHeight="1" spans="1:11">
      <c r="A6" s="106" t="s">
        <v>1032</v>
      </c>
      <c r="B6" s="106" t="s">
        <v>449</v>
      </c>
      <c r="C6" s="106" t="s">
        <v>469</v>
      </c>
      <c r="D6" s="106" t="s">
        <v>1033</v>
      </c>
      <c r="E6" s="106" t="s">
        <v>1034</v>
      </c>
      <c r="F6" s="106" t="s">
        <v>1035</v>
      </c>
      <c r="G6" s="106" t="s">
        <v>1023</v>
      </c>
      <c r="H6" s="106">
        <v>115</v>
      </c>
      <c r="I6" s="106" t="s">
        <v>781</v>
      </c>
      <c r="J6" s="106" t="s">
        <v>1024</v>
      </c>
      <c r="K6" s="106">
        <v>2024</v>
      </c>
    </row>
    <row r="7" s="102" customFormat="1" ht="15.75" customHeight="1" spans="1:11">
      <c r="A7" s="106" t="s">
        <v>1032</v>
      </c>
      <c r="B7" s="106" t="s">
        <v>449</v>
      </c>
      <c r="C7" s="106" t="s">
        <v>469</v>
      </c>
      <c r="D7" s="106" t="s">
        <v>1033</v>
      </c>
      <c r="E7" s="106" t="s">
        <v>1034</v>
      </c>
      <c r="F7" s="106" t="s">
        <v>1036</v>
      </c>
      <c r="G7" s="106" t="s">
        <v>1023</v>
      </c>
      <c r="H7" s="106">
        <v>115</v>
      </c>
      <c r="I7" s="106" t="s">
        <v>781</v>
      </c>
      <c r="J7" s="106" t="s">
        <v>1024</v>
      </c>
      <c r="K7" s="106">
        <v>2024</v>
      </c>
    </row>
    <row r="8" s="102" customFormat="1" ht="15.75" customHeight="1" spans="1:11">
      <c r="A8" s="106" t="s">
        <v>1037</v>
      </c>
      <c r="B8" s="106" t="s">
        <v>449</v>
      </c>
      <c r="C8" s="106" t="s">
        <v>469</v>
      </c>
      <c r="D8" s="106" t="s">
        <v>1038</v>
      </c>
      <c r="E8" s="106" t="s">
        <v>1039</v>
      </c>
      <c r="F8" s="106" t="s">
        <v>1040</v>
      </c>
      <c r="G8" s="106" t="s">
        <v>1023</v>
      </c>
      <c r="H8" s="106">
        <v>120</v>
      </c>
      <c r="I8" s="106" t="s">
        <v>781</v>
      </c>
      <c r="J8" s="106" t="s">
        <v>1024</v>
      </c>
      <c r="K8" s="106">
        <v>2024</v>
      </c>
    </row>
    <row r="9" s="102" customFormat="1" ht="15.75" customHeight="1" spans="1:11">
      <c r="A9" s="106" t="s">
        <v>1041</v>
      </c>
      <c r="B9" s="106" t="s">
        <v>449</v>
      </c>
      <c r="C9" s="106" t="s">
        <v>483</v>
      </c>
      <c r="D9" s="106" t="s">
        <v>1042</v>
      </c>
      <c r="E9" s="106" t="s">
        <v>1043</v>
      </c>
      <c r="F9" s="106" t="s">
        <v>1022</v>
      </c>
      <c r="G9" s="106" t="s">
        <v>1023</v>
      </c>
      <c r="H9" s="106">
        <v>530</v>
      </c>
      <c r="I9" s="106" t="s">
        <v>781</v>
      </c>
      <c r="J9" s="106" t="s">
        <v>1024</v>
      </c>
      <c r="K9" s="106">
        <v>2025</v>
      </c>
    </row>
    <row r="10" s="102" customFormat="1" ht="15.75" customHeight="1" spans="1:11">
      <c r="A10" s="106" t="s">
        <v>1041</v>
      </c>
      <c r="B10" s="106" t="s">
        <v>449</v>
      </c>
      <c r="C10" s="106" t="s">
        <v>483</v>
      </c>
      <c r="D10" s="106" t="s">
        <v>1042</v>
      </c>
      <c r="E10" s="106" t="s">
        <v>1043</v>
      </c>
      <c r="F10" s="106" t="s">
        <v>1031</v>
      </c>
      <c r="G10" s="106" t="s">
        <v>1023</v>
      </c>
      <c r="H10" s="106">
        <v>530</v>
      </c>
      <c r="I10" s="106" t="s">
        <v>781</v>
      </c>
      <c r="J10" s="106" t="s">
        <v>1024</v>
      </c>
      <c r="K10" s="106">
        <v>2025</v>
      </c>
    </row>
    <row r="11" s="102" customFormat="1" ht="15.75" customHeight="1" spans="1:11">
      <c r="A11" s="106" t="s">
        <v>1044</v>
      </c>
      <c r="B11" s="106" t="s">
        <v>449</v>
      </c>
      <c r="C11" s="106" t="s">
        <v>1019</v>
      </c>
      <c r="D11" s="106" t="s">
        <v>1045</v>
      </c>
      <c r="E11" s="106" t="s">
        <v>1046</v>
      </c>
      <c r="F11" s="106" t="s">
        <v>1047</v>
      </c>
      <c r="G11" s="106" t="s">
        <v>1023</v>
      </c>
      <c r="H11" s="106">
        <v>700</v>
      </c>
      <c r="I11" s="106" t="s">
        <v>781</v>
      </c>
      <c r="J11" s="106" t="s">
        <v>1048</v>
      </c>
      <c r="K11" s="106">
        <v>2025</v>
      </c>
    </row>
    <row r="12" s="102" customFormat="1" ht="15.75" customHeight="1" spans="1:11">
      <c r="A12" s="106" t="s">
        <v>1044</v>
      </c>
      <c r="B12" s="106" t="s">
        <v>449</v>
      </c>
      <c r="C12" s="106" t="s">
        <v>1019</v>
      </c>
      <c r="D12" s="106" t="s">
        <v>1045</v>
      </c>
      <c r="E12" s="106" t="s">
        <v>1046</v>
      </c>
      <c r="F12" s="106" t="s">
        <v>1049</v>
      </c>
      <c r="G12" s="106" t="s">
        <v>1023</v>
      </c>
      <c r="H12" s="106">
        <v>700</v>
      </c>
      <c r="I12" s="106" t="s">
        <v>781</v>
      </c>
      <c r="J12" s="106" t="s">
        <v>1048</v>
      </c>
      <c r="K12" s="106">
        <v>2025</v>
      </c>
    </row>
    <row r="13" s="102" customFormat="1" ht="15.75" customHeight="1" spans="1:11">
      <c r="A13" s="106" t="s">
        <v>1050</v>
      </c>
      <c r="B13" s="106" t="s">
        <v>449</v>
      </c>
      <c r="C13" s="106" t="s">
        <v>469</v>
      </c>
      <c r="D13" s="106" t="s">
        <v>1051</v>
      </c>
      <c r="E13" s="106" t="s">
        <v>1052</v>
      </c>
      <c r="F13" s="106" t="s">
        <v>1022</v>
      </c>
      <c r="G13" s="106" t="s">
        <v>1023</v>
      </c>
      <c r="H13" s="106">
        <v>75</v>
      </c>
      <c r="I13" s="106" t="s">
        <v>781</v>
      </c>
      <c r="J13" s="106" t="s">
        <v>1048</v>
      </c>
      <c r="K13" s="106">
        <v>2025</v>
      </c>
    </row>
    <row r="14" s="102" customFormat="1" ht="15.75" customHeight="1" spans="1:11">
      <c r="A14" s="106" t="s">
        <v>1050</v>
      </c>
      <c r="B14" s="106" t="s">
        <v>449</v>
      </c>
      <c r="C14" s="106" t="s">
        <v>469</v>
      </c>
      <c r="D14" s="106" t="s">
        <v>1051</v>
      </c>
      <c r="E14" s="106" t="s">
        <v>1052</v>
      </c>
      <c r="F14" s="106" t="s">
        <v>1031</v>
      </c>
      <c r="G14" s="106" t="s">
        <v>1023</v>
      </c>
      <c r="H14" s="106">
        <v>75</v>
      </c>
      <c r="I14" s="106" t="s">
        <v>781</v>
      </c>
      <c r="J14" s="106" t="s">
        <v>1048</v>
      </c>
      <c r="K14" s="106">
        <v>2025</v>
      </c>
    </row>
    <row r="15" s="102" customFormat="1" ht="15.75" customHeight="1" spans="1:11">
      <c r="A15" s="106" t="s">
        <v>1053</v>
      </c>
      <c r="B15" s="106" t="s">
        <v>449</v>
      </c>
      <c r="C15" s="106" t="s">
        <v>469</v>
      </c>
      <c r="D15" s="106" t="s">
        <v>1054</v>
      </c>
      <c r="E15" s="106" t="s">
        <v>1055</v>
      </c>
      <c r="F15" s="106" t="s">
        <v>1040</v>
      </c>
      <c r="G15" s="106" t="s">
        <v>1023</v>
      </c>
      <c r="H15" s="106">
        <v>470</v>
      </c>
      <c r="I15" s="106" t="s">
        <v>781</v>
      </c>
      <c r="J15" s="106" t="s">
        <v>1048</v>
      </c>
      <c r="K15" s="106">
        <v>2025</v>
      </c>
    </row>
    <row r="16" s="102" customFormat="1" ht="15.75" customHeight="1" spans="1:11">
      <c r="A16" s="106" t="s">
        <v>1056</v>
      </c>
      <c r="B16" s="106" t="s">
        <v>449</v>
      </c>
      <c r="C16" s="106" t="s">
        <v>469</v>
      </c>
      <c r="D16" s="106" t="s">
        <v>1057</v>
      </c>
      <c r="E16" s="106" t="s">
        <v>1058</v>
      </c>
      <c r="F16" s="106" t="s">
        <v>1022</v>
      </c>
      <c r="G16" s="106" t="s">
        <v>1023</v>
      </c>
      <c r="H16" s="106">
        <v>120</v>
      </c>
      <c r="I16" s="106" t="s">
        <v>781</v>
      </c>
      <c r="J16" s="106" t="s">
        <v>1024</v>
      </c>
      <c r="K16" s="106">
        <v>2025</v>
      </c>
    </row>
    <row r="17" s="102" customFormat="1" ht="15.75" customHeight="1" spans="1:11">
      <c r="A17" s="106" t="s">
        <v>1056</v>
      </c>
      <c r="B17" s="106" t="s">
        <v>449</v>
      </c>
      <c r="C17" s="106" t="s">
        <v>469</v>
      </c>
      <c r="D17" s="106" t="s">
        <v>1057</v>
      </c>
      <c r="E17" s="106" t="s">
        <v>1058</v>
      </c>
      <c r="F17" s="106" t="s">
        <v>1031</v>
      </c>
      <c r="G17" s="106" t="s">
        <v>1023</v>
      </c>
      <c r="H17" s="106">
        <v>120</v>
      </c>
      <c r="I17" s="106" t="s">
        <v>781</v>
      </c>
      <c r="J17" s="106" t="s">
        <v>1024</v>
      </c>
      <c r="K17" s="106">
        <v>2025</v>
      </c>
    </row>
    <row r="18" s="102" customFormat="1" ht="15.75" customHeight="1" spans="1:11">
      <c r="A18" s="106" t="s">
        <v>1059</v>
      </c>
      <c r="B18" s="106" t="s">
        <v>449</v>
      </c>
      <c r="C18" s="106" t="s">
        <v>469</v>
      </c>
      <c r="D18" s="106" t="s">
        <v>1060</v>
      </c>
      <c r="E18" s="106" t="s">
        <v>1061</v>
      </c>
      <c r="F18" s="106" t="s">
        <v>1022</v>
      </c>
      <c r="G18" s="106" t="s">
        <v>1023</v>
      </c>
      <c r="H18" s="106">
        <v>50</v>
      </c>
      <c r="I18" s="106" t="s">
        <v>781</v>
      </c>
      <c r="J18" s="106" t="s">
        <v>1024</v>
      </c>
      <c r="K18" s="106">
        <v>2025</v>
      </c>
    </row>
    <row r="19" s="102" customFormat="1" ht="15.75" customHeight="1" spans="1:11">
      <c r="A19" s="106" t="s">
        <v>1059</v>
      </c>
      <c r="B19" s="106" t="s">
        <v>449</v>
      </c>
      <c r="C19" s="106" t="s">
        <v>469</v>
      </c>
      <c r="D19" s="106" t="s">
        <v>1060</v>
      </c>
      <c r="E19" s="106" t="s">
        <v>1061</v>
      </c>
      <c r="F19" s="106" t="s">
        <v>1031</v>
      </c>
      <c r="G19" s="106" t="s">
        <v>1023</v>
      </c>
      <c r="H19" s="106">
        <v>50</v>
      </c>
      <c r="I19" s="106" t="s">
        <v>781</v>
      </c>
      <c r="J19" s="106" t="s">
        <v>1024</v>
      </c>
      <c r="K19" s="106">
        <v>2025</v>
      </c>
    </row>
    <row r="20" s="102" customFormat="1" ht="15.75" customHeight="1" spans="1:11">
      <c r="A20" s="106" t="s">
        <v>1062</v>
      </c>
      <c r="B20" s="106" t="s">
        <v>449</v>
      </c>
      <c r="C20" s="106" t="s">
        <v>469</v>
      </c>
      <c r="D20" s="106" t="s">
        <v>1063</v>
      </c>
      <c r="E20" s="106" t="s">
        <v>1064</v>
      </c>
      <c r="F20" s="106" t="s">
        <v>1022</v>
      </c>
      <c r="G20" s="106" t="s">
        <v>1023</v>
      </c>
      <c r="H20" s="106">
        <v>120</v>
      </c>
      <c r="I20" s="106" t="s">
        <v>781</v>
      </c>
      <c r="J20" s="106" t="s">
        <v>1048</v>
      </c>
      <c r="K20" s="106">
        <v>2025</v>
      </c>
    </row>
    <row r="21" s="102" customFormat="1" ht="15.75" customHeight="1" spans="1:11">
      <c r="A21" s="106" t="s">
        <v>1062</v>
      </c>
      <c r="B21" s="106" t="s">
        <v>449</v>
      </c>
      <c r="C21" s="106" t="s">
        <v>469</v>
      </c>
      <c r="D21" s="106" t="s">
        <v>1063</v>
      </c>
      <c r="E21" s="106" t="s">
        <v>1064</v>
      </c>
      <c r="F21" s="106" t="s">
        <v>1031</v>
      </c>
      <c r="G21" s="106" t="s">
        <v>1023</v>
      </c>
      <c r="H21" s="106">
        <v>120</v>
      </c>
      <c r="I21" s="106" t="s">
        <v>781</v>
      </c>
      <c r="J21" s="106" t="s">
        <v>1048</v>
      </c>
      <c r="K21" s="106">
        <v>2025</v>
      </c>
    </row>
    <row r="22" s="102" customFormat="1" ht="15.75" customHeight="1" spans="1:11">
      <c r="A22" s="106" t="s">
        <v>1065</v>
      </c>
      <c r="B22" s="106" t="s">
        <v>449</v>
      </c>
      <c r="C22" s="106" t="s">
        <v>1019</v>
      </c>
      <c r="D22" s="106" t="s">
        <v>1066</v>
      </c>
      <c r="E22" s="106" t="s">
        <v>1067</v>
      </c>
      <c r="F22" s="106" t="s">
        <v>1022</v>
      </c>
      <c r="G22" s="106" t="s">
        <v>1023</v>
      </c>
      <c r="H22" s="106">
        <v>700</v>
      </c>
      <c r="I22" s="106" t="s">
        <v>781</v>
      </c>
      <c r="J22" s="106" t="s">
        <v>1024</v>
      </c>
      <c r="K22" s="106">
        <v>2026</v>
      </c>
    </row>
    <row r="23" s="102" customFormat="1" ht="15.75" customHeight="1" spans="1:11">
      <c r="A23" s="106" t="s">
        <v>1065</v>
      </c>
      <c r="B23" s="106" t="s">
        <v>449</v>
      </c>
      <c r="C23" s="106" t="s">
        <v>1019</v>
      </c>
      <c r="D23" s="106" t="s">
        <v>1066</v>
      </c>
      <c r="E23" s="106" t="s">
        <v>1067</v>
      </c>
      <c r="F23" s="106" t="s">
        <v>1031</v>
      </c>
      <c r="G23" s="106" t="s">
        <v>1023</v>
      </c>
      <c r="H23" s="106">
        <v>700</v>
      </c>
      <c r="I23" s="106" t="s">
        <v>781</v>
      </c>
      <c r="J23" s="106" t="s">
        <v>1024</v>
      </c>
      <c r="K23" s="106">
        <v>2026</v>
      </c>
    </row>
    <row r="24" s="102" customFormat="1" ht="15.75" customHeight="1" spans="1:11">
      <c r="A24" s="106" t="s">
        <v>1068</v>
      </c>
      <c r="B24" s="106" t="s">
        <v>449</v>
      </c>
      <c r="C24" s="106" t="s">
        <v>1069</v>
      </c>
      <c r="D24" s="106" t="s">
        <v>1070</v>
      </c>
      <c r="E24" s="106" t="s">
        <v>1071</v>
      </c>
      <c r="F24" s="106" t="s">
        <v>1035</v>
      </c>
      <c r="G24" s="106" t="s">
        <v>1023</v>
      </c>
      <c r="H24" s="106">
        <v>450</v>
      </c>
      <c r="I24" s="106" t="s">
        <v>781</v>
      </c>
      <c r="J24" s="106" t="s">
        <v>1024</v>
      </c>
      <c r="K24" s="106" t="s">
        <v>1048</v>
      </c>
    </row>
    <row r="25" s="102" customFormat="1" ht="15.75" customHeight="1" spans="1:11">
      <c r="A25" s="106" t="s">
        <v>1068</v>
      </c>
      <c r="B25" s="106" t="s">
        <v>449</v>
      </c>
      <c r="C25" s="106" t="s">
        <v>1069</v>
      </c>
      <c r="D25" s="106" t="s">
        <v>1070</v>
      </c>
      <c r="E25" s="106" t="s">
        <v>1071</v>
      </c>
      <c r="F25" s="106" t="s">
        <v>1036</v>
      </c>
      <c r="G25" s="106" t="s">
        <v>1023</v>
      </c>
      <c r="H25" s="106">
        <v>450</v>
      </c>
      <c r="I25" s="106" t="s">
        <v>781</v>
      </c>
      <c r="J25" s="106" t="s">
        <v>1024</v>
      </c>
      <c r="K25" s="106" t="s">
        <v>1048</v>
      </c>
    </row>
    <row r="26" s="102" customFormat="1" ht="15.75" customHeight="1" spans="1:11">
      <c r="A26" s="106" t="s">
        <v>1072</v>
      </c>
      <c r="B26" s="106" t="s">
        <v>449</v>
      </c>
      <c r="C26" s="106" t="s">
        <v>1019</v>
      </c>
      <c r="D26" s="106" t="s">
        <v>1073</v>
      </c>
      <c r="E26" s="106" t="s">
        <v>1074</v>
      </c>
      <c r="F26" s="106" t="s">
        <v>1035</v>
      </c>
      <c r="G26" s="106" t="s">
        <v>1023</v>
      </c>
      <c r="H26" s="106">
        <v>700</v>
      </c>
      <c r="I26" s="106" t="s">
        <v>781</v>
      </c>
      <c r="J26" s="106" t="s">
        <v>1024</v>
      </c>
      <c r="K26" s="106" t="s">
        <v>1048</v>
      </c>
    </row>
    <row r="27" s="102" customFormat="1" ht="15.75" customHeight="1" spans="1:11">
      <c r="A27" s="106" t="s">
        <v>1072</v>
      </c>
      <c r="B27" s="106" t="s">
        <v>449</v>
      </c>
      <c r="C27" s="106" t="s">
        <v>1019</v>
      </c>
      <c r="D27" s="106" t="s">
        <v>1073</v>
      </c>
      <c r="E27" s="106" t="s">
        <v>1074</v>
      </c>
      <c r="F27" s="106" t="s">
        <v>1036</v>
      </c>
      <c r="G27" s="106" t="s">
        <v>1023</v>
      </c>
      <c r="H27" s="106">
        <v>700</v>
      </c>
      <c r="I27" s="106" t="s">
        <v>781</v>
      </c>
      <c r="J27" s="106" t="s">
        <v>1024</v>
      </c>
      <c r="K27" s="106" t="s">
        <v>1048</v>
      </c>
    </row>
    <row r="28" s="102" customFormat="1" ht="15.75" customHeight="1" spans="1:11">
      <c r="A28" s="106" t="s">
        <v>1075</v>
      </c>
      <c r="B28" s="106" t="s">
        <v>449</v>
      </c>
      <c r="C28" s="106" t="s">
        <v>1019</v>
      </c>
      <c r="D28" s="106" t="s">
        <v>1076</v>
      </c>
      <c r="E28" s="106" t="s">
        <v>1077</v>
      </c>
      <c r="F28" s="106" t="s">
        <v>1022</v>
      </c>
      <c r="G28" s="106" t="s">
        <v>1023</v>
      </c>
      <c r="H28" s="106">
        <v>300</v>
      </c>
      <c r="I28" s="106" t="s">
        <v>781</v>
      </c>
      <c r="J28" s="106" t="s">
        <v>1048</v>
      </c>
      <c r="K28" s="106" t="s">
        <v>1048</v>
      </c>
    </row>
    <row r="29" s="102" customFormat="1" ht="15.75" customHeight="1" spans="1:11">
      <c r="A29" s="106" t="s">
        <v>1044</v>
      </c>
      <c r="B29" s="106" t="s">
        <v>449</v>
      </c>
      <c r="C29" s="106" t="s">
        <v>1019</v>
      </c>
      <c r="D29" s="106" t="s">
        <v>1045</v>
      </c>
      <c r="E29" s="106" t="s">
        <v>1078</v>
      </c>
      <c r="F29" s="106" t="s">
        <v>1036</v>
      </c>
      <c r="G29" s="106" t="s">
        <v>1023</v>
      </c>
      <c r="H29" s="106">
        <v>700</v>
      </c>
      <c r="I29" s="106" t="s">
        <v>781</v>
      </c>
      <c r="J29" s="106" t="s">
        <v>1048</v>
      </c>
      <c r="K29" s="106" t="s">
        <v>1048</v>
      </c>
    </row>
    <row r="30" s="102" customFormat="1" ht="15.75" customHeight="1" spans="1:11">
      <c r="A30" s="106" t="s">
        <v>1044</v>
      </c>
      <c r="B30" s="106" t="s">
        <v>449</v>
      </c>
      <c r="C30" s="106" t="s">
        <v>1019</v>
      </c>
      <c r="D30" s="106" t="s">
        <v>1045</v>
      </c>
      <c r="E30" s="106" t="s">
        <v>1078</v>
      </c>
      <c r="F30" s="106" t="s">
        <v>1036</v>
      </c>
      <c r="G30" s="106" t="s">
        <v>1023</v>
      </c>
      <c r="H30" s="106">
        <v>700</v>
      </c>
      <c r="I30" s="106" t="s">
        <v>781</v>
      </c>
      <c r="J30" s="106" t="s">
        <v>1048</v>
      </c>
      <c r="K30" s="106" t="s">
        <v>1048</v>
      </c>
    </row>
    <row r="31" s="102" customFormat="1" ht="15.75" customHeight="1" spans="1:11">
      <c r="A31" s="106" t="s">
        <v>1079</v>
      </c>
      <c r="B31" s="106" t="s">
        <v>449</v>
      </c>
      <c r="C31" s="106" t="s">
        <v>1019</v>
      </c>
      <c r="D31" s="106" t="s">
        <v>1080</v>
      </c>
      <c r="E31" s="106" t="s">
        <v>1081</v>
      </c>
      <c r="F31" s="106" t="s">
        <v>1022</v>
      </c>
      <c r="G31" s="106" t="s">
        <v>1023</v>
      </c>
      <c r="H31" s="106">
        <v>80</v>
      </c>
      <c r="I31" s="106" t="s">
        <v>781</v>
      </c>
      <c r="J31" s="106" t="s">
        <v>1048</v>
      </c>
      <c r="K31" s="106" t="s">
        <v>1048</v>
      </c>
    </row>
    <row r="32" s="102" customFormat="1" ht="15.75" customHeight="1" spans="1:11">
      <c r="A32" s="106" t="s">
        <v>1082</v>
      </c>
      <c r="B32" s="106" t="s">
        <v>449</v>
      </c>
      <c r="C32" s="106" t="s">
        <v>479</v>
      </c>
      <c r="D32" s="106" t="s">
        <v>1083</v>
      </c>
      <c r="E32" s="106" t="s">
        <v>1084</v>
      </c>
      <c r="F32" s="106" t="s">
        <v>1047</v>
      </c>
      <c r="G32" s="106" t="s">
        <v>1085</v>
      </c>
      <c r="H32" s="106">
        <v>780</v>
      </c>
      <c r="I32" s="106" t="s">
        <v>781</v>
      </c>
      <c r="J32" s="106" t="s">
        <v>1024</v>
      </c>
      <c r="K32" s="106" t="s">
        <v>1048</v>
      </c>
    </row>
    <row r="33" s="102" customFormat="1" ht="15.75" customHeight="1" spans="1:11">
      <c r="A33" s="106" t="s">
        <v>1082</v>
      </c>
      <c r="B33" s="106" t="s">
        <v>449</v>
      </c>
      <c r="C33" s="106" t="s">
        <v>479</v>
      </c>
      <c r="D33" s="106" t="s">
        <v>1083</v>
      </c>
      <c r="E33" s="106" t="s">
        <v>1084</v>
      </c>
      <c r="F33" s="106" t="s">
        <v>1049</v>
      </c>
      <c r="G33" s="106" t="s">
        <v>1085</v>
      </c>
      <c r="H33" s="106">
        <v>780</v>
      </c>
      <c r="I33" s="106" t="s">
        <v>781</v>
      </c>
      <c r="J33" s="106" t="s">
        <v>1024</v>
      </c>
      <c r="K33" s="106" t="s">
        <v>1048</v>
      </c>
    </row>
    <row r="34" s="102" customFormat="1" ht="15.75" customHeight="1" spans="1:11">
      <c r="A34" s="106" t="s">
        <v>1082</v>
      </c>
      <c r="B34" s="106" t="s">
        <v>449</v>
      </c>
      <c r="C34" s="106" t="s">
        <v>479</v>
      </c>
      <c r="D34" s="106" t="s">
        <v>1083</v>
      </c>
      <c r="E34" s="106" t="s">
        <v>1086</v>
      </c>
      <c r="F34" s="106" t="s">
        <v>1035</v>
      </c>
      <c r="G34" s="106" t="s">
        <v>1085</v>
      </c>
      <c r="H34" s="106">
        <v>780</v>
      </c>
      <c r="I34" s="106" t="s">
        <v>781</v>
      </c>
      <c r="J34" s="106" t="s">
        <v>1024</v>
      </c>
      <c r="K34" s="106" t="s">
        <v>1048</v>
      </c>
    </row>
    <row r="35" s="102" customFormat="1" ht="15.75" customHeight="1" spans="1:11">
      <c r="A35" s="106" t="s">
        <v>1082</v>
      </c>
      <c r="B35" s="106" t="s">
        <v>449</v>
      </c>
      <c r="C35" s="106" t="s">
        <v>479</v>
      </c>
      <c r="D35" s="106" t="s">
        <v>1083</v>
      </c>
      <c r="E35" s="106" t="s">
        <v>1086</v>
      </c>
      <c r="F35" s="106" t="s">
        <v>1036</v>
      </c>
      <c r="G35" s="106" t="s">
        <v>1085</v>
      </c>
      <c r="H35" s="106">
        <v>780</v>
      </c>
      <c r="I35" s="106" t="s">
        <v>781</v>
      </c>
      <c r="J35" s="106" t="s">
        <v>1024</v>
      </c>
      <c r="K35" s="106" t="s">
        <v>1048</v>
      </c>
    </row>
    <row r="36" s="102" customFormat="1" ht="15.75" customHeight="1" spans="1:11">
      <c r="A36" s="106" t="s">
        <v>1087</v>
      </c>
      <c r="B36" s="106" t="s">
        <v>449</v>
      </c>
      <c r="C36" s="106" t="s">
        <v>483</v>
      </c>
      <c r="D36" s="106" t="s">
        <v>1088</v>
      </c>
      <c r="E36" s="106" t="s">
        <v>1089</v>
      </c>
      <c r="F36" s="106" t="s">
        <v>1090</v>
      </c>
      <c r="G36" s="106" t="s">
        <v>1091</v>
      </c>
      <c r="H36" s="106">
        <v>180</v>
      </c>
      <c r="I36" s="106" t="s">
        <v>781</v>
      </c>
      <c r="J36" s="106" t="s">
        <v>1092</v>
      </c>
      <c r="K36" s="106" t="s">
        <v>1048</v>
      </c>
    </row>
    <row r="37" s="102" customFormat="1" ht="15.75" customHeight="1" spans="1:11">
      <c r="A37" s="106" t="s">
        <v>1093</v>
      </c>
      <c r="B37" s="106" t="s">
        <v>449</v>
      </c>
      <c r="C37" s="106" t="s">
        <v>1069</v>
      </c>
      <c r="D37" s="106" t="s">
        <v>1094</v>
      </c>
      <c r="E37" s="106" t="s">
        <v>1095</v>
      </c>
      <c r="F37" s="106" t="s">
        <v>1022</v>
      </c>
      <c r="G37" s="106" t="s">
        <v>1023</v>
      </c>
      <c r="H37" s="106">
        <v>700</v>
      </c>
      <c r="I37" s="106" t="s">
        <v>781</v>
      </c>
      <c r="J37" s="106" t="s">
        <v>1024</v>
      </c>
      <c r="K37" s="106" t="s">
        <v>1048</v>
      </c>
    </row>
    <row r="38" s="102" customFormat="1" ht="15.75" customHeight="1" spans="1:11">
      <c r="A38" s="106" t="s">
        <v>1093</v>
      </c>
      <c r="B38" s="106" t="s">
        <v>449</v>
      </c>
      <c r="C38" s="106" t="s">
        <v>1069</v>
      </c>
      <c r="D38" s="106" t="s">
        <v>1094</v>
      </c>
      <c r="E38" s="106" t="s">
        <v>1095</v>
      </c>
      <c r="F38" s="106" t="s">
        <v>1031</v>
      </c>
      <c r="G38" s="106" t="s">
        <v>1023</v>
      </c>
      <c r="H38" s="106">
        <v>700</v>
      </c>
      <c r="I38" s="106" t="s">
        <v>781</v>
      </c>
      <c r="J38" s="106" t="s">
        <v>1024</v>
      </c>
      <c r="K38" s="106" t="s">
        <v>1048</v>
      </c>
    </row>
    <row r="39" s="102" customFormat="1" ht="15.75" customHeight="1" spans="1:11">
      <c r="A39" s="106" t="s">
        <v>1096</v>
      </c>
      <c r="B39" s="106" t="s">
        <v>449</v>
      </c>
      <c r="C39" s="106" t="s">
        <v>469</v>
      </c>
      <c r="D39" s="106" t="s">
        <v>1097</v>
      </c>
      <c r="E39" s="106" t="s">
        <v>1098</v>
      </c>
      <c r="F39" s="106" t="s">
        <v>1035</v>
      </c>
      <c r="G39" s="106" t="s">
        <v>1023</v>
      </c>
      <c r="H39" s="106">
        <v>460</v>
      </c>
      <c r="I39" s="106" t="s">
        <v>781</v>
      </c>
      <c r="J39" s="106" t="s">
        <v>1024</v>
      </c>
      <c r="K39" s="106" t="s">
        <v>1048</v>
      </c>
    </row>
    <row r="40" s="102" customFormat="1" ht="15.75" customHeight="1" spans="1:11">
      <c r="A40" s="106" t="s">
        <v>1099</v>
      </c>
      <c r="B40" s="106" t="s">
        <v>449</v>
      </c>
      <c r="C40" s="106" t="s">
        <v>467</v>
      </c>
      <c r="D40" s="106" t="s">
        <v>1100</v>
      </c>
      <c r="E40" s="106" t="s">
        <v>1101</v>
      </c>
      <c r="F40" s="106" t="s">
        <v>1035</v>
      </c>
      <c r="G40" s="106" t="s">
        <v>1023</v>
      </c>
      <c r="H40" s="106">
        <v>487</v>
      </c>
      <c r="I40" s="106" t="s">
        <v>781</v>
      </c>
      <c r="J40" s="106" t="s">
        <v>1024</v>
      </c>
      <c r="K40" s="106" t="s">
        <v>1048</v>
      </c>
    </row>
    <row r="41" s="102" customFormat="1" ht="15.75" customHeight="1" spans="1:11">
      <c r="A41" s="106" t="s">
        <v>1099</v>
      </c>
      <c r="B41" s="106" t="s">
        <v>449</v>
      </c>
      <c r="C41" s="106" t="s">
        <v>467</v>
      </c>
      <c r="D41" s="106" t="s">
        <v>1100</v>
      </c>
      <c r="E41" s="106" t="s">
        <v>1101</v>
      </c>
      <c r="F41" s="106" t="s">
        <v>1036</v>
      </c>
      <c r="G41" s="106" t="s">
        <v>1023</v>
      </c>
      <c r="H41" s="106">
        <v>487</v>
      </c>
      <c r="I41" s="106" t="s">
        <v>781</v>
      </c>
      <c r="J41" s="106" t="s">
        <v>1024</v>
      </c>
      <c r="K41" s="106" t="s">
        <v>1048</v>
      </c>
    </row>
    <row r="42" s="102" customFormat="1" ht="15.75" customHeight="1" spans="1:11">
      <c r="A42" s="106" t="s">
        <v>1102</v>
      </c>
      <c r="B42" s="106" t="s">
        <v>449</v>
      </c>
      <c r="C42" s="106" t="s">
        <v>486</v>
      </c>
      <c r="D42" s="106" t="s">
        <v>1103</v>
      </c>
      <c r="E42" s="106" t="s">
        <v>1104</v>
      </c>
      <c r="F42" s="106" t="s">
        <v>1036</v>
      </c>
      <c r="G42" s="106" t="s">
        <v>1091</v>
      </c>
      <c r="H42" s="106">
        <v>100</v>
      </c>
      <c r="I42" s="106" t="s">
        <v>781</v>
      </c>
      <c r="J42" s="106" t="s">
        <v>1092</v>
      </c>
      <c r="K42" s="106" t="s">
        <v>1048</v>
      </c>
    </row>
    <row r="43" s="102" customFormat="1" ht="15.75" customHeight="1" spans="1:11">
      <c r="A43" s="106" t="s">
        <v>1105</v>
      </c>
      <c r="B43" s="106" t="s">
        <v>449</v>
      </c>
      <c r="C43" s="106" t="s">
        <v>469</v>
      </c>
      <c r="D43" s="106" t="s">
        <v>1106</v>
      </c>
      <c r="E43" s="106" t="s">
        <v>1107</v>
      </c>
      <c r="F43" s="106" t="s">
        <v>1022</v>
      </c>
      <c r="G43" s="106" t="s">
        <v>1023</v>
      </c>
      <c r="H43" s="106">
        <v>360</v>
      </c>
      <c r="I43" s="106" t="s">
        <v>781</v>
      </c>
      <c r="J43" s="106" t="s">
        <v>1048</v>
      </c>
      <c r="K43" s="106" t="s">
        <v>1048</v>
      </c>
    </row>
    <row r="44" s="102" customFormat="1" ht="15.75" customHeight="1" spans="1:11">
      <c r="A44" s="106" t="s">
        <v>1108</v>
      </c>
      <c r="B44" s="106" t="s">
        <v>449</v>
      </c>
      <c r="C44" s="106" t="s">
        <v>469</v>
      </c>
      <c r="D44" s="106" t="s">
        <v>1109</v>
      </c>
      <c r="E44" s="106" t="s">
        <v>1110</v>
      </c>
      <c r="F44" s="106" t="s">
        <v>1022</v>
      </c>
      <c r="G44" s="106" t="s">
        <v>1023</v>
      </c>
      <c r="H44" s="106">
        <v>600</v>
      </c>
      <c r="I44" s="106" t="s">
        <v>781</v>
      </c>
      <c r="J44" s="106" t="s">
        <v>1048</v>
      </c>
      <c r="K44" s="106" t="s">
        <v>1048</v>
      </c>
    </row>
    <row r="45" s="102" customFormat="1" ht="15.75" customHeight="1" spans="1:11">
      <c r="A45" s="106" t="s">
        <v>1108</v>
      </c>
      <c r="B45" s="106" t="s">
        <v>449</v>
      </c>
      <c r="C45" s="106" t="s">
        <v>469</v>
      </c>
      <c r="D45" s="106" t="s">
        <v>1109</v>
      </c>
      <c r="E45" s="106" t="s">
        <v>1110</v>
      </c>
      <c r="F45" s="106" t="s">
        <v>1031</v>
      </c>
      <c r="G45" s="106" t="s">
        <v>1023</v>
      </c>
      <c r="H45" s="106">
        <v>600</v>
      </c>
      <c r="I45" s="106" t="s">
        <v>781</v>
      </c>
      <c r="J45" s="106" t="s">
        <v>1048</v>
      </c>
      <c r="K45" s="106" t="s">
        <v>1048</v>
      </c>
    </row>
    <row r="46" s="102" customFormat="1" ht="15.75" customHeight="1" spans="1:11">
      <c r="A46" s="106" t="s">
        <v>1111</v>
      </c>
      <c r="B46" s="106" t="s">
        <v>449</v>
      </c>
      <c r="C46" s="106" t="s">
        <v>469</v>
      </c>
      <c r="D46" s="106" t="s">
        <v>1112</v>
      </c>
      <c r="E46" s="106" t="s">
        <v>1113</v>
      </c>
      <c r="F46" s="106" t="s">
        <v>1047</v>
      </c>
      <c r="G46" s="106" t="s">
        <v>1023</v>
      </c>
      <c r="H46" s="106">
        <v>120</v>
      </c>
      <c r="I46" s="106" t="s">
        <v>781</v>
      </c>
      <c r="J46" s="106" t="s">
        <v>1048</v>
      </c>
      <c r="K46" s="106" t="s">
        <v>1048</v>
      </c>
    </row>
    <row r="47" s="102" customFormat="1" ht="15.75" customHeight="1" spans="1:11">
      <c r="A47" s="106" t="s">
        <v>1111</v>
      </c>
      <c r="B47" s="106" t="s">
        <v>449</v>
      </c>
      <c r="C47" s="106" t="s">
        <v>469</v>
      </c>
      <c r="D47" s="106" t="s">
        <v>1112</v>
      </c>
      <c r="E47" s="106" t="s">
        <v>1113</v>
      </c>
      <c r="F47" s="106" t="s">
        <v>1049</v>
      </c>
      <c r="G47" s="106" t="s">
        <v>1023</v>
      </c>
      <c r="H47" s="106">
        <v>120</v>
      </c>
      <c r="I47" s="106" t="s">
        <v>781</v>
      </c>
      <c r="J47" s="106" t="s">
        <v>1048</v>
      </c>
      <c r="K47" s="106" t="s">
        <v>1048</v>
      </c>
    </row>
    <row r="48" s="102" customFormat="1" ht="15.75" customHeight="1" spans="1:11">
      <c r="A48" s="106" t="s">
        <v>1114</v>
      </c>
      <c r="B48" s="106" t="s">
        <v>449</v>
      </c>
      <c r="C48" s="106" t="s">
        <v>469</v>
      </c>
      <c r="D48" s="106" t="s">
        <v>1115</v>
      </c>
      <c r="E48" s="106" t="s">
        <v>1116</v>
      </c>
      <c r="F48" s="106" t="s">
        <v>1035</v>
      </c>
      <c r="G48" s="106" t="s">
        <v>1023</v>
      </c>
      <c r="H48" s="106">
        <v>530</v>
      </c>
      <c r="I48" s="106" t="s">
        <v>781</v>
      </c>
      <c r="J48" s="106" t="s">
        <v>1024</v>
      </c>
      <c r="K48" s="106" t="s">
        <v>1048</v>
      </c>
    </row>
    <row r="49" s="102" customFormat="1" ht="15.75" customHeight="1" spans="1:11">
      <c r="A49" s="106" t="s">
        <v>1114</v>
      </c>
      <c r="B49" s="106" t="s">
        <v>449</v>
      </c>
      <c r="C49" s="106" t="s">
        <v>469</v>
      </c>
      <c r="D49" s="106" t="s">
        <v>1115</v>
      </c>
      <c r="E49" s="106" t="s">
        <v>1116</v>
      </c>
      <c r="F49" s="106" t="s">
        <v>1036</v>
      </c>
      <c r="G49" s="106" t="s">
        <v>1023</v>
      </c>
      <c r="H49" s="106">
        <v>530</v>
      </c>
      <c r="I49" s="106" t="s">
        <v>781</v>
      </c>
      <c r="J49" s="106" t="s">
        <v>1024</v>
      </c>
      <c r="K49" s="106" t="s">
        <v>1048</v>
      </c>
    </row>
    <row r="50" s="102" customFormat="1" ht="15.75" customHeight="1" spans="1:11">
      <c r="A50" s="106" t="s">
        <v>1117</v>
      </c>
      <c r="B50" s="106" t="s">
        <v>449</v>
      </c>
      <c r="C50" s="106" t="s">
        <v>469</v>
      </c>
      <c r="D50" s="106" t="s">
        <v>1118</v>
      </c>
      <c r="E50" s="106" t="s">
        <v>1119</v>
      </c>
      <c r="F50" s="106" t="s">
        <v>1120</v>
      </c>
      <c r="G50" s="106" t="s">
        <v>1023</v>
      </c>
      <c r="H50" s="106">
        <v>460</v>
      </c>
      <c r="I50" s="106" t="s">
        <v>781</v>
      </c>
      <c r="J50" s="106" t="s">
        <v>1024</v>
      </c>
      <c r="K50" s="106" t="s">
        <v>1048</v>
      </c>
    </row>
    <row r="51" s="102" customFormat="1" ht="15.75" customHeight="1" spans="1:11">
      <c r="A51" s="106" t="s">
        <v>1117</v>
      </c>
      <c r="B51" s="106" t="s">
        <v>449</v>
      </c>
      <c r="C51" s="106" t="s">
        <v>469</v>
      </c>
      <c r="D51" s="106" t="s">
        <v>1118</v>
      </c>
      <c r="E51" s="106" t="s">
        <v>1119</v>
      </c>
      <c r="F51" s="106" t="s">
        <v>1121</v>
      </c>
      <c r="G51" s="106" t="s">
        <v>1023</v>
      </c>
      <c r="H51" s="106">
        <v>460</v>
      </c>
      <c r="I51" s="106" t="s">
        <v>781</v>
      </c>
      <c r="J51" s="106" t="s">
        <v>1024</v>
      </c>
      <c r="K51" s="106" t="s">
        <v>1048</v>
      </c>
    </row>
    <row r="52" s="102" customFormat="1" ht="15.75" customHeight="1" spans="1:11">
      <c r="A52" s="106" t="s">
        <v>1117</v>
      </c>
      <c r="B52" s="106" t="s">
        <v>449</v>
      </c>
      <c r="C52" s="106" t="s">
        <v>469</v>
      </c>
      <c r="D52" s="106" t="s">
        <v>1118</v>
      </c>
      <c r="E52" s="106" t="s">
        <v>1119</v>
      </c>
      <c r="F52" s="106" t="s">
        <v>1122</v>
      </c>
      <c r="G52" s="106" t="s">
        <v>1023</v>
      </c>
      <c r="H52" s="106">
        <v>460</v>
      </c>
      <c r="I52" s="106" t="s">
        <v>781</v>
      </c>
      <c r="J52" s="106" t="s">
        <v>1024</v>
      </c>
      <c r="K52" s="106" t="s">
        <v>1048</v>
      </c>
    </row>
    <row r="53" s="102" customFormat="1" ht="15.75" customHeight="1" spans="1:11">
      <c r="A53" s="106" t="s">
        <v>1123</v>
      </c>
      <c r="B53" s="106" t="s">
        <v>449</v>
      </c>
      <c r="C53" s="106" t="s">
        <v>469</v>
      </c>
      <c r="D53" s="106" t="s">
        <v>1124</v>
      </c>
      <c r="E53" s="106" t="s">
        <v>1125</v>
      </c>
      <c r="F53" s="106" t="s">
        <v>1120</v>
      </c>
      <c r="G53" s="106" t="s">
        <v>1085</v>
      </c>
      <c r="H53" s="106">
        <v>175</v>
      </c>
      <c r="I53" s="106" t="s">
        <v>781</v>
      </c>
      <c r="J53" s="106" t="s">
        <v>1024</v>
      </c>
      <c r="K53" s="106" t="s">
        <v>1048</v>
      </c>
    </row>
    <row r="54" s="102" customFormat="1" ht="15.75" customHeight="1" spans="1:11">
      <c r="A54" s="106" t="s">
        <v>1123</v>
      </c>
      <c r="B54" s="106" t="s">
        <v>449</v>
      </c>
      <c r="C54" s="106" t="s">
        <v>469</v>
      </c>
      <c r="D54" s="106" t="s">
        <v>1124</v>
      </c>
      <c r="E54" s="106" t="s">
        <v>1125</v>
      </c>
      <c r="F54" s="106" t="s">
        <v>1121</v>
      </c>
      <c r="G54" s="106" t="s">
        <v>1085</v>
      </c>
      <c r="H54" s="106">
        <v>175</v>
      </c>
      <c r="I54" s="106" t="s">
        <v>781</v>
      </c>
      <c r="J54" s="106" t="s">
        <v>1024</v>
      </c>
      <c r="K54" s="106" t="s">
        <v>1048</v>
      </c>
    </row>
    <row r="55" s="102" customFormat="1" ht="15.75" customHeight="1" spans="1:11">
      <c r="A55" s="106" t="s">
        <v>1123</v>
      </c>
      <c r="B55" s="106" t="s">
        <v>449</v>
      </c>
      <c r="C55" s="106" t="s">
        <v>469</v>
      </c>
      <c r="D55" s="106" t="s">
        <v>1124</v>
      </c>
      <c r="E55" s="106" t="s">
        <v>1125</v>
      </c>
      <c r="F55" s="106" t="s">
        <v>1122</v>
      </c>
      <c r="G55" s="106" t="s">
        <v>1085</v>
      </c>
      <c r="H55" s="106">
        <v>175</v>
      </c>
      <c r="I55" s="106" t="s">
        <v>781</v>
      </c>
      <c r="J55" s="106" t="s">
        <v>1024</v>
      </c>
      <c r="K55" s="106" t="s">
        <v>1048</v>
      </c>
    </row>
    <row r="56" s="102" customFormat="1" ht="15.75" customHeight="1" spans="1:11">
      <c r="A56" s="106" t="s">
        <v>1123</v>
      </c>
      <c r="B56" s="106" t="s">
        <v>449</v>
      </c>
      <c r="C56" s="106" t="s">
        <v>469</v>
      </c>
      <c r="D56" s="106" t="s">
        <v>1124</v>
      </c>
      <c r="E56" s="106" t="s">
        <v>1125</v>
      </c>
      <c r="F56" s="106" t="s">
        <v>1126</v>
      </c>
      <c r="G56" s="106" t="s">
        <v>1085</v>
      </c>
      <c r="H56" s="106">
        <v>175</v>
      </c>
      <c r="I56" s="106" t="s">
        <v>781</v>
      </c>
      <c r="J56" s="106" t="s">
        <v>1024</v>
      </c>
      <c r="K56" s="106" t="s">
        <v>1048</v>
      </c>
    </row>
    <row r="57" s="102" customFormat="1" ht="15.75" customHeight="1" spans="1:11">
      <c r="A57" s="106" t="s">
        <v>1127</v>
      </c>
      <c r="B57" s="106" t="s">
        <v>449</v>
      </c>
      <c r="C57" s="106" t="s">
        <v>469</v>
      </c>
      <c r="D57" s="106" t="s">
        <v>1128</v>
      </c>
      <c r="E57" s="106" t="s">
        <v>1129</v>
      </c>
      <c r="F57" s="106" t="s">
        <v>1040</v>
      </c>
      <c r="G57" s="106" t="s">
        <v>1085</v>
      </c>
      <c r="H57" s="106">
        <v>800</v>
      </c>
      <c r="I57" s="106" t="s">
        <v>781</v>
      </c>
      <c r="J57" s="106" t="s">
        <v>1024</v>
      </c>
      <c r="K57" s="106" t="s">
        <v>1048</v>
      </c>
    </row>
    <row r="58" s="102" customFormat="1" ht="15.75" customHeight="1" spans="1:11">
      <c r="A58" s="106" t="s">
        <v>1127</v>
      </c>
      <c r="B58" s="106" t="s">
        <v>449</v>
      </c>
      <c r="C58" s="106" t="s">
        <v>469</v>
      </c>
      <c r="D58" s="106" t="s">
        <v>1128</v>
      </c>
      <c r="E58" s="106" t="s">
        <v>1129</v>
      </c>
      <c r="F58" s="106" t="s">
        <v>1090</v>
      </c>
      <c r="G58" s="106" t="s">
        <v>1085</v>
      </c>
      <c r="H58" s="106">
        <v>800</v>
      </c>
      <c r="I58" s="106" t="s">
        <v>781</v>
      </c>
      <c r="J58" s="106" t="s">
        <v>1024</v>
      </c>
      <c r="K58" s="106" t="s">
        <v>1048</v>
      </c>
    </row>
    <row r="59" s="102" customFormat="1" ht="15.75" customHeight="1" spans="1:11">
      <c r="A59" s="106" t="s">
        <v>1130</v>
      </c>
      <c r="B59" s="106" t="s">
        <v>449</v>
      </c>
      <c r="C59" s="106" t="s">
        <v>476</v>
      </c>
      <c r="D59" s="106" t="s">
        <v>1131</v>
      </c>
      <c r="E59" s="106" t="s">
        <v>1132</v>
      </c>
      <c r="F59" s="106" t="s">
        <v>1022</v>
      </c>
      <c r="G59" s="106" t="s">
        <v>1023</v>
      </c>
      <c r="H59" s="106">
        <v>230</v>
      </c>
      <c r="I59" s="106" t="s">
        <v>781</v>
      </c>
      <c r="J59" s="106" t="s">
        <v>1024</v>
      </c>
      <c r="K59" s="106" t="s">
        <v>1048</v>
      </c>
    </row>
    <row r="60" s="102" customFormat="1" ht="15.75" customHeight="1" spans="1:11">
      <c r="A60" s="106" t="s">
        <v>1130</v>
      </c>
      <c r="B60" s="106" t="s">
        <v>449</v>
      </c>
      <c r="C60" s="106" t="s">
        <v>476</v>
      </c>
      <c r="D60" s="106" t="s">
        <v>1131</v>
      </c>
      <c r="E60" s="106" t="s">
        <v>1132</v>
      </c>
      <c r="F60" s="106" t="s">
        <v>1031</v>
      </c>
      <c r="G60" s="106" t="s">
        <v>1023</v>
      </c>
      <c r="H60" s="106">
        <v>230</v>
      </c>
      <c r="I60" s="106" t="s">
        <v>781</v>
      </c>
      <c r="J60" s="106" t="s">
        <v>1024</v>
      </c>
      <c r="K60" s="106" t="s">
        <v>1048</v>
      </c>
    </row>
    <row r="61" s="102" customFormat="1" ht="15.75" customHeight="1" spans="1:11">
      <c r="A61" s="106" t="s">
        <v>1133</v>
      </c>
      <c r="B61" s="106" t="s">
        <v>449</v>
      </c>
      <c r="C61" s="106" t="s">
        <v>486</v>
      </c>
      <c r="D61" s="106" t="s">
        <v>1134</v>
      </c>
      <c r="E61" s="106" t="s">
        <v>1135</v>
      </c>
      <c r="F61" s="106" t="s">
        <v>1035</v>
      </c>
      <c r="G61" s="106" t="s">
        <v>1023</v>
      </c>
      <c r="H61" s="106">
        <v>200</v>
      </c>
      <c r="I61" s="106" t="s">
        <v>781</v>
      </c>
      <c r="J61" s="106" t="s">
        <v>1024</v>
      </c>
      <c r="K61" s="106" t="s">
        <v>1048</v>
      </c>
    </row>
    <row r="62" s="102" customFormat="1" ht="15.75" customHeight="1" spans="1:11">
      <c r="A62" s="106" t="s">
        <v>1133</v>
      </c>
      <c r="B62" s="106" t="s">
        <v>449</v>
      </c>
      <c r="C62" s="106" t="s">
        <v>486</v>
      </c>
      <c r="D62" s="106" t="s">
        <v>1134</v>
      </c>
      <c r="E62" s="106" t="s">
        <v>1135</v>
      </c>
      <c r="F62" s="106" t="s">
        <v>1036</v>
      </c>
      <c r="G62" s="106" t="s">
        <v>1023</v>
      </c>
      <c r="H62" s="106">
        <v>200</v>
      </c>
      <c r="I62" s="106" t="s">
        <v>781</v>
      </c>
      <c r="J62" s="106" t="s">
        <v>1024</v>
      </c>
      <c r="K62" s="106" t="s">
        <v>1048</v>
      </c>
    </row>
    <row r="63" s="102" customFormat="1" ht="15.75" customHeight="1" spans="1:11">
      <c r="A63" s="106" t="s">
        <v>1136</v>
      </c>
      <c r="B63" s="106" t="s">
        <v>449</v>
      </c>
      <c r="C63" s="106" t="s">
        <v>476</v>
      </c>
      <c r="D63" s="106" t="s">
        <v>1137</v>
      </c>
      <c r="E63" s="106" t="s">
        <v>1138</v>
      </c>
      <c r="F63" s="106" t="s">
        <v>1022</v>
      </c>
      <c r="G63" s="106" t="s">
        <v>1023</v>
      </c>
      <c r="H63" s="106">
        <v>475</v>
      </c>
      <c r="I63" s="106" t="s">
        <v>781</v>
      </c>
      <c r="J63" s="106" t="s">
        <v>1024</v>
      </c>
      <c r="K63" s="106" t="s">
        <v>1048</v>
      </c>
    </row>
    <row r="64" s="102" customFormat="1" ht="15.75" customHeight="1" spans="1:11">
      <c r="A64" s="106" t="s">
        <v>1136</v>
      </c>
      <c r="B64" s="106" t="s">
        <v>449</v>
      </c>
      <c r="C64" s="106" t="s">
        <v>476</v>
      </c>
      <c r="D64" s="106" t="s">
        <v>1137</v>
      </c>
      <c r="E64" s="106" t="s">
        <v>1138</v>
      </c>
      <c r="F64" s="106" t="s">
        <v>1031</v>
      </c>
      <c r="G64" s="106" t="s">
        <v>1023</v>
      </c>
      <c r="H64" s="106">
        <v>475</v>
      </c>
      <c r="I64" s="106" t="s">
        <v>781</v>
      </c>
      <c r="J64" s="106" t="s">
        <v>1024</v>
      </c>
      <c r="K64" s="106" t="s">
        <v>1048</v>
      </c>
    </row>
    <row r="65" s="102" customFormat="1" ht="15.75" customHeight="1" spans="1:11">
      <c r="A65" s="106" t="s">
        <v>1139</v>
      </c>
      <c r="B65" s="106" t="s">
        <v>449</v>
      </c>
      <c r="C65" s="106" t="s">
        <v>1069</v>
      </c>
      <c r="D65" s="106" t="s">
        <v>1140</v>
      </c>
      <c r="E65" s="106" t="s">
        <v>1141</v>
      </c>
      <c r="F65" s="106" t="s">
        <v>1022</v>
      </c>
      <c r="G65" s="106" t="s">
        <v>1023</v>
      </c>
      <c r="H65" s="106">
        <v>600</v>
      </c>
      <c r="I65" s="106" t="s">
        <v>781</v>
      </c>
      <c r="J65" s="106" t="s">
        <v>1024</v>
      </c>
      <c r="K65" s="106" t="s">
        <v>1048</v>
      </c>
    </row>
    <row r="66" s="102" customFormat="1" ht="15.75" customHeight="1" spans="1:11">
      <c r="A66" s="106" t="s">
        <v>1139</v>
      </c>
      <c r="B66" s="106" t="s">
        <v>449</v>
      </c>
      <c r="C66" s="106" t="s">
        <v>1069</v>
      </c>
      <c r="D66" s="106" t="s">
        <v>1140</v>
      </c>
      <c r="E66" s="106" t="s">
        <v>1141</v>
      </c>
      <c r="F66" s="106" t="s">
        <v>1031</v>
      </c>
      <c r="G66" s="106" t="s">
        <v>1023</v>
      </c>
      <c r="H66" s="106">
        <v>600</v>
      </c>
      <c r="I66" s="106" t="s">
        <v>781</v>
      </c>
      <c r="J66" s="106" t="s">
        <v>1024</v>
      </c>
      <c r="K66" s="106" t="s">
        <v>1048</v>
      </c>
    </row>
    <row r="67" s="102" customFormat="1" ht="15.75" customHeight="1" spans="1:11">
      <c r="A67" s="106" t="s">
        <v>1142</v>
      </c>
      <c r="B67" s="106" t="s">
        <v>449</v>
      </c>
      <c r="C67" s="106" t="s">
        <v>476</v>
      </c>
      <c r="D67" s="106" t="s">
        <v>1143</v>
      </c>
      <c r="E67" s="106" t="s">
        <v>1144</v>
      </c>
      <c r="F67" s="106" t="s">
        <v>1035</v>
      </c>
      <c r="G67" s="106" t="s">
        <v>1023</v>
      </c>
      <c r="H67" s="106">
        <v>460</v>
      </c>
      <c r="I67" s="106" t="s">
        <v>781</v>
      </c>
      <c r="J67" s="106" t="s">
        <v>1024</v>
      </c>
      <c r="K67" s="106" t="s">
        <v>1048</v>
      </c>
    </row>
    <row r="68" s="102" customFormat="1" ht="15.75" customHeight="1" spans="1:11">
      <c r="A68" s="106" t="s">
        <v>1142</v>
      </c>
      <c r="B68" s="106" t="s">
        <v>449</v>
      </c>
      <c r="C68" s="106" t="s">
        <v>476</v>
      </c>
      <c r="D68" s="106" t="s">
        <v>1143</v>
      </c>
      <c r="E68" s="106" t="s">
        <v>1144</v>
      </c>
      <c r="F68" s="106" t="s">
        <v>1036</v>
      </c>
      <c r="G68" s="106" t="s">
        <v>1023</v>
      </c>
      <c r="H68" s="106">
        <v>460</v>
      </c>
      <c r="I68" s="106" t="s">
        <v>781</v>
      </c>
      <c r="J68" s="106" t="s">
        <v>1024</v>
      </c>
      <c r="K68" s="106" t="s">
        <v>1048</v>
      </c>
    </row>
    <row r="69" s="102" customFormat="1" ht="15.75" customHeight="1" spans="1:11">
      <c r="A69" s="106" t="s">
        <v>1145</v>
      </c>
      <c r="B69" s="106" t="s">
        <v>449</v>
      </c>
      <c r="C69" s="106" t="s">
        <v>469</v>
      </c>
      <c r="D69" s="106" t="s">
        <v>1146</v>
      </c>
      <c r="E69" s="106" t="s">
        <v>1147</v>
      </c>
      <c r="F69" s="106" t="s">
        <v>1035</v>
      </c>
      <c r="G69" s="106" t="s">
        <v>1023</v>
      </c>
      <c r="H69" s="106">
        <v>460</v>
      </c>
      <c r="I69" s="106" t="s">
        <v>781</v>
      </c>
      <c r="J69" s="106" t="s">
        <v>1024</v>
      </c>
      <c r="K69" s="106" t="s">
        <v>1048</v>
      </c>
    </row>
    <row r="70" s="102" customFormat="1" ht="15.75" customHeight="1" spans="1:11">
      <c r="A70" s="106" t="s">
        <v>1145</v>
      </c>
      <c r="B70" s="106" t="s">
        <v>449</v>
      </c>
      <c r="C70" s="106" t="s">
        <v>469</v>
      </c>
      <c r="D70" s="106" t="s">
        <v>1146</v>
      </c>
      <c r="E70" s="106" t="s">
        <v>1147</v>
      </c>
      <c r="F70" s="106" t="s">
        <v>1036</v>
      </c>
      <c r="G70" s="106" t="s">
        <v>1023</v>
      </c>
      <c r="H70" s="106">
        <v>460</v>
      </c>
      <c r="I70" s="106" t="s">
        <v>781</v>
      </c>
      <c r="J70" s="106" t="s">
        <v>1024</v>
      </c>
      <c r="K70" s="106" t="s">
        <v>1048</v>
      </c>
    </row>
    <row r="71" s="102" customFormat="1" ht="15.75" customHeight="1" spans="1:11">
      <c r="A71" s="106" t="s">
        <v>1148</v>
      </c>
      <c r="B71" s="106" t="s">
        <v>449</v>
      </c>
      <c r="C71" s="106" t="s">
        <v>476</v>
      </c>
      <c r="D71" s="106" t="s">
        <v>1149</v>
      </c>
      <c r="E71" s="106" t="s">
        <v>1150</v>
      </c>
      <c r="F71" s="106" t="s">
        <v>1022</v>
      </c>
      <c r="G71" s="106" t="s">
        <v>1023</v>
      </c>
      <c r="H71" s="106">
        <v>660</v>
      </c>
      <c r="I71" s="106" t="s">
        <v>781</v>
      </c>
      <c r="J71" s="106" t="s">
        <v>1048</v>
      </c>
      <c r="K71" s="106" t="s">
        <v>1048</v>
      </c>
    </row>
    <row r="72" s="102" customFormat="1" ht="15.75" customHeight="1" spans="1:11">
      <c r="A72" s="106" t="s">
        <v>1148</v>
      </c>
      <c r="B72" s="106" t="s">
        <v>449</v>
      </c>
      <c r="C72" s="106" t="s">
        <v>476</v>
      </c>
      <c r="D72" s="106" t="s">
        <v>1149</v>
      </c>
      <c r="E72" s="106" t="s">
        <v>1150</v>
      </c>
      <c r="F72" s="106" t="s">
        <v>1031</v>
      </c>
      <c r="G72" s="106" t="s">
        <v>1023</v>
      </c>
      <c r="H72" s="106">
        <v>660</v>
      </c>
      <c r="I72" s="106" t="s">
        <v>781</v>
      </c>
      <c r="J72" s="106" t="s">
        <v>1048</v>
      </c>
      <c r="K72" s="106" t="s">
        <v>1048</v>
      </c>
    </row>
    <row r="73" s="102" customFormat="1" ht="15.75" customHeight="1" spans="1:11">
      <c r="A73" s="106" t="s">
        <v>1151</v>
      </c>
      <c r="B73" s="106" t="s">
        <v>449</v>
      </c>
      <c r="C73" s="106" t="s">
        <v>469</v>
      </c>
      <c r="D73" s="106" t="s">
        <v>1152</v>
      </c>
      <c r="E73" s="106" t="s">
        <v>1153</v>
      </c>
      <c r="F73" s="106" t="s">
        <v>1022</v>
      </c>
      <c r="G73" s="106" t="s">
        <v>1023</v>
      </c>
      <c r="H73" s="106">
        <v>470</v>
      </c>
      <c r="I73" s="106" t="s">
        <v>781</v>
      </c>
      <c r="J73" s="106" t="s">
        <v>1024</v>
      </c>
      <c r="K73" s="106" t="s">
        <v>1048</v>
      </c>
    </row>
    <row r="74" s="102" customFormat="1" ht="15.75" customHeight="1" spans="1:11">
      <c r="A74" s="106" t="s">
        <v>1151</v>
      </c>
      <c r="B74" s="106" t="s">
        <v>449</v>
      </c>
      <c r="C74" s="106" t="s">
        <v>469</v>
      </c>
      <c r="D74" s="106" t="s">
        <v>1152</v>
      </c>
      <c r="E74" s="106" t="s">
        <v>1153</v>
      </c>
      <c r="F74" s="106" t="s">
        <v>1031</v>
      </c>
      <c r="G74" s="106" t="s">
        <v>1023</v>
      </c>
      <c r="H74" s="106">
        <v>470</v>
      </c>
      <c r="I74" s="106" t="s">
        <v>781</v>
      </c>
      <c r="J74" s="106" t="s">
        <v>1024</v>
      </c>
      <c r="K74" s="106" t="s">
        <v>1048</v>
      </c>
    </row>
    <row r="75" s="102" customFormat="1" ht="15.75" customHeight="1" spans="1:11">
      <c r="A75" s="106" t="s">
        <v>1154</v>
      </c>
      <c r="B75" s="106" t="s">
        <v>449</v>
      </c>
      <c r="C75" s="106" t="s">
        <v>469</v>
      </c>
      <c r="D75" s="106" t="s">
        <v>1155</v>
      </c>
      <c r="E75" s="106" t="s">
        <v>1156</v>
      </c>
      <c r="F75" s="106" t="s">
        <v>1035</v>
      </c>
      <c r="G75" s="106" t="s">
        <v>1023</v>
      </c>
      <c r="H75" s="106">
        <v>460</v>
      </c>
      <c r="I75" s="106" t="s">
        <v>781</v>
      </c>
      <c r="J75" s="106" t="s">
        <v>1024</v>
      </c>
      <c r="K75" s="106" t="s">
        <v>1048</v>
      </c>
    </row>
    <row r="76" s="102" customFormat="1" ht="15.75" customHeight="1" spans="1:11">
      <c r="A76" s="106" t="s">
        <v>1154</v>
      </c>
      <c r="B76" s="106" t="s">
        <v>449</v>
      </c>
      <c r="C76" s="106" t="s">
        <v>469</v>
      </c>
      <c r="D76" s="106" t="s">
        <v>1155</v>
      </c>
      <c r="E76" s="106" t="s">
        <v>1156</v>
      </c>
      <c r="F76" s="106" t="s">
        <v>1036</v>
      </c>
      <c r="G76" s="106" t="s">
        <v>1023</v>
      </c>
      <c r="H76" s="106">
        <v>460</v>
      </c>
      <c r="I76" s="106" t="s">
        <v>781</v>
      </c>
      <c r="J76" s="106" t="s">
        <v>1024</v>
      </c>
      <c r="K76" s="106" t="s">
        <v>1048</v>
      </c>
    </row>
    <row r="77" s="102" customFormat="1" ht="15.75" customHeight="1" spans="1:11">
      <c r="A77" s="106" t="s">
        <v>1157</v>
      </c>
      <c r="B77" s="106" t="s">
        <v>449</v>
      </c>
      <c r="C77" s="106" t="s">
        <v>469</v>
      </c>
      <c r="D77" s="106" t="s">
        <v>1158</v>
      </c>
      <c r="E77" s="106" t="s">
        <v>1159</v>
      </c>
      <c r="F77" s="106" t="s">
        <v>1120</v>
      </c>
      <c r="G77" s="106" t="s">
        <v>1085</v>
      </c>
      <c r="H77" s="106">
        <v>850</v>
      </c>
      <c r="I77" s="106" t="s">
        <v>781</v>
      </c>
      <c r="J77" s="106" t="s">
        <v>1024</v>
      </c>
      <c r="K77" s="106" t="s">
        <v>1048</v>
      </c>
    </row>
    <row r="78" s="102" customFormat="1" ht="15.75" customHeight="1" spans="1:11">
      <c r="A78" s="106" t="s">
        <v>1157</v>
      </c>
      <c r="B78" s="106" t="s">
        <v>449</v>
      </c>
      <c r="C78" s="106" t="s">
        <v>469</v>
      </c>
      <c r="D78" s="106" t="s">
        <v>1158</v>
      </c>
      <c r="E78" s="106" t="s">
        <v>1159</v>
      </c>
      <c r="F78" s="106" t="s">
        <v>1121</v>
      </c>
      <c r="G78" s="106" t="s">
        <v>1085</v>
      </c>
      <c r="H78" s="106">
        <v>850</v>
      </c>
      <c r="I78" s="106" t="s">
        <v>781</v>
      </c>
      <c r="J78" s="106" t="s">
        <v>1024</v>
      </c>
      <c r="K78" s="106" t="s">
        <v>1048</v>
      </c>
    </row>
    <row r="79" s="102" customFormat="1" ht="15.75" customHeight="1" spans="1:11">
      <c r="A79" s="106" t="s">
        <v>1157</v>
      </c>
      <c r="B79" s="106" t="s">
        <v>449</v>
      </c>
      <c r="C79" s="106" t="s">
        <v>469</v>
      </c>
      <c r="D79" s="106" t="s">
        <v>1158</v>
      </c>
      <c r="E79" s="106" t="s">
        <v>1159</v>
      </c>
      <c r="F79" s="106" t="s">
        <v>1122</v>
      </c>
      <c r="G79" s="106" t="s">
        <v>1085</v>
      </c>
      <c r="H79" s="106">
        <v>850</v>
      </c>
      <c r="I79" s="106" t="s">
        <v>781</v>
      </c>
      <c r="J79" s="106" t="s">
        <v>1024</v>
      </c>
      <c r="K79" s="106" t="s">
        <v>1048</v>
      </c>
    </row>
    <row r="80" s="102" customFormat="1" ht="15.75" customHeight="1" spans="1:11">
      <c r="A80" s="106" t="s">
        <v>1160</v>
      </c>
      <c r="B80" s="106" t="s">
        <v>449</v>
      </c>
      <c r="C80" s="106" t="s">
        <v>476</v>
      </c>
      <c r="D80" s="106" t="s">
        <v>1161</v>
      </c>
      <c r="E80" s="106" t="s">
        <v>1162</v>
      </c>
      <c r="F80" s="106" t="s">
        <v>1022</v>
      </c>
      <c r="G80" s="106" t="s">
        <v>1023</v>
      </c>
      <c r="H80" s="106">
        <v>470</v>
      </c>
      <c r="I80" s="106" t="s">
        <v>781</v>
      </c>
      <c r="J80" s="106" t="s">
        <v>1024</v>
      </c>
      <c r="K80" s="106" t="s">
        <v>1048</v>
      </c>
    </row>
    <row r="81" s="102" customFormat="1" ht="15.75" customHeight="1" spans="1:11">
      <c r="A81" s="106" t="s">
        <v>1160</v>
      </c>
      <c r="B81" s="106" t="s">
        <v>449</v>
      </c>
      <c r="C81" s="106" t="s">
        <v>476</v>
      </c>
      <c r="D81" s="106" t="s">
        <v>1161</v>
      </c>
      <c r="E81" s="106" t="s">
        <v>1162</v>
      </c>
      <c r="F81" s="106" t="s">
        <v>1031</v>
      </c>
      <c r="G81" s="106" t="s">
        <v>1023</v>
      </c>
      <c r="H81" s="106">
        <v>470</v>
      </c>
      <c r="I81" s="106" t="s">
        <v>781</v>
      </c>
      <c r="J81" s="106" t="s">
        <v>1024</v>
      </c>
      <c r="K81" s="106" t="s">
        <v>1048</v>
      </c>
    </row>
    <row r="82" s="102" customFormat="1" ht="15.75" customHeight="1" spans="1:11">
      <c r="A82" s="106" t="s">
        <v>1163</v>
      </c>
      <c r="B82" s="106" t="s">
        <v>449</v>
      </c>
      <c r="C82" s="106" t="s">
        <v>1069</v>
      </c>
      <c r="D82" s="106" t="s">
        <v>1164</v>
      </c>
      <c r="E82" s="106" t="s">
        <v>1165</v>
      </c>
      <c r="F82" s="106" t="s">
        <v>1035</v>
      </c>
      <c r="G82" s="106" t="s">
        <v>1023</v>
      </c>
      <c r="H82" s="106">
        <v>600</v>
      </c>
      <c r="I82" s="106" t="s">
        <v>781</v>
      </c>
      <c r="J82" s="106" t="s">
        <v>1024</v>
      </c>
      <c r="K82" s="106" t="s">
        <v>1048</v>
      </c>
    </row>
    <row r="83" s="102" customFormat="1" ht="15.75" customHeight="1" spans="1:11">
      <c r="A83" s="106" t="s">
        <v>1163</v>
      </c>
      <c r="B83" s="106" t="s">
        <v>449</v>
      </c>
      <c r="C83" s="106" t="s">
        <v>1069</v>
      </c>
      <c r="D83" s="106" t="s">
        <v>1164</v>
      </c>
      <c r="E83" s="106" t="s">
        <v>1165</v>
      </c>
      <c r="F83" s="106" t="s">
        <v>1036</v>
      </c>
      <c r="G83" s="106" t="s">
        <v>1023</v>
      </c>
      <c r="H83" s="106">
        <v>600</v>
      </c>
      <c r="I83" s="106" t="s">
        <v>781</v>
      </c>
      <c r="J83" s="106" t="s">
        <v>1024</v>
      </c>
      <c r="K83" s="106" t="s">
        <v>1048</v>
      </c>
    </row>
    <row r="84" s="102" customFormat="1" ht="15.75" customHeight="1" spans="1:11">
      <c r="A84" s="106" t="s">
        <v>1166</v>
      </c>
      <c r="B84" s="106" t="s">
        <v>449</v>
      </c>
      <c r="C84" s="106" t="s">
        <v>1167</v>
      </c>
      <c r="D84" s="106" t="s">
        <v>1168</v>
      </c>
      <c r="E84" s="106" t="s">
        <v>1169</v>
      </c>
      <c r="F84" s="106" t="s">
        <v>1035</v>
      </c>
      <c r="G84" s="106" t="s">
        <v>1023</v>
      </c>
      <c r="H84" s="106">
        <v>500</v>
      </c>
      <c r="I84" s="106" t="s">
        <v>781</v>
      </c>
      <c r="J84" s="106" t="s">
        <v>1048</v>
      </c>
      <c r="K84" s="106" t="s">
        <v>1048</v>
      </c>
    </row>
    <row r="85" s="102" customFormat="1" ht="15.75" customHeight="1" spans="1:11">
      <c r="A85" s="106" t="s">
        <v>1166</v>
      </c>
      <c r="B85" s="106" t="s">
        <v>449</v>
      </c>
      <c r="C85" s="106" t="s">
        <v>1167</v>
      </c>
      <c r="D85" s="106" t="s">
        <v>1168</v>
      </c>
      <c r="E85" s="106" t="s">
        <v>1169</v>
      </c>
      <c r="F85" s="106" t="s">
        <v>1036</v>
      </c>
      <c r="G85" s="106" t="s">
        <v>1023</v>
      </c>
      <c r="H85" s="106">
        <v>500</v>
      </c>
      <c r="I85" s="106" t="s">
        <v>781</v>
      </c>
      <c r="J85" s="106" t="s">
        <v>1048</v>
      </c>
      <c r="K85" s="106" t="s">
        <v>1048</v>
      </c>
    </row>
    <row r="86" s="102" customFormat="1" ht="15.75" customHeight="1" spans="1:11">
      <c r="A86" s="106" t="s">
        <v>1170</v>
      </c>
      <c r="B86" s="106" t="s">
        <v>449</v>
      </c>
      <c r="C86" s="106" t="s">
        <v>476</v>
      </c>
      <c r="D86" s="106" t="s">
        <v>1171</v>
      </c>
      <c r="E86" s="106" t="s">
        <v>1172</v>
      </c>
      <c r="F86" s="106" t="s">
        <v>1040</v>
      </c>
      <c r="G86" s="106" t="s">
        <v>1085</v>
      </c>
      <c r="H86" s="106">
        <v>200</v>
      </c>
      <c r="I86" s="106" t="s">
        <v>781</v>
      </c>
      <c r="J86" s="106" t="s">
        <v>1024</v>
      </c>
      <c r="K86" s="106" t="s">
        <v>1048</v>
      </c>
    </row>
    <row r="87" s="102" customFormat="1" ht="15.75" customHeight="1" spans="1:11">
      <c r="A87" s="106" t="s">
        <v>1170</v>
      </c>
      <c r="B87" s="106" t="s">
        <v>449</v>
      </c>
      <c r="C87" s="106" t="s">
        <v>476</v>
      </c>
      <c r="D87" s="106" t="s">
        <v>1171</v>
      </c>
      <c r="E87" s="106" t="s">
        <v>1172</v>
      </c>
      <c r="F87" s="106" t="s">
        <v>1090</v>
      </c>
      <c r="G87" s="106" t="s">
        <v>1085</v>
      </c>
      <c r="H87" s="106">
        <v>200</v>
      </c>
      <c r="I87" s="106" t="s">
        <v>781</v>
      </c>
      <c r="J87" s="106" t="s">
        <v>1024</v>
      </c>
      <c r="K87" s="106" t="s">
        <v>1048</v>
      </c>
    </row>
    <row r="88" s="102" customFormat="1" ht="15.75" customHeight="1" spans="1:11">
      <c r="A88" s="106" t="s">
        <v>1170</v>
      </c>
      <c r="B88" s="106" t="s">
        <v>449</v>
      </c>
      <c r="C88" s="106" t="s">
        <v>476</v>
      </c>
      <c r="D88" s="106" t="s">
        <v>1171</v>
      </c>
      <c r="E88" s="106" t="s">
        <v>1172</v>
      </c>
      <c r="F88" s="106" t="s">
        <v>1173</v>
      </c>
      <c r="G88" s="106" t="s">
        <v>1085</v>
      </c>
      <c r="H88" s="106">
        <v>200</v>
      </c>
      <c r="I88" s="106" t="s">
        <v>781</v>
      </c>
      <c r="J88" s="106" t="s">
        <v>1024</v>
      </c>
      <c r="K88" s="106" t="s">
        <v>1048</v>
      </c>
    </row>
    <row r="89" s="102" customFormat="1" ht="15.75" customHeight="1" spans="1:11">
      <c r="A89" s="106" t="s">
        <v>1174</v>
      </c>
      <c r="B89" s="106" t="s">
        <v>449</v>
      </c>
      <c r="C89" s="106" t="s">
        <v>467</v>
      </c>
      <c r="D89" s="106" t="s">
        <v>1175</v>
      </c>
      <c r="E89" s="106" t="s">
        <v>1176</v>
      </c>
      <c r="F89" s="106" t="s">
        <v>1035</v>
      </c>
      <c r="G89" s="106" t="s">
        <v>1023</v>
      </c>
      <c r="H89" s="106">
        <v>460</v>
      </c>
      <c r="I89" s="106" t="s">
        <v>781</v>
      </c>
      <c r="J89" s="106" t="s">
        <v>1024</v>
      </c>
      <c r="K89" s="106" t="s">
        <v>1048</v>
      </c>
    </row>
    <row r="90" s="102" customFormat="1" ht="15.75" customHeight="1" spans="1:11">
      <c r="A90" s="106" t="s">
        <v>1174</v>
      </c>
      <c r="B90" s="106" t="s">
        <v>449</v>
      </c>
      <c r="C90" s="106" t="s">
        <v>467</v>
      </c>
      <c r="D90" s="106" t="s">
        <v>1175</v>
      </c>
      <c r="E90" s="106" t="s">
        <v>1176</v>
      </c>
      <c r="F90" s="106" t="s">
        <v>1036</v>
      </c>
      <c r="G90" s="106" t="s">
        <v>1023</v>
      </c>
      <c r="H90" s="106">
        <v>460</v>
      </c>
      <c r="I90" s="106" t="s">
        <v>781</v>
      </c>
      <c r="J90" s="106" t="s">
        <v>1024</v>
      </c>
      <c r="K90" s="106" t="s">
        <v>1048</v>
      </c>
    </row>
    <row r="91" s="102" customFormat="1" ht="15.75" customHeight="1" spans="1:11">
      <c r="A91" s="106" t="s">
        <v>1177</v>
      </c>
      <c r="B91" s="106" t="s">
        <v>449</v>
      </c>
      <c r="C91" s="106" t="s">
        <v>469</v>
      </c>
      <c r="D91" s="106" t="s">
        <v>1178</v>
      </c>
      <c r="E91" s="106" t="s">
        <v>1179</v>
      </c>
      <c r="F91" s="106" t="s">
        <v>1035</v>
      </c>
      <c r="G91" s="106" t="s">
        <v>1085</v>
      </c>
      <c r="H91" s="106">
        <v>450</v>
      </c>
      <c r="I91" s="106" t="s">
        <v>781</v>
      </c>
      <c r="J91" s="106" t="s">
        <v>1048</v>
      </c>
      <c r="K91" s="106" t="s">
        <v>1048</v>
      </c>
    </row>
    <row r="92" s="102" customFormat="1" ht="15.75" customHeight="1" spans="1:11">
      <c r="A92" s="106" t="s">
        <v>1177</v>
      </c>
      <c r="B92" s="106" t="s">
        <v>449</v>
      </c>
      <c r="C92" s="106" t="s">
        <v>469</v>
      </c>
      <c r="D92" s="106" t="s">
        <v>1178</v>
      </c>
      <c r="E92" s="106" t="s">
        <v>1179</v>
      </c>
      <c r="F92" s="106" t="s">
        <v>1036</v>
      </c>
      <c r="G92" s="106" t="s">
        <v>1085</v>
      </c>
      <c r="H92" s="106">
        <v>450</v>
      </c>
      <c r="I92" s="106" t="s">
        <v>781</v>
      </c>
      <c r="J92" s="106" t="s">
        <v>1048</v>
      </c>
      <c r="K92" s="106" t="s">
        <v>1048</v>
      </c>
    </row>
    <row r="93" s="102" customFormat="1" ht="15.75" customHeight="1" spans="1:11">
      <c r="A93" s="106" t="s">
        <v>1180</v>
      </c>
      <c r="B93" s="106" t="s">
        <v>449</v>
      </c>
      <c r="C93" s="106" t="s">
        <v>469</v>
      </c>
      <c r="D93" s="106" t="s">
        <v>1181</v>
      </c>
      <c r="E93" s="106" t="s">
        <v>1182</v>
      </c>
      <c r="F93" s="106" t="s">
        <v>1022</v>
      </c>
      <c r="G93" s="106" t="s">
        <v>1023</v>
      </c>
      <c r="H93" s="106">
        <v>460</v>
      </c>
      <c r="I93" s="106" t="s">
        <v>781</v>
      </c>
      <c r="J93" s="106" t="s">
        <v>1048</v>
      </c>
      <c r="K93" s="106" t="s">
        <v>1048</v>
      </c>
    </row>
    <row r="94" s="102" customFormat="1" ht="15.75" customHeight="1" spans="1:11">
      <c r="A94" s="106" t="s">
        <v>1180</v>
      </c>
      <c r="B94" s="106" t="s">
        <v>449</v>
      </c>
      <c r="C94" s="106" t="s">
        <v>469</v>
      </c>
      <c r="D94" s="106" t="s">
        <v>1181</v>
      </c>
      <c r="E94" s="106" t="s">
        <v>1182</v>
      </c>
      <c r="F94" s="106" t="s">
        <v>1031</v>
      </c>
      <c r="G94" s="106" t="s">
        <v>1023</v>
      </c>
      <c r="H94" s="106">
        <v>460</v>
      </c>
      <c r="I94" s="106" t="s">
        <v>781</v>
      </c>
      <c r="J94" s="106" t="s">
        <v>1048</v>
      </c>
      <c r="K94" s="106" t="s">
        <v>1048</v>
      </c>
    </row>
    <row r="95" s="102" customFormat="1" ht="15.75" customHeight="1" spans="1:11">
      <c r="A95" s="106" t="s">
        <v>1183</v>
      </c>
      <c r="B95" s="106" t="s">
        <v>449</v>
      </c>
      <c r="C95" s="106" t="s">
        <v>469</v>
      </c>
      <c r="D95" s="106" t="s">
        <v>1184</v>
      </c>
      <c r="E95" s="106" t="s">
        <v>1185</v>
      </c>
      <c r="F95" s="106" t="s">
        <v>1022</v>
      </c>
      <c r="G95" s="106" t="s">
        <v>1023</v>
      </c>
      <c r="H95" s="106">
        <v>360</v>
      </c>
      <c r="I95" s="106" t="s">
        <v>781</v>
      </c>
      <c r="J95" s="106" t="s">
        <v>1048</v>
      </c>
      <c r="K95" s="106" t="s">
        <v>1048</v>
      </c>
    </row>
    <row r="96" s="102" customFormat="1" ht="15.75" customHeight="1" spans="1:11">
      <c r="A96" s="106" t="s">
        <v>1186</v>
      </c>
      <c r="B96" s="106" t="s">
        <v>449</v>
      </c>
      <c r="C96" s="106" t="s">
        <v>469</v>
      </c>
      <c r="D96" s="106" t="s">
        <v>1187</v>
      </c>
      <c r="E96" s="106" t="s">
        <v>1188</v>
      </c>
      <c r="F96" s="106" t="s">
        <v>1022</v>
      </c>
      <c r="G96" s="106" t="s">
        <v>1023</v>
      </c>
      <c r="H96" s="106">
        <v>240</v>
      </c>
      <c r="I96" s="106" t="s">
        <v>781</v>
      </c>
      <c r="J96" s="106" t="s">
        <v>1048</v>
      </c>
      <c r="K96" s="106" t="s">
        <v>1048</v>
      </c>
    </row>
    <row r="97" s="102" customFormat="1" ht="15.75" customHeight="1" spans="1:10">
      <c r="A97" s="106" t="s">
        <v>1189</v>
      </c>
      <c r="B97" s="106" t="s">
        <v>449</v>
      </c>
      <c r="C97" s="106" t="s">
        <v>469</v>
      </c>
      <c r="D97" s="106" t="s">
        <v>1190</v>
      </c>
      <c r="E97" s="106" t="s">
        <v>1191</v>
      </c>
      <c r="F97" s="106" t="s">
        <v>1035</v>
      </c>
      <c r="G97" s="106" t="s">
        <v>1023</v>
      </c>
      <c r="H97" s="106">
        <v>500</v>
      </c>
      <c r="I97" s="106" t="s">
        <v>781</v>
      </c>
      <c r="J97" s="106" t="s">
        <v>1024</v>
      </c>
    </row>
    <row r="98" s="102" customFormat="1" ht="15.75" customHeight="1" spans="1:10">
      <c r="A98" s="106" t="s">
        <v>1192</v>
      </c>
      <c r="B98" s="106" t="s">
        <v>449</v>
      </c>
      <c r="C98" s="106" t="s">
        <v>469</v>
      </c>
      <c r="D98" s="106" t="s">
        <v>1193</v>
      </c>
      <c r="E98" s="106" t="s">
        <v>1194</v>
      </c>
      <c r="F98" s="106" t="s">
        <v>1040</v>
      </c>
      <c r="G98" s="106" t="s">
        <v>1023</v>
      </c>
      <c r="H98" s="106">
        <v>400</v>
      </c>
      <c r="I98" s="106" t="s">
        <v>781</v>
      </c>
      <c r="J98" s="106" t="s">
        <v>1048</v>
      </c>
    </row>
    <row r="99" s="102" customFormat="1" ht="15.75" customHeight="1" spans="1:10">
      <c r="A99" s="106" t="s">
        <v>1192</v>
      </c>
      <c r="B99" s="106" t="s">
        <v>449</v>
      </c>
      <c r="C99" s="106" t="s">
        <v>469</v>
      </c>
      <c r="D99" s="106" t="s">
        <v>1193</v>
      </c>
      <c r="E99" s="106" t="s">
        <v>1194</v>
      </c>
      <c r="F99" s="106" t="s">
        <v>1090</v>
      </c>
      <c r="G99" s="106" t="s">
        <v>1023</v>
      </c>
      <c r="H99" s="106">
        <v>400</v>
      </c>
      <c r="I99" s="106" t="s">
        <v>781</v>
      </c>
      <c r="J99" s="106" t="s">
        <v>1048</v>
      </c>
    </row>
    <row r="100" s="102" customFormat="1" ht="15.75" customHeight="1" spans="1:11">
      <c r="A100" s="106" t="s">
        <v>1195</v>
      </c>
      <c r="B100" s="106" t="s">
        <v>449</v>
      </c>
      <c r="C100" s="106" t="s">
        <v>469</v>
      </c>
      <c r="D100" s="106" t="s">
        <v>1196</v>
      </c>
      <c r="E100" s="106" t="s">
        <v>1197</v>
      </c>
      <c r="F100" s="106" t="s">
        <v>1040</v>
      </c>
      <c r="G100" s="106" t="s">
        <v>1023</v>
      </c>
      <c r="H100" s="106">
        <v>600</v>
      </c>
      <c r="I100" s="106" t="s">
        <v>459</v>
      </c>
      <c r="J100" s="106" t="s">
        <v>1024</v>
      </c>
      <c r="K100" s="106">
        <v>2023</v>
      </c>
    </row>
    <row r="101" s="102" customFormat="1" ht="15.75" customHeight="1" spans="1:11">
      <c r="A101" s="106" t="s">
        <v>1198</v>
      </c>
      <c r="B101" s="106" t="s">
        <v>449</v>
      </c>
      <c r="C101" s="106" t="s">
        <v>469</v>
      </c>
      <c r="D101" s="106" t="s">
        <v>1199</v>
      </c>
      <c r="E101" s="106" t="s">
        <v>1200</v>
      </c>
      <c r="F101" s="106" t="s">
        <v>1022</v>
      </c>
      <c r="G101" s="106" t="s">
        <v>1023</v>
      </c>
      <c r="H101" s="106">
        <v>80</v>
      </c>
      <c r="I101" s="106" t="s">
        <v>459</v>
      </c>
      <c r="J101" s="106" t="s">
        <v>1024</v>
      </c>
      <c r="K101" s="106">
        <v>2023</v>
      </c>
    </row>
    <row r="102" s="102" customFormat="1" ht="15.75" customHeight="1" spans="1:11">
      <c r="A102" s="106" t="s">
        <v>1201</v>
      </c>
      <c r="B102" s="106" t="s">
        <v>449</v>
      </c>
      <c r="C102" s="106" t="s">
        <v>476</v>
      </c>
      <c r="D102" s="106" t="s">
        <v>1202</v>
      </c>
      <c r="E102" s="106" t="s">
        <v>1203</v>
      </c>
      <c r="F102" s="106" t="s">
        <v>1022</v>
      </c>
      <c r="G102" s="106" t="s">
        <v>1023</v>
      </c>
      <c r="H102" s="106">
        <v>400</v>
      </c>
      <c r="I102" s="106" t="s">
        <v>459</v>
      </c>
      <c r="J102" s="106" t="s">
        <v>1024</v>
      </c>
      <c r="K102" s="106">
        <v>2023</v>
      </c>
    </row>
    <row r="103" s="102" customFormat="1" ht="15.75" customHeight="1" spans="1:11">
      <c r="A103" s="106" t="s">
        <v>1204</v>
      </c>
      <c r="B103" s="106" t="s">
        <v>449</v>
      </c>
      <c r="C103" s="106" t="s">
        <v>1205</v>
      </c>
      <c r="D103" s="106" t="s">
        <v>1206</v>
      </c>
      <c r="E103" s="106" t="s">
        <v>1207</v>
      </c>
      <c r="F103" s="106" t="s">
        <v>1036</v>
      </c>
      <c r="G103" s="106" t="s">
        <v>1023</v>
      </c>
      <c r="H103" s="106">
        <v>100</v>
      </c>
      <c r="I103" s="106" t="s">
        <v>459</v>
      </c>
      <c r="J103" s="106" t="s">
        <v>1024</v>
      </c>
      <c r="K103" s="106">
        <v>2023</v>
      </c>
    </row>
    <row r="104" s="102" customFormat="1" ht="15.75" customHeight="1" spans="1:11">
      <c r="A104" s="106" t="s">
        <v>1208</v>
      </c>
      <c r="B104" s="106" t="s">
        <v>449</v>
      </c>
      <c r="C104" s="106" t="s">
        <v>1019</v>
      </c>
      <c r="D104" s="106" t="s">
        <v>1209</v>
      </c>
      <c r="E104" s="106" t="s">
        <v>1210</v>
      </c>
      <c r="F104" s="106" t="s">
        <v>1022</v>
      </c>
      <c r="G104" s="106" t="s">
        <v>1023</v>
      </c>
      <c r="H104" s="106">
        <v>700</v>
      </c>
      <c r="I104" s="106" t="s">
        <v>459</v>
      </c>
      <c r="J104" s="106" t="s">
        <v>1024</v>
      </c>
      <c r="K104" s="106">
        <v>2024</v>
      </c>
    </row>
    <row r="105" s="102" customFormat="1" ht="15.75" customHeight="1" spans="1:11">
      <c r="A105" s="106" t="s">
        <v>1211</v>
      </c>
      <c r="B105" s="106" t="s">
        <v>449</v>
      </c>
      <c r="C105" s="106" t="s">
        <v>1212</v>
      </c>
      <c r="D105" s="106" t="s">
        <v>1213</v>
      </c>
      <c r="E105" s="106" t="s">
        <v>1214</v>
      </c>
      <c r="F105" s="106" t="s">
        <v>1031</v>
      </c>
      <c r="G105" s="106" t="s">
        <v>1085</v>
      </c>
      <c r="H105" s="106">
        <v>450</v>
      </c>
      <c r="I105" s="106" t="s">
        <v>459</v>
      </c>
      <c r="J105" s="106" t="s">
        <v>1024</v>
      </c>
      <c r="K105" s="106">
        <v>2024</v>
      </c>
    </row>
    <row r="106" s="102" customFormat="1" ht="15.75" customHeight="1" spans="1:11">
      <c r="A106" s="106" t="s">
        <v>1215</v>
      </c>
      <c r="B106" s="106" t="s">
        <v>449</v>
      </c>
      <c r="C106" s="106" t="s">
        <v>1167</v>
      </c>
      <c r="D106" s="106" t="s">
        <v>1216</v>
      </c>
      <c r="E106" s="106" t="s">
        <v>1217</v>
      </c>
      <c r="F106" s="106" t="s">
        <v>1022</v>
      </c>
      <c r="G106" s="106" t="s">
        <v>1023</v>
      </c>
      <c r="H106" s="106">
        <v>490</v>
      </c>
      <c r="I106" s="106" t="s">
        <v>459</v>
      </c>
      <c r="J106" s="106" t="s">
        <v>1024</v>
      </c>
      <c r="K106" s="106">
        <v>2024</v>
      </c>
    </row>
    <row r="107" s="102" customFormat="1" ht="15.75" customHeight="1" spans="1:11">
      <c r="A107" s="106" t="s">
        <v>1215</v>
      </c>
      <c r="B107" s="106" t="s">
        <v>449</v>
      </c>
      <c r="C107" s="106" t="s">
        <v>1167</v>
      </c>
      <c r="D107" s="106" t="s">
        <v>1216</v>
      </c>
      <c r="E107" s="106" t="s">
        <v>1217</v>
      </c>
      <c r="F107" s="106" t="s">
        <v>1031</v>
      </c>
      <c r="G107" s="106" t="s">
        <v>1023</v>
      </c>
      <c r="H107" s="106">
        <v>490</v>
      </c>
      <c r="I107" s="106" t="s">
        <v>459</v>
      </c>
      <c r="J107" s="106" t="s">
        <v>1024</v>
      </c>
      <c r="K107" s="106">
        <v>2024</v>
      </c>
    </row>
    <row r="108" s="102" customFormat="1" ht="15.75" customHeight="1" spans="1:11">
      <c r="A108" s="106" t="s">
        <v>1218</v>
      </c>
      <c r="B108" s="106" t="s">
        <v>449</v>
      </c>
      <c r="C108" s="106" t="s">
        <v>1069</v>
      </c>
      <c r="D108" s="106" t="s">
        <v>1219</v>
      </c>
      <c r="E108" s="106" t="s">
        <v>1220</v>
      </c>
      <c r="F108" s="106" t="s">
        <v>1035</v>
      </c>
      <c r="G108" s="106" t="s">
        <v>1023</v>
      </c>
      <c r="H108" s="106">
        <v>741.21</v>
      </c>
      <c r="I108" s="106" t="s">
        <v>459</v>
      </c>
      <c r="J108" s="106" t="s">
        <v>1024</v>
      </c>
      <c r="K108" s="106">
        <v>2024</v>
      </c>
    </row>
    <row r="109" s="102" customFormat="1" ht="15.75" customHeight="1" spans="1:11">
      <c r="A109" s="106" t="s">
        <v>1218</v>
      </c>
      <c r="B109" s="106" t="s">
        <v>449</v>
      </c>
      <c r="C109" s="106" t="s">
        <v>1069</v>
      </c>
      <c r="D109" s="106" t="s">
        <v>1219</v>
      </c>
      <c r="E109" s="106" t="s">
        <v>1220</v>
      </c>
      <c r="F109" s="106" t="s">
        <v>1036</v>
      </c>
      <c r="G109" s="106" t="s">
        <v>1023</v>
      </c>
      <c r="H109" s="106">
        <v>741.21</v>
      </c>
      <c r="I109" s="106" t="s">
        <v>459</v>
      </c>
      <c r="J109" s="106" t="s">
        <v>1024</v>
      </c>
      <c r="K109" s="106">
        <v>2024</v>
      </c>
    </row>
    <row r="110" s="102" customFormat="1" ht="15.75" customHeight="1" spans="1:11">
      <c r="A110" s="106" t="s">
        <v>1221</v>
      </c>
      <c r="B110" s="106" t="s">
        <v>449</v>
      </c>
      <c r="C110" s="106" t="s">
        <v>1069</v>
      </c>
      <c r="D110" s="106" t="s">
        <v>1222</v>
      </c>
      <c r="E110" s="106" t="s">
        <v>1223</v>
      </c>
      <c r="F110" s="106" t="s">
        <v>1022</v>
      </c>
      <c r="G110" s="106" t="s">
        <v>1023</v>
      </c>
      <c r="H110" s="106">
        <v>700</v>
      </c>
      <c r="I110" s="106" t="s">
        <v>459</v>
      </c>
      <c r="J110" s="106" t="s">
        <v>1024</v>
      </c>
      <c r="K110" s="106">
        <v>2024</v>
      </c>
    </row>
    <row r="111" s="102" customFormat="1" ht="15.75" customHeight="1" spans="1:11">
      <c r="A111" s="106" t="s">
        <v>1224</v>
      </c>
      <c r="B111" s="106" t="s">
        <v>449</v>
      </c>
      <c r="C111" s="106" t="s">
        <v>469</v>
      </c>
      <c r="D111" s="106" t="s">
        <v>1225</v>
      </c>
      <c r="E111" s="106" t="s">
        <v>1226</v>
      </c>
      <c r="F111" s="106" t="s">
        <v>1035</v>
      </c>
      <c r="G111" s="106" t="s">
        <v>1023</v>
      </c>
      <c r="H111" s="106">
        <v>498</v>
      </c>
      <c r="I111" s="106" t="s">
        <v>459</v>
      </c>
      <c r="J111" s="106" t="s">
        <v>1024</v>
      </c>
      <c r="K111" s="106">
        <v>2024</v>
      </c>
    </row>
    <row r="112" s="102" customFormat="1" ht="15.75" customHeight="1" spans="1:11">
      <c r="A112" s="106" t="s">
        <v>1224</v>
      </c>
      <c r="B112" s="106" t="s">
        <v>449</v>
      </c>
      <c r="C112" s="106" t="s">
        <v>469</v>
      </c>
      <c r="D112" s="106" t="s">
        <v>1225</v>
      </c>
      <c r="E112" s="106" t="s">
        <v>1226</v>
      </c>
      <c r="F112" s="106" t="s">
        <v>1036</v>
      </c>
      <c r="G112" s="106" t="s">
        <v>1023</v>
      </c>
      <c r="H112" s="106">
        <v>498</v>
      </c>
      <c r="I112" s="106" t="s">
        <v>459</v>
      </c>
      <c r="J112" s="106" t="s">
        <v>1024</v>
      </c>
      <c r="K112" s="106">
        <v>2024</v>
      </c>
    </row>
    <row r="113" s="102" customFormat="1" ht="15.75" customHeight="1" spans="1:11">
      <c r="A113" s="106" t="s">
        <v>1227</v>
      </c>
      <c r="B113" s="106" t="s">
        <v>449</v>
      </c>
      <c r="C113" s="106" t="s">
        <v>469</v>
      </c>
      <c r="D113" s="106" t="s">
        <v>1228</v>
      </c>
      <c r="E113" s="106" t="s">
        <v>1229</v>
      </c>
      <c r="F113" s="106" t="s">
        <v>1035</v>
      </c>
      <c r="G113" s="106" t="s">
        <v>1085</v>
      </c>
      <c r="H113" s="106">
        <v>470</v>
      </c>
      <c r="I113" s="106" t="s">
        <v>459</v>
      </c>
      <c r="J113" s="106" t="s">
        <v>1024</v>
      </c>
      <c r="K113" s="106">
        <v>2024</v>
      </c>
    </row>
    <row r="114" s="102" customFormat="1" ht="15.75" customHeight="1" spans="1:11">
      <c r="A114" s="106" t="s">
        <v>1230</v>
      </c>
      <c r="B114" s="106" t="s">
        <v>449</v>
      </c>
      <c r="C114" s="106" t="s">
        <v>1069</v>
      </c>
      <c r="D114" s="106" t="s">
        <v>1231</v>
      </c>
      <c r="E114" s="106" t="s">
        <v>1232</v>
      </c>
      <c r="F114" s="106" t="s">
        <v>1022</v>
      </c>
      <c r="G114" s="106" t="s">
        <v>1023</v>
      </c>
      <c r="H114" s="106">
        <v>700</v>
      </c>
      <c r="I114" s="106" t="s">
        <v>459</v>
      </c>
      <c r="J114" s="106" t="s">
        <v>1024</v>
      </c>
      <c r="K114" s="106">
        <v>2024</v>
      </c>
    </row>
    <row r="115" s="102" customFormat="1" ht="15.75" customHeight="1" spans="1:11">
      <c r="A115" s="106" t="s">
        <v>1230</v>
      </c>
      <c r="B115" s="106" t="s">
        <v>449</v>
      </c>
      <c r="C115" s="106" t="s">
        <v>1069</v>
      </c>
      <c r="D115" s="106" t="s">
        <v>1231</v>
      </c>
      <c r="E115" s="106" t="s">
        <v>1232</v>
      </c>
      <c r="F115" s="106" t="s">
        <v>1031</v>
      </c>
      <c r="G115" s="106" t="s">
        <v>1023</v>
      </c>
      <c r="H115" s="106">
        <v>700</v>
      </c>
      <c r="I115" s="106" t="s">
        <v>459</v>
      </c>
      <c r="J115" s="106" t="s">
        <v>1024</v>
      </c>
      <c r="K115" s="106">
        <v>2024</v>
      </c>
    </row>
    <row r="116" s="102" customFormat="1" ht="15.75" customHeight="1" spans="1:11">
      <c r="A116" s="106" t="s">
        <v>1233</v>
      </c>
      <c r="B116" s="106" t="s">
        <v>449</v>
      </c>
      <c r="C116" s="106" t="s">
        <v>469</v>
      </c>
      <c r="D116" s="106" t="s">
        <v>1234</v>
      </c>
      <c r="E116" s="106" t="s">
        <v>1235</v>
      </c>
      <c r="F116" s="106" t="s">
        <v>1236</v>
      </c>
      <c r="G116" s="106" t="s">
        <v>1023</v>
      </c>
      <c r="H116" s="106">
        <v>60</v>
      </c>
      <c r="I116" s="106" t="s">
        <v>459</v>
      </c>
      <c r="J116" s="106" t="s">
        <v>1092</v>
      </c>
      <c r="K116" s="106">
        <v>2024</v>
      </c>
    </row>
    <row r="117" s="102" customFormat="1" ht="15.75" customHeight="1" spans="1:11">
      <c r="A117" s="106" t="s">
        <v>1233</v>
      </c>
      <c r="B117" s="106" t="s">
        <v>449</v>
      </c>
      <c r="C117" s="106" t="s">
        <v>469</v>
      </c>
      <c r="D117" s="106" t="s">
        <v>1234</v>
      </c>
      <c r="E117" s="106" t="s">
        <v>1235</v>
      </c>
      <c r="F117" s="106" t="s">
        <v>1237</v>
      </c>
      <c r="G117" s="106" t="s">
        <v>1023</v>
      </c>
      <c r="H117" s="106">
        <v>60</v>
      </c>
      <c r="I117" s="106" t="s">
        <v>459</v>
      </c>
      <c r="J117" s="106" t="s">
        <v>1092</v>
      </c>
      <c r="K117" s="106">
        <v>2024</v>
      </c>
    </row>
    <row r="118" s="102" customFormat="1" ht="15.75" customHeight="1" spans="1:11">
      <c r="A118" s="106" t="s">
        <v>1238</v>
      </c>
      <c r="B118" s="106" t="s">
        <v>449</v>
      </c>
      <c r="C118" s="106" t="s">
        <v>1239</v>
      </c>
      <c r="D118" s="106" t="s">
        <v>1240</v>
      </c>
      <c r="E118" s="106" t="s">
        <v>1241</v>
      </c>
      <c r="F118" s="106" t="s">
        <v>1022</v>
      </c>
      <c r="G118" s="106" t="s">
        <v>1023</v>
      </c>
      <c r="H118" s="106">
        <v>80</v>
      </c>
      <c r="I118" s="106" t="s">
        <v>459</v>
      </c>
      <c r="J118" s="106" t="s">
        <v>1242</v>
      </c>
      <c r="K118" s="106">
        <v>2024</v>
      </c>
    </row>
    <row r="119" s="102" customFormat="1" ht="15.75" customHeight="1" spans="1:11">
      <c r="A119" s="106" t="s">
        <v>1238</v>
      </c>
      <c r="B119" s="106" t="s">
        <v>449</v>
      </c>
      <c r="C119" s="106" t="s">
        <v>1239</v>
      </c>
      <c r="D119" s="106" t="s">
        <v>1240</v>
      </c>
      <c r="E119" s="106" t="s">
        <v>1241</v>
      </c>
      <c r="F119" s="106" t="s">
        <v>1031</v>
      </c>
      <c r="G119" s="106" t="s">
        <v>1023</v>
      </c>
      <c r="H119" s="106">
        <v>80</v>
      </c>
      <c r="I119" s="106" t="s">
        <v>459</v>
      </c>
      <c r="J119" s="106" t="s">
        <v>1242</v>
      </c>
      <c r="K119" s="106">
        <v>2024</v>
      </c>
    </row>
    <row r="120" s="102" customFormat="1" ht="15.75" customHeight="1" spans="1:11">
      <c r="A120" s="106" t="s">
        <v>1243</v>
      </c>
      <c r="B120" s="106" t="s">
        <v>449</v>
      </c>
      <c r="C120" s="106" t="s">
        <v>1212</v>
      </c>
      <c r="D120" s="106" t="s">
        <v>1244</v>
      </c>
      <c r="E120" s="106" t="s">
        <v>1245</v>
      </c>
      <c r="F120" s="106" t="s">
        <v>1022</v>
      </c>
      <c r="G120" s="106" t="s">
        <v>1023</v>
      </c>
      <c r="H120" s="106">
        <v>450</v>
      </c>
      <c r="I120" s="106" t="s">
        <v>459</v>
      </c>
      <c r="J120" s="106" t="s">
        <v>1024</v>
      </c>
      <c r="K120" s="106">
        <v>2024</v>
      </c>
    </row>
    <row r="121" s="102" customFormat="1" ht="15.75" customHeight="1" spans="1:11">
      <c r="A121" s="106" t="s">
        <v>1243</v>
      </c>
      <c r="B121" s="106" t="s">
        <v>449</v>
      </c>
      <c r="C121" s="106" t="s">
        <v>1212</v>
      </c>
      <c r="D121" s="106" t="s">
        <v>1244</v>
      </c>
      <c r="E121" s="106" t="s">
        <v>1245</v>
      </c>
      <c r="F121" s="106" t="s">
        <v>1031</v>
      </c>
      <c r="G121" s="106" t="s">
        <v>1023</v>
      </c>
      <c r="H121" s="106">
        <v>450</v>
      </c>
      <c r="I121" s="106" t="s">
        <v>459</v>
      </c>
      <c r="J121" s="106" t="s">
        <v>1024</v>
      </c>
      <c r="K121" s="106">
        <v>2024</v>
      </c>
    </row>
    <row r="122" s="102" customFormat="1" ht="15.75" customHeight="1" spans="1:11">
      <c r="A122" s="106" t="s">
        <v>1246</v>
      </c>
      <c r="B122" s="106" t="s">
        <v>449</v>
      </c>
      <c r="C122" s="106" t="s">
        <v>469</v>
      </c>
      <c r="D122" s="106" t="s">
        <v>1247</v>
      </c>
      <c r="E122" s="106" t="s">
        <v>1248</v>
      </c>
      <c r="F122" s="106" t="s">
        <v>1022</v>
      </c>
      <c r="G122" s="106" t="s">
        <v>1023</v>
      </c>
      <c r="H122" s="106">
        <v>535</v>
      </c>
      <c r="I122" s="106" t="s">
        <v>459</v>
      </c>
      <c r="J122" s="106" t="s">
        <v>1024</v>
      </c>
      <c r="K122" s="106">
        <v>2024</v>
      </c>
    </row>
    <row r="123" s="102" customFormat="1" ht="15.75" customHeight="1" spans="1:11">
      <c r="A123" s="106" t="s">
        <v>1246</v>
      </c>
      <c r="B123" s="106" t="s">
        <v>449</v>
      </c>
      <c r="C123" s="106" t="s">
        <v>469</v>
      </c>
      <c r="D123" s="106" t="s">
        <v>1247</v>
      </c>
      <c r="E123" s="106" t="s">
        <v>1248</v>
      </c>
      <c r="F123" s="106" t="s">
        <v>1031</v>
      </c>
      <c r="G123" s="106" t="s">
        <v>1023</v>
      </c>
      <c r="H123" s="106">
        <v>535</v>
      </c>
      <c r="I123" s="106" t="s">
        <v>459</v>
      </c>
      <c r="J123" s="106" t="s">
        <v>1024</v>
      </c>
      <c r="K123" s="106">
        <v>2024</v>
      </c>
    </row>
    <row r="124" s="102" customFormat="1" ht="15.75" customHeight="1" spans="1:11">
      <c r="A124" s="106" t="s">
        <v>1249</v>
      </c>
      <c r="B124" s="106" t="s">
        <v>449</v>
      </c>
      <c r="C124" s="106" t="s">
        <v>469</v>
      </c>
      <c r="D124" s="106" t="s">
        <v>1250</v>
      </c>
      <c r="E124" s="106" t="s">
        <v>1251</v>
      </c>
      <c r="F124" s="106" t="s">
        <v>1022</v>
      </c>
      <c r="G124" s="106" t="s">
        <v>1023</v>
      </c>
      <c r="H124" s="106">
        <v>50</v>
      </c>
      <c r="I124" s="106" t="s">
        <v>459</v>
      </c>
      <c r="J124" s="106" t="s">
        <v>1024</v>
      </c>
      <c r="K124" s="106">
        <v>2024</v>
      </c>
    </row>
    <row r="125" s="102" customFormat="1" ht="15.75" customHeight="1" spans="1:11">
      <c r="A125" s="106" t="s">
        <v>1249</v>
      </c>
      <c r="B125" s="106" t="s">
        <v>449</v>
      </c>
      <c r="C125" s="106" t="s">
        <v>469</v>
      </c>
      <c r="D125" s="106" t="s">
        <v>1250</v>
      </c>
      <c r="E125" s="106" t="s">
        <v>1251</v>
      </c>
      <c r="F125" s="106" t="s">
        <v>1031</v>
      </c>
      <c r="G125" s="106" t="s">
        <v>1023</v>
      </c>
      <c r="H125" s="106">
        <v>50</v>
      </c>
      <c r="I125" s="106" t="s">
        <v>459</v>
      </c>
      <c r="J125" s="106" t="s">
        <v>1024</v>
      </c>
      <c r="K125" s="106">
        <v>2024</v>
      </c>
    </row>
    <row r="126" s="102" customFormat="1" ht="15.75" customHeight="1" spans="1:11">
      <c r="A126" s="106" t="s">
        <v>1201</v>
      </c>
      <c r="B126" s="106" t="s">
        <v>449</v>
      </c>
      <c r="C126" s="106" t="s">
        <v>476</v>
      </c>
      <c r="D126" s="106" t="s">
        <v>1202</v>
      </c>
      <c r="E126" s="106" t="s">
        <v>1203</v>
      </c>
      <c r="F126" s="106" t="s">
        <v>1031</v>
      </c>
      <c r="G126" s="106" t="s">
        <v>1023</v>
      </c>
      <c r="H126" s="106">
        <v>400</v>
      </c>
      <c r="I126" s="106" t="s">
        <v>459</v>
      </c>
      <c r="J126" s="106" t="s">
        <v>1024</v>
      </c>
      <c r="K126" s="106">
        <v>2024</v>
      </c>
    </row>
    <row r="127" s="102" customFormat="1" ht="15.75" customHeight="1" spans="1:11">
      <c r="A127" s="106" t="s">
        <v>1252</v>
      </c>
      <c r="B127" s="106" t="s">
        <v>449</v>
      </c>
      <c r="C127" s="106" t="s">
        <v>479</v>
      </c>
      <c r="D127" s="106" t="s">
        <v>1253</v>
      </c>
      <c r="E127" s="106" t="s">
        <v>1254</v>
      </c>
      <c r="F127" s="106" t="s">
        <v>1022</v>
      </c>
      <c r="G127" s="106" t="s">
        <v>1023</v>
      </c>
      <c r="H127" s="106">
        <v>490</v>
      </c>
      <c r="I127" s="106" t="s">
        <v>459</v>
      </c>
      <c r="J127" s="106" t="s">
        <v>1024</v>
      </c>
      <c r="K127" s="106">
        <v>2024</v>
      </c>
    </row>
    <row r="128" s="102" customFormat="1" ht="15.75" customHeight="1" spans="1:11">
      <c r="A128" s="106" t="s">
        <v>1255</v>
      </c>
      <c r="B128" s="106" t="s">
        <v>449</v>
      </c>
      <c r="C128" s="106" t="s">
        <v>1069</v>
      </c>
      <c r="D128" s="106" t="s">
        <v>1256</v>
      </c>
      <c r="E128" s="106" t="s">
        <v>1257</v>
      </c>
      <c r="F128" s="106" t="s">
        <v>1022</v>
      </c>
      <c r="G128" s="106" t="s">
        <v>1023</v>
      </c>
      <c r="H128" s="106">
        <v>400</v>
      </c>
      <c r="I128" s="106" t="s">
        <v>459</v>
      </c>
      <c r="J128" s="106" t="s">
        <v>1024</v>
      </c>
      <c r="K128" s="106">
        <v>2024</v>
      </c>
    </row>
    <row r="129" s="102" customFormat="1" ht="15.75" customHeight="1" spans="1:11">
      <c r="A129" s="106" t="s">
        <v>1255</v>
      </c>
      <c r="B129" s="106" t="s">
        <v>449</v>
      </c>
      <c r="C129" s="106" t="s">
        <v>1069</v>
      </c>
      <c r="D129" s="106" t="s">
        <v>1256</v>
      </c>
      <c r="E129" s="106" t="s">
        <v>1258</v>
      </c>
      <c r="F129" s="106" t="s">
        <v>1031</v>
      </c>
      <c r="G129" s="106" t="s">
        <v>1023</v>
      </c>
      <c r="H129" s="106">
        <v>400</v>
      </c>
      <c r="I129" s="106" t="s">
        <v>459</v>
      </c>
      <c r="J129" s="106" t="s">
        <v>1024</v>
      </c>
      <c r="K129" s="106">
        <v>2024</v>
      </c>
    </row>
    <row r="130" s="102" customFormat="1" ht="15.75" customHeight="1" spans="1:11">
      <c r="A130" s="106" t="s">
        <v>1259</v>
      </c>
      <c r="B130" s="106" t="s">
        <v>449</v>
      </c>
      <c r="C130" s="106" t="s">
        <v>1212</v>
      </c>
      <c r="D130" s="106" t="s">
        <v>1260</v>
      </c>
      <c r="E130" s="106" t="s">
        <v>1261</v>
      </c>
      <c r="F130" s="106" t="s">
        <v>1031</v>
      </c>
      <c r="G130" s="106" t="s">
        <v>1091</v>
      </c>
      <c r="H130" s="106">
        <v>85</v>
      </c>
      <c r="I130" s="106" t="s">
        <v>459</v>
      </c>
      <c r="J130" s="106" t="s">
        <v>1092</v>
      </c>
      <c r="K130" s="106">
        <v>2024</v>
      </c>
    </row>
    <row r="131" s="102" customFormat="1" ht="15.75" customHeight="1" spans="1:11">
      <c r="A131" s="106" t="s">
        <v>1262</v>
      </c>
      <c r="B131" s="106" t="s">
        <v>449</v>
      </c>
      <c r="C131" s="106" t="s">
        <v>469</v>
      </c>
      <c r="D131" s="106" t="s">
        <v>1263</v>
      </c>
      <c r="E131" s="106" t="s">
        <v>1264</v>
      </c>
      <c r="F131" s="106" t="s">
        <v>1022</v>
      </c>
      <c r="G131" s="106" t="s">
        <v>1023</v>
      </c>
      <c r="H131" s="106">
        <v>681</v>
      </c>
      <c r="I131" s="106" t="s">
        <v>459</v>
      </c>
      <c r="J131" s="106" t="s">
        <v>1024</v>
      </c>
      <c r="K131" s="106">
        <v>2024</v>
      </c>
    </row>
    <row r="132" s="102" customFormat="1" ht="15.75" customHeight="1" spans="1:11">
      <c r="A132" s="106" t="s">
        <v>1265</v>
      </c>
      <c r="B132" s="106" t="s">
        <v>449</v>
      </c>
      <c r="C132" s="106" t="s">
        <v>1069</v>
      </c>
      <c r="D132" s="106" t="s">
        <v>1266</v>
      </c>
      <c r="E132" s="106" t="s">
        <v>1267</v>
      </c>
      <c r="F132" s="106" t="s">
        <v>1022</v>
      </c>
      <c r="G132" s="106" t="s">
        <v>1023</v>
      </c>
      <c r="H132" s="106">
        <v>475</v>
      </c>
      <c r="I132" s="106" t="s">
        <v>459</v>
      </c>
      <c r="J132" s="106" t="s">
        <v>1024</v>
      </c>
      <c r="K132" s="106">
        <v>2024</v>
      </c>
    </row>
    <row r="133" s="102" customFormat="1" ht="15.75" customHeight="1" spans="1:11">
      <c r="A133" s="106" t="s">
        <v>1268</v>
      </c>
      <c r="B133" s="106" t="s">
        <v>449</v>
      </c>
      <c r="C133" s="106" t="s">
        <v>479</v>
      </c>
      <c r="D133" s="106" t="s">
        <v>1269</v>
      </c>
      <c r="E133" s="106" t="s">
        <v>1270</v>
      </c>
      <c r="F133" s="106" t="s">
        <v>1022</v>
      </c>
      <c r="G133" s="106" t="s">
        <v>1023</v>
      </c>
      <c r="H133" s="106">
        <v>430</v>
      </c>
      <c r="I133" s="106" t="s">
        <v>459</v>
      </c>
      <c r="J133" s="106" t="s">
        <v>1024</v>
      </c>
      <c r="K133" s="106">
        <v>2024</v>
      </c>
    </row>
    <row r="134" s="102" customFormat="1" ht="15.75" customHeight="1" spans="1:11">
      <c r="A134" s="106" t="s">
        <v>1271</v>
      </c>
      <c r="B134" s="106" t="s">
        <v>449</v>
      </c>
      <c r="C134" s="106" t="s">
        <v>1069</v>
      </c>
      <c r="D134" s="106" t="s">
        <v>1272</v>
      </c>
      <c r="E134" s="106" t="s">
        <v>1273</v>
      </c>
      <c r="F134" s="106" t="s">
        <v>1031</v>
      </c>
      <c r="G134" s="106" t="s">
        <v>1091</v>
      </c>
      <c r="H134" s="106">
        <v>100</v>
      </c>
      <c r="I134" s="106" t="s">
        <v>459</v>
      </c>
      <c r="J134" s="106" t="s">
        <v>1092</v>
      </c>
      <c r="K134" s="106">
        <v>2024</v>
      </c>
    </row>
    <row r="135" s="102" customFormat="1" ht="15.75" customHeight="1" spans="1:11">
      <c r="A135" s="106" t="s">
        <v>1274</v>
      </c>
      <c r="B135" s="106" t="s">
        <v>449</v>
      </c>
      <c r="C135" s="106" t="s">
        <v>476</v>
      </c>
      <c r="D135" s="106" t="s">
        <v>1275</v>
      </c>
      <c r="E135" s="106" t="s">
        <v>1276</v>
      </c>
      <c r="F135" s="106" t="s">
        <v>1031</v>
      </c>
      <c r="G135" s="106" t="s">
        <v>1023</v>
      </c>
      <c r="H135" s="106">
        <v>460</v>
      </c>
      <c r="I135" s="106" t="s">
        <v>459</v>
      </c>
      <c r="J135" s="106" t="s">
        <v>1024</v>
      </c>
      <c r="K135" s="106">
        <v>2024</v>
      </c>
    </row>
    <row r="136" s="102" customFormat="1" ht="15.75" customHeight="1" spans="1:11">
      <c r="A136" s="106" t="s">
        <v>1037</v>
      </c>
      <c r="B136" s="106" t="s">
        <v>449</v>
      </c>
      <c r="C136" s="106" t="s">
        <v>469</v>
      </c>
      <c r="D136" s="106" t="s">
        <v>1038</v>
      </c>
      <c r="E136" s="106" t="s">
        <v>1039</v>
      </c>
      <c r="F136" s="106" t="s">
        <v>1022</v>
      </c>
      <c r="G136" s="106" t="s">
        <v>1023</v>
      </c>
      <c r="H136" s="106">
        <v>120</v>
      </c>
      <c r="I136" s="106" t="s">
        <v>459</v>
      </c>
      <c r="J136" s="106" t="s">
        <v>1024</v>
      </c>
      <c r="K136" s="106">
        <v>2024</v>
      </c>
    </row>
    <row r="137" s="102" customFormat="1" ht="15.75" customHeight="1" spans="1:11">
      <c r="A137" s="106" t="s">
        <v>1037</v>
      </c>
      <c r="B137" s="106" t="s">
        <v>449</v>
      </c>
      <c r="C137" s="106" t="s">
        <v>469</v>
      </c>
      <c r="D137" s="106" t="s">
        <v>1038</v>
      </c>
      <c r="E137" s="106" t="s">
        <v>1039</v>
      </c>
      <c r="F137" s="106" t="s">
        <v>1031</v>
      </c>
      <c r="G137" s="106" t="s">
        <v>1023</v>
      </c>
      <c r="H137" s="106">
        <v>120</v>
      </c>
      <c r="I137" s="106" t="s">
        <v>459</v>
      </c>
      <c r="J137" s="106" t="s">
        <v>1024</v>
      </c>
      <c r="K137" s="106">
        <v>2024</v>
      </c>
    </row>
    <row r="138" s="102" customFormat="1" ht="15.75" customHeight="1" spans="1:11">
      <c r="A138" s="106" t="s">
        <v>1277</v>
      </c>
      <c r="B138" s="106" t="s">
        <v>449</v>
      </c>
      <c r="C138" s="106" t="s">
        <v>467</v>
      </c>
      <c r="D138" s="106" t="s">
        <v>1278</v>
      </c>
      <c r="E138" s="106" t="s">
        <v>1279</v>
      </c>
      <c r="F138" s="106" t="s">
        <v>1035</v>
      </c>
      <c r="G138" s="106" t="s">
        <v>1085</v>
      </c>
      <c r="H138" s="106">
        <v>460</v>
      </c>
      <c r="I138" s="106" t="s">
        <v>459</v>
      </c>
      <c r="J138" s="106" t="s">
        <v>1024</v>
      </c>
      <c r="K138" s="106">
        <v>2024</v>
      </c>
    </row>
    <row r="139" s="102" customFormat="1" ht="15.75" customHeight="1" spans="1:11">
      <c r="A139" s="106" t="s">
        <v>1277</v>
      </c>
      <c r="B139" s="106" t="s">
        <v>449</v>
      </c>
      <c r="C139" s="106" t="s">
        <v>467</v>
      </c>
      <c r="D139" s="106" t="s">
        <v>1278</v>
      </c>
      <c r="E139" s="106" t="s">
        <v>1279</v>
      </c>
      <c r="F139" s="106" t="s">
        <v>1036</v>
      </c>
      <c r="G139" s="106" t="s">
        <v>1085</v>
      </c>
      <c r="H139" s="106">
        <v>460</v>
      </c>
      <c r="I139" s="106" t="s">
        <v>459</v>
      </c>
      <c r="J139" s="106" t="s">
        <v>1024</v>
      </c>
      <c r="K139" s="106">
        <v>2024</v>
      </c>
    </row>
    <row r="140" s="102" customFormat="1" ht="15.75" customHeight="1" spans="1:11">
      <c r="A140" s="106" t="s">
        <v>1280</v>
      </c>
      <c r="B140" s="106" t="s">
        <v>449</v>
      </c>
      <c r="C140" s="106" t="s">
        <v>469</v>
      </c>
      <c r="D140" s="106" t="s">
        <v>1281</v>
      </c>
      <c r="E140" s="106" t="s">
        <v>1282</v>
      </c>
      <c r="F140" s="106" t="s">
        <v>1047</v>
      </c>
      <c r="G140" s="106" t="s">
        <v>1023</v>
      </c>
      <c r="H140" s="106">
        <v>75</v>
      </c>
      <c r="I140" s="106" t="s">
        <v>459</v>
      </c>
      <c r="J140" s="106" t="s">
        <v>1024</v>
      </c>
      <c r="K140" s="106">
        <v>2024</v>
      </c>
    </row>
    <row r="141" s="102" customFormat="1" ht="15.75" customHeight="1" spans="1:11">
      <c r="A141" s="106" t="s">
        <v>1280</v>
      </c>
      <c r="B141" s="106" t="s">
        <v>449</v>
      </c>
      <c r="C141" s="106" t="s">
        <v>469</v>
      </c>
      <c r="D141" s="106" t="s">
        <v>1281</v>
      </c>
      <c r="E141" s="106" t="s">
        <v>1282</v>
      </c>
      <c r="F141" s="106" t="s">
        <v>1049</v>
      </c>
      <c r="G141" s="106" t="s">
        <v>1023</v>
      </c>
      <c r="H141" s="106">
        <v>75</v>
      </c>
      <c r="I141" s="106" t="s">
        <v>459</v>
      </c>
      <c r="J141" s="106" t="s">
        <v>1024</v>
      </c>
      <c r="K141" s="106">
        <v>2024</v>
      </c>
    </row>
    <row r="142" s="102" customFormat="1" ht="15.75" customHeight="1" spans="1:11">
      <c r="A142" s="106" t="s">
        <v>1283</v>
      </c>
      <c r="B142" s="106" t="s">
        <v>449</v>
      </c>
      <c r="C142" s="106" t="s">
        <v>469</v>
      </c>
      <c r="D142" s="106" t="s">
        <v>1284</v>
      </c>
      <c r="E142" s="106" t="s">
        <v>1285</v>
      </c>
      <c r="F142" s="106" t="s">
        <v>1022</v>
      </c>
      <c r="G142" s="106" t="s">
        <v>1085</v>
      </c>
      <c r="H142" s="106">
        <v>460</v>
      </c>
      <c r="I142" s="106" t="s">
        <v>459</v>
      </c>
      <c r="J142" s="106" t="s">
        <v>1024</v>
      </c>
      <c r="K142" s="106">
        <v>2024</v>
      </c>
    </row>
    <row r="143" s="102" customFormat="1" ht="15.75" customHeight="1" spans="1:11">
      <c r="A143" s="106" t="s">
        <v>1283</v>
      </c>
      <c r="B143" s="106" t="s">
        <v>449</v>
      </c>
      <c r="C143" s="106" t="s">
        <v>469</v>
      </c>
      <c r="D143" s="106" t="s">
        <v>1284</v>
      </c>
      <c r="E143" s="106" t="s">
        <v>1285</v>
      </c>
      <c r="F143" s="106" t="s">
        <v>1031</v>
      </c>
      <c r="G143" s="106" t="s">
        <v>1085</v>
      </c>
      <c r="H143" s="106">
        <v>460</v>
      </c>
      <c r="I143" s="106" t="s">
        <v>459</v>
      </c>
      <c r="J143" s="106" t="s">
        <v>1024</v>
      </c>
      <c r="K143" s="106">
        <v>2024</v>
      </c>
    </row>
    <row r="144" s="102" customFormat="1" ht="15.75" customHeight="1" spans="1:11">
      <c r="A144" s="106" t="s">
        <v>1157</v>
      </c>
      <c r="B144" s="106" t="s">
        <v>449</v>
      </c>
      <c r="C144" s="106" t="s">
        <v>469</v>
      </c>
      <c r="D144" s="106" t="s">
        <v>1158</v>
      </c>
      <c r="E144" s="106" t="s">
        <v>1159</v>
      </c>
      <c r="F144" s="106" t="s">
        <v>1035</v>
      </c>
      <c r="G144" s="106" t="s">
        <v>1085</v>
      </c>
      <c r="H144" s="106">
        <v>700</v>
      </c>
      <c r="I144" s="106" t="s">
        <v>459</v>
      </c>
      <c r="J144" s="106" t="s">
        <v>1024</v>
      </c>
      <c r="K144" s="106">
        <v>2024</v>
      </c>
    </row>
    <row r="145" s="102" customFormat="1" ht="15.75" customHeight="1" spans="1:11">
      <c r="A145" s="106" t="s">
        <v>1157</v>
      </c>
      <c r="B145" s="106" t="s">
        <v>449</v>
      </c>
      <c r="C145" s="106" t="s">
        <v>469</v>
      </c>
      <c r="D145" s="106" t="s">
        <v>1158</v>
      </c>
      <c r="E145" s="106" t="s">
        <v>1159</v>
      </c>
      <c r="F145" s="106" t="s">
        <v>1036</v>
      </c>
      <c r="G145" s="106" t="s">
        <v>1085</v>
      </c>
      <c r="H145" s="106">
        <v>700</v>
      </c>
      <c r="I145" s="106" t="s">
        <v>459</v>
      </c>
      <c r="J145" s="106" t="s">
        <v>1024</v>
      </c>
      <c r="K145" s="106">
        <v>2024</v>
      </c>
    </row>
    <row r="146" s="102" customFormat="1" ht="15.75" customHeight="1" spans="1:11">
      <c r="A146" s="106" t="s">
        <v>1286</v>
      </c>
      <c r="B146" s="106" t="s">
        <v>449</v>
      </c>
      <c r="C146" s="106" t="s">
        <v>469</v>
      </c>
      <c r="D146" s="106" t="s">
        <v>1287</v>
      </c>
      <c r="E146" s="106" t="s">
        <v>1288</v>
      </c>
      <c r="F146" s="106" t="s">
        <v>1022</v>
      </c>
      <c r="G146" s="106" t="s">
        <v>1023</v>
      </c>
      <c r="H146" s="106">
        <v>600</v>
      </c>
      <c r="I146" s="106" t="s">
        <v>459</v>
      </c>
      <c r="J146" s="106" t="s">
        <v>1024</v>
      </c>
      <c r="K146" s="106">
        <v>2024</v>
      </c>
    </row>
    <row r="147" s="102" customFormat="1" ht="15.75" customHeight="1" spans="1:11">
      <c r="A147" s="106" t="s">
        <v>1286</v>
      </c>
      <c r="B147" s="106" t="s">
        <v>449</v>
      </c>
      <c r="C147" s="106" t="s">
        <v>469</v>
      </c>
      <c r="D147" s="106" t="s">
        <v>1287</v>
      </c>
      <c r="E147" s="106" t="s">
        <v>1288</v>
      </c>
      <c r="F147" s="106" t="s">
        <v>1031</v>
      </c>
      <c r="G147" s="106" t="s">
        <v>1023</v>
      </c>
      <c r="H147" s="106">
        <v>600</v>
      </c>
      <c r="I147" s="106" t="s">
        <v>459</v>
      </c>
      <c r="J147" s="106" t="s">
        <v>1024</v>
      </c>
      <c r="K147" s="106">
        <v>2024</v>
      </c>
    </row>
    <row r="148" s="102" customFormat="1" ht="15.75" customHeight="1" spans="1:11">
      <c r="A148" s="106" t="s">
        <v>1286</v>
      </c>
      <c r="B148" s="106" t="s">
        <v>449</v>
      </c>
      <c r="C148" s="106" t="s">
        <v>469</v>
      </c>
      <c r="D148" s="106" t="s">
        <v>1287</v>
      </c>
      <c r="E148" s="106" t="s">
        <v>1288</v>
      </c>
      <c r="F148" s="106" t="s">
        <v>1040</v>
      </c>
      <c r="G148" s="106" t="s">
        <v>1023</v>
      </c>
      <c r="H148" s="106">
        <v>600</v>
      </c>
      <c r="I148" s="106" t="s">
        <v>459</v>
      </c>
      <c r="J148" s="106" t="s">
        <v>1024</v>
      </c>
      <c r="K148" s="106">
        <v>2024</v>
      </c>
    </row>
    <row r="149" s="102" customFormat="1" ht="15.75" customHeight="1" spans="1:11">
      <c r="A149" s="106" t="s">
        <v>1289</v>
      </c>
      <c r="B149" s="106" t="s">
        <v>449</v>
      </c>
      <c r="C149" s="106" t="s">
        <v>458</v>
      </c>
      <c r="D149" s="106" t="s">
        <v>1290</v>
      </c>
      <c r="E149" s="106" t="s">
        <v>1291</v>
      </c>
      <c r="F149" s="106" t="s">
        <v>1035</v>
      </c>
      <c r="G149" s="106" t="s">
        <v>1023</v>
      </c>
      <c r="H149" s="106">
        <v>485</v>
      </c>
      <c r="I149" s="106" t="s">
        <v>459</v>
      </c>
      <c r="J149" s="106" t="s">
        <v>1024</v>
      </c>
      <c r="K149" s="106">
        <v>2024</v>
      </c>
    </row>
    <row r="150" s="102" customFormat="1" ht="15.75" customHeight="1" spans="1:11">
      <c r="A150" s="106" t="s">
        <v>1289</v>
      </c>
      <c r="B150" s="106" t="s">
        <v>449</v>
      </c>
      <c r="C150" s="106" t="s">
        <v>458</v>
      </c>
      <c r="D150" s="106" t="s">
        <v>1290</v>
      </c>
      <c r="E150" s="106" t="s">
        <v>1291</v>
      </c>
      <c r="F150" s="106" t="s">
        <v>1036</v>
      </c>
      <c r="G150" s="106" t="s">
        <v>1023</v>
      </c>
      <c r="H150" s="106">
        <v>485</v>
      </c>
      <c r="I150" s="106" t="s">
        <v>459</v>
      </c>
      <c r="J150" s="106" t="s">
        <v>1024</v>
      </c>
      <c r="K150" s="106">
        <v>2024</v>
      </c>
    </row>
    <row r="151" s="102" customFormat="1" ht="15.75" customHeight="1" spans="1:11">
      <c r="A151" s="106" t="s">
        <v>1292</v>
      </c>
      <c r="B151" s="106" t="s">
        <v>449</v>
      </c>
      <c r="C151" s="106" t="s">
        <v>476</v>
      </c>
      <c r="D151" s="106" t="s">
        <v>1293</v>
      </c>
      <c r="E151" s="106" t="s">
        <v>1294</v>
      </c>
      <c r="F151" s="106" t="s">
        <v>1022</v>
      </c>
      <c r="G151" s="106" t="s">
        <v>1023</v>
      </c>
      <c r="H151" s="106">
        <v>500</v>
      </c>
      <c r="I151" s="106" t="s">
        <v>459</v>
      </c>
      <c r="J151" s="106" t="s">
        <v>1024</v>
      </c>
      <c r="K151" s="106">
        <v>2024</v>
      </c>
    </row>
    <row r="152" s="102" customFormat="1" ht="15.75" customHeight="1" spans="1:11">
      <c r="A152" s="106" t="s">
        <v>1292</v>
      </c>
      <c r="B152" s="106" t="s">
        <v>449</v>
      </c>
      <c r="C152" s="106" t="s">
        <v>476</v>
      </c>
      <c r="D152" s="106" t="s">
        <v>1293</v>
      </c>
      <c r="E152" s="106" t="s">
        <v>1294</v>
      </c>
      <c r="F152" s="106" t="s">
        <v>1031</v>
      </c>
      <c r="G152" s="106" t="s">
        <v>1023</v>
      </c>
      <c r="H152" s="106">
        <v>500</v>
      </c>
      <c r="I152" s="106" t="s">
        <v>459</v>
      </c>
      <c r="J152" s="106" t="s">
        <v>1024</v>
      </c>
      <c r="K152" s="106">
        <v>2024</v>
      </c>
    </row>
    <row r="153" s="102" customFormat="1" ht="15.75" customHeight="1" spans="1:11">
      <c r="A153" s="106" t="s">
        <v>1295</v>
      </c>
      <c r="B153" s="106" t="s">
        <v>449</v>
      </c>
      <c r="C153" s="106" t="s">
        <v>458</v>
      </c>
      <c r="D153" s="106" t="s">
        <v>1296</v>
      </c>
      <c r="E153" s="106" t="s">
        <v>1297</v>
      </c>
      <c r="F153" s="106" t="s">
        <v>1031</v>
      </c>
      <c r="G153" s="106" t="s">
        <v>1023</v>
      </c>
      <c r="H153" s="106">
        <v>450</v>
      </c>
      <c r="I153" s="106" t="s">
        <v>459</v>
      </c>
      <c r="J153" s="106" t="s">
        <v>1024</v>
      </c>
      <c r="K153" s="106">
        <v>2024</v>
      </c>
    </row>
    <row r="154" s="102" customFormat="1" ht="15.75" customHeight="1" spans="1:11">
      <c r="A154" s="106" t="s">
        <v>1177</v>
      </c>
      <c r="B154" s="106" t="s">
        <v>449</v>
      </c>
      <c r="C154" s="106" t="s">
        <v>469</v>
      </c>
      <c r="D154" s="106" t="s">
        <v>1178</v>
      </c>
      <c r="E154" s="106" t="s">
        <v>1298</v>
      </c>
      <c r="F154" s="106" t="s">
        <v>1047</v>
      </c>
      <c r="G154" s="106" t="s">
        <v>1085</v>
      </c>
      <c r="H154" s="106">
        <v>120</v>
      </c>
      <c r="I154" s="106" t="s">
        <v>459</v>
      </c>
      <c r="J154" s="106" t="s">
        <v>1024</v>
      </c>
      <c r="K154" s="106">
        <v>2024</v>
      </c>
    </row>
    <row r="155" s="102" customFormat="1" ht="15.75" customHeight="1" spans="1:11">
      <c r="A155" s="106" t="s">
        <v>1177</v>
      </c>
      <c r="B155" s="106" t="s">
        <v>449</v>
      </c>
      <c r="C155" s="106" t="s">
        <v>469</v>
      </c>
      <c r="D155" s="106" t="s">
        <v>1178</v>
      </c>
      <c r="E155" s="106" t="s">
        <v>1298</v>
      </c>
      <c r="F155" s="106" t="s">
        <v>1049</v>
      </c>
      <c r="G155" s="106" t="s">
        <v>1085</v>
      </c>
      <c r="H155" s="106">
        <v>120</v>
      </c>
      <c r="I155" s="106" t="s">
        <v>459</v>
      </c>
      <c r="J155" s="106" t="s">
        <v>1024</v>
      </c>
      <c r="K155" s="106">
        <v>2024</v>
      </c>
    </row>
    <row r="156" s="102" customFormat="1" ht="15.75" customHeight="1" spans="1:11">
      <c r="A156" s="106" t="s">
        <v>1299</v>
      </c>
      <c r="B156" s="106" t="s">
        <v>449</v>
      </c>
      <c r="C156" s="106" t="s">
        <v>476</v>
      </c>
      <c r="D156" s="106" t="s">
        <v>1300</v>
      </c>
      <c r="E156" s="106" t="s">
        <v>1301</v>
      </c>
      <c r="F156" s="106" t="s">
        <v>1031</v>
      </c>
      <c r="G156" s="106" t="s">
        <v>1023</v>
      </c>
      <c r="H156" s="106">
        <v>200</v>
      </c>
      <c r="I156" s="106" t="s">
        <v>459</v>
      </c>
      <c r="J156" s="106" t="s">
        <v>1024</v>
      </c>
      <c r="K156" s="106">
        <v>2024</v>
      </c>
    </row>
    <row r="157" s="102" customFormat="1" ht="15.75" customHeight="1" spans="1:11">
      <c r="A157" s="106" t="s">
        <v>1302</v>
      </c>
      <c r="B157" s="106" t="s">
        <v>449</v>
      </c>
      <c r="C157" s="106" t="s">
        <v>469</v>
      </c>
      <c r="D157" s="106" t="s">
        <v>1303</v>
      </c>
      <c r="E157" s="106" t="s">
        <v>1304</v>
      </c>
      <c r="F157" s="106" t="s">
        <v>1022</v>
      </c>
      <c r="G157" s="106" t="s">
        <v>1023</v>
      </c>
      <c r="H157" s="106">
        <v>120</v>
      </c>
      <c r="I157" s="106" t="s">
        <v>459</v>
      </c>
      <c r="J157" s="106" t="s">
        <v>1024</v>
      </c>
      <c r="K157" s="106">
        <v>2024</v>
      </c>
    </row>
    <row r="158" s="102" customFormat="1" ht="15.75" customHeight="1" spans="1:11">
      <c r="A158" s="106" t="s">
        <v>1302</v>
      </c>
      <c r="B158" s="106" t="s">
        <v>449</v>
      </c>
      <c r="C158" s="106" t="s">
        <v>469</v>
      </c>
      <c r="D158" s="106" t="s">
        <v>1303</v>
      </c>
      <c r="E158" s="106" t="s">
        <v>1304</v>
      </c>
      <c r="F158" s="106" t="s">
        <v>1031</v>
      </c>
      <c r="G158" s="106" t="s">
        <v>1023</v>
      </c>
      <c r="H158" s="106">
        <v>120</v>
      </c>
      <c r="I158" s="106" t="s">
        <v>459</v>
      </c>
      <c r="J158" s="106" t="s">
        <v>1024</v>
      </c>
      <c r="K158" s="106">
        <v>2024</v>
      </c>
    </row>
    <row r="159" s="102" customFormat="1" ht="15.75" customHeight="1" spans="1:11">
      <c r="A159" s="106" t="s">
        <v>1305</v>
      </c>
      <c r="B159" s="106" t="s">
        <v>449</v>
      </c>
      <c r="C159" s="106" t="s">
        <v>469</v>
      </c>
      <c r="D159" s="106" t="s">
        <v>1306</v>
      </c>
      <c r="E159" s="106" t="s">
        <v>1307</v>
      </c>
      <c r="F159" s="106" t="s">
        <v>1035</v>
      </c>
      <c r="G159" s="106" t="s">
        <v>1023</v>
      </c>
      <c r="H159" s="106">
        <v>400</v>
      </c>
      <c r="I159" s="106" t="s">
        <v>459</v>
      </c>
      <c r="J159" s="106" t="s">
        <v>1024</v>
      </c>
      <c r="K159" s="106">
        <v>2024</v>
      </c>
    </row>
    <row r="160" s="102" customFormat="1" ht="15.75" customHeight="1" spans="1:11">
      <c r="A160" s="106" t="s">
        <v>1305</v>
      </c>
      <c r="B160" s="106" t="s">
        <v>449</v>
      </c>
      <c r="C160" s="106" t="s">
        <v>469</v>
      </c>
      <c r="D160" s="106" t="s">
        <v>1306</v>
      </c>
      <c r="E160" s="106" t="s">
        <v>1307</v>
      </c>
      <c r="F160" s="106" t="s">
        <v>1036</v>
      </c>
      <c r="G160" s="106" t="s">
        <v>1023</v>
      </c>
      <c r="H160" s="106">
        <v>400</v>
      </c>
      <c r="I160" s="106" t="s">
        <v>459</v>
      </c>
      <c r="J160" s="106" t="s">
        <v>1024</v>
      </c>
      <c r="K160" s="106">
        <v>2024</v>
      </c>
    </row>
    <row r="161" s="102" customFormat="1" ht="15.75" customHeight="1" spans="1:11">
      <c r="A161" s="106" t="s">
        <v>1308</v>
      </c>
      <c r="B161" s="106" t="s">
        <v>449</v>
      </c>
      <c r="C161" s="106" t="s">
        <v>1069</v>
      </c>
      <c r="D161" s="106" t="s">
        <v>1309</v>
      </c>
      <c r="E161" s="106" t="s">
        <v>1310</v>
      </c>
      <c r="F161" s="106" t="s">
        <v>1047</v>
      </c>
      <c r="G161" s="106" t="s">
        <v>1023</v>
      </c>
      <c r="H161" s="106">
        <v>700</v>
      </c>
      <c r="I161" s="106" t="s">
        <v>459</v>
      </c>
      <c r="J161" s="106" t="s">
        <v>1024</v>
      </c>
      <c r="K161" s="106">
        <v>2024</v>
      </c>
    </row>
    <row r="162" s="102" customFormat="1" ht="15.75" customHeight="1" spans="1:11">
      <c r="A162" s="106" t="s">
        <v>1308</v>
      </c>
      <c r="B162" s="106" t="s">
        <v>449</v>
      </c>
      <c r="C162" s="106" t="s">
        <v>1069</v>
      </c>
      <c r="D162" s="106" t="s">
        <v>1309</v>
      </c>
      <c r="E162" s="106" t="s">
        <v>1310</v>
      </c>
      <c r="F162" s="106" t="s">
        <v>1049</v>
      </c>
      <c r="G162" s="106" t="s">
        <v>1023</v>
      </c>
      <c r="H162" s="106">
        <v>700</v>
      </c>
      <c r="I162" s="106" t="s">
        <v>459</v>
      </c>
      <c r="J162" s="106" t="s">
        <v>1024</v>
      </c>
      <c r="K162" s="106">
        <v>2024</v>
      </c>
    </row>
    <row r="163" s="102" customFormat="1" ht="15.75" customHeight="1" spans="1:11">
      <c r="A163" s="106" t="s">
        <v>1311</v>
      </c>
      <c r="B163" s="106" t="s">
        <v>449</v>
      </c>
      <c r="C163" s="106" t="s">
        <v>1019</v>
      </c>
      <c r="D163" s="106" t="s">
        <v>1312</v>
      </c>
      <c r="E163" s="106" t="s">
        <v>1313</v>
      </c>
      <c r="F163" s="106" t="s">
        <v>1022</v>
      </c>
      <c r="G163" s="106" t="s">
        <v>1023</v>
      </c>
      <c r="H163" s="106">
        <v>490</v>
      </c>
      <c r="I163" s="106" t="s">
        <v>459</v>
      </c>
      <c r="J163" s="106" t="s">
        <v>1024</v>
      </c>
      <c r="K163" s="106">
        <v>2025</v>
      </c>
    </row>
    <row r="164" s="102" customFormat="1" ht="15.75" customHeight="1" spans="1:11">
      <c r="A164" s="106" t="s">
        <v>1314</v>
      </c>
      <c r="B164" s="106" t="s">
        <v>449</v>
      </c>
      <c r="C164" s="106" t="s">
        <v>1019</v>
      </c>
      <c r="D164" s="106" t="s">
        <v>1315</v>
      </c>
      <c r="E164" s="106" t="s">
        <v>1316</v>
      </c>
      <c r="F164" s="106" t="s">
        <v>1022</v>
      </c>
      <c r="G164" s="106" t="s">
        <v>1023</v>
      </c>
      <c r="H164" s="106">
        <v>500</v>
      </c>
      <c r="I164" s="106" t="s">
        <v>459</v>
      </c>
      <c r="J164" s="106" t="s">
        <v>1024</v>
      </c>
      <c r="K164" s="106">
        <v>2025</v>
      </c>
    </row>
    <row r="165" s="102" customFormat="1" ht="15.75" customHeight="1" spans="1:11">
      <c r="A165" s="106" t="s">
        <v>1314</v>
      </c>
      <c r="B165" s="106" t="s">
        <v>449</v>
      </c>
      <c r="C165" s="106" t="s">
        <v>1019</v>
      </c>
      <c r="D165" s="106" t="s">
        <v>1315</v>
      </c>
      <c r="E165" s="106" t="s">
        <v>1316</v>
      </c>
      <c r="F165" s="106" t="s">
        <v>1031</v>
      </c>
      <c r="G165" s="106" t="s">
        <v>1023</v>
      </c>
      <c r="H165" s="106">
        <v>500</v>
      </c>
      <c r="I165" s="106" t="s">
        <v>459</v>
      </c>
      <c r="J165" s="106" t="s">
        <v>1024</v>
      </c>
      <c r="K165" s="106">
        <v>2025</v>
      </c>
    </row>
    <row r="166" s="102" customFormat="1" ht="15.75" customHeight="1" spans="1:11">
      <c r="A166" s="106" t="s">
        <v>1221</v>
      </c>
      <c r="B166" s="106" t="s">
        <v>449</v>
      </c>
      <c r="C166" s="106" t="s">
        <v>1069</v>
      </c>
      <c r="D166" s="106" t="s">
        <v>1222</v>
      </c>
      <c r="E166" s="106" t="s">
        <v>1223</v>
      </c>
      <c r="F166" s="106" t="s">
        <v>1031</v>
      </c>
      <c r="G166" s="106" t="s">
        <v>1023</v>
      </c>
      <c r="H166" s="106">
        <v>700</v>
      </c>
      <c r="I166" s="106" t="s">
        <v>459</v>
      </c>
      <c r="J166" s="106" t="s">
        <v>1024</v>
      </c>
      <c r="K166" s="106">
        <v>2025</v>
      </c>
    </row>
    <row r="167" s="102" customFormat="1" ht="15.75" customHeight="1" spans="1:11">
      <c r="A167" s="106" t="s">
        <v>1227</v>
      </c>
      <c r="B167" s="106" t="s">
        <v>449</v>
      </c>
      <c r="C167" s="106" t="s">
        <v>469</v>
      </c>
      <c r="D167" s="106" t="s">
        <v>1228</v>
      </c>
      <c r="E167" s="106" t="s">
        <v>1229</v>
      </c>
      <c r="F167" s="106" t="s">
        <v>1036</v>
      </c>
      <c r="G167" s="106" t="s">
        <v>1085</v>
      </c>
      <c r="H167" s="106">
        <v>470</v>
      </c>
      <c r="I167" s="106" t="s">
        <v>459</v>
      </c>
      <c r="J167" s="106" t="s">
        <v>1024</v>
      </c>
      <c r="K167" s="106">
        <v>2025</v>
      </c>
    </row>
    <row r="168" s="102" customFormat="1" ht="15.75" customHeight="1" spans="1:11">
      <c r="A168" s="106" t="s">
        <v>1096</v>
      </c>
      <c r="B168" s="106" t="s">
        <v>449</v>
      </c>
      <c r="C168" s="106" t="s">
        <v>469</v>
      </c>
      <c r="D168" s="106" t="s">
        <v>1097</v>
      </c>
      <c r="E168" s="106" t="s">
        <v>1317</v>
      </c>
      <c r="F168" s="106" t="s">
        <v>1047</v>
      </c>
      <c r="G168" s="106" t="s">
        <v>1023</v>
      </c>
      <c r="H168" s="106">
        <v>460</v>
      </c>
      <c r="I168" s="106" t="s">
        <v>459</v>
      </c>
      <c r="J168" s="106" t="s">
        <v>1024</v>
      </c>
      <c r="K168" s="106">
        <v>2025</v>
      </c>
    </row>
    <row r="169" s="102" customFormat="1" ht="15.75" customHeight="1" spans="1:11">
      <c r="A169" s="106" t="s">
        <v>1096</v>
      </c>
      <c r="B169" s="106" t="s">
        <v>449</v>
      </c>
      <c r="C169" s="106" t="s">
        <v>469</v>
      </c>
      <c r="D169" s="106" t="s">
        <v>1097</v>
      </c>
      <c r="E169" s="106" t="s">
        <v>1317</v>
      </c>
      <c r="F169" s="106" t="s">
        <v>1049</v>
      </c>
      <c r="G169" s="106" t="s">
        <v>1023</v>
      </c>
      <c r="H169" s="106">
        <v>460</v>
      </c>
      <c r="I169" s="106" t="s">
        <v>459</v>
      </c>
      <c r="J169" s="106" t="s">
        <v>1024</v>
      </c>
      <c r="K169" s="106">
        <v>2025</v>
      </c>
    </row>
    <row r="170" s="102" customFormat="1" ht="15.75" customHeight="1" spans="1:11">
      <c r="A170" s="106" t="s">
        <v>1318</v>
      </c>
      <c r="B170" s="106" t="s">
        <v>449</v>
      </c>
      <c r="C170" s="106" t="s">
        <v>469</v>
      </c>
      <c r="D170" s="106" t="s">
        <v>1319</v>
      </c>
      <c r="E170" s="106" t="s">
        <v>1320</v>
      </c>
      <c r="F170" s="106" t="s">
        <v>1022</v>
      </c>
      <c r="G170" s="106" t="s">
        <v>1023</v>
      </c>
      <c r="H170" s="106">
        <v>460</v>
      </c>
      <c r="I170" s="106" t="s">
        <v>459</v>
      </c>
      <c r="J170" s="106" t="s">
        <v>1024</v>
      </c>
      <c r="K170" s="106">
        <v>2025</v>
      </c>
    </row>
    <row r="171" s="102" customFormat="1" ht="15.75" customHeight="1" spans="1:11">
      <c r="A171" s="106" t="s">
        <v>1318</v>
      </c>
      <c r="B171" s="106" t="s">
        <v>449</v>
      </c>
      <c r="C171" s="106" t="s">
        <v>469</v>
      </c>
      <c r="D171" s="106" t="s">
        <v>1319</v>
      </c>
      <c r="E171" s="106" t="s">
        <v>1320</v>
      </c>
      <c r="F171" s="106" t="s">
        <v>1031</v>
      </c>
      <c r="G171" s="106" t="s">
        <v>1023</v>
      </c>
      <c r="H171" s="106">
        <v>460</v>
      </c>
      <c r="I171" s="106" t="s">
        <v>459</v>
      </c>
      <c r="J171" s="106" t="s">
        <v>1024</v>
      </c>
      <c r="K171" s="106">
        <v>2025</v>
      </c>
    </row>
    <row r="172" s="102" customFormat="1" ht="15.75" customHeight="1" spans="1:11">
      <c r="A172" s="106" t="s">
        <v>1321</v>
      </c>
      <c r="B172" s="106" t="s">
        <v>449</v>
      </c>
      <c r="C172" s="106" t="s">
        <v>1069</v>
      </c>
      <c r="D172" s="106" t="s">
        <v>1322</v>
      </c>
      <c r="E172" s="106" t="s">
        <v>1323</v>
      </c>
      <c r="F172" s="106" t="s">
        <v>1022</v>
      </c>
      <c r="G172" s="106" t="s">
        <v>1023</v>
      </c>
      <c r="H172" s="106">
        <v>700</v>
      </c>
      <c r="I172" s="106" t="s">
        <v>459</v>
      </c>
      <c r="J172" s="106" t="s">
        <v>1024</v>
      </c>
      <c r="K172" s="106">
        <v>2025</v>
      </c>
    </row>
    <row r="173" s="102" customFormat="1" ht="15.75" customHeight="1" spans="1:11">
      <c r="A173" s="106" t="s">
        <v>1321</v>
      </c>
      <c r="B173" s="106" t="s">
        <v>449</v>
      </c>
      <c r="C173" s="106" t="s">
        <v>1069</v>
      </c>
      <c r="D173" s="106" t="s">
        <v>1322</v>
      </c>
      <c r="E173" s="106" t="s">
        <v>1323</v>
      </c>
      <c r="F173" s="106" t="s">
        <v>1031</v>
      </c>
      <c r="G173" s="106" t="s">
        <v>1023</v>
      </c>
      <c r="H173" s="106">
        <v>700</v>
      </c>
      <c r="I173" s="106" t="s">
        <v>459</v>
      </c>
      <c r="J173" s="106" t="s">
        <v>1024</v>
      </c>
      <c r="K173" s="106">
        <v>2025</v>
      </c>
    </row>
    <row r="174" s="102" customFormat="1" ht="15.75" customHeight="1" spans="1:11">
      <c r="A174" s="106" t="s">
        <v>1324</v>
      </c>
      <c r="B174" s="106" t="s">
        <v>449</v>
      </c>
      <c r="C174" s="106" t="s">
        <v>469</v>
      </c>
      <c r="D174" s="106" t="s">
        <v>1325</v>
      </c>
      <c r="E174" s="106" t="s">
        <v>1326</v>
      </c>
      <c r="F174" s="106" t="s">
        <v>1022</v>
      </c>
      <c r="G174" s="106" t="s">
        <v>1023</v>
      </c>
      <c r="H174" s="106">
        <v>70</v>
      </c>
      <c r="I174" s="106" t="s">
        <v>459</v>
      </c>
      <c r="J174" s="106" t="s">
        <v>1024</v>
      </c>
      <c r="K174" s="106">
        <v>2025</v>
      </c>
    </row>
    <row r="175" s="102" customFormat="1" ht="15.75" customHeight="1" spans="1:11">
      <c r="A175" s="106" t="s">
        <v>1324</v>
      </c>
      <c r="B175" s="106" t="s">
        <v>449</v>
      </c>
      <c r="C175" s="106" t="s">
        <v>469</v>
      </c>
      <c r="D175" s="106" t="s">
        <v>1325</v>
      </c>
      <c r="E175" s="106" t="s">
        <v>1326</v>
      </c>
      <c r="F175" s="106" t="s">
        <v>1031</v>
      </c>
      <c r="G175" s="106" t="s">
        <v>1023</v>
      </c>
      <c r="H175" s="106">
        <v>70</v>
      </c>
      <c r="I175" s="106" t="s">
        <v>459</v>
      </c>
      <c r="J175" s="106" t="s">
        <v>1024</v>
      </c>
      <c r="K175" s="106">
        <v>2025</v>
      </c>
    </row>
    <row r="176" s="102" customFormat="1" ht="15.75" customHeight="1" spans="1:11">
      <c r="A176" s="106" t="s">
        <v>1327</v>
      </c>
      <c r="B176" s="106" t="s">
        <v>449</v>
      </c>
      <c r="C176" s="106" t="s">
        <v>469</v>
      </c>
      <c r="D176" s="106" t="s">
        <v>1328</v>
      </c>
      <c r="E176" s="106" t="s">
        <v>1329</v>
      </c>
      <c r="F176" s="106" t="s">
        <v>1047</v>
      </c>
      <c r="G176" s="106" t="s">
        <v>1023</v>
      </c>
      <c r="H176" s="106">
        <v>460</v>
      </c>
      <c r="I176" s="106" t="s">
        <v>459</v>
      </c>
      <c r="J176" s="106" t="s">
        <v>1024</v>
      </c>
      <c r="K176" s="106">
        <v>2025</v>
      </c>
    </row>
    <row r="177" s="102" customFormat="1" ht="15.75" customHeight="1" spans="1:11">
      <c r="A177" s="106" t="s">
        <v>1327</v>
      </c>
      <c r="B177" s="106" t="s">
        <v>449</v>
      </c>
      <c r="C177" s="106" t="s">
        <v>469</v>
      </c>
      <c r="D177" s="106" t="s">
        <v>1328</v>
      </c>
      <c r="E177" s="106" t="s">
        <v>1329</v>
      </c>
      <c r="F177" s="106" t="s">
        <v>1049</v>
      </c>
      <c r="G177" s="106" t="s">
        <v>1023</v>
      </c>
      <c r="H177" s="106">
        <v>120</v>
      </c>
      <c r="I177" s="106" t="s">
        <v>459</v>
      </c>
      <c r="J177" s="106" t="s">
        <v>1024</v>
      </c>
      <c r="K177" s="106">
        <v>2025</v>
      </c>
    </row>
    <row r="178" s="102" customFormat="1" ht="15.75" customHeight="1" spans="1:11">
      <c r="A178" s="106" t="s">
        <v>1265</v>
      </c>
      <c r="B178" s="106" t="s">
        <v>449</v>
      </c>
      <c r="C178" s="106" t="s">
        <v>1069</v>
      </c>
      <c r="D178" s="106" t="s">
        <v>1266</v>
      </c>
      <c r="E178" s="106" t="s">
        <v>1267</v>
      </c>
      <c r="F178" s="106" t="s">
        <v>1031</v>
      </c>
      <c r="G178" s="106" t="s">
        <v>1023</v>
      </c>
      <c r="H178" s="106">
        <v>475</v>
      </c>
      <c r="I178" s="106" t="s">
        <v>459</v>
      </c>
      <c r="J178" s="106" t="s">
        <v>1024</v>
      </c>
      <c r="K178" s="106">
        <v>2025</v>
      </c>
    </row>
    <row r="179" s="102" customFormat="1" ht="15.75" customHeight="1" spans="1:11">
      <c r="A179" s="106" t="s">
        <v>1330</v>
      </c>
      <c r="B179" s="106" t="s">
        <v>449</v>
      </c>
      <c r="C179" s="106" t="s">
        <v>458</v>
      </c>
      <c r="D179" s="106" t="s">
        <v>1331</v>
      </c>
      <c r="E179" s="106" t="s">
        <v>1332</v>
      </c>
      <c r="F179" s="106" t="s">
        <v>1022</v>
      </c>
      <c r="G179" s="106" t="s">
        <v>1023</v>
      </c>
      <c r="H179" s="106">
        <v>100</v>
      </c>
      <c r="I179" s="106" t="s">
        <v>459</v>
      </c>
      <c r="J179" s="106" t="s">
        <v>1024</v>
      </c>
      <c r="K179" s="106">
        <v>2025</v>
      </c>
    </row>
    <row r="180" s="102" customFormat="1" ht="15.75" customHeight="1" spans="1:11">
      <c r="A180" s="106" t="s">
        <v>1330</v>
      </c>
      <c r="B180" s="106" t="s">
        <v>449</v>
      </c>
      <c r="C180" s="106" t="s">
        <v>458</v>
      </c>
      <c r="D180" s="106" t="s">
        <v>1331</v>
      </c>
      <c r="E180" s="106" t="s">
        <v>1332</v>
      </c>
      <c r="F180" s="106" t="s">
        <v>1031</v>
      </c>
      <c r="G180" s="106" t="s">
        <v>1023</v>
      </c>
      <c r="H180" s="106">
        <v>100</v>
      </c>
      <c r="I180" s="106" t="s">
        <v>459</v>
      </c>
      <c r="J180" s="106" t="s">
        <v>1024</v>
      </c>
      <c r="K180" s="106">
        <v>2025</v>
      </c>
    </row>
    <row r="181" s="102" customFormat="1" ht="15.75" customHeight="1" spans="1:11">
      <c r="A181" s="106" t="s">
        <v>1333</v>
      </c>
      <c r="B181" s="106" t="s">
        <v>449</v>
      </c>
      <c r="C181" s="106" t="s">
        <v>469</v>
      </c>
      <c r="D181" s="106" t="s">
        <v>1334</v>
      </c>
      <c r="E181" s="106" t="s">
        <v>1335</v>
      </c>
      <c r="F181" s="106" t="s">
        <v>1336</v>
      </c>
      <c r="G181" s="106" t="s">
        <v>1023</v>
      </c>
      <c r="H181" s="106">
        <v>460</v>
      </c>
      <c r="I181" s="106" t="s">
        <v>459</v>
      </c>
      <c r="J181" s="106" t="s">
        <v>1024</v>
      </c>
      <c r="K181" s="106">
        <v>2025</v>
      </c>
    </row>
    <row r="182" s="102" customFormat="1" ht="15.75" customHeight="1" spans="1:11">
      <c r="A182" s="106" t="s">
        <v>1333</v>
      </c>
      <c r="B182" s="106" t="s">
        <v>449</v>
      </c>
      <c r="C182" s="106" t="s">
        <v>469</v>
      </c>
      <c r="D182" s="106" t="s">
        <v>1334</v>
      </c>
      <c r="E182" s="106" t="s">
        <v>1335</v>
      </c>
      <c r="F182" s="106" t="s">
        <v>1337</v>
      </c>
      <c r="G182" s="106" t="s">
        <v>1023</v>
      </c>
      <c r="H182" s="106">
        <v>460</v>
      </c>
      <c r="I182" s="106" t="s">
        <v>459</v>
      </c>
      <c r="J182" s="106" t="s">
        <v>1024</v>
      </c>
      <c r="K182" s="106">
        <v>2025</v>
      </c>
    </row>
    <row r="183" s="102" customFormat="1" ht="15.75" customHeight="1" spans="1:11">
      <c r="A183" s="106" t="s">
        <v>1338</v>
      </c>
      <c r="B183" s="106" t="s">
        <v>449</v>
      </c>
      <c r="C183" s="106" t="s">
        <v>479</v>
      </c>
      <c r="D183" s="106" t="s">
        <v>1339</v>
      </c>
      <c r="E183" s="106" t="s">
        <v>1340</v>
      </c>
      <c r="F183" s="106" t="s">
        <v>1022</v>
      </c>
      <c r="G183" s="106" t="s">
        <v>1085</v>
      </c>
      <c r="H183" s="106">
        <v>745</v>
      </c>
      <c r="I183" s="106" t="s">
        <v>459</v>
      </c>
      <c r="J183" s="106" t="s">
        <v>1024</v>
      </c>
      <c r="K183" s="106">
        <v>2025</v>
      </c>
    </row>
    <row r="184" s="102" customFormat="1" ht="15.75" customHeight="1" spans="1:11">
      <c r="A184" s="106" t="s">
        <v>1338</v>
      </c>
      <c r="B184" s="106" t="s">
        <v>449</v>
      </c>
      <c r="C184" s="106" t="s">
        <v>479</v>
      </c>
      <c r="D184" s="106" t="s">
        <v>1339</v>
      </c>
      <c r="E184" s="106" t="s">
        <v>1340</v>
      </c>
      <c r="F184" s="106" t="s">
        <v>1031</v>
      </c>
      <c r="G184" s="106" t="s">
        <v>1085</v>
      </c>
      <c r="H184" s="106">
        <v>745</v>
      </c>
      <c r="I184" s="106" t="s">
        <v>459</v>
      </c>
      <c r="J184" s="106" t="s">
        <v>1024</v>
      </c>
      <c r="K184" s="106">
        <v>2025</v>
      </c>
    </row>
    <row r="185" s="102" customFormat="1" ht="15.75" customHeight="1" spans="1:11">
      <c r="A185" s="106" t="s">
        <v>1341</v>
      </c>
      <c r="B185" s="106" t="s">
        <v>449</v>
      </c>
      <c r="C185" s="106" t="s">
        <v>1019</v>
      </c>
      <c r="D185" s="106" t="s">
        <v>1342</v>
      </c>
      <c r="E185" s="106" t="s">
        <v>1343</v>
      </c>
      <c r="F185" s="106" t="s">
        <v>1035</v>
      </c>
      <c r="G185" s="106" t="s">
        <v>1023</v>
      </c>
      <c r="H185" s="106">
        <v>742</v>
      </c>
      <c r="I185" s="106" t="s">
        <v>459</v>
      </c>
      <c r="J185" s="106" t="s">
        <v>1024</v>
      </c>
      <c r="K185" s="106">
        <v>2026</v>
      </c>
    </row>
    <row r="186" s="102" customFormat="1" ht="15.75" customHeight="1" spans="1:11">
      <c r="A186" s="106" t="s">
        <v>1341</v>
      </c>
      <c r="B186" s="106" t="s">
        <v>449</v>
      </c>
      <c r="C186" s="106" t="s">
        <v>1019</v>
      </c>
      <c r="D186" s="106" t="s">
        <v>1342</v>
      </c>
      <c r="E186" s="106" t="s">
        <v>1343</v>
      </c>
      <c r="F186" s="106" t="s">
        <v>1036</v>
      </c>
      <c r="G186" s="106" t="s">
        <v>1023</v>
      </c>
      <c r="H186" s="106">
        <v>742</v>
      </c>
      <c r="I186" s="106" t="s">
        <v>459</v>
      </c>
      <c r="J186" s="106" t="s">
        <v>1024</v>
      </c>
      <c r="K186" s="106">
        <v>2026</v>
      </c>
    </row>
    <row r="187" s="102" customFormat="1" ht="15.75" customHeight="1" spans="1:11">
      <c r="A187" s="106" t="s">
        <v>1344</v>
      </c>
      <c r="B187" s="106" t="s">
        <v>449</v>
      </c>
      <c r="C187" s="106" t="s">
        <v>479</v>
      </c>
      <c r="D187" s="106" t="s">
        <v>1345</v>
      </c>
      <c r="E187" s="106" t="s">
        <v>1346</v>
      </c>
      <c r="F187" s="106" t="s">
        <v>1022</v>
      </c>
      <c r="G187" s="106" t="s">
        <v>1085</v>
      </c>
      <c r="H187" s="106">
        <v>1600</v>
      </c>
      <c r="I187" s="106" t="s">
        <v>459</v>
      </c>
      <c r="J187" s="106" t="s">
        <v>1048</v>
      </c>
      <c r="K187" s="106">
        <v>2030</v>
      </c>
    </row>
    <row r="188" s="102" customFormat="1" ht="15.75" customHeight="1" spans="1:11">
      <c r="A188" s="106" t="s">
        <v>1347</v>
      </c>
      <c r="B188" s="106" t="s">
        <v>449</v>
      </c>
      <c r="C188" s="106" t="s">
        <v>1348</v>
      </c>
      <c r="D188" s="106" t="s">
        <v>1349</v>
      </c>
      <c r="E188" s="106" t="s">
        <v>1350</v>
      </c>
      <c r="F188" s="106" t="s">
        <v>1022</v>
      </c>
      <c r="G188" s="106" t="s">
        <v>1091</v>
      </c>
      <c r="H188" s="106">
        <v>55</v>
      </c>
      <c r="I188" s="106" t="s">
        <v>459</v>
      </c>
      <c r="J188" s="106" t="s">
        <v>1242</v>
      </c>
      <c r="K188" s="106" t="s">
        <v>1048</v>
      </c>
    </row>
    <row r="189" s="102" customFormat="1" ht="15.75" customHeight="1" spans="1:11">
      <c r="A189" s="106" t="s">
        <v>1351</v>
      </c>
      <c r="B189" s="106" t="s">
        <v>449</v>
      </c>
      <c r="C189" s="106" t="s">
        <v>1352</v>
      </c>
      <c r="D189" s="106" t="s">
        <v>1353</v>
      </c>
      <c r="E189" s="106" t="s">
        <v>1354</v>
      </c>
      <c r="F189" s="106" t="s">
        <v>1022</v>
      </c>
      <c r="G189" s="106" t="s">
        <v>1023</v>
      </c>
      <c r="H189" s="106">
        <v>92</v>
      </c>
      <c r="I189" s="106" t="s">
        <v>459</v>
      </c>
      <c r="J189" s="106" t="s">
        <v>1024</v>
      </c>
      <c r="K189" s="106" t="s">
        <v>1048</v>
      </c>
    </row>
    <row r="190" s="102" customFormat="1" ht="15.75" customHeight="1" spans="1:11">
      <c r="A190" s="106" t="s">
        <v>1355</v>
      </c>
      <c r="B190" s="106" t="s">
        <v>449</v>
      </c>
      <c r="C190" s="106" t="s">
        <v>469</v>
      </c>
      <c r="D190" s="106" t="s">
        <v>1356</v>
      </c>
      <c r="E190" s="106" t="s">
        <v>1357</v>
      </c>
      <c r="F190" s="106" t="s">
        <v>1031</v>
      </c>
      <c r="G190" s="106" t="s">
        <v>1023</v>
      </c>
      <c r="H190" s="106">
        <v>460</v>
      </c>
      <c r="I190" s="106" t="s">
        <v>459</v>
      </c>
      <c r="J190" s="106" t="s">
        <v>1024</v>
      </c>
      <c r="K190" s="106" t="s">
        <v>1048</v>
      </c>
    </row>
    <row r="191" s="102" customFormat="1" ht="15.75" customHeight="1" spans="1:11">
      <c r="A191" s="106" t="s">
        <v>1358</v>
      </c>
      <c r="B191" s="106" t="s">
        <v>449</v>
      </c>
      <c r="C191" s="106" t="s">
        <v>469</v>
      </c>
      <c r="D191" s="106" t="s">
        <v>1359</v>
      </c>
      <c r="E191" s="106" t="s">
        <v>1360</v>
      </c>
      <c r="F191" s="106" t="s">
        <v>1022</v>
      </c>
      <c r="G191" s="106" t="s">
        <v>1023</v>
      </c>
      <c r="H191" s="106">
        <v>75</v>
      </c>
      <c r="I191" s="106" t="s">
        <v>459</v>
      </c>
      <c r="J191" s="106" t="s">
        <v>1024</v>
      </c>
      <c r="K191" s="106" t="s">
        <v>1048</v>
      </c>
    </row>
    <row r="192" s="102" customFormat="1" ht="15.75" customHeight="1" spans="1:11">
      <c r="A192" s="106" t="s">
        <v>1358</v>
      </c>
      <c r="B192" s="106" t="s">
        <v>449</v>
      </c>
      <c r="C192" s="106" t="s">
        <v>469</v>
      </c>
      <c r="D192" s="106" t="s">
        <v>1359</v>
      </c>
      <c r="E192" s="106" t="s">
        <v>1360</v>
      </c>
      <c r="F192" s="106" t="s">
        <v>1031</v>
      </c>
      <c r="G192" s="106" t="s">
        <v>1023</v>
      </c>
      <c r="H192" s="106">
        <v>75</v>
      </c>
      <c r="I192" s="106" t="s">
        <v>459</v>
      </c>
      <c r="J192" s="106" t="s">
        <v>1024</v>
      </c>
      <c r="K192" s="106" t="s">
        <v>1048</v>
      </c>
    </row>
    <row r="193" s="102" customFormat="1" ht="15.75" customHeight="1" spans="1:11">
      <c r="A193" s="106" t="s">
        <v>1358</v>
      </c>
      <c r="B193" s="106" t="s">
        <v>449</v>
      </c>
      <c r="C193" s="106" t="s">
        <v>469</v>
      </c>
      <c r="D193" s="106" t="s">
        <v>1359</v>
      </c>
      <c r="E193" s="106" t="s">
        <v>1360</v>
      </c>
      <c r="F193" s="106" t="s">
        <v>1040</v>
      </c>
      <c r="G193" s="106" t="s">
        <v>1023</v>
      </c>
      <c r="H193" s="106">
        <v>75</v>
      </c>
      <c r="I193" s="106" t="s">
        <v>459</v>
      </c>
      <c r="J193" s="106" t="s">
        <v>1024</v>
      </c>
      <c r="K193" s="106" t="s">
        <v>1048</v>
      </c>
    </row>
    <row r="194" s="102" customFormat="1" ht="15.75" customHeight="1" spans="1:11">
      <c r="A194" s="106" t="s">
        <v>1361</v>
      </c>
      <c r="B194" s="106" t="s">
        <v>449</v>
      </c>
      <c r="C194" s="106" t="s">
        <v>469</v>
      </c>
      <c r="D194" s="106" t="s">
        <v>1362</v>
      </c>
      <c r="E194" s="106" t="s">
        <v>1363</v>
      </c>
      <c r="F194" s="106" t="s">
        <v>1022</v>
      </c>
      <c r="G194" s="106" t="s">
        <v>1023</v>
      </c>
      <c r="H194" s="106">
        <v>120</v>
      </c>
      <c r="I194" s="106" t="s">
        <v>459</v>
      </c>
      <c r="J194" s="106" t="s">
        <v>1024</v>
      </c>
      <c r="K194" s="106" t="s">
        <v>1048</v>
      </c>
    </row>
    <row r="195" s="102" customFormat="1" ht="15.75" customHeight="1" spans="1:11">
      <c r="A195" s="106" t="s">
        <v>1361</v>
      </c>
      <c r="B195" s="106" t="s">
        <v>449</v>
      </c>
      <c r="C195" s="106" t="s">
        <v>469</v>
      </c>
      <c r="D195" s="106" t="s">
        <v>1362</v>
      </c>
      <c r="E195" s="106" t="s">
        <v>1363</v>
      </c>
      <c r="F195" s="106" t="s">
        <v>1031</v>
      </c>
      <c r="G195" s="106" t="s">
        <v>1023</v>
      </c>
      <c r="H195" s="106">
        <v>120</v>
      </c>
      <c r="I195" s="106" t="s">
        <v>459</v>
      </c>
      <c r="J195" s="106" t="s">
        <v>1024</v>
      </c>
      <c r="K195" s="106" t="s">
        <v>1048</v>
      </c>
    </row>
    <row r="196" s="102" customFormat="1" ht="15.75" customHeight="1" spans="1:11">
      <c r="A196" s="106" t="s">
        <v>1364</v>
      </c>
      <c r="B196" s="106" t="s">
        <v>449</v>
      </c>
      <c r="C196" s="106" t="s">
        <v>469</v>
      </c>
      <c r="D196" s="106" t="s">
        <v>1365</v>
      </c>
      <c r="E196" s="106" t="s">
        <v>1366</v>
      </c>
      <c r="F196" s="106" t="s">
        <v>1173</v>
      </c>
      <c r="G196" s="106" t="s">
        <v>1023</v>
      </c>
      <c r="H196" s="106">
        <v>100</v>
      </c>
      <c r="I196" s="106" t="s">
        <v>459</v>
      </c>
      <c r="J196" s="106" t="s">
        <v>1024</v>
      </c>
      <c r="K196" s="106" t="s">
        <v>1048</v>
      </c>
    </row>
    <row r="197" s="102" customFormat="1" ht="15.75" customHeight="1" spans="1:11">
      <c r="A197" s="106" t="s">
        <v>1367</v>
      </c>
      <c r="B197" s="106" t="s">
        <v>449</v>
      </c>
      <c r="C197" s="106" t="s">
        <v>1368</v>
      </c>
      <c r="D197" s="106" t="s">
        <v>1369</v>
      </c>
      <c r="E197" s="106" t="s">
        <v>1370</v>
      </c>
      <c r="F197" s="106" t="s">
        <v>1022</v>
      </c>
      <c r="G197" s="106" t="s">
        <v>1023</v>
      </c>
      <c r="H197" s="106">
        <v>135</v>
      </c>
      <c r="I197" s="106" t="s">
        <v>459</v>
      </c>
      <c r="J197" s="106" t="s">
        <v>1092</v>
      </c>
      <c r="K197" s="106" t="s">
        <v>1048</v>
      </c>
    </row>
    <row r="198" s="102" customFormat="1" ht="15.75" customHeight="1" spans="1:11">
      <c r="A198" s="106" t="s">
        <v>1367</v>
      </c>
      <c r="B198" s="106" t="s">
        <v>449</v>
      </c>
      <c r="C198" s="106" t="s">
        <v>1368</v>
      </c>
      <c r="D198" s="106" t="s">
        <v>1369</v>
      </c>
      <c r="E198" s="106" t="s">
        <v>1370</v>
      </c>
      <c r="F198" s="106" t="s">
        <v>1031</v>
      </c>
      <c r="G198" s="106" t="s">
        <v>1023</v>
      </c>
      <c r="H198" s="106">
        <v>135</v>
      </c>
      <c r="I198" s="106" t="s">
        <v>459</v>
      </c>
      <c r="J198" s="106" t="s">
        <v>1092</v>
      </c>
      <c r="K198" s="106" t="s">
        <v>1048</v>
      </c>
    </row>
    <row r="199" s="102" customFormat="1" ht="15.75" customHeight="1" spans="1:11">
      <c r="A199" s="106" t="s">
        <v>1367</v>
      </c>
      <c r="B199" s="106" t="s">
        <v>449</v>
      </c>
      <c r="C199" s="106" t="s">
        <v>1368</v>
      </c>
      <c r="D199" s="106" t="s">
        <v>1369</v>
      </c>
      <c r="E199" s="106" t="s">
        <v>1370</v>
      </c>
      <c r="F199" s="106" t="s">
        <v>1040</v>
      </c>
      <c r="G199" s="106" t="s">
        <v>1023</v>
      </c>
      <c r="H199" s="106">
        <v>135</v>
      </c>
      <c r="I199" s="106" t="s">
        <v>459</v>
      </c>
      <c r="J199" s="106" t="s">
        <v>1092</v>
      </c>
      <c r="K199" s="106" t="s">
        <v>1048</v>
      </c>
    </row>
    <row r="200" s="102" customFormat="1" ht="15.75" customHeight="1" spans="1:11">
      <c r="A200" s="106" t="s">
        <v>1367</v>
      </c>
      <c r="B200" s="106" t="s">
        <v>449</v>
      </c>
      <c r="C200" s="106" t="s">
        <v>1368</v>
      </c>
      <c r="D200" s="106" t="s">
        <v>1369</v>
      </c>
      <c r="E200" s="106" t="s">
        <v>1370</v>
      </c>
      <c r="F200" s="106" t="s">
        <v>1090</v>
      </c>
      <c r="G200" s="106" t="s">
        <v>1023</v>
      </c>
      <c r="H200" s="106">
        <v>135</v>
      </c>
      <c r="I200" s="106" t="s">
        <v>459</v>
      </c>
      <c r="J200" s="106" t="s">
        <v>1092</v>
      </c>
      <c r="K200" s="106" t="s">
        <v>1048</v>
      </c>
    </row>
    <row r="201" s="102" customFormat="1" ht="15.75" customHeight="1" spans="1:11">
      <c r="A201" s="106" t="s">
        <v>1371</v>
      </c>
      <c r="B201" s="106" t="s">
        <v>449</v>
      </c>
      <c r="C201" s="106" t="s">
        <v>486</v>
      </c>
      <c r="D201" s="106" t="s">
        <v>1372</v>
      </c>
      <c r="E201" s="106" t="s">
        <v>1373</v>
      </c>
      <c r="F201" s="106" t="s">
        <v>1022</v>
      </c>
      <c r="G201" s="106" t="s">
        <v>1091</v>
      </c>
      <c r="H201" s="106">
        <v>80</v>
      </c>
      <c r="I201" s="106" t="s">
        <v>459</v>
      </c>
      <c r="J201" s="106" t="s">
        <v>1092</v>
      </c>
      <c r="K201" s="106" t="s">
        <v>1048</v>
      </c>
    </row>
    <row r="202" s="102" customFormat="1" ht="15.75" customHeight="1" spans="1:11">
      <c r="A202" s="106" t="s">
        <v>1374</v>
      </c>
      <c r="B202" s="106" t="s">
        <v>449</v>
      </c>
      <c r="C202" s="106" t="s">
        <v>1368</v>
      </c>
      <c r="D202" s="106" t="s">
        <v>1375</v>
      </c>
      <c r="E202" s="106" t="s">
        <v>1376</v>
      </c>
      <c r="F202" s="106" t="s">
        <v>1022</v>
      </c>
      <c r="G202" s="106" t="s">
        <v>1023</v>
      </c>
      <c r="H202" s="106">
        <v>350</v>
      </c>
      <c r="I202" s="106" t="s">
        <v>459</v>
      </c>
      <c r="J202" s="106" t="s">
        <v>1024</v>
      </c>
      <c r="K202" s="106" t="s">
        <v>1048</v>
      </c>
    </row>
    <row r="203" s="102" customFormat="1" ht="15.75" customHeight="1" spans="1:11">
      <c r="A203" s="106" t="s">
        <v>1374</v>
      </c>
      <c r="B203" s="106" t="s">
        <v>449</v>
      </c>
      <c r="C203" s="106" t="s">
        <v>1368</v>
      </c>
      <c r="D203" s="106" t="s">
        <v>1375</v>
      </c>
      <c r="E203" s="106" t="s">
        <v>1376</v>
      </c>
      <c r="F203" s="106" t="s">
        <v>1031</v>
      </c>
      <c r="G203" s="106" t="s">
        <v>1023</v>
      </c>
      <c r="H203" s="106">
        <v>350</v>
      </c>
      <c r="I203" s="106" t="s">
        <v>459</v>
      </c>
      <c r="J203" s="106" t="s">
        <v>1024</v>
      </c>
      <c r="K203" s="106" t="s">
        <v>1048</v>
      </c>
    </row>
    <row r="204" s="102" customFormat="1" ht="15.75" customHeight="1" spans="1:11">
      <c r="A204" s="106" t="s">
        <v>1377</v>
      </c>
      <c r="B204" s="106" t="s">
        <v>449</v>
      </c>
      <c r="C204" s="106" t="s">
        <v>469</v>
      </c>
      <c r="D204" s="106" t="s">
        <v>1378</v>
      </c>
      <c r="E204" s="106" t="s">
        <v>1379</v>
      </c>
      <c r="F204" s="106" t="s">
        <v>1035</v>
      </c>
      <c r="G204" s="106" t="s">
        <v>1023</v>
      </c>
      <c r="H204" s="106">
        <v>400</v>
      </c>
      <c r="I204" s="106" t="s">
        <v>459</v>
      </c>
      <c r="J204" s="106" t="s">
        <v>1024</v>
      </c>
      <c r="K204" s="106" t="s">
        <v>1048</v>
      </c>
    </row>
    <row r="205" s="102" customFormat="1" ht="15.75" customHeight="1" spans="1:11">
      <c r="A205" s="106" t="s">
        <v>1377</v>
      </c>
      <c r="B205" s="106" t="s">
        <v>449</v>
      </c>
      <c r="C205" s="106" t="s">
        <v>469</v>
      </c>
      <c r="D205" s="106" t="s">
        <v>1378</v>
      </c>
      <c r="E205" s="106" t="s">
        <v>1379</v>
      </c>
      <c r="F205" s="106" t="s">
        <v>1036</v>
      </c>
      <c r="G205" s="106" t="s">
        <v>1023</v>
      </c>
      <c r="H205" s="106">
        <v>400</v>
      </c>
      <c r="I205" s="106" t="s">
        <v>459</v>
      </c>
      <c r="J205" s="106" t="s">
        <v>1024</v>
      </c>
      <c r="K205" s="106" t="s">
        <v>1048</v>
      </c>
    </row>
    <row r="206" s="102" customFormat="1" ht="15.75" customHeight="1" spans="1:11">
      <c r="A206" s="106" t="s">
        <v>1114</v>
      </c>
      <c r="B206" s="106" t="s">
        <v>449</v>
      </c>
      <c r="C206" s="106" t="s">
        <v>469</v>
      </c>
      <c r="D206" s="106" t="s">
        <v>1115</v>
      </c>
      <c r="E206" s="106" t="s">
        <v>1380</v>
      </c>
      <c r="F206" s="106" t="s">
        <v>1047</v>
      </c>
      <c r="G206" s="106" t="s">
        <v>1023</v>
      </c>
      <c r="H206" s="106">
        <v>600</v>
      </c>
      <c r="I206" s="106" t="s">
        <v>459</v>
      </c>
      <c r="J206" s="106" t="s">
        <v>1024</v>
      </c>
      <c r="K206" s="106" t="s">
        <v>1048</v>
      </c>
    </row>
    <row r="207" s="102" customFormat="1" ht="15.75" customHeight="1" spans="1:11">
      <c r="A207" s="106" t="s">
        <v>1114</v>
      </c>
      <c r="B207" s="106" t="s">
        <v>449</v>
      </c>
      <c r="C207" s="106" t="s">
        <v>469</v>
      </c>
      <c r="D207" s="106" t="s">
        <v>1115</v>
      </c>
      <c r="E207" s="106" t="s">
        <v>1380</v>
      </c>
      <c r="F207" s="106" t="s">
        <v>1049</v>
      </c>
      <c r="G207" s="106" t="s">
        <v>1023</v>
      </c>
      <c r="H207" s="106">
        <v>600</v>
      </c>
      <c r="I207" s="106" t="s">
        <v>459</v>
      </c>
      <c r="J207" s="106" t="s">
        <v>1024</v>
      </c>
      <c r="K207" s="106" t="s">
        <v>1048</v>
      </c>
    </row>
    <row r="208" s="102" customFormat="1" ht="15.75" customHeight="1" spans="1:11">
      <c r="A208" s="106" t="s">
        <v>1381</v>
      </c>
      <c r="B208" s="106" t="s">
        <v>449</v>
      </c>
      <c r="C208" s="106" t="s">
        <v>469</v>
      </c>
      <c r="D208" s="106" t="s">
        <v>1382</v>
      </c>
      <c r="E208" s="106" t="s">
        <v>1383</v>
      </c>
      <c r="F208" s="106" t="s">
        <v>1022</v>
      </c>
      <c r="G208" s="106" t="s">
        <v>1023</v>
      </c>
      <c r="H208" s="106">
        <v>60</v>
      </c>
      <c r="I208" s="106" t="s">
        <v>459</v>
      </c>
      <c r="J208" s="106" t="s">
        <v>1024</v>
      </c>
      <c r="K208" s="106" t="s">
        <v>1048</v>
      </c>
    </row>
    <row r="209" s="102" customFormat="1" ht="15.75" customHeight="1" spans="1:11">
      <c r="A209" s="106" t="s">
        <v>1381</v>
      </c>
      <c r="B209" s="106" t="s">
        <v>449</v>
      </c>
      <c r="C209" s="106" t="s">
        <v>469</v>
      </c>
      <c r="D209" s="106" t="s">
        <v>1382</v>
      </c>
      <c r="E209" s="106" t="s">
        <v>1383</v>
      </c>
      <c r="F209" s="106" t="s">
        <v>1031</v>
      </c>
      <c r="G209" s="106" t="s">
        <v>1023</v>
      </c>
      <c r="H209" s="106">
        <v>60</v>
      </c>
      <c r="I209" s="106" t="s">
        <v>459</v>
      </c>
      <c r="J209" s="106" t="s">
        <v>1024</v>
      </c>
      <c r="K209" s="106" t="s">
        <v>1048</v>
      </c>
    </row>
    <row r="210" s="102" customFormat="1" ht="15.75" customHeight="1" spans="1:11">
      <c r="A210" s="106" t="s">
        <v>1384</v>
      </c>
      <c r="B210" s="106" t="s">
        <v>449</v>
      </c>
      <c r="C210" s="106" t="s">
        <v>458</v>
      </c>
      <c r="D210" s="106" t="s">
        <v>1385</v>
      </c>
      <c r="E210" s="106" t="s">
        <v>1386</v>
      </c>
      <c r="F210" s="106" t="s">
        <v>1035</v>
      </c>
      <c r="G210" s="106" t="s">
        <v>1023</v>
      </c>
      <c r="H210" s="106">
        <v>489</v>
      </c>
      <c r="I210" s="106" t="s">
        <v>459</v>
      </c>
      <c r="J210" s="106" t="s">
        <v>1242</v>
      </c>
      <c r="K210" s="106" t="s">
        <v>1048</v>
      </c>
    </row>
    <row r="211" s="102" customFormat="1" ht="15.75" customHeight="1" spans="1:11">
      <c r="A211" s="106" t="s">
        <v>1387</v>
      </c>
      <c r="B211" s="106" t="s">
        <v>449</v>
      </c>
      <c r="C211" s="106" t="s">
        <v>458</v>
      </c>
      <c r="D211" s="106" t="s">
        <v>1388</v>
      </c>
      <c r="E211" s="106" t="s">
        <v>1389</v>
      </c>
      <c r="F211" s="106" t="s">
        <v>1022</v>
      </c>
      <c r="G211" s="106" t="s">
        <v>1091</v>
      </c>
      <c r="H211" s="106">
        <v>80</v>
      </c>
      <c r="I211" s="106" t="s">
        <v>459</v>
      </c>
      <c r="J211" s="106" t="s">
        <v>1092</v>
      </c>
      <c r="K211" s="106" t="s">
        <v>1048</v>
      </c>
    </row>
    <row r="212" s="102" customFormat="1" ht="15.75" customHeight="1" spans="1:11">
      <c r="A212" s="106" t="s">
        <v>1387</v>
      </c>
      <c r="B212" s="106" t="s">
        <v>449</v>
      </c>
      <c r="C212" s="106" t="s">
        <v>458</v>
      </c>
      <c r="D212" s="106" t="s">
        <v>1388</v>
      </c>
      <c r="E212" s="106" t="s">
        <v>1390</v>
      </c>
      <c r="F212" s="106" t="s">
        <v>1031</v>
      </c>
      <c r="G212" s="106" t="s">
        <v>1091</v>
      </c>
      <c r="H212" s="106">
        <v>80</v>
      </c>
      <c r="I212" s="106" t="s">
        <v>459</v>
      </c>
      <c r="J212" s="106" t="s">
        <v>1092</v>
      </c>
      <c r="K212" s="106" t="s">
        <v>1048</v>
      </c>
    </row>
    <row r="213" s="102" customFormat="1" ht="15.75" customHeight="1" spans="1:11">
      <c r="A213" s="106" t="s">
        <v>1387</v>
      </c>
      <c r="B213" s="106" t="s">
        <v>449</v>
      </c>
      <c r="C213" s="106" t="s">
        <v>458</v>
      </c>
      <c r="D213" s="106" t="s">
        <v>1388</v>
      </c>
      <c r="E213" s="106" t="s">
        <v>1391</v>
      </c>
      <c r="F213" s="106" t="s">
        <v>1040</v>
      </c>
      <c r="G213" s="106" t="s">
        <v>1091</v>
      </c>
      <c r="H213" s="106">
        <v>150</v>
      </c>
      <c r="I213" s="106" t="s">
        <v>459</v>
      </c>
      <c r="J213" s="106" t="s">
        <v>1092</v>
      </c>
      <c r="K213" s="106" t="s">
        <v>1048</v>
      </c>
    </row>
    <row r="214" s="102" customFormat="1" ht="15.75" customHeight="1" spans="1:11">
      <c r="A214" s="106" t="s">
        <v>1392</v>
      </c>
      <c r="B214" s="106" t="s">
        <v>449</v>
      </c>
      <c r="C214" s="106" t="s">
        <v>458</v>
      </c>
      <c r="D214" s="106" t="s">
        <v>1393</v>
      </c>
      <c r="E214" s="106" t="s">
        <v>1394</v>
      </c>
      <c r="F214" s="106" t="s">
        <v>1031</v>
      </c>
      <c r="G214" s="106" t="s">
        <v>1395</v>
      </c>
      <c r="H214" s="106">
        <v>100</v>
      </c>
      <c r="I214" s="106" t="s">
        <v>459</v>
      </c>
      <c r="J214" s="106" t="s">
        <v>1092</v>
      </c>
      <c r="K214" s="106" t="s">
        <v>1048</v>
      </c>
    </row>
    <row r="215" s="102" customFormat="1" ht="15.75" customHeight="1" spans="1:11">
      <c r="A215" s="106" t="s">
        <v>1392</v>
      </c>
      <c r="B215" s="106" t="s">
        <v>449</v>
      </c>
      <c r="C215" s="106" t="s">
        <v>458</v>
      </c>
      <c r="D215" s="106" t="s">
        <v>1393</v>
      </c>
      <c r="E215" s="106" t="s">
        <v>1394</v>
      </c>
      <c r="F215" s="106" t="s">
        <v>1040</v>
      </c>
      <c r="G215" s="106" t="s">
        <v>1395</v>
      </c>
      <c r="H215" s="106">
        <v>100</v>
      </c>
      <c r="I215" s="106" t="s">
        <v>459</v>
      </c>
      <c r="J215" s="106" t="s">
        <v>1092</v>
      </c>
      <c r="K215" s="106" t="s">
        <v>1048</v>
      </c>
    </row>
    <row r="216" s="102" customFormat="1" ht="15.75" customHeight="1" spans="1:11">
      <c r="A216" s="106" t="s">
        <v>1392</v>
      </c>
      <c r="B216" s="106" t="s">
        <v>449</v>
      </c>
      <c r="C216" s="106" t="s">
        <v>458</v>
      </c>
      <c r="D216" s="106" t="s">
        <v>1393</v>
      </c>
      <c r="E216" s="106" t="s">
        <v>1394</v>
      </c>
      <c r="F216" s="106" t="s">
        <v>1090</v>
      </c>
      <c r="G216" s="106" t="s">
        <v>1395</v>
      </c>
      <c r="H216" s="106">
        <v>100</v>
      </c>
      <c r="I216" s="106" t="s">
        <v>459</v>
      </c>
      <c r="J216" s="106" t="s">
        <v>1092</v>
      </c>
      <c r="K216" s="106" t="s">
        <v>1048</v>
      </c>
    </row>
    <row r="217" s="102" customFormat="1" ht="15.75" customHeight="1" spans="1:11">
      <c r="A217" s="106" t="s">
        <v>1268</v>
      </c>
      <c r="B217" s="106" t="s">
        <v>449</v>
      </c>
      <c r="C217" s="106" t="s">
        <v>479</v>
      </c>
      <c r="D217" s="106" t="s">
        <v>1269</v>
      </c>
      <c r="E217" s="106" t="s">
        <v>1270</v>
      </c>
      <c r="F217" s="106" t="s">
        <v>1031</v>
      </c>
      <c r="G217" s="106" t="s">
        <v>1023</v>
      </c>
      <c r="H217" s="106">
        <v>430</v>
      </c>
      <c r="I217" s="106" t="s">
        <v>459</v>
      </c>
      <c r="J217" s="106" t="s">
        <v>1024</v>
      </c>
      <c r="K217" s="106" t="s">
        <v>1048</v>
      </c>
    </row>
    <row r="218" s="102" customFormat="1" ht="15.75" customHeight="1" spans="1:11">
      <c r="A218" s="106" t="s">
        <v>1142</v>
      </c>
      <c r="B218" s="106" t="s">
        <v>449</v>
      </c>
      <c r="C218" s="106" t="s">
        <v>476</v>
      </c>
      <c r="D218" s="106" t="s">
        <v>1143</v>
      </c>
      <c r="E218" s="106" t="s">
        <v>1144</v>
      </c>
      <c r="F218" s="106" t="s">
        <v>1047</v>
      </c>
      <c r="G218" s="106" t="s">
        <v>1023</v>
      </c>
      <c r="H218" s="106">
        <v>540</v>
      </c>
      <c r="I218" s="106" t="s">
        <v>459</v>
      </c>
      <c r="J218" s="106" t="s">
        <v>1024</v>
      </c>
      <c r="K218" s="106" t="s">
        <v>1048</v>
      </c>
    </row>
    <row r="219" s="102" customFormat="1" ht="15.75" customHeight="1" spans="1:11">
      <c r="A219" s="106" t="s">
        <v>1142</v>
      </c>
      <c r="B219" s="106" t="s">
        <v>449</v>
      </c>
      <c r="C219" s="106" t="s">
        <v>476</v>
      </c>
      <c r="D219" s="106" t="s">
        <v>1143</v>
      </c>
      <c r="E219" s="106" t="s">
        <v>1144</v>
      </c>
      <c r="F219" s="106" t="s">
        <v>1049</v>
      </c>
      <c r="G219" s="106" t="s">
        <v>1023</v>
      </c>
      <c r="H219" s="106">
        <v>540</v>
      </c>
      <c r="I219" s="106" t="s">
        <v>459</v>
      </c>
      <c r="J219" s="106" t="s">
        <v>1024</v>
      </c>
      <c r="K219" s="106" t="s">
        <v>1048</v>
      </c>
    </row>
    <row r="220" s="102" customFormat="1" ht="15.75" customHeight="1" spans="1:11">
      <c r="A220" s="106" t="s">
        <v>1145</v>
      </c>
      <c r="B220" s="106" t="s">
        <v>449</v>
      </c>
      <c r="C220" s="106" t="s">
        <v>469</v>
      </c>
      <c r="D220" s="106" t="s">
        <v>1146</v>
      </c>
      <c r="E220" s="106" t="s">
        <v>1396</v>
      </c>
      <c r="F220" s="106" t="s">
        <v>1047</v>
      </c>
      <c r="G220" s="106" t="s">
        <v>1023</v>
      </c>
      <c r="H220" s="106">
        <v>120</v>
      </c>
      <c r="I220" s="106" t="s">
        <v>459</v>
      </c>
      <c r="J220" s="106" t="s">
        <v>1024</v>
      </c>
      <c r="K220" s="106" t="s">
        <v>1048</v>
      </c>
    </row>
    <row r="221" s="102" customFormat="1" ht="15.75" customHeight="1" spans="1:11">
      <c r="A221" s="106" t="s">
        <v>1145</v>
      </c>
      <c r="B221" s="106" t="s">
        <v>449</v>
      </c>
      <c r="C221" s="106" t="s">
        <v>469</v>
      </c>
      <c r="D221" s="106" t="s">
        <v>1146</v>
      </c>
      <c r="E221" s="106" t="s">
        <v>1396</v>
      </c>
      <c r="F221" s="106" t="s">
        <v>1049</v>
      </c>
      <c r="G221" s="106" t="s">
        <v>1023</v>
      </c>
      <c r="H221" s="106">
        <v>120</v>
      </c>
      <c r="I221" s="106" t="s">
        <v>459</v>
      </c>
      <c r="J221" s="106" t="s">
        <v>1024</v>
      </c>
      <c r="K221" s="106" t="s">
        <v>1048</v>
      </c>
    </row>
    <row r="222" s="102" customFormat="1" ht="15.75" customHeight="1" spans="1:11">
      <c r="A222" s="106" t="s">
        <v>1397</v>
      </c>
      <c r="B222" s="106" t="s">
        <v>449</v>
      </c>
      <c r="C222" s="106" t="s">
        <v>469</v>
      </c>
      <c r="D222" s="106" t="s">
        <v>1398</v>
      </c>
      <c r="E222" s="106" t="s">
        <v>1399</v>
      </c>
      <c r="F222" s="106" t="s">
        <v>1173</v>
      </c>
      <c r="G222" s="106" t="s">
        <v>1023</v>
      </c>
      <c r="H222" s="106">
        <v>500</v>
      </c>
      <c r="I222" s="106" t="s">
        <v>459</v>
      </c>
      <c r="J222" s="106" t="s">
        <v>1024</v>
      </c>
      <c r="K222" s="106" t="s">
        <v>1048</v>
      </c>
    </row>
    <row r="223" s="102" customFormat="1" ht="15.75" customHeight="1" spans="1:11">
      <c r="A223" s="106" t="s">
        <v>1397</v>
      </c>
      <c r="B223" s="106" t="s">
        <v>449</v>
      </c>
      <c r="C223" s="106" t="s">
        <v>469</v>
      </c>
      <c r="D223" s="106" t="s">
        <v>1398</v>
      </c>
      <c r="E223" s="106" t="s">
        <v>1399</v>
      </c>
      <c r="F223" s="106" t="s">
        <v>1400</v>
      </c>
      <c r="G223" s="106" t="s">
        <v>1023</v>
      </c>
      <c r="H223" s="106">
        <v>500</v>
      </c>
      <c r="I223" s="106" t="s">
        <v>459</v>
      </c>
      <c r="J223" s="106" t="s">
        <v>1024</v>
      </c>
      <c r="K223" s="106" t="s">
        <v>1048</v>
      </c>
    </row>
    <row r="224" s="102" customFormat="1" ht="15.75" customHeight="1" spans="1:11">
      <c r="A224" s="106" t="s">
        <v>1401</v>
      </c>
      <c r="B224" s="106" t="s">
        <v>449</v>
      </c>
      <c r="C224" s="106" t="s">
        <v>486</v>
      </c>
      <c r="D224" s="106" t="s">
        <v>1402</v>
      </c>
      <c r="E224" s="106" t="s">
        <v>1403</v>
      </c>
      <c r="F224" s="106" t="s">
        <v>1404</v>
      </c>
      <c r="G224" s="106" t="s">
        <v>1091</v>
      </c>
      <c r="H224" s="106">
        <v>145</v>
      </c>
      <c r="I224" s="106" t="s">
        <v>459</v>
      </c>
      <c r="J224" s="106" t="s">
        <v>1092</v>
      </c>
      <c r="K224" s="106" t="s">
        <v>1048</v>
      </c>
    </row>
    <row r="225" s="102" customFormat="1" ht="15.75" customHeight="1" spans="1:11">
      <c r="A225" s="106" t="s">
        <v>1401</v>
      </c>
      <c r="B225" s="106" t="s">
        <v>449</v>
      </c>
      <c r="C225" s="106" t="s">
        <v>486</v>
      </c>
      <c r="D225" s="106" t="s">
        <v>1402</v>
      </c>
      <c r="E225" s="106" t="s">
        <v>1403</v>
      </c>
      <c r="F225" s="106" t="s">
        <v>1337</v>
      </c>
      <c r="G225" s="106" t="s">
        <v>1091</v>
      </c>
      <c r="H225" s="106">
        <v>145</v>
      </c>
      <c r="I225" s="106" t="s">
        <v>459</v>
      </c>
      <c r="J225" s="106" t="s">
        <v>1092</v>
      </c>
      <c r="K225" s="106" t="s">
        <v>1048</v>
      </c>
    </row>
    <row r="226" s="102" customFormat="1" ht="15.75" customHeight="1" spans="1:11">
      <c r="A226" s="106" t="s">
        <v>1401</v>
      </c>
      <c r="B226" s="106" t="s">
        <v>449</v>
      </c>
      <c r="C226" s="106" t="s">
        <v>486</v>
      </c>
      <c r="D226" s="106" t="s">
        <v>1402</v>
      </c>
      <c r="E226" s="106" t="s">
        <v>1403</v>
      </c>
      <c r="F226" s="106" t="s">
        <v>1405</v>
      </c>
      <c r="G226" s="106" t="s">
        <v>1091</v>
      </c>
      <c r="H226" s="106">
        <v>145</v>
      </c>
      <c r="I226" s="106" t="s">
        <v>459</v>
      </c>
      <c r="J226" s="106" t="s">
        <v>1092</v>
      </c>
      <c r="K226" s="106" t="s">
        <v>1048</v>
      </c>
    </row>
    <row r="227" s="102" customFormat="1" ht="15.75" customHeight="1" spans="1:11">
      <c r="A227" s="106" t="s">
        <v>1406</v>
      </c>
      <c r="B227" s="106" t="s">
        <v>449</v>
      </c>
      <c r="C227" s="106" t="s">
        <v>486</v>
      </c>
      <c r="D227" s="106" t="s">
        <v>1407</v>
      </c>
      <c r="E227" s="106" t="s">
        <v>1408</v>
      </c>
      <c r="F227" s="106" t="s">
        <v>1031</v>
      </c>
      <c r="G227" s="106" t="s">
        <v>1091</v>
      </c>
      <c r="H227" s="106">
        <v>135</v>
      </c>
      <c r="I227" s="106" t="s">
        <v>459</v>
      </c>
      <c r="J227" s="106" t="s">
        <v>1092</v>
      </c>
      <c r="K227" s="106" t="s">
        <v>1048</v>
      </c>
    </row>
    <row r="228" s="102" customFormat="1" ht="15.75" customHeight="1" spans="1:11">
      <c r="A228" s="106" t="s">
        <v>1409</v>
      </c>
      <c r="B228" s="106" t="s">
        <v>449</v>
      </c>
      <c r="C228" s="106" t="s">
        <v>479</v>
      </c>
      <c r="D228" s="106" t="s">
        <v>1410</v>
      </c>
      <c r="E228" s="106" t="s">
        <v>1411</v>
      </c>
      <c r="F228" s="106" t="s">
        <v>1022</v>
      </c>
      <c r="G228" s="106" t="s">
        <v>1023</v>
      </c>
      <c r="H228" s="106">
        <v>60</v>
      </c>
      <c r="I228" s="106" t="s">
        <v>459</v>
      </c>
      <c r="J228" s="106" t="s">
        <v>1092</v>
      </c>
      <c r="K228" s="106" t="s">
        <v>1048</v>
      </c>
    </row>
    <row r="229" s="102" customFormat="1" ht="15.75" customHeight="1" spans="1:11">
      <c r="A229" s="106" t="s">
        <v>1412</v>
      </c>
      <c r="B229" s="106" t="s">
        <v>449</v>
      </c>
      <c r="C229" s="106" t="s">
        <v>483</v>
      </c>
      <c r="D229" s="106" t="s">
        <v>1413</v>
      </c>
      <c r="E229" s="106" t="s">
        <v>1414</v>
      </c>
      <c r="F229" s="106" t="s">
        <v>1022</v>
      </c>
      <c r="G229" s="106" t="s">
        <v>1091</v>
      </c>
      <c r="H229" s="106">
        <v>100</v>
      </c>
      <c r="I229" s="106" t="s">
        <v>459</v>
      </c>
      <c r="J229" s="106" t="s">
        <v>1092</v>
      </c>
      <c r="K229" s="106" t="s">
        <v>1048</v>
      </c>
    </row>
    <row r="230" s="102" customFormat="1" ht="15.75" customHeight="1" spans="1:11">
      <c r="A230" s="106" t="s">
        <v>1412</v>
      </c>
      <c r="B230" s="106" t="s">
        <v>449</v>
      </c>
      <c r="C230" s="106" t="s">
        <v>483</v>
      </c>
      <c r="D230" s="106" t="s">
        <v>1413</v>
      </c>
      <c r="E230" s="106" t="s">
        <v>1415</v>
      </c>
      <c r="F230" s="106" t="s">
        <v>1090</v>
      </c>
      <c r="G230" s="106" t="s">
        <v>1091</v>
      </c>
      <c r="H230" s="106">
        <v>80</v>
      </c>
      <c r="I230" s="106" t="s">
        <v>459</v>
      </c>
      <c r="J230" s="106" t="s">
        <v>1092</v>
      </c>
      <c r="K230" s="106" t="s">
        <v>1048</v>
      </c>
    </row>
    <row r="231" s="102" customFormat="1" ht="15.75" customHeight="1" spans="1:11">
      <c r="A231" s="106" t="s">
        <v>1416</v>
      </c>
      <c r="B231" s="106" t="s">
        <v>449</v>
      </c>
      <c r="C231" s="106" t="s">
        <v>1205</v>
      </c>
      <c r="D231" s="106" t="s">
        <v>1417</v>
      </c>
      <c r="E231" s="106" t="s">
        <v>1418</v>
      </c>
      <c r="F231" s="106" t="s">
        <v>1022</v>
      </c>
      <c r="G231" s="106" t="s">
        <v>1023</v>
      </c>
      <c r="H231" s="106">
        <v>75</v>
      </c>
      <c r="I231" s="106" t="s">
        <v>459</v>
      </c>
      <c r="J231" s="106" t="s">
        <v>1024</v>
      </c>
      <c r="K231" s="106" t="s">
        <v>1048</v>
      </c>
    </row>
    <row r="232" s="102" customFormat="1" ht="15.75" customHeight="1" spans="1:11">
      <c r="A232" s="106" t="s">
        <v>1416</v>
      </c>
      <c r="B232" s="106" t="s">
        <v>449</v>
      </c>
      <c r="C232" s="106" t="s">
        <v>1205</v>
      </c>
      <c r="D232" s="106" t="s">
        <v>1417</v>
      </c>
      <c r="E232" s="106" t="s">
        <v>1418</v>
      </c>
      <c r="F232" s="106" t="s">
        <v>1031</v>
      </c>
      <c r="G232" s="106" t="s">
        <v>1023</v>
      </c>
      <c r="H232" s="106">
        <v>75</v>
      </c>
      <c r="I232" s="106" t="s">
        <v>459</v>
      </c>
      <c r="J232" s="106" t="s">
        <v>1024</v>
      </c>
      <c r="K232" s="106" t="s">
        <v>1048</v>
      </c>
    </row>
    <row r="233" s="102" customFormat="1" ht="15.75" customHeight="1" spans="1:11">
      <c r="A233" s="106" t="s">
        <v>1419</v>
      </c>
      <c r="B233" s="106" t="s">
        <v>449</v>
      </c>
      <c r="C233" s="106" t="s">
        <v>458</v>
      </c>
      <c r="D233" s="106" t="s">
        <v>1420</v>
      </c>
      <c r="E233" s="106" t="s">
        <v>1421</v>
      </c>
      <c r="F233" s="106" t="s">
        <v>1022</v>
      </c>
      <c r="G233" s="106" t="s">
        <v>1023</v>
      </c>
      <c r="H233" s="106">
        <v>100</v>
      </c>
      <c r="I233" s="106" t="s">
        <v>459</v>
      </c>
      <c r="J233" s="106" t="s">
        <v>1024</v>
      </c>
      <c r="K233" s="106" t="s">
        <v>1048</v>
      </c>
    </row>
    <row r="234" s="102" customFormat="1" ht="15.75" customHeight="1" spans="1:11">
      <c r="A234" s="106" t="s">
        <v>1419</v>
      </c>
      <c r="B234" s="106" t="s">
        <v>449</v>
      </c>
      <c r="C234" s="106" t="s">
        <v>458</v>
      </c>
      <c r="D234" s="106" t="s">
        <v>1420</v>
      </c>
      <c r="E234" s="106" t="s">
        <v>1421</v>
      </c>
      <c r="F234" s="106" t="s">
        <v>1031</v>
      </c>
      <c r="G234" s="106" t="s">
        <v>1023</v>
      </c>
      <c r="H234" s="106">
        <v>100</v>
      </c>
      <c r="I234" s="106" t="s">
        <v>459</v>
      </c>
      <c r="J234" s="106" t="s">
        <v>1024</v>
      </c>
      <c r="K234" s="106" t="s">
        <v>1048</v>
      </c>
    </row>
    <row r="235" s="102" customFormat="1" ht="15.75" customHeight="1" spans="1:11">
      <c r="A235" s="106" t="s">
        <v>1422</v>
      </c>
      <c r="B235" s="106" t="s">
        <v>449</v>
      </c>
      <c r="C235" s="106" t="s">
        <v>469</v>
      </c>
      <c r="D235" s="106" t="s">
        <v>1423</v>
      </c>
      <c r="E235" s="106" t="s">
        <v>1424</v>
      </c>
      <c r="F235" s="106" t="s">
        <v>1035</v>
      </c>
      <c r="G235" s="106" t="s">
        <v>1023</v>
      </c>
      <c r="H235" s="106">
        <v>400</v>
      </c>
      <c r="I235" s="106" t="s">
        <v>459</v>
      </c>
      <c r="J235" s="106" t="s">
        <v>1024</v>
      </c>
      <c r="K235" s="106" t="s">
        <v>1048</v>
      </c>
    </row>
    <row r="236" s="102" customFormat="1" ht="15.75" customHeight="1" spans="1:11">
      <c r="A236" s="106" t="s">
        <v>1422</v>
      </c>
      <c r="B236" s="106" t="s">
        <v>449</v>
      </c>
      <c r="C236" s="106" t="s">
        <v>469</v>
      </c>
      <c r="D236" s="106" t="s">
        <v>1423</v>
      </c>
      <c r="E236" s="106" t="s">
        <v>1424</v>
      </c>
      <c r="F236" s="106" t="s">
        <v>1036</v>
      </c>
      <c r="G236" s="106" t="s">
        <v>1023</v>
      </c>
      <c r="H236" s="106">
        <v>400</v>
      </c>
      <c r="I236" s="106" t="s">
        <v>459</v>
      </c>
      <c r="J236" s="106" t="s">
        <v>1024</v>
      </c>
      <c r="K236" s="106" t="s">
        <v>1048</v>
      </c>
    </row>
    <row r="237" s="102" customFormat="1" ht="15.75" customHeight="1" spans="1:10">
      <c r="A237" s="106" t="s">
        <v>1425</v>
      </c>
      <c r="B237" s="106" t="s">
        <v>449</v>
      </c>
      <c r="C237" s="106" t="s">
        <v>469</v>
      </c>
      <c r="D237" s="106" t="s">
        <v>1426</v>
      </c>
      <c r="E237" s="106" t="s">
        <v>1427</v>
      </c>
      <c r="F237" s="106" t="s">
        <v>1022</v>
      </c>
      <c r="G237" s="106" t="s">
        <v>1023</v>
      </c>
      <c r="H237" s="106">
        <v>460</v>
      </c>
      <c r="I237" s="106" t="s">
        <v>459</v>
      </c>
      <c r="J237" s="106" t="s">
        <v>1024</v>
      </c>
    </row>
    <row r="238" s="102" customFormat="1" ht="15.75" customHeight="1" spans="1:10">
      <c r="A238" s="106" t="s">
        <v>1425</v>
      </c>
      <c r="B238" s="106" t="s">
        <v>449</v>
      </c>
      <c r="C238" s="106" t="s">
        <v>469</v>
      </c>
      <c r="D238" s="106" t="s">
        <v>1426</v>
      </c>
      <c r="E238" s="106" t="s">
        <v>1427</v>
      </c>
      <c r="F238" s="106" t="s">
        <v>1031</v>
      </c>
      <c r="G238" s="106" t="s">
        <v>1023</v>
      </c>
      <c r="H238" s="106">
        <v>460</v>
      </c>
      <c r="I238" s="106" t="s">
        <v>459</v>
      </c>
      <c r="J238" s="106" t="s">
        <v>1024</v>
      </c>
    </row>
    <row r="239" s="102" customFormat="1" ht="15.75" customHeight="1" spans="1:11">
      <c r="A239" s="106" t="s">
        <v>1428</v>
      </c>
      <c r="B239" s="106" t="s">
        <v>449</v>
      </c>
      <c r="C239" s="106" t="s">
        <v>486</v>
      </c>
      <c r="D239" s="106" t="s">
        <v>1429</v>
      </c>
      <c r="E239" s="106" t="s">
        <v>1430</v>
      </c>
      <c r="F239" s="106" t="s">
        <v>1431</v>
      </c>
      <c r="G239" s="106" t="s">
        <v>1091</v>
      </c>
      <c r="H239" s="106">
        <v>100</v>
      </c>
      <c r="I239" s="106" t="s">
        <v>1432</v>
      </c>
      <c r="J239" s="106" t="s">
        <v>1092</v>
      </c>
      <c r="K239" s="106" t="s">
        <v>1048</v>
      </c>
    </row>
    <row r="240" s="102" customFormat="1" ht="15.75" customHeight="1" spans="1:11">
      <c r="A240" s="106" t="s">
        <v>1428</v>
      </c>
      <c r="B240" s="106" t="s">
        <v>449</v>
      </c>
      <c r="C240" s="106" t="s">
        <v>486</v>
      </c>
      <c r="D240" s="106" t="s">
        <v>1429</v>
      </c>
      <c r="E240" s="106" t="s">
        <v>1430</v>
      </c>
      <c r="F240" s="106" t="s">
        <v>1433</v>
      </c>
      <c r="G240" s="106" t="s">
        <v>1091</v>
      </c>
      <c r="H240" s="106">
        <v>100</v>
      </c>
      <c r="I240" s="106" t="s">
        <v>1432</v>
      </c>
      <c r="J240" s="106" t="s">
        <v>1092</v>
      </c>
      <c r="K240" s="106" t="s">
        <v>1048</v>
      </c>
    </row>
    <row r="241" s="102" customFormat="1" ht="15.75" customHeight="1" spans="1:11">
      <c r="A241" s="106" t="s">
        <v>1434</v>
      </c>
      <c r="B241" s="106" t="s">
        <v>449</v>
      </c>
      <c r="C241" s="106" t="s">
        <v>1348</v>
      </c>
      <c r="D241" s="106" t="s">
        <v>1435</v>
      </c>
      <c r="E241" s="106" t="s">
        <v>1436</v>
      </c>
      <c r="F241" s="106" t="s">
        <v>1022</v>
      </c>
      <c r="G241" s="106" t="s">
        <v>1091</v>
      </c>
      <c r="H241" s="106">
        <v>50</v>
      </c>
      <c r="I241" s="106" t="s">
        <v>453</v>
      </c>
      <c r="J241" s="106" t="s">
        <v>1092</v>
      </c>
      <c r="K241" s="106">
        <v>2022</v>
      </c>
    </row>
    <row r="242" s="102" customFormat="1" ht="15.75" customHeight="1" spans="1:11">
      <c r="A242" s="106" t="s">
        <v>1437</v>
      </c>
      <c r="B242" s="106" t="s">
        <v>449</v>
      </c>
      <c r="C242" s="106" t="s">
        <v>469</v>
      </c>
      <c r="D242" s="106" t="s">
        <v>1438</v>
      </c>
      <c r="E242" s="106" t="s">
        <v>1439</v>
      </c>
      <c r="F242" s="106" t="s">
        <v>1022</v>
      </c>
      <c r="G242" s="106" t="s">
        <v>1023</v>
      </c>
      <c r="H242" s="106">
        <v>100</v>
      </c>
      <c r="I242" s="106" t="s">
        <v>453</v>
      </c>
      <c r="J242" s="106" t="s">
        <v>1024</v>
      </c>
      <c r="K242" s="106">
        <v>2022</v>
      </c>
    </row>
    <row r="243" s="102" customFormat="1" ht="15.75" customHeight="1" spans="1:11">
      <c r="A243" s="106" t="s">
        <v>1437</v>
      </c>
      <c r="B243" s="106" t="s">
        <v>449</v>
      </c>
      <c r="C243" s="106" t="s">
        <v>469</v>
      </c>
      <c r="D243" s="106" t="s">
        <v>1438</v>
      </c>
      <c r="E243" s="106" t="s">
        <v>1439</v>
      </c>
      <c r="F243" s="106" t="s">
        <v>1031</v>
      </c>
      <c r="G243" s="106" t="s">
        <v>1023</v>
      </c>
      <c r="H243" s="106">
        <v>100</v>
      </c>
      <c r="I243" s="106" t="s">
        <v>453</v>
      </c>
      <c r="J243" s="106" t="s">
        <v>1024</v>
      </c>
      <c r="K243" s="106">
        <v>2022</v>
      </c>
    </row>
    <row r="244" s="102" customFormat="1" ht="15.75" customHeight="1" spans="1:11">
      <c r="A244" s="106" t="s">
        <v>1440</v>
      </c>
      <c r="B244" s="106" t="s">
        <v>449</v>
      </c>
      <c r="C244" s="106" t="s">
        <v>469</v>
      </c>
      <c r="D244" s="106" t="s">
        <v>1441</v>
      </c>
      <c r="E244" s="106" t="s">
        <v>1442</v>
      </c>
      <c r="F244" s="106" t="s">
        <v>1022</v>
      </c>
      <c r="G244" s="106" t="s">
        <v>1023</v>
      </c>
      <c r="H244" s="106">
        <v>100</v>
      </c>
      <c r="I244" s="106" t="s">
        <v>453</v>
      </c>
      <c r="J244" s="106" t="s">
        <v>1024</v>
      </c>
      <c r="K244" s="106">
        <v>2022</v>
      </c>
    </row>
    <row r="245" s="102" customFormat="1" ht="15.75" customHeight="1" spans="1:11">
      <c r="A245" s="106" t="s">
        <v>1440</v>
      </c>
      <c r="B245" s="106" t="s">
        <v>449</v>
      </c>
      <c r="C245" s="106" t="s">
        <v>469</v>
      </c>
      <c r="D245" s="106" t="s">
        <v>1441</v>
      </c>
      <c r="E245" s="106" t="s">
        <v>1442</v>
      </c>
      <c r="F245" s="106" t="s">
        <v>1031</v>
      </c>
      <c r="G245" s="106" t="s">
        <v>1023</v>
      </c>
      <c r="H245" s="106">
        <v>100</v>
      </c>
      <c r="I245" s="106" t="s">
        <v>453</v>
      </c>
      <c r="J245" s="106" t="s">
        <v>1024</v>
      </c>
      <c r="K245" s="106">
        <v>2022</v>
      </c>
    </row>
    <row r="246" s="102" customFormat="1" ht="15.75" customHeight="1" spans="1:11">
      <c r="A246" s="106" t="s">
        <v>1443</v>
      </c>
      <c r="B246" s="106" t="s">
        <v>449</v>
      </c>
      <c r="C246" s="106" t="s">
        <v>467</v>
      </c>
      <c r="D246" s="106" t="s">
        <v>1444</v>
      </c>
      <c r="E246" s="106" t="s">
        <v>1445</v>
      </c>
      <c r="F246" s="106" t="s">
        <v>1022</v>
      </c>
      <c r="G246" s="106" t="s">
        <v>1023</v>
      </c>
      <c r="H246" s="106">
        <v>495</v>
      </c>
      <c r="I246" s="106" t="s">
        <v>453</v>
      </c>
      <c r="J246" s="106" t="s">
        <v>1024</v>
      </c>
      <c r="K246" s="106">
        <v>2022</v>
      </c>
    </row>
    <row r="247" s="102" customFormat="1" ht="15.75" customHeight="1" spans="1:11">
      <c r="A247" s="106" t="s">
        <v>1443</v>
      </c>
      <c r="B247" s="106" t="s">
        <v>449</v>
      </c>
      <c r="C247" s="106" t="s">
        <v>467</v>
      </c>
      <c r="D247" s="106" t="s">
        <v>1444</v>
      </c>
      <c r="E247" s="106" t="s">
        <v>1445</v>
      </c>
      <c r="F247" s="106" t="s">
        <v>1031</v>
      </c>
      <c r="G247" s="106" t="s">
        <v>1023</v>
      </c>
      <c r="H247" s="106">
        <v>495</v>
      </c>
      <c r="I247" s="106" t="s">
        <v>453</v>
      </c>
      <c r="J247" s="106" t="s">
        <v>1024</v>
      </c>
      <c r="K247" s="106">
        <v>2022</v>
      </c>
    </row>
    <row r="248" s="102" customFormat="1" ht="15.75" customHeight="1" spans="1:11">
      <c r="A248" s="106" t="s">
        <v>1446</v>
      </c>
      <c r="B248" s="106" t="s">
        <v>449</v>
      </c>
      <c r="C248" s="106" t="s">
        <v>469</v>
      </c>
      <c r="D248" s="106" t="s">
        <v>1447</v>
      </c>
      <c r="E248" s="106" t="s">
        <v>1448</v>
      </c>
      <c r="F248" s="106" t="s">
        <v>1035</v>
      </c>
      <c r="G248" s="106" t="s">
        <v>1023</v>
      </c>
      <c r="H248" s="106">
        <v>460</v>
      </c>
      <c r="I248" s="106" t="s">
        <v>453</v>
      </c>
      <c r="J248" s="106" t="s">
        <v>1024</v>
      </c>
      <c r="K248" s="106">
        <v>2022</v>
      </c>
    </row>
    <row r="249" s="102" customFormat="1" ht="15.75" customHeight="1" spans="1:11">
      <c r="A249" s="106" t="s">
        <v>1446</v>
      </c>
      <c r="B249" s="106" t="s">
        <v>449</v>
      </c>
      <c r="C249" s="106" t="s">
        <v>469</v>
      </c>
      <c r="D249" s="106" t="s">
        <v>1447</v>
      </c>
      <c r="E249" s="106" t="s">
        <v>1448</v>
      </c>
      <c r="F249" s="106" t="s">
        <v>1036</v>
      </c>
      <c r="G249" s="106" t="s">
        <v>1023</v>
      </c>
      <c r="H249" s="106">
        <v>460</v>
      </c>
      <c r="I249" s="106" t="s">
        <v>453</v>
      </c>
      <c r="J249" s="106" t="s">
        <v>1024</v>
      </c>
      <c r="K249" s="106">
        <v>2022</v>
      </c>
    </row>
    <row r="250" s="102" customFormat="1" ht="15.75" customHeight="1" spans="1:11">
      <c r="A250" s="106" t="s">
        <v>1449</v>
      </c>
      <c r="B250" s="106" t="s">
        <v>449</v>
      </c>
      <c r="C250" s="106" t="s">
        <v>483</v>
      </c>
      <c r="D250" s="106" t="s">
        <v>1450</v>
      </c>
      <c r="E250" s="106" t="s">
        <v>1451</v>
      </c>
      <c r="F250" s="106" t="s">
        <v>1336</v>
      </c>
      <c r="G250" s="106" t="s">
        <v>1091</v>
      </c>
      <c r="H250" s="106">
        <v>145</v>
      </c>
      <c r="I250" s="106" t="s">
        <v>453</v>
      </c>
      <c r="J250" s="106" t="s">
        <v>1092</v>
      </c>
      <c r="K250" s="106">
        <v>2022</v>
      </c>
    </row>
    <row r="251" s="102" customFormat="1" ht="15.75" customHeight="1" spans="1:11">
      <c r="A251" s="106" t="s">
        <v>1449</v>
      </c>
      <c r="B251" s="106" t="s">
        <v>449</v>
      </c>
      <c r="C251" s="106" t="s">
        <v>483</v>
      </c>
      <c r="D251" s="106" t="s">
        <v>1450</v>
      </c>
      <c r="E251" s="106" t="s">
        <v>1451</v>
      </c>
      <c r="F251" s="106" t="s">
        <v>1337</v>
      </c>
      <c r="G251" s="106" t="s">
        <v>1091</v>
      </c>
      <c r="H251" s="106">
        <v>145</v>
      </c>
      <c r="I251" s="106" t="s">
        <v>453</v>
      </c>
      <c r="J251" s="106" t="s">
        <v>1092</v>
      </c>
      <c r="K251" s="106">
        <v>2022</v>
      </c>
    </row>
    <row r="252" s="102" customFormat="1" ht="15.75" customHeight="1" spans="1:11">
      <c r="A252" s="106" t="s">
        <v>1449</v>
      </c>
      <c r="B252" s="106" t="s">
        <v>449</v>
      </c>
      <c r="C252" s="106" t="s">
        <v>483</v>
      </c>
      <c r="D252" s="106" t="s">
        <v>1450</v>
      </c>
      <c r="E252" s="106" t="s">
        <v>1451</v>
      </c>
      <c r="F252" s="106" t="s">
        <v>1405</v>
      </c>
      <c r="G252" s="106" t="s">
        <v>1091</v>
      </c>
      <c r="H252" s="106">
        <v>145</v>
      </c>
      <c r="I252" s="106" t="s">
        <v>453</v>
      </c>
      <c r="J252" s="106" t="s">
        <v>1092</v>
      </c>
      <c r="K252" s="106">
        <v>2022</v>
      </c>
    </row>
    <row r="253" s="102" customFormat="1" ht="15.75" customHeight="1" spans="1:11">
      <c r="A253" s="106" t="s">
        <v>1452</v>
      </c>
      <c r="B253" s="106" t="s">
        <v>449</v>
      </c>
      <c r="C253" s="106" t="s">
        <v>469</v>
      </c>
      <c r="D253" s="106" t="s">
        <v>1453</v>
      </c>
      <c r="E253" s="106" t="s">
        <v>1454</v>
      </c>
      <c r="F253" s="106" t="s">
        <v>1022</v>
      </c>
      <c r="G253" s="106" t="s">
        <v>1023</v>
      </c>
      <c r="H253" s="106">
        <v>400</v>
      </c>
      <c r="I253" s="106" t="s">
        <v>453</v>
      </c>
      <c r="J253" s="106" t="s">
        <v>1024</v>
      </c>
      <c r="K253" s="106">
        <v>2022</v>
      </c>
    </row>
    <row r="254" s="102" customFormat="1" ht="15.75" customHeight="1" spans="1:11">
      <c r="A254" s="106" t="s">
        <v>1452</v>
      </c>
      <c r="B254" s="106" t="s">
        <v>449</v>
      </c>
      <c r="C254" s="106" t="s">
        <v>469</v>
      </c>
      <c r="D254" s="106" t="s">
        <v>1453</v>
      </c>
      <c r="E254" s="106" t="s">
        <v>1454</v>
      </c>
      <c r="F254" s="106" t="s">
        <v>1031</v>
      </c>
      <c r="G254" s="106" t="s">
        <v>1023</v>
      </c>
      <c r="H254" s="106">
        <v>400</v>
      </c>
      <c r="I254" s="106" t="s">
        <v>453</v>
      </c>
      <c r="J254" s="106" t="s">
        <v>1024</v>
      </c>
      <c r="K254" s="106">
        <v>2022</v>
      </c>
    </row>
    <row r="255" s="102" customFormat="1" ht="15.75" customHeight="1" spans="1:11">
      <c r="A255" s="106" t="s">
        <v>1364</v>
      </c>
      <c r="B255" s="106" t="s">
        <v>449</v>
      </c>
      <c r="C255" s="106" t="s">
        <v>469</v>
      </c>
      <c r="D255" s="106" t="s">
        <v>1365</v>
      </c>
      <c r="E255" s="106" t="s">
        <v>1366</v>
      </c>
      <c r="F255" s="106" t="s">
        <v>1040</v>
      </c>
      <c r="G255" s="106" t="s">
        <v>1023</v>
      </c>
      <c r="H255" s="106">
        <v>100</v>
      </c>
      <c r="I255" s="106" t="s">
        <v>453</v>
      </c>
      <c r="J255" s="106" t="s">
        <v>1024</v>
      </c>
      <c r="K255" s="106">
        <v>2022</v>
      </c>
    </row>
    <row r="256" s="102" customFormat="1" ht="15.75" customHeight="1" spans="1:11">
      <c r="A256" s="106" t="s">
        <v>1364</v>
      </c>
      <c r="B256" s="106" t="s">
        <v>449</v>
      </c>
      <c r="C256" s="106" t="s">
        <v>469</v>
      </c>
      <c r="D256" s="106" t="s">
        <v>1365</v>
      </c>
      <c r="E256" s="106" t="s">
        <v>1366</v>
      </c>
      <c r="F256" s="106" t="s">
        <v>1090</v>
      </c>
      <c r="G256" s="106" t="s">
        <v>1023</v>
      </c>
      <c r="H256" s="106">
        <v>100</v>
      </c>
      <c r="I256" s="106" t="s">
        <v>453</v>
      </c>
      <c r="J256" s="106" t="s">
        <v>1024</v>
      </c>
      <c r="K256" s="106">
        <v>2022</v>
      </c>
    </row>
    <row r="257" s="102" customFormat="1" ht="15.75" customHeight="1" spans="1:11">
      <c r="A257" s="106" t="s">
        <v>1455</v>
      </c>
      <c r="B257" s="106" t="s">
        <v>449</v>
      </c>
      <c r="C257" s="106" t="s">
        <v>464</v>
      </c>
      <c r="D257" s="106" t="s">
        <v>1456</v>
      </c>
      <c r="E257" s="106" t="s">
        <v>1457</v>
      </c>
      <c r="F257" s="106" t="s">
        <v>1031</v>
      </c>
      <c r="G257" s="106" t="s">
        <v>1091</v>
      </c>
      <c r="H257" s="106">
        <v>55</v>
      </c>
      <c r="I257" s="106" t="s">
        <v>453</v>
      </c>
      <c r="J257" s="106" t="s">
        <v>1092</v>
      </c>
      <c r="K257" s="106">
        <v>2022</v>
      </c>
    </row>
    <row r="258" s="102" customFormat="1" ht="15.75" customHeight="1" spans="1:11">
      <c r="A258" s="106" t="s">
        <v>1192</v>
      </c>
      <c r="B258" s="106" t="s">
        <v>449</v>
      </c>
      <c r="C258" s="106" t="s">
        <v>469</v>
      </c>
      <c r="D258" s="106" t="s">
        <v>1193</v>
      </c>
      <c r="E258" s="106" t="s">
        <v>1194</v>
      </c>
      <c r="F258" s="106" t="s">
        <v>1022</v>
      </c>
      <c r="G258" s="106" t="s">
        <v>1023</v>
      </c>
      <c r="H258" s="106">
        <v>460</v>
      </c>
      <c r="I258" s="106" t="s">
        <v>453</v>
      </c>
      <c r="J258" s="106" t="s">
        <v>1024</v>
      </c>
      <c r="K258" s="106">
        <v>2022</v>
      </c>
    </row>
    <row r="259" s="102" customFormat="1" ht="15.75" customHeight="1" spans="1:11">
      <c r="A259" s="106" t="s">
        <v>1192</v>
      </c>
      <c r="B259" s="106" t="s">
        <v>449</v>
      </c>
      <c r="C259" s="106" t="s">
        <v>469</v>
      </c>
      <c r="D259" s="106" t="s">
        <v>1193</v>
      </c>
      <c r="E259" s="106" t="s">
        <v>1194</v>
      </c>
      <c r="F259" s="106" t="s">
        <v>1031</v>
      </c>
      <c r="G259" s="106" t="s">
        <v>1023</v>
      </c>
      <c r="H259" s="106">
        <v>460</v>
      </c>
      <c r="I259" s="106" t="s">
        <v>453</v>
      </c>
      <c r="J259" s="106" t="s">
        <v>1024</v>
      </c>
      <c r="K259" s="106">
        <v>2022</v>
      </c>
    </row>
    <row r="260" s="102" customFormat="1" ht="15.75" customHeight="1" spans="1:11">
      <c r="A260" s="106" t="s">
        <v>1458</v>
      </c>
      <c r="B260" s="106" t="s">
        <v>449</v>
      </c>
      <c r="C260" s="106" t="s">
        <v>483</v>
      </c>
      <c r="D260" s="106" t="s">
        <v>1459</v>
      </c>
      <c r="E260" s="106" t="s">
        <v>1460</v>
      </c>
      <c r="F260" s="106" t="s">
        <v>1022</v>
      </c>
      <c r="G260" s="106" t="s">
        <v>1091</v>
      </c>
      <c r="H260" s="106">
        <v>100</v>
      </c>
      <c r="I260" s="106" t="s">
        <v>453</v>
      </c>
      <c r="J260" s="106" t="s">
        <v>1092</v>
      </c>
      <c r="K260" s="106">
        <v>2022</v>
      </c>
    </row>
    <row r="261" s="102" customFormat="1" ht="15.75" customHeight="1" spans="1:11">
      <c r="A261" s="106" t="s">
        <v>1099</v>
      </c>
      <c r="B261" s="106" t="s">
        <v>449</v>
      </c>
      <c r="C261" s="106" t="s">
        <v>467</v>
      </c>
      <c r="D261" s="106" t="s">
        <v>1100</v>
      </c>
      <c r="E261" s="106" t="s">
        <v>1101</v>
      </c>
      <c r="F261" s="106" t="s">
        <v>1047</v>
      </c>
      <c r="G261" s="106" t="s">
        <v>1023</v>
      </c>
      <c r="H261" s="106">
        <v>487</v>
      </c>
      <c r="I261" s="106" t="s">
        <v>453</v>
      </c>
      <c r="J261" s="106" t="s">
        <v>1024</v>
      </c>
      <c r="K261" s="106">
        <v>2022</v>
      </c>
    </row>
    <row r="262" s="102" customFormat="1" ht="15.75" customHeight="1" spans="1:11">
      <c r="A262" s="106" t="s">
        <v>1102</v>
      </c>
      <c r="B262" s="106" t="s">
        <v>449</v>
      </c>
      <c r="C262" s="106" t="s">
        <v>486</v>
      </c>
      <c r="D262" s="106" t="s">
        <v>1103</v>
      </c>
      <c r="E262" s="106" t="s">
        <v>1461</v>
      </c>
      <c r="F262" s="106" t="s">
        <v>1047</v>
      </c>
      <c r="G262" s="106" t="s">
        <v>1091</v>
      </c>
      <c r="H262" s="106">
        <v>85</v>
      </c>
      <c r="I262" s="106" t="s">
        <v>453</v>
      </c>
      <c r="J262" s="106" t="s">
        <v>1092</v>
      </c>
      <c r="K262" s="106">
        <v>2022</v>
      </c>
    </row>
    <row r="263" s="102" customFormat="1" ht="15.75" customHeight="1" spans="1:11">
      <c r="A263" s="106" t="s">
        <v>1102</v>
      </c>
      <c r="B263" s="106" t="s">
        <v>449</v>
      </c>
      <c r="C263" s="106" t="s">
        <v>486</v>
      </c>
      <c r="D263" s="106" t="s">
        <v>1103</v>
      </c>
      <c r="E263" s="106" t="s">
        <v>1461</v>
      </c>
      <c r="F263" s="106" t="s">
        <v>1049</v>
      </c>
      <c r="G263" s="106" t="s">
        <v>1091</v>
      </c>
      <c r="H263" s="106">
        <v>85</v>
      </c>
      <c r="I263" s="106" t="s">
        <v>453</v>
      </c>
      <c r="J263" s="106" t="s">
        <v>1092</v>
      </c>
      <c r="K263" s="106">
        <v>2022</v>
      </c>
    </row>
    <row r="264" s="102" customFormat="1" ht="15.75" customHeight="1" spans="1:11">
      <c r="A264" s="106" t="s">
        <v>1384</v>
      </c>
      <c r="B264" s="106" t="s">
        <v>449</v>
      </c>
      <c r="C264" s="106" t="s">
        <v>458</v>
      </c>
      <c r="D264" s="106" t="s">
        <v>1385</v>
      </c>
      <c r="E264" s="106" t="s">
        <v>1386</v>
      </c>
      <c r="F264" s="106" t="s">
        <v>1047</v>
      </c>
      <c r="G264" s="106" t="s">
        <v>1023</v>
      </c>
      <c r="H264" s="106">
        <v>100</v>
      </c>
      <c r="I264" s="106" t="s">
        <v>453</v>
      </c>
      <c r="J264" s="106" t="s">
        <v>1024</v>
      </c>
      <c r="K264" s="106">
        <v>2022</v>
      </c>
    </row>
    <row r="265" s="102" customFormat="1" ht="15.75" customHeight="1" spans="1:11">
      <c r="A265" s="106" t="s">
        <v>1384</v>
      </c>
      <c r="B265" s="106" t="s">
        <v>449</v>
      </c>
      <c r="C265" s="106" t="s">
        <v>458</v>
      </c>
      <c r="D265" s="106" t="s">
        <v>1385</v>
      </c>
      <c r="E265" s="106" t="s">
        <v>1386</v>
      </c>
      <c r="F265" s="106" t="s">
        <v>1049</v>
      </c>
      <c r="G265" s="106" t="s">
        <v>1023</v>
      </c>
      <c r="H265" s="106">
        <v>100</v>
      </c>
      <c r="I265" s="106" t="s">
        <v>453</v>
      </c>
      <c r="J265" s="106" t="s">
        <v>1024</v>
      </c>
      <c r="K265" s="106">
        <v>2022</v>
      </c>
    </row>
    <row r="266" s="102" customFormat="1" ht="15.75" customHeight="1" spans="1:11">
      <c r="A266" s="106" t="s">
        <v>1462</v>
      </c>
      <c r="B266" s="106" t="s">
        <v>449</v>
      </c>
      <c r="C266" s="106" t="s">
        <v>469</v>
      </c>
      <c r="D266" s="106" t="s">
        <v>1463</v>
      </c>
      <c r="E266" s="106" t="s">
        <v>1464</v>
      </c>
      <c r="F266" s="106" t="s">
        <v>1047</v>
      </c>
      <c r="G266" s="106" t="s">
        <v>1085</v>
      </c>
      <c r="H266" s="106">
        <v>100</v>
      </c>
      <c r="I266" s="106" t="s">
        <v>453</v>
      </c>
      <c r="J266" s="106" t="s">
        <v>1024</v>
      </c>
      <c r="K266" s="106">
        <v>2022</v>
      </c>
    </row>
    <row r="267" s="102" customFormat="1" ht="15.75" customHeight="1" spans="1:11">
      <c r="A267" s="106" t="s">
        <v>1462</v>
      </c>
      <c r="B267" s="106" t="s">
        <v>449</v>
      </c>
      <c r="C267" s="106" t="s">
        <v>469</v>
      </c>
      <c r="D267" s="106" t="s">
        <v>1463</v>
      </c>
      <c r="E267" s="106" t="s">
        <v>1464</v>
      </c>
      <c r="F267" s="106" t="s">
        <v>1049</v>
      </c>
      <c r="G267" s="106" t="s">
        <v>1085</v>
      </c>
      <c r="H267" s="106">
        <v>100</v>
      </c>
      <c r="I267" s="106" t="s">
        <v>453</v>
      </c>
      <c r="J267" s="106" t="s">
        <v>1024</v>
      </c>
      <c r="K267" s="106">
        <v>2022</v>
      </c>
    </row>
    <row r="268" s="102" customFormat="1" ht="15.75" customHeight="1" spans="1:11">
      <c r="A268" s="106" t="s">
        <v>1465</v>
      </c>
      <c r="B268" s="106" t="s">
        <v>449</v>
      </c>
      <c r="C268" s="106" t="s">
        <v>1466</v>
      </c>
      <c r="D268" s="106" t="s">
        <v>1467</v>
      </c>
      <c r="E268" s="106" t="s">
        <v>1468</v>
      </c>
      <c r="F268" s="106" t="s">
        <v>1120</v>
      </c>
      <c r="G268" s="106" t="s">
        <v>1091</v>
      </c>
      <c r="H268" s="106">
        <v>100</v>
      </c>
      <c r="I268" s="106" t="s">
        <v>453</v>
      </c>
      <c r="J268" s="106" t="s">
        <v>1092</v>
      </c>
      <c r="K268" s="106">
        <v>2022</v>
      </c>
    </row>
    <row r="269" s="102" customFormat="1" ht="15.75" customHeight="1" spans="1:11">
      <c r="A269" s="106" t="s">
        <v>1469</v>
      </c>
      <c r="B269" s="106" t="s">
        <v>449</v>
      </c>
      <c r="C269" s="106" t="s">
        <v>454</v>
      </c>
      <c r="D269" s="106" t="s">
        <v>1470</v>
      </c>
      <c r="E269" s="106" t="s">
        <v>1471</v>
      </c>
      <c r="F269" s="106" t="s">
        <v>1031</v>
      </c>
      <c r="G269" s="106" t="s">
        <v>1023</v>
      </c>
      <c r="H269" s="106">
        <v>745</v>
      </c>
      <c r="I269" s="106" t="s">
        <v>453</v>
      </c>
      <c r="J269" s="106" t="s">
        <v>1024</v>
      </c>
      <c r="K269" s="106">
        <v>2022</v>
      </c>
    </row>
    <row r="270" s="102" customFormat="1" ht="15.75" customHeight="1" spans="1:11">
      <c r="A270" s="106" t="s">
        <v>1472</v>
      </c>
      <c r="B270" s="106" t="s">
        <v>449</v>
      </c>
      <c r="C270" s="106" t="s">
        <v>1473</v>
      </c>
      <c r="D270" s="106" t="s">
        <v>1474</v>
      </c>
      <c r="E270" s="106" t="s">
        <v>1475</v>
      </c>
      <c r="F270" s="106" t="s">
        <v>1031</v>
      </c>
      <c r="G270" s="106" t="s">
        <v>1395</v>
      </c>
      <c r="H270" s="106">
        <v>100</v>
      </c>
      <c r="I270" s="106" t="s">
        <v>453</v>
      </c>
      <c r="J270" s="106" t="s">
        <v>1092</v>
      </c>
      <c r="K270" s="106">
        <v>2022</v>
      </c>
    </row>
    <row r="271" s="102" customFormat="1" ht="15.75" customHeight="1" spans="1:11">
      <c r="A271" s="106" t="s">
        <v>1476</v>
      </c>
      <c r="B271" s="106" t="s">
        <v>449</v>
      </c>
      <c r="C271" s="106" t="s">
        <v>1466</v>
      </c>
      <c r="D271" s="106" t="s">
        <v>1477</v>
      </c>
      <c r="E271" s="106" t="s">
        <v>1478</v>
      </c>
      <c r="F271" s="106" t="s">
        <v>1022</v>
      </c>
      <c r="G271" s="106" t="s">
        <v>1091</v>
      </c>
      <c r="H271" s="106">
        <v>135</v>
      </c>
      <c r="I271" s="106" t="s">
        <v>453</v>
      </c>
      <c r="J271" s="106" t="s">
        <v>1092</v>
      </c>
      <c r="K271" s="106">
        <v>2022</v>
      </c>
    </row>
    <row r="272" s="102" customFormat="1" ht="15.75" customHeight="1" spans="1:11">
      <c r="A272" s="106" t="s">
        <v>1479</v>
      </c>
      <c r="B272" s="106" t="s">
        <v>449</v>
      </c>
      <c r="C272" s="106" t="s">
        <v>476</v>
      </c>
      <c r="D272" s="106" t="s">
        <v>1480</v>
      </c>
      <c r="E272" s="106" t="s">
        <v>1481</v>
      </c>
      <c r="F272" s="106" t="s">
        <v>1022</v>
      </c>
      <c r="G272" s="106" t="s">
        <v>1091</v>
      </c>
      <c r="H272" s="106">
        <v>80</v>
      </c>
      <c r="I272" s="106" t="s">
        <v>453</v>
      </c>
      <c r="J272" s="106" t="s">
        <v>1092</v>
      </c>
      <c r="K272" s="106">
        <v>2022</v>
      </c>
    </row>
    <row r="273" s="102" customFormat="1" ht="15.75" customHeight="1" spans="1:11">
      <c r="A273" s="106" t="s">
        <v>1392</v>
      </c>
      <c r="B273" s="106" t="s">
        <v>449</v>
      </c>
      <c r="C273" s="106" t="s">
        <v>458</v>
      </c>
      <c r="D273" s="106" t="s">
        <v>1393</v>
      </c>
      <c r="E273" s="106" t="s">
        <v>1394</v>
      </c>
      <c r="F273" s="106" t="s">
        <v>1022</v>
      </c>
      <c r="G273" s="106" t="s">
        <v>1395</v>
      </c>
      <c r="H273" s="106">
        <v>100</v>
      </c>
      <c r="I273" s="106" t="s">
        <v>453</v>
      </c>
      <c r="J273" s="106" t="s">
        <v>1092</v>
      </c>
      <c r="K273" s="106">
        <v>2022</v>
      </c>
    </row>
    <row r="274" s="102" customFormat="1" ht="15.75" customHeight="1" spans="1:11">
      <c r="A274" s="106" t="s">
        <v>1271</v>
      </c>
      <c r="B274" s="106" t="s">
        <v>449</v>
      </c>
      <c r="C274" s="106" t="s">
        <v>1069</v>
      </c>
      <c r="D274" s="106" t="s">
        <v>1272</v>
      </c>
      <c r="E274" s="106" t="s">
        <v>1482</v>
      </c>
      <c r="F274" s="106" t="s">
        <v>1022</v>
      </c>
      <c r="G274" s="106" t="s">
        <v>1091</v>
      </c>
      <c r="H274" s="106">
        <v>100</v>
      </c>
      <c r="I274" s="106" t="s">
        <v>453</v>
      </c>
      <c r="J274" s="106" t="s">
        <v>1092</v>
      </c>
      <c r="K274" s="106">
        <v>2022</v>
      </c>
    </row>
    <row r="275" s="102" customFormat="1" ht="15.75" customHeight="1" spans="1:11">
      <c r="A275" s="106" t="s">
        <v>1483</v>
      </c>
      <c r="B275" s="106" t="s">
        <v>449</v>
      </c>
      <c r="C275" s="106" t="s">
        <v>476</v>
      </c>
      <c r="D275" s="106" t="s">
        <v>1484</v>
      </c>
      <c r="E275" s="106" t="s">
        <v>1485</v>
      </c>
      <c r="F275" s="106" t="s">
        <v>1022</v>
      </c>
      <c r="G275" s="106" t="s">
        <v>1091</v>
      </c>
      <c r="H275" s="106">
        <v>50</v>
      </c>
      <c r="I275" s="106" t="s">
        <v>453</v>
      </c>
      <c r="J275" s="106" t="s">
        <v>1092</v>
      </c>
      <c r="K275" s="106">
        <v>2022</v>
      </c>
    </row>
    <row r="276" s="102" customFormat="1" ht="15.75" customHeight="1" spans="1:11">
      <c r="A276" s="106" t="s">
        <v>1486</v>
      </c>
      <c r="B276" s="106" t="s">
        <v>449</v>
      </c>
      <c r="C276" s="106" t="s">
        <v>476</v>
      </c>
      <c r="D276" s="106" t="s">
        <v>1487</v>
      </c>
      <c r="E276" s="106" t="s">
        <v>1488</v>
      </c>
      <c r="F276" s="106" t="s">
        <v>1336</v>
      </c>
      <c r="G276" s="106" t="s">
        <v>1091</v>
      </c>
      <c r="H276" s="106">
        <v>135</v>
      </c>
      <c r="I276" s="106" t="s">
        <v>453</v>
      </c>
      <c r="J276" s="106" t="s">
        <v>1092</v>
      </c>
      <c r="K276" s="106">
        <v>2022</v>
      </c>
    </row>
    <row r="277" s="102" customFormat="1" ht="15.75" customHeight="1" spans="1:11">
      <c r="A277" s="106" t="s">
        <v>1489</v>
      </c>
      <c r="B277" s="106" t="s">
        <v>449</v>
      </c>
      <c r="C277" s="106" t="s">
        <v>469</v>
      </c>
      <c r="D277" s="106" t="s">
        <v>1490</v>
      </c>
      <c r="E277" s="106" t="s">
        <v>1491</v>
      </c>
      <c r="F277" s="106" t="s">
        <v>1031</v>
      </c>
      <c r="G277" s="106" t="s">
        <v>1395</v>
      </c>
      <c r="H277" s="106">
        <v>135</v>
      </c>
      <c r="I277" s="106" t="s">
        <v>453</v>
      </c>
      <c r="J277" s="106" t="s">
        <v>1092</v>
      </c>
      <c r="K277" s="106">
        <v>2022</v>
      </c>
    </row>
    <row r="278" s="102" customFormat="1" ht="15.75" customHeight="1" spans="1:11">
      <c r="A278" s="106" t="s">
        <v>1492</v>
      </c>
      <c r="B278" s="106" t="s">
        <v>449</v>
      </c>
      <c r="C278" s="106" t="s">
        <v>469</v>
      </c>
      <c r="D278" s="106" t="s">
        <v>1493</v>
      </c>
      <c r="E278" s="106" t="s">
        <v>1494</v>
      </c>
      <c r="F278" s="106" t="s">
        <v>1404</v>
      </c>
      <c r="G278" s="106" t="s">
        <v>1023</v>
      </c>
      <c r="H278" s="106">
        <v>400</v>
      </c>
      <c r="I278" s="106" t="s">
        <v>453</v>
      </c>
      <c r="J278" s="106" t="s">
        <v>1024</v>
      </c>
      <c r="K278" s="106">
        <v>2022</v>
      </c>
    </row>
    <row r="279" s="102" customFormat="1" ht="15.75" customHeight="1" spans="1:11">
      <c r="A279" s="106" t="s">
        <v>1492</v>
      </c>
      <c r="B279" s="106" t="s">
        <v>449</v>
      </c>
      <c r="C279" s="106" t="s">
        <v>469</v>
      </c>
      <c r="D279" s="106" t="s">
        <v>1493</v>
      </c>
      <c r="E279" s="106" t="s">
        <v>1494</v>
      </c>
      <c r="F279" s="106" t="s">
        <v>1405</v>
      </c>
      <c r="G279" s="106" t="s">
        <v>1023</v>
      </c>
      <c r="H279" s="106">
        <v>400</v>
      </c>
      <c r="I279" s="106" t="s">
        <v>453</v>
      </c>
      <c r="J279" s="106" t="s">
        <v>1024</v>
      </c>
      <c r="K279" s="106">
        <v>2022</v>
      </c>
    </row>
    <row r="280" s="102" customFormat="1" ht="15.75" customHeight="1" spans="1:11">
      <c r="A280" s="106" t="s">
        <v>1495</v>
      </c>
      <c r="B280" s="106" t="s">
        <v>449</v>
      </c>
      <c r="C280" s="106" t="s">
        <v>458</v>
      </c>
      <c r="D280" s="106" t="s">
        <v>1496</v>
      </c>
      <c r="E280" s="106" t="s">
        <v>1497</v>
      </c>
      <c r="F280" s="106" t="s">
        <v>1022</v>
      </c>
      <c r="G280" s="106" t="s">
        <v>1023</v>
      </c>
      <c r="H280" s="106">
        <v>100</v>
      </c>
      <c r="I280" s="106" t="s">
        <v>453</v>
      </c>
      <c r="J280" s="106" t="s">
        <v>1024</v>
      </c>
      <c r="K280" s="106">
        <v>2022</v>
      </c>
    </row>
    <row r="281" s="102" customFormat="1" ht="15.75" customHeight="1" spans="1:11">
      <c r="A281" s="106" t="s">
        <v>1495</v>
      </c>
      <c r="B281" s="106" t="s">
        <v>449</v>
      </c>
      <c r="C281" s="106" t="s">
        <v>458</v>
      </c>
      <c r="D281" s="106" t="s">
        <v>1496</v>
      </c>
      <c r="E281" s="106" t="s">
        <v>1497</v>
      </c>
      <c r="F281" s="106" t="s">
        <v>1031</v>
      </c>
      <c r="G281" s="106" t="s">
        <v>1023</v>
      </c>
      <c r="H281" s="106">
        <v>100</v>
      </c>
      <c r="I281" s="106" t="s">
        <v>453</v>
      </c>
      <c r="J281" s="106" t="s">
        <v>1024</v>
      </c>
      <c r="K281" s="106">
        <v>2022</v>
      </c>
    </row>
    <row r="282" s="102" customFormat="1" ht="15.75" customHeight="1" spans="1:11">
      <c r="A282" s="106" t="s">
        <v>1498</v>
      </c>
      <c r="B282" s="106" t="s">
        <v>449</v>
      </c>
      <c r="C282" s="106" t="s">
        <v>458</v>
      </c>
      <c r="D282" s="106" t="s">
        <v>1499</v>
      </c>
      <c r="E282" s="106" t="s">
        <v>1500</v>
      </c>
      <c r="F282" s="106" t="s">
        <v>1022</v>
      </c>
      <c r="G282" s="106" t="s">
        <v>1023</v>
      </c>
      <c r="H282" s="106">
        <v>80</v>
      </c>
      <c r="I282" s="106" t="s">
        <v>453</v>
      </c>
      <c r="J282" s="106" t="s">
        <v>1024</v>
      </c>
      <c r="K282" s="106">
        <v>2022</v>
      </c>
    </row>
    <row r="283" s="102" customFormat="1" ht="15.75" customHeight="1" spans="1:11">
      <c r="A283" s="106" t="s">
        <v>1501</v>
      </c>
      <c r="B283" s="106" t="s">
        <v>449</v>
      </c>
      <c r="C283" s="106" t="s">
        <v>486</v>
      </c>
      <c r="D283" s="106" t="s">
        <v>1502</v>
      </c>
      <c r="F283" s="106" t="s">
        <v>1022</v>
      </c>
      <c r="G283" s="106" t="s">
        <v>1091</v>
      </c>
      <c r="H283" s="106">
        <v>135</v>
      </c>
      <c r="I283" s="106" t="s">
        <v>453</v>
      </c>
      <c r="J283" s="106" t="s">
        <v>1092</v>
      </c>
      <c r="K283" s="106">
        <v>2022</v>
      </c>
    </row>
    <row r="284" s="102" customFormat="1" ht="15.75" customHeight="1" spans="1:11">
      <c r="A284" s="106" t="s">
        <v>1503</v>
      </c>
      <c r="B284" s="106" t="s">
        <v>449</v>
      </c>
      <c r="C284" s="106" t="s">
        <v>486</v>
      </c>
      <c r="D284" s="106" t="s">
        <v>1504</v>
      </c>
      <c r="E284" s="106" t="s">
        <v>1505</v>
      </c>
      <c r="F284" s="106" t="s">
        <v>1047</v>
      </c>
      <c r="G284" s="106" t="s">
        <v>1091</v>
      </c>
      <c r="H284" s="106">
        <v>80</v>
      </c>
      <c r="I284" s="106" t="s">
        <v>453</v>
      </c>
      <c r="J284" s="106" t="s">
        <v>1092</v>
      </c>
      <c r="K284" s="106">
        <v>2022</v>
      </c>
    </row>
    <row r="285" s="102" customFormat="1" ht="15.75" customHeight="1" spans="1:11">
      <c r="A285" s="106" t="s">
        <v>1503</v>
      </c>
      <c r="B285" s="106" t="s">
        <v>449</v>
      </c>
      <c r="C285" s="106" t="s">
        <v>486</v>
      </c>
      <c r="D285" s="106" t="s">
        <v>1504</v>
      </c>
      <c r="E285" s="106" t="s">
        <v>1506</v>
      </c>
      <c r="F285" s="106" t="s">
        <v>1035</v>
      </c>
      <c r="G285" s="106" t="s">
        <v>1091</v>
      </c>
      <c r="H285" s="106">
        <v>80</v>
      </c>
      <c r="I285" s="106" t="s">
        <v>453</v>
      </c>
      <c r="J285" s="106" t="s">
        <v>1092</v>
      </c>
      <c r="K285" s="106">
        <v>2022</v>
      </c>
    </row>
    <row r="286" s="102" customFormat="1" ht="15.75" customHeight="1" spans="1:11">
      <c r="A286" s="106" t="s">
        <v>1507</v>
      </c>
      <c r="B286" s="106" t="s">
        <v>449</v>
      </c>
      <c r="C286" s="106" t="s">
        <v>486</v>
      </c>
      <c r="D286" s="106" t="s">
        <v>1508</v>
      </c>
      <c r="E286" s="106" t="s">
        <v>1509</v>
      </c>
      <c r="F286" s="106" t="s">
        <v>1040</v>
      </c>
      <c r="G286" s="106" t="s">
        <v>1091</v>
      </c>
      <c r="H286" s="106">
        <v>100</v>
      </c>
      <c r="I286" s="106" t="s">
        <v>453</v>
      </c>
      <c r="J286" s="106" t="s">
        <v>1092</v>
      </c>
      <c r="K286" s="106">
        <v>2022</v>
      </c>
    </row>
    <row r="287" s="102" customFormat="1" ht="15.75" customHeight="1" spans="1:11">
      <c r="A287" s="106" t="s">
        <v>1510</v>
      </c>
      <c r="B287" s="106" t="s">
        <v>449</v>
      </c>
      <c r="C287" s="106" t="s">
        <v>493</v>
      </c>
      <c r="D287" s="106" t="s">
        <v>1511</v>
      </c>
      <c r="E287" s="106" t="s">
        <v>1512</v>
      </c>
      <c r="F287" s="106" t="s">
        <v>1031</v>
      </c>
      <c r="G287" s="106" t="s">
        <v>1091</v>
      </c>
      <c r="H287" s="106">
        <v>55</v>
      </c>
      <c r="I287" s="106" t="s">
        <v>453</v>
      </c>
      <c r="J287" s="106" t="s">
        <v>1092</v>
      </c>
      <c r="K287" s="106">
        <v>2022</v>
      </c>
    </row>
    <row r="288" s="102" customFormat="1" ht="15.75" customHeight="1" spans="1:11">
      <c r="A288" s="106" t="s">
        <v>1513</v>
      </c>
      <c r="B288" s="106" t="s">
        <v>449</v>
      </c>
      <c r="C288" s="106" t="s">
        <v>467</v>
      </c>
      <c r="D288" s="106" t="s">
        <v>1514</v>
      </c>
      <c r="E288" s="106" t="s">
        <v>1515</v>
      </c>
      <c r="F288" s="106" t="s">
        <v>1031</v>
      </c>
      <c r="G288" s="106" t="s">
        <v>1023</v>
      </c>
      <c r="H288" s="106">
        <v>460</v>
      </c>
      <c r="I288" s="106" t="s">
        <v>453</v>
      </c>
      <c r="J288" s="106" t="s">
        <v>1024</v>
      </c>
      <c r="K288" s="106">
        <v>2022</v>
      </c>
    </row>
    <row r="289" s="102" customFormat="1" ht="15.75" customHeight="1" spans="1:11">
      <c r="A289" s="106" t="s">
        <v>1516</v>
      </c>
      <c r="B289" s="106" t="s">
        <v>449</v>
      </c>
      <c r="C289" s="106" t="s">
        <v>1205</v>
      </c>
      <c r="D289" s="106" t="s">
        <v>1517</v>
      </c>
      <c r="E289" s="106" t="s">
        <v>1518</v>
      </c>
      <c r="F289" s="106" t="s">
        <v>1022</v>
      </c>
      <c r="G289" s="106" t="s">
        <v>1091</v>
      </c>
      <c r="H289" s="106">
        <v>100</v>
      </c>
      <c r="I289" s="106" t="s">
        <v>453</v>
      </c>
      <c r="J289" s="106" t="s">
        <v>1092</v>
      </c>
      <c r="K289" s="106">
        <v>2022</v>
      </c>
    </row>
    <row r="290" s="102" customFormat="1" ht="15.75" customHeight="1" spans="1:11">
      <c r="A290" s="106" t="s">
        <v>1516</v>
      </c>
      <c r="B290" s="106" t="s">
        <v>449</v>
      </c>
      <c r="C290" s="106" t="s">
        <v>1205</v>
      </c>
      <c r="D290" s="106" t="s">
        <v>1517</v>
      </c>
      <c r="E290" s="106" t="s">
        <v>1518</v>
      </c>
      <c r="F290" s="106" t="s">
        <v>1031</v>
      </c>
      <c r="G290" s="106" t="s">
        <v>1091</v>
      </c>
      <c r="H290" s="106">
        <v>100</v>
      </c>
      <c r="I290" s="106" t="s">
        <v>453</v>
      </c>
      <c r="J290" s="106" t="s">
        <v>1092</v>
      </c>
      <c r="K290" s="106">
        <v>2022</v>
      </c>
    </row>
    <row r="291" s="102" customFormat="1" ht="15.75" customHeight="1" spans="1:11">
      <c r="A291" s="106" t="s">
        <v>1519</v>
      </c>
      <c r="B291" s="106" t="s">
        <v>449</v>
      </c>
      <c r="C291" s="106" t="s">
        <v>1212</v>
      </c>
      <c r="D291" s="106" t="s">
        <v>1520</v>
      </c>
      <c r="E291" s="106" t="s">
        <v>1521</v>
      </c>
      <c r="F291" s="106" t="s">
        <v>1022</v>
      </c>
      <c r="G291" s="106" t="s">
        <v>1023</v>
      </c>
      <c r="H291" s="106">
        <v>50</v>
      </c>
      <c r="I291" s="106" t="s">
        <v>453</v>
      </c>
      <c r="J291" s="106" t="s">
        <v>1024</v>
      </c>
      <c r="K291" s="106">
        <v>2022</v>
      </c>
    </row>
    <row r="292" s="102" customFormat="1" ht="15.75" customHeight="1" spans="1:11">
      <c r="A292" s="106" t="s">
        <v>1522</v>
      </c>
      <c r="B292" s="106" t="s">
        <v>449</v>
      </c>
      <c r="C292" s="106" t="s">
        <v>458</v>
      </c>
      <c r="D292" s="106" t="s">
        <v>1523</v>
      </c>
      <c r="E292" s="106" t="s">
        <v>1524</v>
      </c>
      <c r="F292" s="106" t="s">
        <v>1022</v>
      </c>
      <c r="G292" s="106" t="s">
        <v>1023</v>
      </c>
      <c r="H292" s="106">
        <v>100</v>
      </c>
      <c r="I292" s="106" t="s">
        <v>453</v>
      </c>
      <c r="J292" s="106" t="s">
        <v>1024</v>
      </c>
      <c r="K292" s="106">
        <v>2022</v>
      </c>
    </row>
    <row r="293" s="102" customFormat="1" ht="15.75" customHeight="1" spans="1:11">
      <c r="A293" s="106" t="s">
        <v>1522</v>
      </c>
      <c r="B293" s="106" t="s">
        <v>449</v>
      </c>
      <c r="C293" s="106" t="s">
        <v>458</v>
      </c>
      <c r="D293" s="106" t="s">
        <v>1523</v>
      </c>
      <c r="E293" s="106" t="s">
        <v>1524</v>
      </c>
      <c r="F293" s="106" t="s">
        <v>1031</v>
      </c>
      <c r="G293" s="106" t="s">
        <v>1023</v>
      </c>
      <c r="H293" s="106">
        <v>100</v>
      </c>
      <c r="I293" s="106" t="s">
        <v>453</v>
      </c>
      <c r="J293" s="106" t="s">
        <v>1024</v>
      </c>
      <c r="K293" s="106">
        <v>2022</v>
      </c>
    </row>
    <row r="294" s="102" customFormat="1" ht="15.75" customHeight="1" spans="1:11">
      <c r="A294" s="106" t="s">
        <v>1525</v>
      </c>
      <c r="B294" s="106" t="s">
        <v>449</v>
      </c>
      <c r="C294" s="106" t="s">
        <v>458</v>
      </c>
      <c r="D294" s="106" t="s">
        <v>1526</v>
      </c>
      <c r="E294" s="106" t="s">
        <v>1527</v>
      </c>
      <c r="F294" s="106" t="s">
        <v>1022</v>
      </c>
      <c r="G294" s="106" t="s">
        <v>1023</v>
      </c>
      <c r="H294" s="106">
        <v>100</v>
      </c>
      <c r="I294" s="106" t="s">
        <v>453</v>
      </c>
      <c r="J294" s="106" t="s">
        <v>1024</v>
      </c>
      <c r="K294" s="106">
        <v>2022</v>
      </c>
    </row>
    <row r="295" s="102" customFormat="1" ht="15.75" customHeight="1" spans="1:11">
      <c r="A295" s="106" t="s">
        <v>1525</v>
      </c>
      <c r="B295" s="106" t="s">
        <v>449</v>
      </c>
      <c r="C295" s="106" t="s">
        <v>458</v>
      </c>
      <c r="D295" s="106" t="s">
        <v>1526</v>
      </c>
      <c r="E295" s="106" t="s">
        <v>1527</v>
      </c>
      <c r="F295" s="106" t="s">
        <v>1031</v>
      </c>
      <c r="G295" s="106" t="s">
        <v>1023</v>
      </c>
      <c r="H295" s="106">
        <v>100</v>
      </c>
      <c r="I295" s="106" t="s">
        <v>453</v>
      </c>
      <c r="J295" s="106" t="s">
        <v>1024</v>
      </c>
      <c r="K295" s="106">
        <v>2022</v>
      </c>
    </row>
    <row r="296" s="102" customFormat="1" ht="15.75" customHeight="1" spans="1:11">
      <c r="A296" s="106" t="s">
        <v>1528</v>
      </c>
      <c r="B296" s="106" t="s">
        <v>449</v>
      </c>
      <c r="C296" s="106" t="s">
        <v>1466</v>
      </c>
      <c r="D296" s="106" t="s">
        <v>1529</v>
      </c>
      <c r="E296" s="106" t="s">
        <v>1530</v>
      </c>
      <c r="F296" s="106" t="s">
        <v>1022</v>
      </c>
      <c r="G296" s="106" t="s">
        <v>1091</v>
      </c>
      <c r="H296" s="106">
        <v>100</v>
      </c>
      <c r="I296" s="106" t="s">
        <v>453</v>
      </c>
      <c r="J296" s="106" t="s">
        <v>1092</v>
      </c>
      <c r="K296" s="106">
        <v>2022</v>
      </c>
    </row>
    <row r="297" s="102" customFormat="1" ht="15.75" customHeight="1" spans="1:11">
      <c r="A297" s="106" t="s">
        <v>1531</v>
      </c>
      <c r="B297" s="106" t="s">
        <v>449</v>
      </c>
      <c r="C297" s="106" t="s">
        <v>469</v>
      </c>
      <c r="D297" s="106" t="s">
        <v>1532</v>
      </c>
      <c r="E297" s="106" t="s">
        <v>1533</v>
      </c>
      <c r="F297" s="106" t="s">
        <v>1022</v>
      </c>
      <c r="G297" s="106" t="s">
        <v>1023</v>
      </c>
      <c r="H297" s="106">
        <v>60</v>
      </c>
      <c r="I297" s="106" t="s">
        <v>453</v>
      </c>
      <c r="J297" s="106" t="s">
        <v>1024</v>
      </c>
      <c r="K297" s="106">
        <v>2022</v>
      </c>
    </row>
    <row r="298" s="102" customFormat="1" ht="15.75" customHeight="1" spans="1:11">
      <c r="A298" s="106" t="s">
        <v>1531</v>
      </c>
      <c r="B298" s="106" t="s">
        <v>449</v>
      </c>
      <c r="C298" s="106" t="s">
        <v>469</v>
      </c>
      <c r="D298" s="106" t="s">
        <v>1532</v>
      </c>
      <c r="E298" s="106" t="s">
        <v>1533</v>
      </c>
      <c r="F298" s="106" t="s">
        <v>1031</v>
      </c>
      <c r="G298" s="106" t="s">
        <v>1023</v>
      </c>
      <c r="H298" s="106">
        <v>60</v>
      </c>
      <c r="I298" s="106" t="s">
        <v>453</v>
      </c>
      <c r="J298" s="106" t="s">
        <v>1024</v>
      </c>
      <c r="K298" s="106">
        <v>2022</v>
      </c>
    </row>
    <row r="299" s="102" customFormat="1" ht="15.75" customHeight="1" spans="1:11">
      <c r="A299" s="106" t="s">
        <v>1534</v>
      </c>
      <c r="B299" s="106" t="s">
        <v>449</v>
      </c>
      <c r="C299" s="106" t="s">
        <v>473</v>
      </c>
      <c r="D299" s="106" t="s">
        <v>1535</v>
      </c>
      <c r="E299" s="106" t="s">
        <v>1536</v>
      </c>
      <c r="F299" s="106" t="s">
        <v>1022</v>
      </c>
      <c r="G299" s="106" t="s">
        <v>1395</v>
      </c>
      <c r="H299" s="106">
        <v>80</v>
      </c>
      <c r="I299" s="106" t="s">
        <v>453</v>
      </c>
      <c r="J299" s="106" t="s">
        <v>1092</v>
      </c>
      <c r="K299" s="106">
        <v>2023</v>
      </c>
    </row>
    <row r="300" s="102" customFormat="1" ht="15.75" customHeight="1" spans="1:11">
      <c r="A300" s="106" t="s">
        <v>1537</v>
      </c>
      <c r="B300" s="106" t="s">
        <v>449</v>
      </c>
      <c r="C300" s="106" t="s">
        <v>1019</v>
      </c>
      <c r="D300" s="106" t="s">
        <v>1538</v>
      </c>
      <c r="E300" s="106" t="s">
        <v>1539</v>
      </c>
      <c r="F300" s="106" t="s">
        <v>1540</v>
      </c>
      <c r="G300" s="106" t="s">
        <v>1023</v>
      </c>
      <c r="H300" s="106">
        <v>490</v>
      </c>
      <c r="I300" s="106" t="s">
        <v>453</v>
      </c>
      <c r="J300" s="106" t="s">
        <v>1024</v>
      </c>
      <c r="K300" s="106">
        <v>2023</v>
      </c>
    </row>
    <row r="301" s="102" customFormat="1" ht="15.75" customHeight="1" spans="1:11">
      <c r="A301" s="106" t="s">
        <v>1537</v>
      </c>
      <c r="B301" s="106" t="s">
        <v>449</v>
      </c>
      <c r="C301" s="106" t="s">
        <v>1019</v>
      </c>
      <c r="D301" s="106" t="s">
        <v>1538</v>
      </c>
      <c r="E301" s="106" t="s">
        <v>1539</v>
      </c>
      <c r="F301" s="106" t="s">
        <v>1541</v>
      </c>
      <c r="G301" s="106" t="s">
        <v>1023</v>
      </c>
      <c r="H301" s="106">
        <v>490</v>
      </c>
      <c r="I301" s="106" t="s">
        <v>453</v>
      </c>
      <c r="J301" s="106" t="s">
        <v>1024</v>
      </c>
      <c r="K301" s="106">
        <v>2023</v>
      </c>
    </row>
    <row r="302" s="102" customFormat="1" ht="15.75" customHeight="1" spans="1:11">
      <c r="A302" s="106" t="s">
        <v>1211</v>
      </c>
      <c r="B302" s="106" t="s">
        <v>449</v>
      </c>
      <c r="C302" s="106" t="s">
        <v>1212</v>
      </c>
      <c r="D302" s="106" t="s">
        <v>1213</v>
      </c>
      <c r="E302" s="106" t="s">
        <v>1214</v>
      </c>
      <c r="F302" s="106" t="s">
        <v>1022</v>
      </c>
      <c r="G302" s="106" t="s">
        <v>1085</v>
      </c>
      <c r="H302" s="106">
        <v>450</v>
      </c>
      <c r="I302" s="106" t="s">
        <v>453</v>
      </c>
      <c r="J302" s="106" t="s">
        <v>1024</v>
      </c>
      <c r="K302" s="106">
        <v>2023</v>
      </c>
    </row>
    <row r="303" s="102" customFormat="1" ht="15.75" customHeight="1" spans="1:11">
      <c r="A303" s="106" t="s">
        <v>1542</v>
      </c>
      <c r="B303" s="106" t="s">
        <v>449</v>
      </c>
      <c r="C303" s="106" t="s">
        <v>458</v>
      </c>
      <c r="D303" s="106" t="s">
        <v>1543</v>
      </c>
      <c r="E303" s="106" t="s">
        <v>1544</v>
      </c>
      <c r="F303" s="106" t="s">
        <v>1022</v>
      </c>
      <c r="G303" s="106" t="s">
        <v>1023</v>
      </c>
      <c r="H303" s="106">
        <v>100</v>
      </c>
      <c r="I303" s="106" t="s">
        <v>453</v>
      </c>
      <c r="J303" s="106" t="s">
        <v>1024</v>
      </c>
      <c r="K303" s="106">
        <v>2023</v>
      </c>
    </row>
    <row r="304" s="102" customFormat="1" ht="15.75" customHeight="1" spans="1:11">
      <c r="A304" s="106" t="s">
        <v>1542</v>
      </c>
      <c r="B304" s="106" t="s">
        <v>449</v>
      </c>
      <c r="C304" s="106" t="s">
        <v>458</v>
      </c>
      <c r="D304" s="106" t="s">
        <v>1543</v>
      </c>
      <c r="E304" s="106" t="s">
        <v>1544</v>
      </c>
      <c r="F304" s="106" t="s">
        <v>1031</v>
      </c>
      <c r="G304" s="106" t="s">
        <v>1023</v>
      </c>
      <c r="H304" s="106">
        <v>100</v>
      </c>
      <c r="I304" s="106" t="s">
        <v>453</v>
      </c>
      <c r="J304" s="106" t="s">
        <v>1024</v>
      </c>
      <c r="K304" s="106">
        <v>2023</v>
      </c>
    </row>
    <row r="305" s="102" customFormat="1" ht="15.75" customHeight="1" spans="1:11">
      <c r="A305" s="106" t="s">
        <v>1545</v>
      </c>
      <c r="B305" s="106" t="s">
        <v>449</v>
      </c>
      <c r="C305" s="106" t="s">
        <v>1069</v>
      </c>
      <c r="D305" s="106" t="s">
        <v>1546</v>
      </c>
      <c r="E305" s="106" t="s">
        <v>1547</v>
      </c>
      <c r="F305" s="106" t="s">
        <v>1022</v>
      </c>
      <c r="G305" s="106" t="s">
        <v>1023</v>
      </c>
      <c r="H305" s="106">
        <v>70</v>
      </c>
      <c r="I305" s="106" t="s">
        <v>453</v>
      </c>
      <c r="J305" s="106" t="s">
        <v>1024</v>
      </c>
      <c r="K305" s="106">
        <v>2023</v>
      </c>
    </row>
    <row r="306" s="102" customFormat="1" ht="15.75" customHeight="1" spans="1:11">
      <c r="A306" s="106" t="s">
        <v>1355</v>
      </c>
      <c r="B306" s="106" t="s">
        <v>449</v>
      </c>
      <c r="C306" s="106" t="s">
        <v>469</v>
      </c>
      <c r="D306" s="106" t="s">
        <v>1356</v>
      </c>
      <c r="E306" s="106" t="s">
        <v>1357</v>
      </c>
      <c r="F306" s="106" t="s">
        <v>1022</v>
      </c>
      <c r="G306" s="106" t="s">
        <v>1023</v>
      </c>
      <c r="H306" s="106">
        <v>460</v>
      </c>
      <c r="I306" s="106" t="s">
        <v>453</v>
      </c>
      <c r="J306" s="106" t="s">
        <v>1024</v>
      </c>
      <c r="K306" s="106">
        <v>2023</v>
      </c>
    </row>
    <row r="307" s="102" customFormat="1" ht="15.75" customHeight="1" spans="1:11">
      <c r="A307" s="106" t="s">
        <v>1548</v>
      </c>
      <c r="B307" s="106" t="s">
        <v>449</v>
      </c>
      <c r="C307" s="106" t="s">
        <v>469</v>
      </c>
      <c r="D307" s="106" t="s">
        <v>1549</v>
      </c>
      <c r="E307" s="106" t="s">
        <v>1550</v>
      </c>
      <c r="F307" s="106" t="s">
        <v>1022</v>
      </c>
      <c r="G307" s="106" t="s">
        <v>1023</v>
      </c>
      <c r="H307" s="106">
        <v>700</v>
      </c>
      <c r="I307" s="106" t="s">
        <v>453</v>
      </c>
      <c r="J307" s="106" t="s">
        <v>1024</v>
      </c>
      <c r="K307" s="106">
        <v>2023</v>
      </c>
    </row>
    <row r="308" s="102" customFormat="1" ht="15.75" customHeight="1" spans="1:11">
      <c r="A308" s="106" t="s">
        <v>1548</v>
      </c>
      <c r="B308" s="106" t="s">
        <v>449</v>
      </c>
      <c r="C308" s="106" t="s">
        <v>469</v>
      </c>
      <c r="D308" s="106" t="s">
        <v>1549</v>
      </c>
      <c r="E308" s="106" t="s">
        <v>1550</v>
      </c>
      <c r="F308" s="106" t="s">
        <v>1031</v>
      </c>
      <c r="G308" s="106" t="s">
        <v>1023</v>
      </c>
      <c r="H308" s="106">
        <v>700</v>
      </c>
      <c r="I308" s="106" t="s">
        <v>453</v>
      </c>
      <c r="J308" s="106" t="s">
        <v>1024</v>
      </c>
      <c r="K308" s="106">
        <v>2023</v>
      </c>
    </row>
    <row r="309" s="102" customFormat="1" ht="15.75" customHeight="1" spans="1:11">
      <c r="A309" s="106" t="s">
        <v>1548</v>
      </c>
      <c r="B309" s="106" t="s">
        <v>449</v>
      </c>
      <c r="C309" s="106" t="s">
        <v>469</v>
      </c>
      <c r="D309" s="106" t="s">
        <v>1549</v>
      </c>
      <c r="E309" s="106" t="s">
        <v>1550</v>
      </c>
      <c r="F309" s="106" t="s">
        <v>1040</v>
      </c>
      <c r="G309" s="106" t="s">
        <v>1023</v>
      </c>
      <c r="H309" s="106">
        <v>700</v>
      </c>
      <c r="I309" s="106" t="s">
        <v>453</v>
      </c>
      <c r="J309" s="106" t="s">
        <v>1024</v>
      </c>
      <c r="K309" s="106">
        <v>2023</v>
      </c>
    </row>
    <row r="310" s="102" customFormat="1" ht="15.75" customHeight="1" spans="1:11">
      <c r="A310" s="106" t="s">
        <v>1551</v>
      </c>
      <c r="B310" s="106" t="s">
        <v>449</v>
      </c>
      <c r="C310" s="106" t="s">
        <v>1205</v>
      </c>
      <c r="D310" s="106" t="s">
        <v>1552</v>
      </c>
      <c r="E310" s="106" t="s">
        <v>1553</v>
      </c>
      <c r="F310" s="106" t="s">
        <v>1031</v>
      </c>
      <c r="G310" s="106" t="s">
        <v>1091</v>
      </c>
      <c r="H310" s="106">
        <v>80</v>
      </c>
      <c r="I310" s="106" t="s">
        <v>453</v>
      </c>
      <c r="J310" s="106" t="s">
        <v>1092</v>
      </c>
      <c r="K310" s="106">
        <v>2023</v>
      </c>
    </row>
    <row r="311" s="102" customFormat="1" ht="15.75" customHeight="1" spans="1:11">
      <c r="A311" s="106" t="s">
        <v>1554</v>
      </c>
      <c r="B311" s="106" t="s">
        <v>449</v>
      </c>
      <c r="C311" s="106" t="s">
        <v>469</v>
      </c>
      <c r="D311" s="106" t="s">
        <v>1555</v>
      </c>
      <c r="E311" s="106" t="s">
        <v>1556</v>
      </c>
      <c r="F311" s="106" t="s">
        <v>1035</v>
      </c>
      <c r="G311" s="106" t="s">
        <v>1085</v>
      </c>
      <c r="H311" s="106">
        <v>600</v>
      </c>
      <c r="I311" s="106" t="s">
        <v>453</v>
      </c>
      <c r="J311" s="106" t="s">
        <v>1024</v>
      </c>
      <c r="K311" s="106">
        <v>2023</v>
      </c>
    </row>
    <row r="312" s="102" customFormat="1" ht="15.75" customHeight="1" spans="1:11">
      <c r="A312" s="106" t="s">
        <v>1554</v>
      </c>
      <c r="B312" s="106" t="s">
        <v>449</v>
      </c>
      <c r="C312" s="106" t="s">
        <v>469</v>
      </c>
      <c r="D312" s="106" t="s">
        <v>1555</v>
      </c>
      <c r="E312" s="106" t="s">
        <v>1556</v>
      </c>
      <c r="F312" s="106" t="s">
        <v>1036</v>
      </c>
      <c r="G312" s="106" t="s">
        <v>1085</v>
      </c>
      <c r="H312" s="106">
        <v>600</v>
      </c>
      <c r="I312" s="106" t="s">
        <v>453</v>
      </c>
      <c r="J312" s="106" t="s">
        <v>1024</v>
      </c>
      <c r="K312" s="106">
        <v>2023</v>
      </c>
    </row>
    <row r="313" s="102" customFormat="1" ht="15.75" customHeight="1" spans="1:11">
      <c r="A313" s="106" t="s">
        <v>1557</v>
      </c>
      <c r="B313" s="106" t="s">
        <v>449</v>
      </c>
      <c r="C313" s="106" t="s">
        <v>469</v>
      </c>
      <c r="D313" s="106" t="s">
        <v>1558</v>
      </c>
      <c r="E313" s="106" t="s">
        <v>1559</v>
      </c>
      <c r="F313" s="106" t="s">
        <v>1022</v>
      </c>
      <c r="G313" s="106" t="s">
        <v>1023</v>
      </c>
      <c r="H313" s="106">
        <v>460</v>
      </c>
      <c r="I313" s="106" t="s">
        <v>453</v>
      </c>
      <c r="J313" s="106" t="s">
        <v>1024</v>
      </c>
      <c r="K313" s="106">
        <v>2023</v>
      </c>
    </row>
    <row r="314" s="102" customFormat="1" ht="15.75" customHeight="1" spans="1:11">
      <c r="A314" s="106" t="s">
        <v>1557</v>
      </c>
      <c r="B314" s="106" t="s">
        <v>449</v>
      </c>
      <c r="C314" s="106" t="s">
        <v>469</v>
      </c>
      <c r="D314" s="106" t="s">
        <v>1558</v>
      </c>
      <c r="E314" s="106" t="s">
        <v>1559</v>
      </c>
      <c r="F314" s="106" t="s">
        <v>1031</v>
      </c>
      <c r="G314" s="106" t="s">
        <v>1023</v>
      </c>
      <c r="H314" s="106">
        <v>460</v>
      </c>
      <c r="I314" s="106" t="s">
        <v>453</v>
      </c>
      <c r="J314" s="106" t="s">
        <v>1024</v>
      </c>
      <c r="K314" s="106">
        <v>2023</v>
      </c>
    </row>
    <row r="315" s="102" customFormat="1" ht="15.75" customHeight="1" spans="1:11">
      <c r="A315" s="106" t="s">
        <v>1099</v>
      </c>
      <c r="B315" s="106" t="s">
        <v>449</v>
      </c>
      <c r="C315" s="106" t="s">
        <v>467</v>
      </c>
      <c r="D315" s="106" t="s">
        <v>1100</v>
      </c>
      <c r="E315" s="106" t="s">
        <v>1101</v>
      </c>
      <c r="F315" s="106" t="s">
        <v>1049</v>
      </c>
      <c r="G315" s="106" t="s">
        <v>1023</v>
      </c>
      <c r="H315" s="106">
        <v>487</v>
      </c>
      <c r="I315" s="106" t="s">
        <v>453</v>
      </c>
      <c r="J315" s="106" t="s">
        <v>1024</v>
      </c>
      <c r="K315" s="106">
        <v>2023</v>
      </c>
    </row>
    <row r="316" s="102" customFormat="1" ht="15.75" customHeight="1" spans="1:11">
      <c r="A316" s="106" t="s">
        <v>1102</v>
      </c>
      <c r="B316" s="106" t="s">
        <v>449</v>
      </c>
      <c r="C316" s="106" t="s">
        <v>486</v>
      </c>
      <c r="D316" s="106" t="s">
        <v>1103</v>
      </c>
      <c r="E316" s="106" t="s">
        <v>1461</v>
      </c>
      <c r="F316" s="106" t="s">
        <v>1560</v>
      </c>
      <c r="G316" s="106" t="s">
        <v>1091</v>
      </c>
      <c r="H316" s="106">
        <v>65</v>
      </c>
      <c r="I316" s="106" t="s">
        <v>453</v>
      </c>
      <c r="J316" s="106" t="s">
        <v>1092</v>
      </c>
      <c r="K316" s="106">
        <v>2023</v>
      </c>
    </row>
    <row r="317" s="102" customFormat="1" ht="15.75" customHeight="1" spans="1:11">
      <c r="A317" s="106" t="s">
        <v>1102</v>
      </c>
      <c r="B317" s="106" t="s">
        <v>449</v>
      </c>
      <c r="C317" s="106" t="s">
        <v>486</v>
      </c>
      <c r="D317" s="106" t="s">
        <v>1103</v>
      </c>
      <c r="E317" s="106" t="s">
        <v>1461</v>
      </c>
      <c r="F317" s="106" t="s">
        <v>1561</v>
      </c>
      <c r="G317" s="106" t="s">
        <v>1091</v>
      </c>
      <c r="H317" s="106">
        <v>65</v>
      </c>
      <c r="I317" s="106" t="s">
        <v>453</v>
      </c>
      <c r="J317" s="106" t="s">
        <v>1092</v>
      </c>
      <c r="K317" s="106">
        <v>2023</v>
      </c>
    </row>
    <row r="318" s="102" customFormat="1" ht="15.75" customHeight="1" spans="1:11">
      <c r="A318" s="106" t="s">
        <v>1562</v>
      </c>
      <c r="B318" s="106" t="s">
        <v>449</v>
      </c>
      <c r="C318" s="106" t="s">
        <v>486</v>
      </c>
      <c r="D318" s="106" t="s">
        <v>1563</v>
      </c>
      <c r="E318" s="106" t="s">
        <v>1564</v>
      </c>
      <c r="F318" s="106" t="s">
        <v>1040</v>
      </c>
      <c r="G318" s="106" t="s">
        <v>1091</v>
      </c>
      <c r="H318" s="106">
        <v>100</v>
      </c>
      <c r="I318" s="106" t="s">
        <v>453</v>
      </c>
      <c r="J318" s="106" t="s">
        <v>1092</v>
      </c>
      <c r="K318" s="106">
        <v>2023</v>
      </c>
    </row>
    <row r="319" s="102" customFormat="1" ht="15.75" customHeight="1" spans="1:11">
      <c r="A319" s="106" t="s">
        <v>1117</v>
      </c>
      <c r="B319" s="106" t="s">
        <v>449</v>
      </c>
      <c r="C319" s="106" t="s">
        <v>469</v>
      </c>
      <c r="D319" s="106" t="s">
        <v>1118</v>
      </c>
      <c r="E319" s="106" t="s">
        <v>1565</v>
      </c>
      <c r="F319" s="106" t="s">
        <v>1035</v>
      </c>
      <c r="G319" s="106" t="s">
        <v>1023</v>
      </c>
      <c r="H319" s="106">
        <v>460</v>
      </c>
      <c r="I319" s="106" t="s">
        <v>453</v>
      </c>
      <c r="J319" s="106" t="s">
        <v>1024</v>
      </c>
      <c r="K319" s="106">
        <v>2023</v>
      </c>
    </row>
    <row r="320" s="102" customFormat="1" ht="15.75" customHeight="1" spans="1:11">
      <c r="A320" s="106" t="s">
        <v>1117</v>
      </c>
      <c r="B320" s="106" t="s">
        <v>449</v>
      </c>
      <c r="C320" s="106" t="s">
        <v>469</v>
      </c>
      <c r="D320" s="106" t="s">
        <v>1118</v>
      </c>
      <c r="E320" s="106" t="s">
        <v>1565</v>
      </c>
      <c r="F320" s="106" t="s">
        <v>1036</v>
      </c>
      <c r="G320" s="106" t="s">
        <v>1023</v>
      </c>
      <c r="H320" s="106">
        <v>460</v>
      </c>
      <c r="I320" s="106" t="s">
        <v>453</v>
      </c>
      <c r="J320" s="106" t="s">
        <v>1024</v>
      </c>
      <c r="K320" s="106">
        <v>2023</v>
      </c>
    </row>
    <row r="321" s="102" customFormat="1" ht="15.75" customHeight="1" spans="1:11">
      <c r="A321" s="106" t="s">
        <v>1566</v>
      </c>
      <c r="B321" s="106" t="s">
        <v>449</v>
      </c>
      <c r="C321" s="106" t="s">
        <v>469</v>
      </c>
      <c r="D321" s="106" t="s">
        <v>1567</v>
      </c>
      <c r="E321" s="106" t="s">
        <v>1568</v>
      </c>
      <c r="F321" s="106" t="s">
        <v>1047</v>
      </c>
      <c r="G321" s="106" t="s">
        <v>1023</v>
      </c>
      <c r="H321" s="106">
        <v>100</v>
      </c>
      <c r="I321" s="106" t="s">
        <v>453</v>
      </c>
      <c r="J321" s="106" t="s">
        <v>1024</v>
      </c>
      <c r="K321" s="106">
        <v>2023</v>
      </c>
    </row>
    <row r="322" s="102" customFormat="1" ht="15.75" customHeight="1" spans="1:11">
      <c r="A322" s="106" t="s">
        <v>1569</v>
      </c>
      <c r="B322" s="106" t="s">
        <v>449</v>
      </c>
      <c r="C322" s="106" t="s">
        <v>483</v>
      </c>
      <c r="D322" s="106" t="s">
        <v>1570</v>
      </c>
      <c r="E322" s="106" t="s">
        <v>1571</v>
      </c>
      <c r="F322" s="106" t="s">
        <v>1022</v>
      </c>
      <c r="G322" s="106" t="s">
        <v>1395</v>
      </c>
      <c r="H322" s="106">
        <v>135</v>
      </c>
      <c r="I322" s="106" t="s">
        <v>453</v>
      </c>
      <c r="J322" s="106" t="s">
        <v>1092</v>
      </c>
      <c r="K322" s="106">
        <v>2023</v>
      </c>
    </row>
    <row r="323" s="102" customFormat="1" ht="15.75" customHeight="1" spans="1:11">
      <c r="A323" s="106" t="s">
        <v>1259</v>
      </c>
      <c r="B323" s="106" t="s">
        <v>449</v>
      </c>
      <c r="C323" s="106" t="s">
        <v>1212</v>
      </c>
      <c r="D323" s="106" t="s">
        <v>1260</v>
      </c>
      <c r="E323" s="106" t="s">
        <v>1261</v>
      </c>
      <c r="F323" s="106" t="s">
        <v>1022</v>
      </c>
      <c r="G323" s="106" t="s">
        <v>1091</v>
      </c>
      <c r="H323" s="106">
        <v>85</v>
      </c>
      <c r="I323" s="106" t="s">
        <v>453</v>
      </c>
      <c r="J323" s="106" t="s">
        <v>1092</v>
      </c>
      <c r="K323" s="106">
        <v>2023</v>
      </c>
    </row>
    <row r="324" s="102" customFormat="1" ht="15.75" customHeight="1" spans="1:11">
      <c r="A324" s="106" t="s">
        <v>1572</v>
      </c>
      <c r="B324" s="106" t="s">
        <v>449</v>
      </c>
      <c r="C324" s="106" t="s">
        <v>458</v>
      </c>
      <c r="D324" s="106" t="s">
        <v>1573</v>
      </c>
      <c r="E324" s="106" t="s">
        <v>1574</v>
      </c>
      <c r="F324" s="106" t="s">
        <v>1022</v>
      </c>
      <c r="G324" s="106" t="s">
        <v>1023</v>
      </c>
      <c r="H324" s="106">
        <v>100</v>
      </c>
      <c r="I324" s="106" t="s">
        <v>453</v>
      </c>
      <c r="J324" s="106" t="s">
        <v>1024</v>
      </c>
      <c r="K324" s="106">
        <v>2023</v>
      </c>
    </row>
    <row r="325" s="102" customFormat="1" ht="15.75" customHeight="1" spans="1:11">
      <c r="A325" s="106" t="s">
        <v>1572</v>
      </c>
      <c r="B325" s="106" t="s">
        <v>449</v>
      </c>
      <c r="C325" s="106" t="s">
        <v>458</v>
      </c>
      <c r="D325" s="106" t="s">
        <v>1573</v>
      </c>
      <c r="E325" s="106" t="s">
        <v>1574</v>
      </c>
      <c r="F325" s="106" t="s">
        <v>1031</v>
      </c>
      <c r="G325" s="106" t="s">
        <v>1023</v>
      </c>
      <c r="H325" s="106">
        <v>100</v>
      </c>
      <c r="I325" s="106" t="s">
        <v>453</v>
      </c>
      <c r="J325" s="106" t="s">
        <v>1024</v>
      </c>
      <c r="K325" s="106">
        <v>2023</v>
      </c>
    </row>
    <row r="326" s="102" customFormat="1" ht="15.75" customHeight="1" spans="1:11">
      <c r="A326" s="106" t="s">
        <v>1274</v>
      </c>
      <c r="B326" s="106" t="s">
        <v>449</v>
      </c>
      <c r="C326" s="106" t="s">
        <v>476</v>
      </c>
      <c r="D326" s="106" t="s">
        <v>1275</v>
      </c>
      <c r="E326" s="106" t="s">
        <v>1276</v>
      </c>
      <c r="F326" s="106" t="s">
        <v>1022</v>
      </c>
      <c r="G326" s="106" t="s">
        <v>1023</v>
      </c>
      <c r="H326" s="106">
        <v>460</v>
      </c>
      <c r="I326" s="106" t="s">
        <v>453</v>
      </c>
      <c r="J326" s="106" t="s">
        <v>1024</v>
      </c>
      <c r="K326" s="106">
        <v>2023</v>
      </c>
    </row>
    <row r="327" s="102" customFormat="1" ht="15.75" customHeight="1" spans="1:11">
      <c r="A327" s="106" t="s">
        <v>1575</v>
      </c>
      <c r="B327" s="106" t="s">
        <v>449</v>
      </c>
      <c r="C327" s="106" t="s">
        <v>469</v>
      </c>
      <c r="D327" s="106" t="s">
        <v>1576</v>
      </c>
      <c r="E327" s="106" t="s">
        <v>1577</v>
      </c>
      <c r="F327" s="106" t="s">
        <v>1022</v>
      </c>
      <c r="G327" s="106" t="s">
        <v>1023</v>
      </c>
      <c r="H327" s="106">
        <v>75</v>
      </c>
      <c r="I327" s="106" t="s">
        <v>453</v>
      </c>
      <c r="J327" s="106" t="s">
        <v>1024</v>
      </c>
      <c r="K327" s="106">
        <v>2023</v>
      </c>
    </row>
    <row r="328" s="102" customFormat="1" ht="15.75" customHeight="1" spans="1:11">
      <c r="A328" s="106" t="s">
        <v>1575</v>
      </c>
      <c r="B328" s="106" t="s">
        <v>449</v>
      </c>
      <c r="C328" s="106" t="s">
        <v>469</v>
      </c>
      <c r="D328" s="106" t="s">
        <v>1576</v>
      </c>
      <c r="E328" s="106" t="s">
        <v>1577</v>
      </c>
      <c r="F328" s="106" t="s">
        <v>1031</v>
      </c>
      <c r="G328" s="106" t="s">
        <v>1023</v>
      </c>
      <c r="H328" s="106">
        <v>75</v>
      </c>
      <c r="I328" s="106" t="s">
        <v>453</v>
      </c>
      <c r="J328" s="106" t="s">
        <v>1024</v>
      </c>
      <c r="K328" s="106">
        <v>2023</v>
      </c>
    </row>
    <row r="329" s="102" customFormat="1" ht="15.75" customHeight="1" spans="1:11">
      <c r="A329" s="106" t="s">
        <v>1575</v>
      </c>
      <c r="B329" s="106" t="s">
        <v>449</v>
      </c>
      <c r="C329" s="106" t="s">
        <v>469</v>
      </c>
      <c r="D329" s="106" t="s">
        <v>1576</v>
      </c>
      <c r="E329" s="106" t="s">
        <v>1577</v>
      </c>
      <c r="F329" s="106" t="s">
        <v>1040</v>
      </c>
      <c r="G329" s="106" t="s">
        <v>1023</v>
      </c>
      <c r="H329" s="106">
        <v>50</v>
      </c>
      <c r="I329" s="106" t="s">
        <v>453</v>
      </c>
      <c r="J329" s="106" t="s">
        <v>1242</v>
      </c>
      <c r="K329" s="106">
        <v>2023</v>
      </c>
    </row>
    <row r="330" s="102" customFormat="1" ht="15.75" customHeight="1" spans="1:11">
      <c r="A330" s="106" t="s">
        <v>1575</v>
      </c>
      <c r="B330" s="106" t="s">
        <v>449</v>
      </c>
      <c r="C330" s="106" t="s">
        <v>469</v>
      </c>
      <c r="D330" s="106" t="s">
        <v>1576</v>
      </c>
      <c r="E330" s="106" t="s">
        <v>1577</v>
      </c>
      <c r="F330" s="106" t="s">
        <v>1090</v>
      </c>
      <c r="G330" s="106" t="s">
        <v>1023</v>
      </c>
      <c r="H330" s="106">
        <v>50</v>
      </c>
      <c r="I330" s="106" t="s">
        <v>453</v>
      </c>
      <c r="J330" s="106" t="s">
        <v>1242</v>
      </c>
      <c r="K330" s="106">
        <v>2023</v>
      </c>
    </row>
    <row r="331" s="102" customFormat="1" ht="15.75" customHeight="1" spans="1:11">
      <c r="A331" s="106" t="s">
        <v>1578</v>
      </c>
      <c r="B331" s="106" t="s">
        <v>449</v>
      </c>
      <c r="C331" s="106" t="s">
        <v>469</v>
      </c>
      <c r="D331" s="106" t="s">
        <v>1579</v>
      </c>
      <c r="E331" s="106" t="s">
        <v>1580</v>
      </c>
      <c r="F331" s="106" t="s">
        <v>1022</v>
      </c>
      <c r="G331" s="106" t="s">
        <v>1023</v>
      </c>
      <c r="H331" s="106">
        <v>100</v>
      </c>
      <c r="I331" s="106" t="s">
        <v>453</v>
      </c>
      <c r="J331" s="106" t="s">
        <v>1024</v>
      </c>
      <c r="K331" s="106">
        <v>2023</v>
      </c>
    </row>
    <row r="332" s="102" customFormat="1" ht="15.75" customHeight="1" spans="1:11">
      <c r="A332" s="106" t="s">
        <v>1581</v>
      </c>
      <c r="B332" s="106" t="s">
        <v>449</v>
      </c>
      <c r="C332" s="106" t="s">
        <v>464</v>
      </c>
      <c r="D332" s="106" t="s">
        <v>1582</v>
      </c>
      <c r="E332" s="106" t="s">
        <v>1583</v>
      </c>
      <c r="F332" s="106" t="s">
        <v>1031</v>
      </c>
      <c r="G332" s="106" t="s">
        <v>1091</v>
      </c>
      <c r="H332" s="106">
        <v>80</v>
      </c>
      <c r="I332" s="106" t="s">
        <v>453</v>
      </c>
      <c r="J332" s="106" t="s">
        <v>1092</v>
      </c>
      <c r="K332" s="106">
        <v>2023</v>
      </c>
    </row>
    <row r="333" s="102" customFormat="1" ht="15.75" customHeight="1" spans="1:11">
      <c r="A333" s="106" t="s">
        <v>1581</v>
      </c>
      <c r="B333" s="106" t="s">
        <v>449</v>
      </c>
      <c r="C333" s="106" t="s">
        <v>464</v>
      </c>
      <c r="D333" s="106" t="s">
        <v>1582</v>
      </c>
      <c r="E333" s="106" t="s">
        <v>1583</v>
      </c>
      <c r="F333" s="106" t="s">
        <v>1040</v>
      </c>
      <c r="G333" s="106" t="s">
        <v>1091</v>
      </c>
      <c r="H333" s="106">
        <v>80</v>
      </c>
      <c r="I333" s="106" t="s">
        <v>453</v>
      </c>
      <c r="J333" s="106" t="s">
        <v>1092</v>
      </c>
      <c r="K333" s="106">
        <v>2023</v>
      </c>
    </row>
    <row r="334" s="102" customFormat="1" ht="15.75" customHeight="1" spans="1:11">
      <c r="A334" s="106" t="s">
        <v>1584</v>
      </c>
      <c r="B334" s="106" t="s">
        <v>449</v>
      </c>
      <c r="C334" s="106" t="s">
        <v>1585</v>
      </c>
      <c r="D334" s="106" t="s">
        <v>1586</v>
      </c>
      <c r="E334" s="106" t="s">
        <v>1587</v>
      </c>
      <c r="F334" s="106" t="s">
        <v>1022</v>
      </c>
      <c r="G334" s="106" t="s">
        <v>1091</v>
      </c>
      <c r="H334" s="106">
        <v>80</v>
      </c>
      <c r="I334" s="106" t="s">
        <v>453</v>
      </c>
      <c r="J334" s="106" t="s">
        <v>1092</v>
      </c>
      <c r="K334" s="106">
        <v>2023</v>
      </c>
    </row>
    <row r="335" s="102" customFormat="1" ht="15.75" customHeight="1" spans="1:11">
      <c r="A335" s="106" t="s">
        <v>1498</v>
      </c>
      <c r="B335" s="106" t="s">
        <v>449</v>
      </c>
      <c r="C335" s="106" t="s">
        <v>458</v>
      </c>
      <c r="D335" s="106" t="s">
        <v>1499</v>
      </c>
      <c r="E335" s="106" t="s">
        <v>1500</v>
      </c>
      <c r="F335" s="106" t="s">
        <v>1031</v>
      </c>
      <c r="G335" s="106" t="s">
        <v>1023</v>
      </c>
      <c r="H335" s="106">
        <v>80</v>
      </c>
      <c r="I335" s="106" t="s">
        <v>453</v>
      </c>
      <c r="J335" s="106" t="s">
        <v>1024</v>
      </c>
      <c r="K335" s="106">
        <v>2023</v>
      </c>
    </row>
    <row r="336" s="102" customFormat="1" ht="15.75" customHeight="1" spans="1:11">
      <c r="A336" s="106" t="s">
        <v>1588</v>
      </c>
      <c r="B336" s="106" t="s">
        <v>449</v>
      </c>
      <c r="C336" s="106" t="s">
        <v>458</v>
      </c>
      <c r="D336" s="106" t="s">
        <v>1589</v>
      </c>
      <c r="E336" s="106" t="s">
        <v>1590</v>
      </c>
      <c r="F336" s="106" t="s">
        <v>1022</v>
      </c>
      <c r="G336" s="106" t="s">
        <v>1023</v>
      </c>
      <c r="H336" s="106">
        <v>100</v>
      </c>
      <c r="I336" s="106" t="s">
        <v>453</v>
      </c>
      <c r="J336" s="106" t="s">
        <v>1024</v>
      </c>
      <c r="K336" s="106">
        <v>2023</v>
      </c>
    </row>
    <row r="337" s="102" customFormat="1" ht="15.75" customHeight="1" spans="1:11">
      <c r="A337" s="106" t="s">
        <v>1588</v>
      </c>
      <c r="B337" s="106" t="s">
        <v>449</v>
      </c>
      <c r="C337" s="106" t="s">
        <v>458</v>
      </c>
      <c r="D337" s="106" t="s">
        <v>1589</v>
      </c>
      <c r="E337" s="106" t="s">
        <v>1590</v>
      </c>
      <c r="F337" s="106" t="s">
        <v>1031</v>
      </c>
      <c r="G337" s="106" t="s">
        <v>1023</v>
      </c>
      <c r="H337" s="106">
        <v>100</v>
      </c>
      <c r="I337" s="106" t="s">
        <v>453</v>
      </c>
      <c r="J337" s="106" t="s">
        <v>1024</v>
      </c>
      <c r="K337" s="106">
        <v>2023</v>
      </c>
    </row>
    <row r="338" s="102" customFormat="1" ht="15.75" customHeight="1" spans="1:11">
      <c r="A338" s="106" t="s">
        <v>1591</v>
      </c>
      <c r="B338" s="106" t="s">
        <v>449</v>
      </c>
      <c r="C338" s="106" t="s">
        <v>486</v>
      </c>
      <c r="D338" s="106" t="s">
        <v>1592</v>
      </c>
      <c r="E338" s="106" t="s">
        <v>1593</v>
      </c>
      <c r="F338" s="106" t="s">
        <v>1022</v>
      </c>
      <c r="G338" s="106" t="s">
        <v>1091</v>
      </c>
      <c r="H338" s="106">
        <v>65</v>
      </c>
      <c r="I338" s="106" t="s">
        <v>453</v>
      </c>
      <c r="J338" s="106" t="s">
        <v>1092</v>
      </c>
      <c r="K338" s="106">
        <v>2023</v>
      </c>
    </row>
    <row r="339" s="102" customFormat="1" ht="15.75" customHeight="1" spans="1:11">
      <c r="A339" s="106" t="s">
        <v>1591</v>
      </c>
      <c r="B339" s="106" t="s">
        <v>449</v>
      </c>
      <c r="C339" s="106" t="s">
        <v>486</v>
      </c>
      <c r="D339" s="106" t="s">
        <v>1592</v>
      </c>
      <c r="E339" s="106" t="s">
        <v>1593</v>
      </c>
      <c r="F339" s="106" t="s">
        <v>1031</v>
      </c>
      <c r="G339" s="106" t="s">
        <v>1091</v>
      </c>
      <c r="H339" s="106">
        <v>65</v>
      </c>
      <c r="I339" s="106" t="s">
        <v>453</v>
      </c>
      <c r="J339" s="106" t="s">
        <v>1092</v>
      </c>
      <c r="K339" s="106">
        <v>2023</v>
      </c>
    </row>
    <row r="340" s="102" customFormat="1" ht="15.75" customHeight="1" spans="1:11">
      <c r="A340" s="106" t="s">
        <v>1406</v>
      </c>
      <c r="B340" s="106" t="s">
        <v>449</v>
      </c>
      <c r="C340" s="106" t="s">
        <v>486</v>
      </c>
      <c r="D340" s="106" t="s">
        <v>1407</v>
      </c>
      <c r="E340" s="106" t="s">
        <v>1408</v>
      </c>
      <c r="F340" s="106" t="s">
        <v>1022</v>
      </c>
      <c r="G340" s="106" t="s">
        <v>1091</v>
      </c>
      <c r="H340" s="106">
        <v>135</v>
      </c>
      <c r="I340" s="106" t="s">
        <v>453</v>
      </c>
      <c r="J340" s="106" t="s">
        <v>1092</v>
      </c>
      <c r="K340" s="106">
        <v>2023</v>
      </c>
    </row>
    <row r="341" s="102" customFormat="1" ht="15.75" customHeight="1" spans="1:11">
      <c r="A341" s="106" t="s">
        <v>1594</v>
      </c>
      <c r="B341" s="106" t="s">
        <v>449</v>
      </c>
      <c r="C341" s="106" t="s">
        <v>486</v>
      </c>
      <c r="D341" s="106" t="s">
        <v>1595</v>
      </c>
      <c r="E341" s="106" t="s">
        <v>1596</v>
      </c>
      <c r="F341" s="106" t="s">
        <v>1040</v>
      </c>
      <c r="G341" s="106" t="s">
        <v>1091</v>
      </c>
      <c r="H341" s="106">
        <v>145</v>
      </c>
      <c r="I341" s="106" t="s">
        <v>453</v>
      </c>
      <c r="J341" s="106" t="s">
        <v>1092</v>
      </c>
      <c r="K341" s="106">
        <v>2023</v>
      </c>
    </row>
    <row r="342" s="102" customFormat="1" ht="15.75" customHeight="1" spans="1:11">
      <c r="A342" s="106" t="s">
        <v>1204</v>
      </c>
      <c r="B342" s="106" t="s">
        <v>449</v>
      </c>
      <c r="C342" s="106" t="s">
        <v>1205</v>
      </c>
      <c r="D342" s="106" t="s">
        <v>1206</v>
      </c>
      <c r="E342" s="106" t="s">
        <v>1207</v>
      </c>
      <c r="F342" s="106" t="s">
        <v>1035</v>
      </c>
      <c r="G342" s="106" t="s">
        <v>1023</v>
      </c>
      <c r="H342" s="106">
        <v>100</v>
      </c>
      <c r="I342" s="106" t="s">
        <v>453</v>
      </c>
      <c r="J342" s="106" t="s">
        <v>1024</v>
      </c>
      <c r="K342" s="106">
        <v>2023</v>
      </c>
    </row>
    <row r="343" s="102" customFormat="1" ht="15.75" customHeight="1" spans="1:11">
      <c r="A343" s="106" t="s">
        <v>1519</v>
      </c>
      <c r="B343" s="106" t="s">
        <v>449</v>
      </c>
      <c r="C343" s="106" t="s">
        <v>1212</v>
      </c>
      <c r="D343" s="106" t="s">
        <v>1520</v>
      </c>
      <c r="E343" s="106" t="s">
        <v>1521</v>
      </c>
      <c r="F343" s="106" t="s">
        <v>1031</v>
      </c>
      <c r="G343" s="106" t="s">
        <v>1023</v>
      </c>
      <c r="H343" s="106">
        <v>50</v>
      </c>
      <c r="I343" s="106" t="s">
        <v>453</v>
      </c>
      <c r="J343" s="106" t="s">
        <v>1024</v>
      </c>
      <c r="K343" s="106">
        <v>2023</v>
      </c>
    </row>
    <row r="344" s="102" customFormat="1" ht="15.75" customHeight="1" spans="1:11">
      <c r="A344" s="106" t="s">
        <v>1412</v>
      </c>
      <c r="B344" s="106" t="s">
        <v>449</v>
      </c>
      <c r="C344" s="106" t="s">
        <v>483</v>
      </c>
      <c r="D344" s="106" t="s">
        <v>1413</v>
      </c>
      <c r="E344" s="106" t="s">
        <v>1414</v>
      </c>
      <c r="F344" s="106" t="s">
        <v>1031</v>
      </c>
      <c r="G344" s="106" t="s">
        <v>1091</v>
      </c>
      <c r="H344" s="106">
        <v>100</v>
      </c>
      <c r="I344" s="106" t="s">
        <v>453</v>
      </c>
      <c r="J344" s="106" t="s">
        <v>1092</v>
      </c>
      <c r="K344" s="106">
        <v>2023</v>
      </c>
    </row>
    <row r="345" s="102" customFormat="1" ht="15.75" customHeight="1" spans="1:11">
      <c r="A345" s="106" t="s">
        <v>1412</v>
      </c>
      <c r="B345" s="106" t="s">
        <v>449</v>
      </c>
      <c r="C345" s="106" t="s">
        <v>483</v>
      </c>
      <c r="D345" s="106" t="s">
        <v>1413</v>
      </c>
      <c r="E345" s="106" t="s">
        <v>1415</v>
      </c>
      <c r="F345" s="106" t="s">
        <v>1040</v>
      </c>
      <c r="G345" s="106" t="s">
        <v>1091</v>
      </c>
      <c r="H345" s="106">
        <v>80</v>
      </c>
      <c r="I345" s="106" t="s">
        <v>453</v>
      </c>
      <c r="J345" s="106" t="s">
        <v>1092</v>
      </c>
      <c r="K345" s="106">
        <v>2023</v>
      </c>
    </row>
    <row r="346" s="102" customFormat="1" ht="15.75" customHeight="1" spans="1:11">
      <c r="A346" s="106" t="s">
        <v>1597</v>
      </c>
      <c r="B346" s="106" t="s">
        <v>449</v>
      </c>
      <c r="C346" s="106" t="s">
        <v>1205</v>
      </c>
      <c r="D346" s="106" t="s">
        <v>1598</v>
      </c>
      <c r="E346" s="106" t="s">
        <v>1599</v>
      </c>
      <c r="F346" s="106" t="s">
        <v>1022</v>
      </c>
      <c r="G346" s="106" t="s">
        <v>1023</v>
      </c>
      <c r="H346" s="106">
        <v>75</v>
      </c>
      <c r="I346" s="106" t="s">
        <v>453</v>
      </c>
      <c r="J346" s="106" t="s">
        <v>1024</v>
      </c>
      <c r="K346" s="106">
        <v>2023</v>
      </c>
    </row>
    <row r="347" s="102" customFormat="1" ht="15.75" customHeight="1" spans="1:11">
      <c r="A347" s="106" t="s">
        <v>1600</v>
      </c>
      <c r="B347" s="106" t="s">
        <v>449</v>
      </c>
      <c r="C347" s="106" t="s">
        <v>1466</v>
      </c>
      <c r="D347" s="106" t="s">
        <v>1601</v>
      </c>
      <c r="E347" s="106" t="s">
        <v>1602</v>
      </c>
      <c r="F347" s="106" t="s">
        <v>1022</v>
      </c>
      <c r="G347" s="106" t="s">
        <v>1091</v>
      </c>
      <c r="H347" s="106">
        <v>80</v>
      </c>
      <c r="I347" s="106" t="s">
        <v>453</v>
      </c>
      <c r="J347" s="106" t="s">
        <v>1092</v>
      </c>
      <c r="K347" s="106">
        <v>2023</v>
      </c>
    </row>
    <row r="348" s="102" customFormat="1" ht="15.75" customHeight="1" spans="1:11">
      <c r="A348" s="106" t="s">
        <v>1299</v>
      </c>
      <c r="B348" s="106" t="s">
        <v>449</v>
      </c>
      <c r="C348" s="106" t="s">
        <v>476</v>
      </c>
      <c r="D348" s="106" t="s">
        <v>1300</v>
      </c>
      <c r="E348" s="106" t="s">
        <v>1301</v>
      </c>
      <c r="F348" s="106" t="s">
        <v>1022</v>
      </c>
      <c r="G348" s="106" t="s">
        <v>1023</v>
      </c>
      <c r="H348" s="106">
        <v>200</v>
      </c>
      <c r="I348" s="106" t="s">
        <v>453</v>
      </c>
      <c r="J348" s="106" t="s">
        <v>1024</v>
      </c>
      <c r="K348" s="106">
        <v>2023</v>
      </c>
    </row>
    <row r="349" s="102" customFormat="1" ht="15.75" customHeight="1" spans="1:11">
      <c r="A349" s="106" t="s">
        <v>1603</v>
      </c>
      <c r="B349" s="106" t="s">
        <v>449</v>
      </c>
      <c r="C349" s="106" t="s">
        <v>469</v>
      </c>
      <c r="D349" s="106" t="s">
        <v>1604</v>
      </c>
      <c r="E349" s="106" t="s">
        <v>1605</v>
      </c>
      <c r="F349" s="106" t="s">
        <v>1022</v>
      </c>
      <c r="G349" s="106" t="s">
        <v>1023</v>
      </c>
      <c r="H349" s="106">
        <v>460</v>
      </c>
      <c r="I349" s="106" t="s">
        <v>453</v>
      </c>
      <c r="J349" s="106" t="s">
        <v>1024</v>
      </c>
      <c r="K349" s="106">
        <v>2023</v>
      </c>
    </row>
    <row r="350" s="102" customFormat="1" ht="15.75" customHeight="1" spans="1:11">
      <c r="A350" s="106" t="s">
        <v>1603</v>
      </c>
      <c r="B350" s="106" t="s">
        <v>449</v>
      </c>
      <c r="C350" s="106" t="s">
        <v>469</v>
      </c>
      <c r="D350" s="106" t="s">
        <v>1604</v>
      </c>
      <c r="E350" s="106" t="s">
        <v>1605</v>
      </c>
      <c r="F350" s="106" t="s">
        <v>1031</v>
      </c>
      <c r="G350" s="106" t="s">
        <v>1023</v>
      </c>
      <c r="H350" s="106">
        <v>460</v>
      </c>
      <c r="I350" s="106" t="s">
        <v>453</v>
      </c>
      <c r="J350" s="106" t="s">
        <v>1024</v>
      </c>
      <c r="K350" s="106">
        <v>2023</v>
      </c>
    </row>
    <row r="351" s="102" customFormat="1" ht="15.75" customHeight="1" spans="1:11">
      <c r="A351" s="106" t="s">
        <v>1578</v>
      </c>
      <c r="B351" s="106" t="s">
        <v>449</v>
      </c>
      <c r="C351" s="106" t="s">
        <v>469</v>
      </c>
      <c r="D351" s="106" t="s">
        <v>1579</v>
      </c>
      <c r="E351" s="106" t="s">
        <v>1580</v>
      </c>
      <c r="F351" s="106" t="s">
        <v>1031</v>
      </c>
      <c r="G351" s="106" t="s">
        <v>1023</v>
      </c>
      <c r="H351" s="106">
        <v>100</v>
      </c>
      <c r="I351" s="106" t="s">
        <v>453</v>
      </c>
      <c r="J351" s="106" t="s">
        <v>1024</v>
      </c>
      <c r="K351" s="106">
        <v>2024</v>
      </c>
    </row>
    <row r="352" s="102" customFormat="1" ht="15.75" customHeight="1" spans="1:11">
      <c r="A352" s="106" t="s">
        <v>1566</v>
      </c>
      <c r="B352" s="106" t="s">
        <v>449</v>
      </c>
      <c r="C352" s="106" t="s">
        <v>469</v>
      </c>
      <c r="D352" s="106" t="s">
        <v>1567</v>
      </c>
      <c r="E352" s="106" t="s">
        <v>1568</v>
      </c>
      <c r="F352" s="106" t="s">
        <v>1049</v>
      </c>
      <c r="G352" s="106" t="s">
        <v>1023</v>
      </c>
      <c r="H352" s="106">
        <v>100</v>
      </c>
      <c r="I352" s="106" t="s">
        <v>453</v>
      </c>
      <c r="J352" s="106" t="s">
        <v>1024</v>
      </c>
      <c r="K352" s="106">
        <v>2025</v>
      </c>
    </row>
    <row r="353" s="102" customFormat="1" ht="15.75" customHeight="1" spans="1:11">
      <c r="A353" s="106" t="s">
        <v>1606</v>
      </c>
      <c r="B353" s="106" t="s">
        <v>449</v>
      </c>
      <c r="C353" s="106" t="s">
        <v>458</v>
      </c>
      <c r="D353" s="106" t="s">
        <v>1607</v>
      </c>
      <c r="E353" s="106" t="s">
        <v>1608</v>
      </c>
      <c r="F353" s="106" t="s">
        <v>1022</v>
      </c>
      <c r="G353" s="106" t="s">
        <v>1091</v>
      </c>
      <c r="H353" s="106">
        <v>50</v>
      </c>
      <c r="I353" s="106" t="s">
        <v>453</v>
      </c>
      <c r="J353" s="106" t="s">
        <v>1048</v>
      </c>
      <c r="K353" s="106" t="s">
        <v>1048</v>
      </c>
    </row>
    <row r="354" s="102" customFormat="1" ht="15.75" customHeight="1" spans="1:11">
      <c r="A354" s="106" t="s">
        <v>1606</v>
      </c>
      <c r="B354" s="106" t="s">
        <v>449</v>
      </c>
      <c r="C354" s="106" t="s">
        <v>458</v>
      </c>
      <c r="D354" s="106" t="s">
        <v>1607</v>
      </c>
      <c r="E354" s="106" t="s">
        <v>1608</v>
      </c>
      <c r="F354" s="106" t="s">
        <v>1031</v>
      </c>
      <c r="G354" s="106" t="s">
        <v>1091</v>
      </c>
      <c r="H354" s="106">
        <v>50</v>
      </c>
      <c r="I354" s="106" t="s">
        <v>453</v>
      </c>
      <c r="J354" s="106" t="s">
        <v>1048</v>
      </c>
      <c r="K354" s="106" t="s">
        <v>1048</v>
      </c>
    </row>
    <row r="355" s="102" customFormat="1" ht="15.75" customHeight="1" spans="1:11">
      <c r="A355" s="106" t="s">
        <v>1606</v>
      </c>
      <c r="B355" s="106" t="s">
        <v>449</v>
      </c>
      <c r="C355" s="106" t="s">
        <v>458</v>
      </c>
      <c r="D355" s="106" t="s">
        <v>1607</v>
      </c>
      <c r="E355" s="106" t="s">
        <v>1608</v>
      </c>
      <c r="F355" s="106" t="s">
        <v>1090</v>
      </c>
      <c r="G355" s="106" t="s">
        <v>1091</v>
      </c>
      <c r="H355" s="106">
        <v>50</v>
      </c>
      <c r="I355" s="106" t="s">
        <v>453</v>
      </c>
      <c r="J355" s="106" t="s">
        <v>1048</v>
      </c>
      <c r="K355" s="106" t="s">
        <v>1048</v>
      </c>
    </row>
    <row r="356" s="102" customFormat="1" ht="15.75" customHeight="1" spans="1:11">
      <c r="A356" s="106" t="s">
        <v>1609</v>
      </c>
      <c r="B356" s="106" t="s">
        <v>449</v>
      </c>
      <c r="C356" s="106" t="s">
        <v>1019</v>
      </c>
      <c r="D356" s="106" t="s">
        <v>1610</v>
      </c>
      <c r="E356" s="106" t="s">
        <v>1611</v>
      </c>
      <c r="F356" s="106" t="s">
        <v>1047</v>
      </c>
      <c r="G356" s="106" t="s">
        <v>1023</v>
      </c>
      <c r="H356" s="106">
        <v>500</v>
      </c>
      <c r="I356" s="106" t="s">
        <v>460</v>
      </c>
      <c r="J356" s="106" t="s">
        <v>1024</v>
      </c>
      <c r="K356" s="106">
        <v>2024</v>
      </c>
    </row>
    <row r="357" s="102" customFormat="1" ht="15.75" customHeight="1" spans="1:11">
      <c r="A357" s="106" t="s">
        <v>1609</v>
      </c>
      <c r="B357" s="106" t="s">
        <v>449</v>
      </c>
      <c r="C357" s="106" t="s">
        <v>1019</v>
      </c>
      <c r="D357" s="106" t="s">
        <v>1610</v>
      </c>
      <c r="E357" s="106" t="s">
        <v>1611</v>
      </c>
      <c r="F357" s="106" t="s">
        <v>1049</v>
      </c>
      <c r="G357" s="106" t="s">
        <v>1023</v>
      </c>
      <c r="H357" s="106">
        <v>500</v>
      </c>
      <c r="I357" s="106" t="s">
        <v>460</v>
      </c>
      <c r="J357" s="106" t="s">
        <v>1024</v>
      </c>
      <c r="K357" s="106">
        <v>2024</v>
      </c>
    </row>
    <row r="358" s="102" customFormat="1" ht="15.75" customHeight="1" spans="1:11">
      <c r="A358" s="106" t="s">
        <v>1612</v>
      </c>
      <c r="B358" s="106" t="s">
        <v>449</v>
      </c>
      <c r="C358" s="106" t="s">
        <v>469</v>
      </c>
      <c r="D358" s="106" t="s">
        <v>1613</v>
      </c>
      <c r="E358" s="106" t="s">
        <v>1614</v>
      </c>
      <c r="F358" s="106" t="s">
        <v>1022</v>
      </c>
      <c r="G358" s="106" t="s">
        <v>1023</v>
      </c>
      <c r="H358" s="106">
        <v>460</v>
      </c>
      <c r="I358" s="106" t="s">
        <v>460</v>
      </c>
      <c r="J358" s="106" t="s">
        <v>1024</v>
      </c>
      <c r="K358" s="106">
        <v>2024</v>
      </c>
    </row>
    <row r="359" s="102" customFormat="1" ht="15.75" customHeight="1" spans="1:11">
      <c r="A359" s="106" t="s">
        <v>1612</v>
      </c>
      <c r="B359" s="106" t="s">
        <v>449</v>
      </c>
      <c r="C359" s="106" t="s">
        <v>469</v>
      </c>
      <c r="D359" s="106" t="s">
        <v>1613</v>
      </c>
      <c r="E359" s="106" t="s">
        <v>1614</v>
      </c>
      <c r="F359" s="106" t="s">
        <v>1031</v>
      </c>
      <c r="G359" s="106" t="s">
        <v>1023</v>
      </c>
      <c r="H359" s="106">
        <v>460</v>
      </c>
      <c r="I359" s="106" t="s">
        <v>460</v>
      </c>
      <c r="J359" s="106" t="s">
        <v>1024</v>
      </c>
      <c r="K359" s="106">
        <v>2024</v>
      </c>
    </row>
    <row r="360" s="102" customFormat="1" ht="15.75" customHeight="1" spans="1:11">
      <c r="A360" s="106" t="s">
        <v>1615</v>
      </c>
      <c r="B360" s="106" t="s">
        <v>449</v>
      </c>
      <c r="C360" s="106" t="s">
        <v>469</v>
      </c>
      <c r="D360" s="106" t="s">
        <v>1616</v>
      </c>
      <c r="E360" s="106" t="s">
        <v>1617</v>
      </c>
      <c r="F360" s="106" t="s">
        <v>1022</v>
      </c>
      <c r="G360" s="106" t="s">
        <v>1085</v>
      </c>
      <c r="H360" s="106">
        <v>470</v>
      </c>
      <c r="I360" s="106" t="s">
        <v>460</v>
      </c>
      <c r="J360" s="106" t="s">
        <v>1024</v>
      </c>
      <c r="K360" s="106">
        <v>2024</v>
      </c>
    </row>
    <row r="361" s="102" customFormat="1" ht="15.75" customHeight="1" spans="1:11">
      <c r="A361" s="106" t="s">
        <v>1618</v>
      </c>
      <c r="B361" s="106" t="s">
        <v>449</v>
      </c>
      <c r="C361" s="106" t="s">
        <v>469</v>
      </c>
      <c r="D361" s="106" t="s">
        <v>1619</v>
      </c>
      <c r="E361" s="106" t="s">
        <v>1620</v>
      </c>
      <c r="F361" s="106" t="s">
        <v>1022</v>
      </c>
      <c r="G361" s="106" t="s">
        <v>1023</v>
      </c>
      <c r="H361" s="106">
        <v>50</v>
      </c>
      <c r="I361" s="106" t="s">
        <v>460</v>
      </c>
      <c r="J361" s="106" t="s">
        <v>1242</v>
      </c>
      <c r="K361" s="106">
        <v>2024</v>
      </c>
    </row>
    <row r="362" s="102" customFormat="1" ht="15.75" customHeight="1" spans="1:11">
      <c r="A362" s="106" t="s">
        <v>1618</v>
      </c>
      <c r="B362" s="106" t="s">
        <v>449</v>
      </c>
      <c r="C362" s="106" t="s">
        <v>469</v>
      </c>
      <c r="D362" s="106" t="s">
        <v>1619</v>
      </c>
      <c r="E362" s="106" t="s">
        <v>1620</v>
      </c>
      <c r="F362" s="106" t="s">
        <v>1031</v>
      </c>
      <c r="G362" s="106" t="s">
        <v>1023</v>
      </c>
      <c r="H362" s="106">
        <v>50</v>
      </c>
      <c r="I362" s="106" t="s">
        <v>460</v>
      </c>
      <c r="J362" s="106" t="s">
        <v>1242</v>
      </c>
      <c r="K362" s="106">
        <v>2024</v>
      </c>
    </row>
    <row r="363" s="102" customFormat="1" ht="15.75" customHeight="1" spans="1:11">
      <c r="A363" s="106" t="s">
        <v>1621</v>
      </c>
      <c r="B363" s="106" t="s">
        <v>449</v>
      </c>
      <c r="C363" s="106" t="s">
        <v>476</v>
      </c>
      <c r="D363" s="106" t="s">
        <v>1622</v>
      </c>
      <c r="E363" s="106" t="s">
        <v>1623</v>
      </c>
      <c r="F363" s="106" t="s">
        <v>1022</v>
      </c>
      <c r="G363" s="106" t="s">
        <v>1023</v>
      </c>
      <c r="H363" s="106">
        <v>530</v>
      </c>
      <c r="I363" s="106" t="s">
        <v>460</v>
      </c>
      <c r="J363" s="106" t="s">
        <v>1024</v>
      </c>
      <c r="K363" s="106">
        <v>2024</v>
      </c>
    </row>
    <row r="364" s="102" customFormat="1" ht="15.75" customHeight="1" spans="1:11">
      <c r="A364" s="106" t="s">
        <v>1621</v>
      </c>
      <c r="B364" s="106" t="s">
        <v>449</v>
      </c>
      <c r="C364" s="106" t="s">
        <v>476</v>
      </c>
      <c r="D364" s="106" t="s">
        <v>1622</v>
      </c>
      <c r="E364" s="106" t="s">
        <v>1623</v>
      </c>
      <c r="F364" s="106" t="s">
        <v>1031</v>
      </c>
      <c r="G364" s="106" t="s">
        <v>1023</v>
      </c>
      <c r="H364" s="106">
        <v>530</v>
      </c>
      <c r="I364" s="106" t="s">
        <v>460</v>
      </c>
      <c r="J364" s="106" t="s">
        <v>1024</v>
      </c>
      <c r="K364" s="106">
        <v>2024</v>
      </c>
    </row>
    <row r="365" s="102" customFormat="1" ht="15.75" customHeight="1" spans="1:11">
      <c r="A365" s="106" t="s">
        <v>1624</v>
      </c>
      <c r="B365" s="106" t="s">
        <v>449</v>
      </c>
      <c r="C365" s="106" t="s">
        <v>469</v>
      </c>
      <c r="D365" s="106" t="s">
        <v>1625</v>
      </c>
      <c r="E365" s="106" t="s">
        <v>1626</v>
      </c>
      <c r="F365" s="106" t="s">
        <v>1047</v>
      </c>
      <c r="G365" s="106" t="s">
        <v>1023</v>
      </c>
      <c r="H365" s="106">
        <v>76</v>
      </c>
      <c r="I365" s="106" t="s">
        <v>460</v>
      </c>
      <c r="J365" s="106" t="s">
        <v>1024</v>
      </c>
      <c r="K365" s="106">
        <v>2024</v>
      </c>
    </row>
    <row r="366" s="102" customFormat="1" ht="15.75" customHeight="1" spans="1:11">
      <c r="A366" s="106" t="s">
        <v>1624</v>
      </c>
      <c r="B366" s="106" t="s">
        <v>449</v>
      </c>
      <c r="C366" s="106" t="s">
        <v>469</v>
      </c>
      <c r="D366" s="106" t="s">
        <v>1625</v>
      </c>
      <c r="E366" s="106" t="s">
        <v>1626</v>
      </c>
      <c r="F366" s="106" t="s">
        <v>1049</v>
      </c>
      <c r="G366" s="106" t="s">
        <v>1023</v>
      </c>
      <c r="H366" s="106">
        <v>76</v>
      </c>
      <c r="I366" s="106" t="s">
        <v>460</v>
      </c>
      <c r="J366" s="106" t="s">
        <v>1024</v>
      </c>
      <c r="K366" s="106">
        <v>2024</v>
      </c>
    </row>
    <row r="367" s="102" customFormat="1" ht="15.75" customHeight="1" spans="1:11">
      <c r="A367" s="106" t="s">
        <v>1627</v>
      </c>
      <c r="B367" s="106" t="s">
        <v>449</v>
      </c>
      <c r="C367" s="106" t="s">
        <v>467</v>
      </c>
      <c r="D367" s="106" t="s">
        <v>1628</v>
      </c>
      <c r="E367" s="106" t="s">
        <v>1629</v>
      </c>
      <c r="F367" s="106" t="s">
        <v>1022</v>
      </c>
      <c r="G367" s="106" t="s">
        <v>1023</v>
      </c>
      <c r="H367" s="106">
        <v>400</v>
      </c>
      <c r="I367" s="106" t="s">
        <v>460</v>
      </c>
      <c r="J367" s="106" t="s">
        <v>1024</v>
      </c>
      <c r="K367" s="106">
        <v>2024</v>
      </c>
    </row>
    <row r="368" s="102" customFormat="1" ht="15.75" customHeight="1" spans="1:11">
      <c r="A368" s="106" t="s">
        <v>1627</v>
      </c>
      <c r="B368" s="106" t="s">
        <v>449</v>
      </c>
      <c r="C368" s="106" t="s">
        <v>467</v>
      </c>
      <c r="D368" s="106" t="s">
        <v>1628</v>
      </c>
      <c r="E368" s="106" t="s">
        <v>1629</v>
      </c>
      <c r="F368" s="106" t="s">
        <v>1031</v>
      </c>
      <c r="G368" s="106" t="s">
        <v>1023</v>
      </c>
      <c r="H368" s="106">
        <v>400</v>
      </c>
      <c r="I368" s="106" t="s">
        <v>460</v>
      </c>
      <c r="J368" s="106" t="s">
        <v>1024</v>
      </c>
      <c r="K368" s="106">
        <v>2024</v>
      </c>
    </row>
    <row r="369" s="102" customFormat="1" ht="15.75" customHeight="1" spans="1:11">
      <c r="A369" s="106" t="s">
        <v>1630</v>
      </c>
      <c r="B369" s="106" t="s">
        <v>449</v>
      </c>
      <c r="C369" s="106" t="s">
        <v>469</v>
      </c>
      <c r="D369" s="106" t="s">
        <v>1631</v>
      </c>
      <c r="E369" s="106" t="s">
        <v>1632</v>
      </c>
      <c r="F369" s="106" t="s">
        <v>1022</v>
      </c>
      <c r="G369" s="106" t="s">
        <v>1023</v>
      </c>
      <c r="H369" s="106">
        <v>480</v>
      </c>
      <c r="I369" s="106" t="s">
        <v>460</v>
      </c>
      <c r="J369" s="106" t="s">
        <v>1024</v>
      </c>
      <c r="K369" s="106">
        <v>2024</v>
      </c>
    </row>
    <row r="370" s="102" customFormat="1" ht="15.75" customHeight="1" spans="1:11">
      <c r="A370" s="106" t="s">
        <v>1630</v>
      </c>
      <c r="B370" s="106" t="s">
        <v>449</v>
      </c>
      <c r="C370" s="106" t="s">
        <v>469</v>
      </c>
      <c r="D370" s="106" t="s">
        <v>1631</v>
      </c>
      <c r="E370" s="106" t="s">
        <v>1632</v>
      </c>
      <c r="F370" s="106" t="s">
        <v>1031</v>
      </c>
      <c r="G370" s="106" t="s">
        <v>1023</v>
      </c>
      <c r="H370" s="106">
        <v>480</v>
      </c>
      <c r="I370" s="106" t="s">
        <v>460</v>
      </c>
      <c r="J370" s="106" t="s">
        <v>1024</v>
      </c>
      <c r="K370" s="106">
        <v>2024</v>
      </c>
    </row>
    <row r="371" s="102" customFormat="1" ht="15.75" customHeight="1" spans="1:11">
      <c r="A371" s="106" t="s">
        <v>1633</v>
      </c>
      <c r="B371" s="106" t="s">
        <v>449</v>
      </c>
      <c r="C371" s="106" t="s">
        <v>1473</v>
      </c>
      <c r="D371" s="106" t="s">
        <v>1634</v>
      </c>
      <c r="E371" s="106" t="s">
        <v>1635</v>
      </c>
      <c r="F371" s="106" t="s">
        <v>1022</v>
      </c>
      <c r="G371" s="106" t="s">
        <v>1023</v>
      </c>
      <c r="H371" s="106">
        <v>430</v>
      </c>
      <c r="I371" s="106" t="s">
        <v>460</v>
      </c>
      <c r="J371" s="106" t="s">
        <v>1024</v>
      </c>
      <c r="K371" s="106">
        <v>2024</v>
      </c>
    </row>
    <row r="372" s="102" customFormat="1" ht="15.75" customHeight="1" spans="1:11">
      <c r="A372" s="106" t="s">
        <v>1633</v>
      </c>
      <c r="B372" s="106" t="s">
        <v>449</v>
      </c>
      <c r="C372" s="106" t="s">
        <v>1473</v>
      </c>
      <c r="D372" s="106" t="s">
        <v>1634</v>
      </c>
      <c r="E372" s="106" t="s">
        <v>1635</v>
      </c>
      <c r="F372" s="106" t="s">
        <v>1031</v>
      </c>
      <c r="G372" s="106" t="s">
        <v>1023</v>
      </c>
      <c r="H372" s="106">
        <v>430</v>
      </c>
      <c r="I372" s="106" t="s">
        <v>460</v>
      </c>
      <c r="J372" s="106" t="s">
        <v>1024</v>
      </c>
      <c r="K372" s="106">
        <v>2024</v>
      </c>
    </row>
    <row r="373" s="102" customFormat="1" ht="15.75" customHeight="1" spans="1:11">
      <c r="A373" s="106" t="s">
        <v>1636</v>
      </c>
      <c r="B373" s="106" t="s">
        <v>449</v>
      </c>
      <c r="C373" s="106" t="s">
        <v>476</v>
      </c>
      <c r="D373" s="106" t="s">
        <v>1637</v>
      </c>
      <c r="E373" s="106" t="s">
        <v>1638</v>
      </c>
      <c r="F373" s="106" t="s">
        <v>1022</v>
      </c>
      <c r="G373" s="106" t="s">
        <v>1023</v>
      </c>
      <c r="H373" s="106">
        <v>470</v>
      </c>
      <c r="I373" s="106" t="s">
        <v>460</v>
      </c>
      <c r="J373" s="106" t="s">
        <v>1024</v>
      </c>
      <c r="K373" s="106">
        <v>2024</v>
      </c>
    </row>
    <row r="374" s="102" customFormat="1" ht="15.75" customHeight="1" spans="1:11">
      <c r="A374" s="106" t="s">
        <v>1636</v>
      </c>
      <c r="B374" s="106" t="s">
        <v>449</v>
      </c>
      <c r="C374" s="106" t="s">
        <v>476</v>
      </c>
      <c r="D374" s="106" t="s">
        <v>1637</v>
      </c>
      <c r="E374" s="106" t="s">
        <v>1638</v>
      </c>
      <c r="F374" s="106" t="s">
        <v>1031</v>
      </c>
      <c r="G374" s="106" t="s">
        <v>1023</v>
      </c>
      <c r="H374" s="106">
        <v>470</v>
      </c>
      <c r="I374" s="106" t="s">
        <v>460</v>
      </c>
      <c r="J374" s="106" t="s">
        <v>1024</v>
      </c>
      <c r="K374" s="106">
        <v>2024</v>
      </c>
    </row>
    <row r="375" s="102" customFormat="1" ht="15.75" customHeight="1" spans="1:11">
      <c r="A375" s="106" t="s">
        <v>1566</v>
      </c>
      <c r="B375" s="106" t="s">
        <v>449</v>
      </c>
      <c r="C375" s="106" t="s">
        <v>469</v>
      </c>
      <c r="D375" s="106" t="s">
        <v>1567</v>
      </c>
      <c r="E375" s="106" t="s">
        <v>1568</v>
      </c>
      <c r="F375" s="106" t="s">
        <v>1035</v>
      </c>
      <c r="G375" s="106" t="s">
        <v>1023</v>
      </c>
      <c r="H375" s="106">
        <v>50</v>
      </c>
      <c r="I375" s="106" t="s">
        <v>460</v>
      </c>
      <c r="J375" s="106" t="s">
        <v>1024</v>
      </c>
      <c r="K375" s="106">
        <v>2024</v>
      </c>
    </row>
    <row r="376" s="102" customFormat="1" ht="15.75" customHeight="1" spans="1:11">
      <c r="A376" s="106" t="s">
        <v>1566</v>
      </c>
      <c r="B376" s="106" t="s">
        <v>449</v>
      </c>
      <c r="C376" s="106" t="s">
        <v>469</v>
      </c>
      <c r="D376" s="106" t="s">
        <v>1567</v>
      </c>
      <c r="E376" s="106" t="s">
        <v>1568</v>
      </c>
      <c r="F376" s="106" t="s">
        <v>1036</v>
      </c>
      <c r="G376" s="106" t="s">
        <v>1023</v>
      </c>
      <c r="H376" s="106">
        <v>50</v>
      </c>
      <c r="I376" s="106" t="s">
        <v>460</v>
      </c>
      <c r="J376" s="106" t="s">
        <v>1024</v>
      </c>
      <c r="K376" s="106">
        <v>2024</v>
      </c>
    </row>
    <row r="377" s="102" customFormat="1" ht="15.75" customHeight="1" spans="1:11">
      <c r="A377" s="106" t="s">
        <v>1639</v>
      </c>
      <c r="B377" s="106" t="s">
        <v>449</v>
      </c>
      <c r="C377" s="106" t="s">
        <v>479</v>
      </c>
      <c r="D377" s="106" t="s">
        <v>1640</v>
      </c>
      <c r="E377" s="106" t="s">
        <v>1641</v>
      </c>
      <c r="F377" s="106" t="s">
        <v>1022</v>
      </c>
      <c r="G377" s="106" t="s">
        <v>1023</v>
      </c>
      <c r="H377" s="106">
        <v>780</v>
      </c>
      <c r="I377" s="106" t="s">
        <v>460</v>
      </c>
      <c r="J377" s="106" t="s">
        <v>1024</v>
      </c>
      <c r="K377" s="106">
        <v>2024</v>
      </c>
    </row>
    <row r="378" s="102" customFormat="1" ht="15.75" customHeight="1" spans="1:11">
      <c r="A378" s="106" t="s">
        <v>1639</v>
      </c>
      <c r="B378" s="106" t="s">
        <v>449</v>
      </c>
      <c r="C378" s="106" t="s">
        <v>479</v>
      </c>
      <c r="D378" s="106" t="s">
        <v>1640</v>
      </c>
      <c r="E378" s="106" t="s">
        <v>1641</v>
      </c>
      <c r="F378" s="106" t="s">
        <v>1031</v>
      </c>
      <c r="G378" s="106" t="s">
        <v>1023</v>
      </c>
      <c r="H378" s="106">
        <v>780</v>
      </c>
      <c r="I378" s="106" t="s">
        <v>460</v>
      </c>
      <c r="J378" s="106" t="s">
        <v>1024</v>
      </c>
      <c r="K378" s="106">
        <v>2024</v>
      </c>
    </row>
    <row r="379" s="102" customFormat="1" ht="15.75" customHeight="1" spans="1:11">
      <c r="A379" s="106" t="s">
        <v>1642</v>
      </c>
      <c r="B379" s="106" t="s">
        <v>449</v>
      </c>
      <c r="C379" s="106" t="s">
        <v>458</v>
      </c>
      <c r="D379" s="106" t="s">
        <v>1643</v>
      </c>
      <c r="E379" s="106" t="s">
        <v>1644</v>
      </c>
      <c r="F379" s="106" t="s">
        <v>1022</v>
      </c>
      <c r="G379" s="106" t="s">
        <v>1023</v>
      </c>
      <c r="H379" s="106">
        <v>745</v>
      </c>
      <c r="I379" s="106" t="s">
        <v>460</v>
      </c>
      <c r="J379" s="106" t="s">
        <v>1024</v>
      </c>
      <c r="K379" s="106">
        <v>2024</v>
      </c>
    </row>
    <row r="380" s="102" customFormat="1" ht="15.75" customHeight="1" spans="1:11">
      <c r="A380" s="106" t="s">
        <v>1642</v>
      </c>
      <c r="B380" s="106" t="s">
        <v>449</v>
      </c>
      <c r="C380" s="106" t="s">
        <v>458</v>
      </c>
      <c r="D380" s="106" t="s">
        <v>1643</v>
      </c>
      <c r="E380" s="106" t="s">
        <v>1644</v>
      </c>
      <c r="F380" s="106" t="s">
        <v>1031</v>
      </c>
      <c r="G380" s="106" t="s">
        <v>1023</v>
      </c>
      <c r="H380" s="106">
        <v>745</v>
      </c>
      <c r="I380" s="106" t="s">
        <v>460</v>
      </c>
      <c r="J380" s="106" t="s">
        <v>1024</v>
      </c>
      <c r="K380" s="106">
        <v>2024</v>
      </c>
    </row>
    <row r="381" s="102" customFormat="1" ht="15.75" customHeight="1" spans="1:11">
      <c r="A381" s="106" t="s">
        <v>1645</v>
      </c>
      <c r="B381" s="106" t="s">
        <v>449</v>
      </c>
      <c r="C381" s="106" t="s">
        <v>469</v>
      </c>
      <c r="D381" s="106" t="s">
        <v>1646</v>
      </c>
      <c r="E381" s="106" t="s">
        <v>1647</v>
      </c>
      <c r="F381" s="106" t="s">
        <v>1022</v>
      </c>
      <c r="G381" s="106" t="s">
        <v>1023</v>
      </c>
      <c r="H381" s="106">
        <v>600</v>
      </c>
      <c r="I381" s="106" t="s">
        <v>460</v>
      </c>
      <c r="J381" s="106" t="s">
        <v>1024</v>
      </c>
      <c r="K381" s="106">
        <v>2024</v>
      </c>
    </row>
    <row r="382" s="102" customFormat="1" ht="15.75" customHeight="1" spans="1:11">
      <c r="A382" s="106" t="s">
        <v>1645</v>
      </c>
      <c r="B382" s="106" t="s">
        <v>449</v>
      </c>
      <c r="C382" s="106" t="s">
        <v>469</v>
      </c>
      <c r="D382" s="106" t="s">
        <v>1646</v>
      </c>
      <c r="E382" s="106" t="s">
        <v>1647</v>
      </c>
      <c r="F382" s="106" t="s">
        <v>1031</v>
      </c>
      <c r="G382" s="106" t="s">
        <v>1023</v>
      </c>
      <c r="H382" s="106">
        <v>600</v>
      </c>
      <c r="I382" s="106" t="s">
        <v>460</v>
      </c>
      <c r="J382" s="106" t="s">
        <v>1024</v>
      </c>
      <c r="K382" s="106">
        <v>2024</v>
      </c>
    </row>
    <row r="383" s="102" customFormat="1" ht="15.75" customHeight="1" spans="1:11">
      <c r="A383" s="106" t="s">
        <v>1280</v>
      </c>
      <c r="B383" s="106" t="s">
        <v>449</v>
      </c>
      <c r="C383" s="106" t="s">
        <v>469</v>
      </c>
      <c r="D383" s="106" t="s">
        <v>1281</v>
      </c>
      <c r="E383" s="106" t="s">
        <v>1648</v>
      </c>
      <c r="F383" s="106" t="s">
        <v>1035</v>
      </c>
      <c r="G383" s="106" t="s">
        <v>1023</v>
      </c>
      <c r="H383" s="106">
        <v>75</v>
      </c>
      <c r="I383" s="106" t="s">
        <v>460</v>
      </c>
      <c r="J383" s="106" t="s">
        <v>1024</v>
      </c>
      <c r="K383" s="106">
        <v>2024</v>
      </c>
    </row>
    <row r="384" s="102" customFormat="1" ht="15.75" customHeight="1" spans="1:11">
      <c r="A384" s="106" t="s">
        <v>1280</v>
      </c>
      <c r="B384" s="106" t="s">
        <v>449</v>
      </c>
      <c r="C384" s="106" t="s">
        <v>469</v>
      </c>
      <c r="D384" s="106" t="s">
        <v>1281</v>
      </c>
      <c r="E384" s="106" t="s">
        <v>1648</v>
      </c>
      <c r="F384" s="106" t="s">
        <v>1036</v>
      </c>
      <c r="G384" s="106" t="s">
        <v>1023</v>
      </c>
      <c r="H384" s="106">
        <v>75</v>
      </c>
      <c r="I384" s="106" t="s">
        <v>460</v>
      </c>
      <c r="J384" s="106" t="s">
        <v>1024</v>
      </c>
      <c r="K384" s="106">
        <v>2024</v>
      </c>
    </row>
    <row r="385" s="102" customFormat="1" ht="15.75" customHeight="1" spans="1:11">
      <c r="A385" s="106" t="s">
        <v>1649</v>
      </c>
      <c r="B385" s="106" t="s">
        <v>449</v>
      </c>
      <c r="C385" s="106" t="s">
        <v>469</v>
      </c>
      <c r="D385" s="106" t="s">
        <v>1650</v>
      </c>
      <c r="E385" s="106" t="s">
        <v>1651</v>
      </c>
      <c r="F385" s="106" t="s">
        <v>1035</v>
      </c>
      <c r="G385" s="106" t="s">
        <v>1085</v>
      </c>
      <c r="H385" s="106">
        <v>390</v>
      </c>
      <c r="I385" s="106" t="s">
        <v>460</v>
      </c>
      <c r="J385" s="106" t="s">
        <v>1024</v>
      </c>
      <c r="K385" s="106">
        <v>2024</v>
      </c>
    </row>
    <row r="386" s="102" customFormat="1" ht="15.75" customHeight="1" spans="1:11">
      <c r="A386" s="106" t="s">
        <v>1649</v>
      </c>
      <c r="B386" s="106" t="s">
        <v>449</v>
      </c>
      <c r="C386" s="106" t="s">
        <v>469</v>
      </c>
      <c r="D386" s="106" t="s">
        <v>1650</v>
      </c>
      <c r="E386" s="106" t="s">
        <v>1651</v>
      </c>
      <c r="F386" s="106" t="s">
        <v>1036</v>
      </c>
      <c r="G386" s="106" t="s">
        <v>1085</v>
      </c>
      <c r="H386" s="106">
        <v>390</v>
      </c>
      <c r="I386" s="106" t="s">
        <v>460</v>
      </c>
      <c r="J386" s="106" t="s">
        <v>1024</v>
      </c>
      <c r="K386" s="106">
        <v>2024</v>
      </c>
    </row>
    <row r="387" s="102" customFormat="1" ht="15.75" customHeight="1" spans="1:11">
      <c r="A387" s="106" t="s">
        <v>1649</v>
      </c>
      <c r="B387" s="106" t="s">
        <v>449</v>
      </c>
      <c r="C387" s="106" t="s">
        <v>469</v>
      </c>
      <c r="D387" s="106" t="s">
        <v>1650</v>
      </c>
      <c r="E387" s="106" t="s">
        <v>1651</v>
      </c>
      <c r="F387" s="106" t="s">
        <v>1652</v>
      </c>
      <c r="G387" s="106" t="s">
        <v>1085</v>
      </c>
      <c r="H387" s="106">
        <v>390</v>
      </c>
      <c r="I387" s="106" t="s">
        <v>460</v>
      </c>
      <c r="J387" s="106" t="s">
        <v>1024</v>
      </c>
      <c r="K387" s="106">
        <v>2024</v>
      </c>
    </row>
    <row r="388" s="102" customFormat="1" ht="15.75" customHeight="1" spans="1:11">
      <c r="A388" s="106" t="s">
        <v>1653</v>
      </c>
      <c r="B388" s="106" t="s">
        <v>449</v>
      </c>
      <c r="C388" s="106" t="s">
        <v>1473</v>
      </c>
      <c r="D388" s="106" t="s">
        <v>1654</v>
      </c>
      <c r="E388" s="106" t="s">
        <v>1655</v>
      </c>
      <c r="F388" s="106" t="s">
        <v>1022</v>
      </c>
      <c r="G388" s="106" t="s">
        <v>1023</v>
      </c>
      <c r="H388" s="106">
        <v>830</v>
      </c>
      <c r="I388" s="106" t="s">
        <v>460</v>
      </c>
      <c r="J388" s="106" t="s">
        <v>1024</v>
      </c>
      <c r="K388" s="106">
        <v>2024</v>
      </c>
    </row>
    <row r="389" s="102" customFormat="1" ht="15.75" customHeight="1" spans="1:11">
      <c r="A389" s="106" t="s">
        <v>1656</v>
      </c>
      <c r="B389" s="106" t="s">
        <v>449</v>
      </c>
      <c r="C389" s="106" t="s">
        <v>486</v>
      </c>
      <c r="D389" s="106" t="s">
        <v>1657</v>
      </c>
      <c r="E389" s="106" t="s">
        <v>1658</v>
      </c>
      <c r="F389" s="106" t="s">
        <v>1022</v>
      </c>
      <c r="G389" s="106" t="s">
        <v>1091</v>
      </c>
      <c r="H389" s="106">
        <v>135</v>
      </c>
      <c r="I389" s="106" t="s">
        <v>460</v>
      </c>
      <c r="J389" s="106" t="s">
        <v>1092</v>
      </c>
      <c r="K389" s="106">
        <v>2024</v>
      </c>
    </row>
    <row r="390" s="102" customFormat="1" ht="15.75" customHeight="1" spans="1:11">
      <c r="A390" s="106" t="s">
        <v>1659</v>
      </c>
      <c r="B390" s="106" t="s">
        <v>449</v>
      </c>
      <c r="C390" s="106" t="s">
        <v>1167</v>
      </c>
      <c r="D390" s="106" t="s">
        <v>1660</v>
      </c>
      <c r="E390" s="106" t="s">
        <v>1661</v>
      </c>
      <c r="F390" s="106" t="s">
        <v>1022</v>
      </c>
      <c r="G390" s="106" t="s">
        <v>1023</v>
      </c>
      <c r="H390" s="106">
        <v>500</v>
      </c>
      <c r="I390" s="106" t="s">
        <v>460</v>
      </c>
      <c r="J390" s="106" t="s">
        <v>1024</v>
      </c>
      <c r="K390" s="106">
        <v>2024</v>
      </c>
    </row>
    <row r="391" s="102" customFormat="1" ht="15.75" customHeight="1" spans="1:11">
      <c r="A391" s="106" t="s">
        <v>1659</v>
      </c>
      <c r="B391" s="106" t="s">
        <v>449</v>
      </c>
      <c r="C391" s="106" t="s">
        <v>1167</v>
      </c>
      <c r="D391" s="106" t="s">
        <v>1660</v>
      </c>
      <c r="E391" s="106" t="s">
        <v>1661</v>
      </c>
      <c r="F391" s="106" t="s">
        <v>1031</v>
      </c>
      <c r="G391" s="106" t="s">
        <v>1023</v>
      </c>
      <c r="H391" s="106">
        <v>500</v>
      </c>
      <c r="I391" s="106" t="s">
        <v>460</v>
      </c>
      <c r="J391" s="106" t="s">
        <v>1024</v>
      </c>
      <c r="K391" s="106">
        <v>2024</v>
      </c>
    </row>
    <row r="392" s="102" customFormat="1" ht="15.75" customHeight="1" spans="1:11">
      <c r="A392" s="106" t="s">
        <v>1662</v>
      </c>
      <c r="B392" s="106" t="s">
        <v>449</v>
      </c>
      <c r="C392" s="106" t="s">
        <v>1019</v>
      </c>
      <c r="D392" s="106" t="s">
        <v>1663</v>
      </c>
      <c r="E392" s="106" t="s">
        <v>1664</v>
      </c>
      <c r="F392" s="106" t="s">
        <v>1022</v>
      </c>
      <c r="G392" s="106" t="s">
        <v>1023</v>
      </c>
      <c r="H392" s="106">
        <v>490</v>
      </c>
      <c r="I392" s="106" t="s">
        <v>460</v>
      </c>
      <c r="J392" s="106" t="s">
        <v>1024</v>
      </c>
      <c r="K392" s="106">
        <v>2024</v>
      </c>
    </row>
    <row r="393" s="102" customFormat="1" ht="15.75" customHeight="1" spans="1:11">
      <c r="A393" s="106" t="s">
        <v>1597</v>
      </c>
      <c r="B393" s="106" t="s">
        <v>449</v>
      </c>
      <c r="C393" s="106" t="s">
        <v>1205</v>
      </c>
      <c r="D393" s="106" t="s">
        <v>1598</v>
      </c>
      <c r="E393" s="106" t="s">
        <v>1599</v>
      </c>
      <c r="F393" s="106" t="s">
        <v>1031</v>
      </c>
      <c r="G393" s="106" t="s">
        <v>1023</v>
      </c>
      <c r="H393" s="106">
        <v>75</v>
      </c>
      <c r="I393" s="106" t="s">
        <v>460</v>
      </c>
      <c r="J393" s="106" t="s">
        <v>1024</v>
      </c>
      <c r="K393" s="106">
        <v>2024</v>
      </c>
    </row>
    <row r="394" s="102" customFormat="1" ht="15.75" customHeight="1" spans="1:11">
      <c r="A394" s="106" t="s">
        <v>1665</v>
      </c>
      <c r="B394" s="106" t="s">
        <v>449</v>
      </c>
      <c r="C394" s="106" t="s">
        <v>469</v>
      </c>
      <c r="D394" s="106" t="s">
        <v>1666</v>
      </c>
      <c r="E394" s="106" t="s">
        <v>1667</v>
      </c>
      <c r="F394" s="106" t="s">
        <v>1022</v>
      </c>
      <c r="G394" s="106" t="s">
        <v>1023</v>
      </c>
      <c r="H394" s="106">
        <v>470</v>
      </c>
      <c r="I394" s="106" t="s">
        <v>460</v>
      </c>
      <c r="J394" s="106" t="s">
        <v>1024</v>
      </c>
      <c r="K394" s="106">
        <v>2025</v>
      </c>
    </row>
    <row r="395" s="102" customFormat="1" ht="15.75" customHeight="1" spans="1:11">
      <c r="A395" s="106" t="s">
        <v>1665</v>
      </c>
      <c r="B395" s="106" t="s">
        <v>449</v>
      </c>
      <c r="C395" s="106" t="s">
        <v>469</v>
      </c>
      <c r="D395" s="106" t="s">
        <v>1666</v>
      </c>
      <c r="E395" s="106" t="s">
        <v>1667</v>
      </c>
      <c r="F395" s="106" t="s">
        <v>1031</v>
      </c>
      <c r="G395" s="106" t="s">
        <v>1023</v>
      </c>
      <c r="H395" s="106">
        <v>470</v>
      </c>
      <c r="I395" s="106" t="s">
        <v>460</v>
      </c>
      <c r="J395" s="106" t="s">
        <v>1024</v>
      </c>
      <c r="K395" s="106">
        <v>2025</v>
      </c>
    </row>
    <row r="396" s="102" customFormat="1" ht="15.75" customHeight="1" spans="1:11">
      <c r="A396" s="106" t="s">
        <v>1668</v>
      </c>
      <c r="B396" s="106" t="s">
        <v>449</v>
      </c>
      <c r="C396" s="106" t="s">
        <v>469</v>
      </c>
      <c r="D396" s="106" t="s">
        <v>1669</v>
      </c>
      <c r="E396" s="106" t="s">
        <v>1670</v>
      </c>
      <c r="F396" s="106" t="s">
        <v>1022</v>
      </c>
      <c r="G396" s="106" t="s">
        <v>1023</v>
      </c>
      <c r="H396" s="106">
        <v>460</v>
      </c>
      <c r="I396" s="106" t="s">
        <v>460</v>
      </c>
      <c r="J396" s="106" t="s">
        <v>1024</v>
      </c>
      <c r="K396" s="106">
        <v>2025</v>
      </c>
    </row>
    <row r="397" s="102" customFormat="1" ht="15.75" customHeight="1" spans="1:11">
      <c r="A397" s="106" t="s">
        <v>1668</v>
      </c>
      <c r="B397" s="106" t="s">
        <v>449</v>
      </c>
      <c r="C397" s="106" t="s">
        <v>469</v>
      </c>
      <c r="D397" s="106" t="s">
        <v>1669</v>
      </c>
      <c r="E397" s="106" t="s">
        <v>1670</v>
      </c>
      <c r="F397" s="106" t="s">
        <v>1031</v>
      </c>
      <c r="G397" s="106" t="s">
        <v>1023</v>
      </c>
      <c r="H397" s="106">
        <v>460</v>
      </c>
      <c r="I397" s="106" t="s">
        <v>460</v>
      </c>
      <c r="J397" s="106" t="s">
        <v>1024</v>
      </c>
      <c r="K397" s="106">
        <v>2025</v>
      </c>
    </row>
    <row r="398" s="102" customFormat="1" ht="15.75" customHeight="1" spans="1:11">
      <c r="A398" s="106" t="s">
        <v>1671</v>
      </c>
      <c r="B398" s="106" t="s">
        <v>449</v>
      </c>
      <c r="C398" s="106" t="s">
        <v>469</v>
      </c>
      <c r="D398" s="106" t="s">
        <v>1672</v>
      </c>
      <c r="E398" s="106" t="s">
        <v>1673</v>
      </c>
      <c r="F398" s="106" t="s">
        <v>1022</v>
      </c>
      <c r="G398" s="106" t="s">
        <v>1023</v>
      </c>
      <c r="H398" s="106">
        <v>400</v>
      </c>
      <c r="I398" s="106" t="s">
        <v>460</v>
      </c>
      <c r="J398" s="106" t="s">
        <v>1024</v>
      </c>
      <c r="K398" s="106">
        <v>2025</v>
      </c>
    </row>
    <row r="399" s="102" customFormat="1" ht="15.75" customHeight="1" spans="1:11">
      <c r="A399" s="106" t="s">
        <v>1671</v>
      </c>
      <c r="B399" s="106" t="s">
        <v>449</v>
      </c>
      <c r="C399" s="106" t="s">
        <v>469</v>
      </c>
      <c r="D399" s="106" t="s">
        <v>1672</v>
      </c>
      <c r="E399" s="106" t="s">
        <v>1673</v>
      </c>
      <c r="F399" s="106" t="s">
        <v>1031</v>
      </c>
      <c r="G399" s="106" t="s">
        <v>1023</v>
      </c>
      <c r="H399" s="106">
        <v>400</v>
      </c>
      <c r="I399" s="106" t="s">
        <v>460</v>
      </c>
      <c r="J399" s="106" t="s">
        <v>1024</v>
      </c>
      <c r="K399" s="106">
        <v>2025</v>
      </c>
    </row>
    <row r="400" s="102" customFormat="1" ht="15.75" customHeight="1" spans="1:11">
      <c r="A400" s="106" t="s">
        <v>1674</v>
      </c>
      <c r="B400" s="106" t="s">
        <v>449</v>
      </c>
      <c r="C400" s="106" t="s">
        <v>469</v>
      </c>
      <c r="D400" s="106" t="s">
        <v>1675</v>
      </c>
      <c r="E400" s="106" t="s">
        <v>1676</v>
      </c>
      <c r="F400" s="106" t="s">
        <v>1022</v>
      </c>
      <c r="G400" s="106" t="s">
        <v>1023</v>
      </c>
      <c r="H400" s="106">
        <v>460</v>
      </c>
      <c r="I400" s="106" t="s">
        <v>460</v>
      </c>
      <c r="J400" s="106" t="s">
        <v>1024</v>
      </c>
      <c r="K400" s="106">
        <v>2025</v>
      </c>
    </row>
    <row r="401" s="102" customFormat="1" ht="15.75" customHeight="1" spans="1:11">
      <c r="A401" s="106" t="s">
        <v>1674</v>
      </c>
      <c r="B401" s="106" t="s">
        <v>449</v>
      </c>
      <c r="C401" s="106" t="s">
        <v>469</v>
      </c>
      <c r="D401" s="106" t="s">
        <v>1675</v>
      </c>
      <c r="E401" s="106" t="s">
        <v>1676</v>
      </c>
      <c r="F401" s="106" t="s">
        <v>1031</v>
      </c>
      <c r="G401" s="106" t="s">
        <v>1023</v>
      </c>
      <c r="H401" s="106">
        <v>460</v>
      </c>
      <c r="I401" s="106" t="s">
        <v>460</v>
      </c>
      <c r="J401" s="106" t="s">
        <v>1024</v>
      </c>
      <c r="K401" s="106">
        <v>2025</v>
      </c>
    </row>
    <row r="402" s="102" customFormat="1" ht="15.75" customHeight="1" spans="1:11">
      <c r="A402" s="106" t="s">
        <v>1127</v>
      </c>
      <c r="B402" s="106" t="s">
        <v>449</v>
      </c>
      <c r="C402" s="106" t="s">
        <v>469</v>
      </c>
      <c r="D402" s="106" t="s">
        <v>1128</v>
      </c>
      <c r="E402" s="106" t="s">
        <v>1677</v>
      </c>
      <c r="F402" s="106" t="s">
        <v>1022</v>
      </c>
      <c r="G402" s="106" t="s">
        <v>1085</v>
      </c>
      <c r="H402" s="106">
        <v>650</v>
      </c>
      <c r="I402" s="106" t="s">
        <v>460</v>
      </c>
      <c r="J402" s="106" t="s">
        <v>1024</v>
      </c>
      <c r="K402" s="106">
        <v>2025</v>
      </c>
    </row>
    <row r="403" s="102" customFormat="1" ht="15.75" customHeight="1" spans="1:11">
      <c r="A403" s="106" t="s">
        <v>1127</v>
      </c>
      <c r="B403" s="106" t="s">
        <v>449</v>
      </c>
      <c r="C403" s="106" t="s">
        <v>469</v>
      </c>
      <c r="D403" s="106" t="s">
        <v>1128</v>
      </c>
      <c r="E403" s="106" t="s">
        <v>1677</v>
      </c>
      <c r="F403" s="106" t="s">
        <v>1031</v>
      </c>
      <c r="G403" s="106" t="s">
        <v>1085</v>
      </c>
      <c r="H403" s="106">
        <v>650</v>
      </c>
      <c r="I403" s="106" t="s">
        <v>460</v>
      </c>
      <c r="J403" s="106" t="s">
        <v>1024</v>
      </c>
      <c r="K403" s="106">
        <v>2025</v>
      </c>
    </row>
    <row r="404" s="102" customFormat="1" ht="15.75" customHeight="1" spans="1:11">
      <c r="A404" s="106" t="s">
        <v>1678</v>
      </c>
      <c r="B404" s="106" t="s">
        <v>449</v>
      </c>
      <c r="C404" s="106" t="s">
        <v>469</v>
      </c>
      <c r="D404" s="106" t="s">
        <v>1679</v>
      </c>
      <c r="E404" s="106" t="s">
        <v>1680</v>
      </c>
      <c r="F404" s="106" t="s">
        <v>1022</v>
      </c>
      <c r="G404" s="106" t="s">
        <v>1023</v>
      </c>
      <c r="H404" s="106">
        <v>115</v>
      </c>
      <c r="I404" s="106" t="s">
        <v>460</v>
      </c>
      <c r="J404" s="106" t="s">
        <v>1024</v>
      </c>
      <c r="K404" s="106">
        <v>2025</v>
      </c>
    </row>
    <row r="405" s="102" customFormat="1" ht="15.75" customHeight="1" spans="1:11">
      <c r="A405" s="106" t="s">
        <v>1678</v>
      </c>
      <c r="B405" s="106" t="s">
        <v>449</v>
      </c>
      <c r="C405" s="106" t="s">
        <v>469</v>
      </c>
      <c r="D405" s="106" t="s">
        <v>1679</v>
      </c>
      <c r="E405" s="106" t="s">
        <v>1680</v>
      </c>
      <c r="F405" s="106" t="s">
        <v>1031</v>
      </c>
      <c r="G405" s="106" t="s">
        <v>1023</v>
      </c>
      <c r="H405" s="106">
        <v>115</v>
      </c>
      <c r="I405" s="106" t="s">
        <v>460</v>
      </c>
      <c r="J405" s="106" t="s">
        <v>1024</v>
      </c>
      <c r="K405" s="106">
        <v>2025</v>
      </c>
    </row>
    <row r="406" s="102" customFormat="1" ht="15.75" customHeight="1" spans="1:11">
      <c r="A406" s="106" t="s">
        <v>1678</v>
      </c>
      <c r="B406" s="106" t="s">
        <v>449</v>
      </c>
      <c r="C406" s="106" t="s">
        <v>469</v>
      </c>
      <c r="D406" s="106" t="s">
        <v>1679</v>
      </c>
      <c r="E406" s="106" t="s">
        <v>1680</v>
      </c>
      <c r="F406" s="106" t="s">
        <v>1040</v>
      </c>
      <c r="G406" s="106" t="s">
        <v>1023</v>
      </c>
      <c r="H406" s="106">
        <v>115</v>
      </c>
      <c r="I406" s="106" t="s">
        <v>460</v>
      </c>
      <c r="J406" s="106" t="s">
        <v>1024</v>
      </c>
      <c r="K406" s="106">
        <v>2025</v>
      </c>
    </row>
    <row r="407" s="102" customFormat="1" ht="15.75" customHeight="1" spans="1:11">
      <c r="A407" s="106" t="s">
        <v>1681</v>
      </c>
      <c r="B407" s="106" t="s">
        <v>449</v>
      </c>
      <c r="C407" s="106" t="s">
        <v>469</v>
      </c>
      <c r="D407" s="106" t="s">
        <v>1682</v>
      </c>
      <c r="E407" s="106" t="s">
        <v>1683</v>
      </c>
      <c r="F407" s="106" t="s">
        <v>1035</v>
      </c>
      <c r="G407" s="106" t="s">
        <v>1085</v>
      </c>
      <c r="H407" s="106">
        <v>800</v>
      </c>
      <c r="I407" s="106" t="s">
        <v>460</v>
      </c>
      <c r="J407" s="106" t="s">
        <v>1024</v>
      </c>
      <c r="K407" s="106">
        <v>2025</v>
      </c>
    </row>
    <row r="408" s="102" customFormat="1" ht="15.75" customHeight="1" spans="1:11">
      <c r="A408" s="106" t="s">
        <v>1681</v>
      </c>
      <c r="B408" s="106" t="s">
        <v>449</v>
      </c>
      <c r="C408" s="106" t="s">
        <v>469</v>
      </c>
      <c r="D408" s="106" t="s">
        <v>1682</v>
      </c>
      <c r="E408" s="106" t="s">
        <v>1683</v>
      </c>
      <c r="F408" s="106" t="s">
        <v>1036</v>
      </c>
      <c r="G408" s="106" t="s">
        <v>1085</v>
      </c>
      <c r="H408" s="106">
        <v>800</v>
      </c>
      <c r="I408" s="106" t="s">
        <v>460</v>
      </c>
      <c r="J408" s="106" t="s">
        <v>1024</v>
      </c>
      <c r="K408" s="106">
        <v>2025</v>
      </c>
    </row>
    <row r="409" s="102" customFormat="1" ht="15.75" customHeight="1" spans="1:11">
      <c r="A409" s="106" t="s">
        <v>1684</v>
      </c>
      <c r="B409" s="106" t="s">
        <v>449</v>
      </c>
      <c r="C409" s="106" t="s">
        <v>479</v>
      </c>
      <c r="D409" s="106" t="s">
        <v>1685</v>
      </c>
      <c r="E409" s="106" t="s">
        <v>1686</v>
      </c>
      <c r="F409" s="106" t="s">
        <v>1022</v>
      </c>
      <c r="G409" s="106" t="s">
        <v>1023</v>
      </c>
      <c r="H409" s="106">
        <v>750</v>
      </c>
      <c r="I409" s="106" t="s">
        <v>460</v>
      </c>
      <c r="J409" s="106" t="s">
        <v>1024</v>
      </c>
      <c r="K409" s="106">
        <v>2025</v>
      </c>
    </row>
    <row r="410" s="102" customFormat="1" ht="15.75" customHeight="1" spans="1:11">
      <c r="A410" s="106" t="s">
        <v>1684</v>
      </c>
      <c r="B410" s="106" t="s">
        <v>449</v>
      </c>
      <c r="C410" s="106" t="s">
        <v>479</v>
      </c>
      <c r="D410" s="106" t="s">
        <v>1685</v>
      </c>
      <c r="E410" s="106" t="s">
        <v>1686</v>
      </c>
      <c r="F410" s="106" t="s">
        <v>1031</v>
      </c>
      <c r="G410" s="106" t="s">
        <v>1023</v>
      </c>
      <c r="H410" s="106">
        <v>750</v>
      </c>
      <c r="I410" s="106" t="s">
        <v>460</v>
      </c>
      <c r="J410" s="106" t="s">
        <v>1024</v>
      </c>
      <c r="K410" s="106">
        <v>2025</v>
      </c>
    </row>
    <row r="411" s="102" customFormat="1" ht="15.75" customHeight="1" spans="1:11">
      <c r="A411" s="106" t="s">
        <v>1687</v>
      </c>
      <c r="B411" s="106" t="s">
        <v>449</v>
      </c>
      <c r="C411" s="106" t="s">
        <v>476</v>
      </c>
      <c r="D411" s="106" t="s">
        <v>1688</v>
      </c>
      <c r="E411" s="106" t="s">
        <v>1689</v>
      </c>
      <c r="F411" s="106" t="s">
        <v>1022</v>
      </c>
      <c r="G411" s="106" t="s">
        <v>1023</v>
      </c>
      <c r="H411" s="106">
        <v>460</v>
      </c>
      <c r="I411" s="106" t="s">
        <v>460</v>
      </c>
      <c r="J411" s="106" t="s">
        <v>1024</v>
      </c>
      <c r="K411" s="106">
        <v>2025</v>
      </c>
    </row>
    <row r="412" s="102" customFormat="1" ht="15.75" customHeight="1" spans="1:11">
      <c r="A412" s="106" t="s">
        <v>1687</v>
      </c>
      <c r="B412" s="106" t="s">
        <v>449</v>
      </c>
      <c r="C412" s="106" t="s">
        <v>476</v>
      </c>
      <c r="D412" s="106" t="s">
        <v>1688</v>
      </c>
      <c r="E412" s="106" t="s">
        <v>1689</v>
      </c>
      <c r="F412" s="106" t="s">
        <v>1031</v>
      </c>
      <c r="G412" s="106" t="s">
        <v>1023</v>
      </c>
      <c r="H412" s="106">
        <v>460</v>
      </c>
      <c r="I412" s="106" t="s">
        <v>460</v>
      </c>
      <c r="J412" s="106" t="s">
        <v>1024</v>
      </c>
      <c r="K412" s="106">
        <v>2025</v>
      </c>
    </row>
    <row r="413" s="102" customFormat="1" ht="15.75" customHeight="1" spans="1:11">
      <c r="A413" s="106" t="s">
        <v>1154</v>
      </c>
      <c r="B413" s="106" t="s">
        <v>449</v>
      </c>
      <c r="C413" s="106" t="s">
        <v>469</v>
      </c>
      <c r="D413" s="106" t="s">
        <v>1155</v>
      </c>
      <c r="E413" s="106" t="s">
        <v>1690</v>
      </c>
      <c r="F413" s="106" t="s">
        <v>1047</v>
      </c>
      <c r="G413" s="106" t="s">
        <v>1023</v>
      </c>
      <c r="H413" s="106">
        <v>460</v>
      </c>
      <c r="I413" s="106" t="s">
        <v>460</v>
      </c>
      <c r="J413" s="106" t="s">
        <v>1024</v>
      </c>
      <c r="K413" s="106">
        <v>2025</v>
      </c>
    </row>
    <row r="414" s="102" customFormat="1" ht="15.75" customHeight="1" spans="1:11">
      <c r="A414" s="106" t="s">
        <v>1154</v>
      </c>
      <c r="B414" s="106" t="s">
        <v>449</v>
      </c>
      <c r="C414" s="106" t="s">
        <v>469</v>
      </c>
      <c r="D414" s="106" t="s">
        <v>1155</v>
      </c>
      <c r="E414" s="106" t="s">
        <v>1690</v>
      </c>
      <c r="F414" s="106" t="s">
        <v>1049</v>
      </c>
      <c r="G414" s="106" t="s">
        <v>1023</v>
      </c>
      <c r="H414" s="106">
        <v>120</v>
      </c>
      <c r="I414" s="106" t="s">
        <v>460</v>
      </c>
      <c r="J414" s="106" t="s">
        <v>1024</v>
      </c>
      <c r="K414" s="106">
        <v>2025</v>
      </c>
    </row>
    <row r="415" s="102" customFormat="1" ht="15.75" customHeight="1" spans="1:11">
      <c r="A415" s="106" t="s">
        <v>1691</v>
      </c>
      <c r="B415" s="106" t="s">
        <v>449</v>
      </c>
      <c r="C415" s="106" t="s">
        <v>469</v>
      </c>
      <c r="D415" s="106" t="s">
        <v>1692</v>
      </c>
      <c r="E415" s="106" t="s">
        <v>1693</v>
      </c>
      <c r="F415" s="106" t="s">
        <v>1047</v>
      </c>
      <c r="G415" s="106" t="s">
        <v>1023</v>
      </c>
      <c r="H415" s="106">
        <v>460</v>
      </c>
      <c r="I415" s="106" t="s">
        <v>460</v>
      </c>
      <c r="J415" s="106" t="s">
        <v>1024</v>
      </c>
      <c r="K415" s="106">
        <v>2025</v>
      </c>
    </row>
    <row r="416" s="102" customFormat="1" ht="15.75" customHeight="1" spans="1:11">
      <c r="A416" s="106" t="s">
        <v>1691</v>
      </c>
      <c r="B416" s="106" t="s">
        <v>449</v>
      </c>
      <c r="C416" s="106" t="s">
        <v>469</v>
      </c>
      <c r="D416" s="106" t="s">
        <v>1692</v>
      </c>
      <c r="E416" s="106" t="s">
        <v>1693</v>
      </c>
      <c r="F416" s="106" t="s">
        <v>1049</v>
      </c>
      <c r="G416" s="106" t="s">
        <v>1023</v>
      </c>
      <c r="H416" s="106">
        <v>115</v>
      </c>
      <c r="I416" s="106" t="s">
        <v>460</v>
      </c>
      <c r="J416" s="106" t="s">
        <v>1024</v>
      </c>
      <c r="K416" s="106">
        <v>2025</v>
      </c>
    </row>
    <row r="417" s="102" customFormat="1" ht="15.75" customHeight="1" spans="1:11">
      <c r="A417" s="106" t="s">
        <v>1694</v>
      </c>
      <c r="B417" s="106" t="s">
        <v>449</v>
      </c>
      <c r="C417" s="106" t="s">
        <v>479</v>
      </c>
      <c r="D417" s="106" t="s">
        <v>1695</v>
      </c>
      <c r="E417" s="106" t="s">
        <v>1696</v>
      </c>
      <c r="F417" s="106" t="s">
        <v>1022</v>
      </c>
      <c r="G417" s="106" t="s">
        <v>1023</v>
      </c>
      <c r="H417" s="106">
        <v>735</v>
      </c>
      <c r="I417" s="106" t="s">
        <v>460</v>
      </c>
      <c r="J417" s="106" t="s">
        <v>1024</v>
      </c>
      <c r="K417" s="106">
        <v>2025</v>
      </c>
    </row>
    <row r="418" s="102" customFormat="1" ht="15.75" customHeight="1" spans="1:11">
      <c r="A418" s="106" t="s">
        <v>1694</v>
      </c>
      <c r="B418" s="106" t="s">
        <v>449</v>
      </c>
      <c r="C418" s="106" t="s">
        <v>479</v>
      </c>
      <c r="D418" s="106" t="s">
        <v>1695</v>
      </c>
      <c r="E418" s="106" t="s">
        <v>1696</v>
      </c>
      <c r="F418" s="106" t="s">
        <v>1031</v>
      </c>
      <c r="G418" s="106" t="s">
        <v>1023</v>
      </c>
      <c r="H418" s="106">
        <v>735</v>
      </c>
      <c r="I418" s="106" t="s">
        <v>460</v>
      </c>
      <c r="J418" s="106" t="s">
        <v>1024</v>
      </c>
      <c r="K418" s="106">
        <v>2025</v>
      </c>
    </row>
    <row r="419" s="102" customFormat="1" ht="15.75" customHeight="1" spans="1:11">
      <c r="A419" s="106" t="s">
        <v>1697</v>
      </c>
      <c r="B419" s="106" t="s">
        <v>449</v>
      </c>
      <c r="C419" s="106" t="s">
        <v>469</v>
      </c>
      <c r="D419" s="106" t="s">
        <v>1698</v>
      </c>
      <c r="E419" s="106" t="s">
        <v>1699</v>
      </c>
      <c r="F419" s="106" t="s">
        <v>1022</v>
      </c>
      <c r="G419" s="106" t="s">
        <v>1023</v>
      </c>
      <c r="H419" s="106">
        <v>400</v>
      </c>
      <c r="I419" s="106" t="s">
        <v>460</v>
      </c>
      <c r="J419" s="106" t="s">
        <v>1024</v>
      </c>
      <c r="K419" s="106">
        <v>2025</v>
      </c>
    </row>
    <row r="420" s="102" customFormat="1" ht="15.75" customHeight="1" spans="1:11">
      <c r="A420" s="106" t="s">
        <v>1697</v>
      </c>
      <c r="B420" s="106" t="s">
        <v>449</v>
      </c>
      <c r="C420" s="106" t="s">
        <v>469</v>
      </c>
      <c r="D420" s="106" t="s">
        <v>1698</v>
      </c>
      <c r="E420" s="106" t="s">
        <v>1699</v>
      </c>
      <c r="F420" s="106" t="s">
        <v>1031</v>
      </c>
      <c r="G420" s="106" t="s">
        <v>1023</v>
      </c>
      <c r="H420" s="106">
        <v>400</v>
      </c>
      <c r="I420" s="106" t="s">
        <v>460</v>
      </c>
      <c r="J420" s="106" t="s">
        <v>1024</v>
      </c>
      <c r="K420" s="106">
        <v>2025</v>
      </c>
    </row>
    <row r="421" s="102" customFormat="1" ht="15.75" customHeight="1" spans="1:11">
      <c r="A421" s="106" t="s">
        <v>1697</v>
      </c>
      <c r="B421" s="106" t="s">
        <v>449</v>
      </c>
      <c r="C421" s="106" t="s">
        <v>469</v>
      </c>
      <c r="D421" s="106" t="s">
        <v>1698</v>
      </c>
      <c r="E421" s="106" t="s">
        <v>1699</v>
      </c>
      <c r="F421" s="106" t="s">
        <v>1040</v>
      </c>
      <c r="G421" s="106" t="s">
        <v>1023</v>
      </c>
      <c r="H421" s="106">
        <v>400</v>
      </c>
      <c r="I421" s="106" t="s">
        <v>460</v>
      </c>
      <c r="J421" s="106" t="s">
        <v>1024</v>
      </c>
      <c r="K421" s="106">
        <v>2025</v>
      </c>
    </row>
    <row r="422" s="102" customFormat="1" ht="15.75" customHeight="1" spans="1:11">
      <c r="A422" s="106" t="s">
        <v>1697</v>
      </c>
      <c r="B422" s="106" t="s">
        <v>449</v>
      </c>
      <c r="C422" s="106" t="s">
        <v>469</v>
      </c>
      <c r="D422" s="106" t="s">
        <v>1698</v>
      </c>
      <c r="E422" s="106" t="s">
        <v>1699</v>
      </c>
      <c r="F422" s="106" t="s">
        <v>1090</v>
      </c>
      <c r="G422" s="106" t="s">
        <v>1023</v>
      </c>
      <c r="H422" s="106">
        <v>400</v>
      </c>
      <c r="I422" s="106" t="s">
        <v>460</v>
      </c>
      <c r="J422" s="106" t="s">
        <v>1024</v>
      </c>
      <c r="K422" s="106">
        <v>2025</v>
      </c>
    </row>
    <row r="423" s="102" customFormat="1" ht="15.75" customHeight="1" spans="1:11">
      <c r="A423" s="106" t="s">
        <v>1700</v>
      </c>
      <c r="B423" s="106" t="s">
        <v>449</v>
      </c>
      <c r="C423" s="106" t="s">
        <v>469</v>
      </c>
      <c r="D423" s="106" t="s">
        <v>1701</v>
      </c>
      <c r="E423" s="106" t="s">
        <v>1702</v>
      </c>
      <c r="F423" s="106" t="s">
        <v>1047</v>
      </c>
      <c r="G423" s="106" t="s">
        <v>1023</v>
      </c>
      <c r="H423" s="106">
        <v>100</v>
      </c>
      <c r="I423" s="106" t="s">
        <v>460</v>
      </c>
      <c r="J423" s="106" t="s">
        <v>1024</v>
      </c>
      <c r="K423" s="106">
        <v>2025</v>
      </c>
    </row>
    <row r="424" s="102" customFormat="1" ht="15.75" customHeight="1" spans="1:11">
      <c r="A424" s="106" t="s">
        <v>1700</v>
      </c>
      <c r="B424" s="106" t="s">
        <v>449</v>
      </c>
      <c r="C424" s="106" t="s">
        <v>469</v>
      </c>
      <c r="D424" s="106" t="s">
        <v>1701</v>
      </c>
      <c r="E424" s="106" t="s">
        <v>1703</v>
      </c>
      <c r="F424" s="106" t="s">
        <v>1049</v>
      </c>
      <c r="G424" s="106" t="s">
        <v>1023</v>
      </c>
      <c r="H424" s="106">
        <v>100</v>
      </c>
      <c r="I424" s="106" t="s">
        <v>460</v>
      </c>
      <c r="J424" s="106" t="s">
        <v>1024</v>
      </c>
      <c r="K424" s="106">
        <v>2025</v>
      </c>
    </row>
    <row r="425" s="102" customFormat="1" ht="15.75" customHeight="1" spans="1:11">
      <c r="A425" s="106" t="s">
        <v>1704</v>
      </c>
      <c r="B425" s="106" t="s">
        <v>449</v>
      </c>
      <c r="C425" s="106" t="s">
        <v>1167</v>
      </c>
      <c r="D425" s="106" t="s">
        <v>1705</v>
      </c>
      <c r="E425" s="106" t="s">
        <v>1706</v>
      </c>
      <c r="F425" s="106" t="s">
        <v>1047</v>
      </c>
      <c r="G425" s="106" t="s">
        <v>1023</v>
      </c>
      <c r="H425" s="106">
        <v>500</v>
      </c>
      <c r="I425" s="106" t="s">
        <v>460</v>
      </c>
      <c r="J425" s="106" t="s">
        <v>1024</v>
      </c>
      <c r="K425" s="106">
        <v>2025</v>
      </c>
    </row>
    <row r="426" s="102" customFormat="1" ht="15.75" customHeight="1" spans="1:11">
      <c r="A426" s="106" t="s">
        <v>1704</v>
      </c>
      <c r="B426" s="106" t="s">
        <v>449</v>
      </c>
      <c r="C426" s="106" t="s">
        <v>1167</v>
      </c>
      <c r="D426" s="106" t="s">
        <v>1705</v>
      </c>
      <c r="E426" s="106" t="s">
        <v>1706</v>
      </c>
      <c r="F426" s="106" t="s">
        <v>1049</v>
      </c>
      <c r="G426" s="106" t="s">
        <v>1023</v>
      </c>
      <c r="H426" s="106">
        <v>500</v>
      </c>
      <c r="I426" s="106" t="s">
        <v>460</v>
      </c>
      <c r="J426" s="106" t="s">
        <v>1024</v>
      </c>
      <c r="K426" s="106">
        <v>2025</v>
      </c>
    </row>
    <row r="427" s="102" customFormat="1" ht="15.75" customHeight="1" spans="1:11">
      <c r="A427" s="106" t="s">
        <v>1707</v>
      </c>
      <c r="B427" s="106" t="s">
        <v>449</v>
      </c>
      <c r="C427" s="106" t="s">
        <v>479</v>
      </c>
      <c r="D427" s="106" t="s">
        <v>1708</v>
      </c>
      <c r="E427" s="106" t="s">
        <v>1709</v>
      </c>
      <c r="F427" s="106" t="s">
        <v>1022</v>
      </c>
      <c r="G427" s="106" t="s">
        <v>1710</v>
      </c>
      <c r="H427" s="106">
        <v>745</v>
      </c>
      <c r="I427" s="106" t="s">
        <v>460</v>
      </c>
      <c r="J427" s="106" t="s">
        <v>1024</v>
      </c>
      <c r="K427" s="106">
        <v>2025</v>
      </c>
    </row>
    <row r="428" s="102" customFormat="1" ht="15.75" customHeight="1" spans="1:11">
      <c r="A428" s="106" t="s">
        <v>1711</v>
      </c>
      <c r="B428" s="106" t="s">
        <v>449</v>
      </c>
      <c r="C428" s="106" t="s">
        <v>469</v>
      </c>
      <c r="D428" s="106" t="s">
        <v>1712</v>
      </c>
      <c r="E428" s="106" t="s">
        <v>1713</v>
      </c>
      <c r="F428" s="106" t="s">
        <v>1022</v>
      </c>
      <c r="G428" s="106" t="s">
        <v>1023</v>
      </c>
      <c r="H428" s="106">
        <v>700</v>
      </c>
      <c r="I428" s="106" t="s">
        <v>460</v>
      </c>
      <c r="J428" s="106" t="s">
        <v>1024</v>
      </c>
      <c r="K428" s="106">
        <v>2026</v>
      </c>
    </row>
    <row r="429" s="102" customFormat="1" ht="15.75" customHeight="1" spans="1:11">
      <c r="A429" s="106" t="s">
        <v>1711</v>
      </c>
      <c r="B429" s="106" t="s">
        <v>449</v>
      </c>
      <c r="C429" s="106" t="s">
        <v>469</v>
      </c>
      <c r="D429" s="106" t="s">
        <v>1712</v>
      </c>
      <c r="E429" s="106" t="s">
        <v>1713</v>
      </c>
      <c r="F429" s="106" t="s">
        <v>1031</v>
      </c>
      <c r="G429" s="106" t="s">
        <v>1023</v>
      </c>
      <c r="H429" s="106">
        <v>700</v>
      </c>
      <c r="I429" s="106" t="s">
        <v>460</v>
      </c>
      <c r="J429" s="106" t="s">
        <v>1024</v>
      </c>
      <c r="K429" s="106">
        <v>2026</v>
      </c>
    </row>
    <row r="430" s="102" customFormat="1" ht="15.75" customHeight="1" spans="1:11">
      <c r="A430" s="106" t="s">
        <v>1714</v>
      </c>
      <c r="B430" s="106" t="s">
        <v>449</v>
      </c>
      <c r="C430" s="106" t="s">
        <v>469</v>
      </c>
      <c r="D430" s="106" t="s">
        <v>1715</v>
      </c>
      <c r="E430" s="106" t="s">
        <v>1716</v>
      </c>
      <c r="F430" s="106" t="s">
        <v>1035</v>
      </c>
      <c r="G430" s="106" t="s">
        <v>1023</v>
      </c>
      <c r="H430" s="106">
        <v>600</v>
      </c>
      <c r="I430" s="106" t="s">
        <v>460</v>
      </c>
      <c r="J430" s="106" t="s">
        <v>1024</v>
      </c>
      <c r="K430" s="106">
        <v>2026</v>
      </c>
    </row>
    <row r="431" s="102" customFormat="1" ht="15.75" customHeight="1" spans="1:11">
      <c r="A431" s="106" t="s">
        <v>1714</v>
      </c>
      <c r="B431" s="106" t="s">
        <v>449</v>
      </c>
      <c r="C431" s="106" t="s">
        <v>469</v>
      </c>
      <c r="D431" s="106" t="s">
        <v>1715</v>
      </c>
      <c r="E431" s="106" t="s">
        <v>1716</v>
      </c>
      <c r="F431" s="106" t="s">
        <v>1036</v>
      </c>
      <c r="G431" s="106" t="s">
        <v>1023</v>
      </c>
      <c r="H431" s="106">
        <v>600</v>
      </c>
      <c r="I431" s="106" t="s">
        <v>460</v>
      </c>
      <c r="J431" s="106" t="s">
        <v>1024</v>
      </c>
      <c r="K431" s="106">
        <v>2026</v>
      </c>
    </row>
    <row r="432" s="102" customFormat="1" ht="15.75" customHeight="1" spans="1:11">
      <c r="A432" s="106" t="s">
        <v>1068</v>
      </c>
      <c r="B432" s="106" t="s">
        <v>449</v>
      </c>
      <c r="C432" s="106" t="s">
        <v>1069</v>
      </c>
      <c r="D432" s="106" t="s">
        <v>1070</v>
      </c>
      <c r="E432" s="106" t="s">
        <v>1071</v>
      </c>
      <c r="F432" s="106" t="s">
        <v>1047</v>
      </c>
      <c r="G432" s="106" t="s">
        <v>1023</v>
      </c>
      <c r="H432" s="106">
        <v>450</v>
      </c>
      <c r="I432" s="106" t="s">
        <v>460</v>
      </c>
      <c r="J432" s="106" t="s">
        <v>1024</v>
      </c>
      <c r="K432" s="106" t="s">
        <v>1048</v>
      </c>
    </row>
    <row r="433" s="102" customFormat="1" ht="15.75" customHeight="1" spans="1:11">
      <c r="A433" s="106" t="s">
        <v>1068</v>
      </c>
      <c r="B433" s="106" t="s">
        <v>449</v>
      </c>
      <c r="C433" s="106" t="s">
        <v>1069</v>
      </c>
      <c r="D433" s="106" t="s">
        <v>1070</v>
      </c>
      <c r="E433" s="106" t="s">
        <v>1071</v>
      </c>
      <c r="F433" s="106" t="s">
        <v>1049</v>
      </c>
      <c r="G433" s="106" t="s">
        <v>1023</v>
      </c>
      <c r="H433" s="106">
        <v>450</v>
      </c>
      <c r="I433" s="106" t="s">
        <v>460</v>
      </c>
      <c r="J433" s="106" t="s">
        <v>1024</v>
      </c>
      <c r="K433" s="106" t="s">
        <v>1048</v>
      </c>
    </row>
    <row r="434" s="102" customFormat="1" ht="15.75" customHeight="1" spans="1:11">
      <c r="A434" s="106" t="s">
        <v>1717</v>
      </c>
      <c r="B434" s="106" t="s">
        <v>449</v>
      </c>
      <c r="C434" s="106" t="s">
        <v>493</v>
      </c>
      <c r="D434" s="106" t="s">
        <v>1718</v>
      </c>
      <c r="E434" s="106" t="s">
        <v>1719</v>
      </c>
      <c r="F434" s="106" t="s">
        <v>1022</v>
      </c>
      <c r="G434" s="106" t="s">
        <v>1023</v>
      </c>
      <c r="H434" s="106">
        <v>450</v>
      </c>
      <c r="I434" s="106" t="s">
        <v>460</v>
      </c>
      <c r="J434" s="106" t="s">
        <v>1024</v>
      </c>
      <c r="K434" s="106" t="s">
        <v>1048</v>
      </c>
    </row>
    <row r="435" s="102" customFormat="1" ht="15.75" customHeight="1" spans="1:11">
      <c r="A435" s="106" t="s">
        <v>1717</v>
      </c>
      <c r="B435" s="106" t="s">
        <v>449</v>
      </c>
      <c r="C435" s="106" t="s">
        <v>493</v>
      </c>
      <c r="D435" s="106" t="s">
        <v>1718</v>
      </c>
      <c r="E435" s="106" t="s">
        <v>1719</v>
      </c>
      <c r="F435" s="106" t="s">
        <v>1031</v>
      </c>
      <c r="G435" s="106" t="s">
        <v>1023</v>
      </c>
      <c r="H435" s="106">
        <v>450</v>
      </c>
      <c r="I435" s="106" t="s">
        <v>460</v>
      </c>
      <c r="J435" s="106" t="s">
        <v>1024</v>
      </c>
      <c r="K435" s="106" t="s">
        <v>1048</v>
      </c>
    </row>
    <row r="436" s="102" customFormat="1" ht="15.75" customHeight="1" spans="1:11">
      <c r="A436" s="106" t="s">
        <v>1072</v>
      </c>
      <c r="B436" s="106" t="s">
        <v>449</v>
      </c>
      <c r="C436" s="106" t="s">
        <v>1019</v>
      </c>
      <c r="D436" s="106" t="s">
        <v>1073</v>
      </c>
      <c r="E436" s="106" t="s">
        <v>1074</v>
      </c>
      <c r="F436" s="106" t="s">
        <v>1047</v>
      </c>
      <c r="G436" s="106" t="s">
        <v>1023</v>
      </c>
      <c r="H436" s="106">
        <v>700</v>
      </c>
      <c r="I436" s="106" t="s">
        <v>460</v>
      </c>
      <c r="J436" s="106" t="s">
        <v>1024</v>
      </c>
      <c r="K436" s="106" t="s">
        <v>1048</v>
      </c>
    </row>
    <row r="437" s="102" customFormat="1" ht="15.75" customHeight="1" spans="1:11">
      <c r="A437" s="106" t="s">
        <v>1072</v>
      </c>
      <c r="B437" s="106" t="s">
        <v>449</v>
      </c>
      <c r="C437" s="106" t="s">
        <v>1019</v>
      </c>
      <c r="D437" s="106" t="s">
        <v>1073</v>
      </c>
      <c r="E437" s="106" t="s">
        <v>1074</v>
      </c>
      <c r="F437" s="106" t="s">
        <v>1049</v>
      </c>
      <c r="G437" s="106" t="s">
        <v>1023</v>
      </c>
      <c r="H437" s="106">
        <v>700</v>
      </c>
      <c r="I437" s="106" t="s">
        <v>460</v>
      </c>
      <c r="J437" s="106" t="s">
        <v>1024</v>
      </c>
      <c r="K437" s="106" t="s">
        <v>1048</v>
      </c>
    </row>
    <row r="438" s="102" customFormat="1" ht="15.75" customHeight="1" spans="1:11">
      <c r="A438" s="106" t="s">
        <v>1341</v>
      </c>
      <c r="B438" s="106" t="s">
        <v>449</v>
      </c>
      <c r="C438" s="106" t="s">
        <v>1019</v>
      </c>
      <c r="D438" s="106" t="s">
        <v>1342</v>
      </c>
      <c r="E438" s="106" t="s">
        <v>1343</v>
      </c>
      <c r="F438" s="106" t="s">
        <v>1652</v>
      </c>
      <c r="G438" s="106" t="s">
        <v>1023</v>
      </c>
      <c r="H438" s="106">
        <v>700</v>
      </c>
      <c r="I438" s="106" t="s">
        <v>460</v>
      </c>
      <c r="J438" s="106" t="s">
        <v>1024</v>
      </c>
      <c r="K438" s="106" t="s">
        <v>1048</v>
      </c>
    </row>
    <row r="439" s="102" customFormat="1" ht="15.75" customHeight="1" spans="1:11">
      <c r="A439" s="106" t="s">
        <v>1720</v>
      </c>
      <c r="B439" s="106" t="s">
        <v>449</v>
      </c>
      <c r="C439" s="106" t="s">
        <v>493</v>
      </c>
      <c r="D439" s="106" t="s">
        <v>1721</v>
      </c>
      <c r="E439" s="106" t="s">
        <v>1722</v>
      </c>
      <c r="F439" s="106" t="s">
        <v>1031</v>
      </c>
      <c r="G439" s="106" t="s">
        <v>1023</v>
      </c>
      <c r="H439" s="106">
        <v>463</v>
      </c>
      <c r="I439" s="106" t="s">
        <v>460</v>
      </c>
      <c r="J439" s="106" t="s">
        <v>1024</v>
      </c>
      <c r="K439" s="106" t="s">
        <v>1048</v>
      </c>
    </row>
    <row r="440" s="102" customFormat="1" ht="15.75" customHeight="1" spans="1:11">
      <c r="A440" s="106" t="s">
        <v>1723</v>
      </c>
      <c r="B440" s="106" t="s">
        <v>449</v>
      </c>
      <c r="C440" s="106" t="s">
        <v>467</v>
      </c>
      <c r="D440" s="106" t="s">
        <v>1724</v>
      </c>
      <c r="E440" s="106" t="s">
        <v>1725</v>
      </c>
      <c r="F440" s="106" t="s">
        <v>1040</v>
      </c>
      <c r="G440" s="106" t="s">
        <v>1023</v>
      </c>
      <c r="H440" s="106">
        <v>50</v>
      </c>
      <c r="I440" s="106" t="s">
        <v>460</v>
      </c>
      <c r="J440" s="106" t="s">
        <v>1024</v>
      </c>
      <c r="K440" s="106" t="s">
        <v>1048</v>
      </c>
    </row>
    <row r="441" s="102" customFormat="1" ht="15.75" customHeight="1" spans="1:11">
      <c r="A441" s="106" t="s">
        <v>1723</v>
      </c>
      <c r="B441" s="106" t="s">
        <v>449</v>
      </c>
      <c r="C441" s="106" t="s">
        <v>467</v>
      </c>
      <c r="D441" s="106" t="s">
        <v>1724</v>
      </c>
      <c r="E441" s="106" t="s">
        <v>1725</v>
      </c>
      <c r="F441" s="106" t="s">
        <v>1090</v>
      </c>
      <c r="G441" s="106" t="s">
        <v>1023</v>
      </c>
      <c r="H441" s="106">
        <v>50</v>
      </c>
      <c r="I441" s="106" t="s">
        <v>460</v>
      </c>
      <c r="J441" s="106" t="s">
        <v>1024</v>
      </c>
      <c r="K441" s="106" t="s">
        <v>1048</v>
      </c>
    </row>
    <row r="442" s="102" customFormat="1" ht="15.75" customHeight="1" spans="1:11">
      <c r="A442" s="106" t="s">
        <v>1726</v>
      </c>
      <c r="B442" s="106" t="s">
        <v>449</v>
      </c>
      <c r="C442" s="106" t="s">
        <v>469</v>
      </c>
      <c r="D442" s="106" t="s">
        <v>1727</v>
      </c>
      <c r="E442" s="106" t="s">
        <v>1728</v>
      </c>
      <c r="F442" s="106" t="s">
        <v>1022</v>
      </c>
      <c r="G442" s="106" t="s">
        <v>1023</v>
      </c>
      <c r="H442" s="106">
        <v>120</v>
      </c>
      <c r="I442" s="106" t="s">
        <v>460</v>
      </c>
      <c r="J442" s="106" t="s">
        <v>1024</v>
      </c>
      <c r="K442" s="106" t="s">
        <v>1048</v>
      </c>
    </row>
    <row r="443" s="102" customFormat="1" ht="15.75" customHeight="1" spans="1:11">
      <c r="A443" s="106" t="s">
        <v>1726</v>
      </c>
      <c r="B443" s="106" t="s">
        <v>449</v>
      </c>
      <c r="C443" s="106" t="s">
        <v>469</v>
      </c>
      <c r="D443" s="106" t="s">
        <v>1727</v>
      </c>
      <c r="E443" s="106" t="s">
        <v>1728</v>
      </c>
      <c r="F443" s="106" t="s">
        <v>1031</v>
      </c>
      <c r="G443" s="106" t="s">
        <v>1023</v>
      </c>
      <c r="H443" s="106">
        <v>120</v>
      </c>
      <c r="I443" s="106" t="s">
        <v>460</v>
      </c>
      <c r="J443" s="106" t="s">
        <v>1024</v>
      </c>
      <c r="K443" s="106" t="s">
        <v>1048</v>
      </c>
    </row>
    <row r="444" s="102" customFormat="1" ht="15.75" customHeight="1" spans="1:11">
      <c r="A444" s="106" t="s">
        <v>1729</v>
      </c>
      <c r="B444" s="106" t="s">
        <v>449</v>
      </c>
      <c r="C444" s="106" t="s">
        <v>469</v>
      </c>
      <c r="D444" s="106" t="s">
        <v>1730</v>
      </c>
      <c r="E444" s="106" t="s">
        <v>1731</v>
      </c>
      <c r="F444" s="106" t="s">
        <v>1031</v>
      </c>
      <c r="G444" s="106" t="s">
        <v>1023</v>
      </c>
      <c r="H444" s="106">
        <v>135</v>
      </c>
      <c r="I444" s="106" t="s">
        <v>460</v>
      </c>
      <c r="J444" s="106" t="s">
        <v>1242</v>
      </c>
      <c r="K444" s="106" t="s">
        <v>1048</v>
      </c>
    </row>
    <row r="445" s="102" customFormat="1" ht="15.75" customHeight="1" spans="1:11">
      <c r="A445" s="106" t="s">
        <v>1729</v>
      </c>
      <c r="B445" s="106" t="s">
        <v>449</v>
      </c>
      <c r="C445" s="106" t="s">
        <v>469</v>
      </c>
      <c r="D445" s="106" t="s">
        <v>1730</v>
      </c>
      <c r="E445" s="106" t="s">
        <v>1731</v>
      </c>
      <c r="F445" s="106" t="s">
        <v>1040</v>
      </c>
      <c r="G445" s="106" t="s">
        <v>1023</v>
      </c>
      <c r="H445" s="106">
        <v>135</v>
      </c>
      <c r="I445" s="106" t="s">
        <v>460</v>
      </c>
      <c r="J445" s="106" t="s">
        <v>1242</v>
      </c>
      <c r="K445" s="106" t="s">
        <v>1048</v>
      </c>
    </row>
    <row r="446" s="102" customFormat="1" ht="15.75" customHeight="1" spans="1:11">
      <c r="A446" s="106" t="s">
        <v>1729</v>
      </c>
      <c r="B446" s="106" t="s">
        <v>449</v>
      </c>
      <c r="C446" s="106" t="s">
        <v>469</v>
      </c>
      <c r="D446" s="106" t="s">
        <v>1730</v>
      </c>
      <c r="E446" s="106" t="s">
        <v>1731</v>
      </c>
      <c r="F446" s="106" t="s">
        <v>1090</v>
      </c>
      <c r="G446" s="106" t="s">
        <v>1023</v>
      </c>
      <c r="H446" s="106">
        <v>135</v>
      </c>
      <c r="I446" s="106" t="s">
        <v>460</v>
      </c>
      <c r="J446" s="106" t="s">
        <v>1242</v>
      </c>
      <c r="K446" s="106" t="s">
        <v>1048</v>
      </c>
    </row>
    <row r="447" s="102" customFormat="1" ht="15.75" customHeight="1" spans="1:11">
      <c r="A447" s="106" t="s">
        <v>1729</v>
      </c>
      <c r="B447" s="106" t="s">
        <v>449</v>
      </c>
      <c r="C447" s="106" t="s">
        <v>469</v>
      </c>
      <c r="D447" s="106" t="s">
        <v>1730</v>
      </c>
      <c r="E447" s="106" t="s">
        <v>1731</v>
      </c>
      <c r="F447" s="106" t="s">
        <v>1173</v>
      </c>
      <c r="G447" s="106" t="s">
        <v>1023</v>
      </c>
      <c r="H447" s="106">
        <v>135</v>
      </c>
      <c r="I447" s="106" t="s">
        <v>460</v>
      </c>
      <c r="J447" s="106" t="s">
        <v>1242</v>
      </c>
      <c r="K447" s="106" t="s">
        <v>1048</v>
      </c>
    </row>
    <row r="448" s="102" customFormat="1" ht="15.75" customHeight="1" spans="1:11">
      <c r="A448" s="106" t="s">
        <v>1732</v>
      </c>
      <c r="B448" s="106" t="s">
        <v>449</v>
      </c>
      <c r="C448" s="106" t="s">
        <v>469</v>
      </c>
      <c r="D448" s="106" t="s">
        <v>1733</v>
      </c>
      <c r="E448" s="106" t="s">
        <v>1734</v>
      </c>
      <c r="F448" s="106" t="s">
        <v>1022</v>
      </c>
      <c r="G448" s="106" t="s">
        <v>1023</v>
      </c>
      <c r="H448" s="106">
        <v>75</v>
      </c>
      <c r="I448" s="106" t="s">
        <v>460</v>
      </c>
      <c r="J448" s="106" t="s">
        <v>1024</v>
      </c>
      <c r="K448" s="106" t="s">
        <v>1048</v>
      </c>
    </row>
    <row r="449" s="102" customFormat="1" ht="15.75" customHeight="1" spans="1:11">
      <c r="A449" s="106" t="s">
        <v>1732</v>
      </c>
      <c r="B449" s="106" t="s">
        <v>449</v>
      </c>
      <c r="C449" s="106" t="s">
        <v>469</v>
      </c>
      <c r="D449" s="106" t="s">
        <v>1733</v>
      </c>
      <c r="E449" s="106" t="s">
        <v>1734</v>
      </c>
      <c r="F449" s="106" t="s">
        <v>1031</v>
      </c>
      <c r="G449" s="106" t="s">
        <v>1023</v>
      </c>
      <c r="H449" s="106">
        <v>75</v>
      </c>
      <c r="I449" s="106" t="s">
        <v>460</v>
      </c>
      <c r="J449" s="106" t="s">
        <v>1024</v>
      </c>
      <c r="K449" s="106" t="s">
        <v>1048</v>
      </c>
    </row>
    <row r="450" s="102" customFormat="1" ht="15.75" customHeight="1" spans="1:11">
      <c r="A450" s="106" t="s">
        <v>1732</v>
      </c>
      <c r="B450" s="106" t="s">
        <v>449</v>
      </c>
      <c r="C450" s="106" t="s">
        <v>469</v>
      </c>
      <c r="D450" s="106" t="s">
        <v>1733</v>
      </c>
      <c r="E450" s="106" t="s">
        <v>1734</v>
      </c>
      <c r="F450" s="106" t="s">
        <v>1040</v>
      </c>
      <c r="G450" s="106" t="s">
        <v>1023</v>
      </c>
      <c r="H450" s="106">
        <v>50</v>
      </c>
      <c r="I450" s="106" t="s">
        <v>460</v>
      </c>
      <c r="J450" s="106" t="s">
        <v>1242</v>
      </c>
      <c r="K450" s="106" t="s">
        <v>1048</v>
      </c>
    </row>
    <row r="451" s="102" customFormat="1" ht="15.75" customHeight="1" spans="1:11">
      <c r="A451" s="106" t="s">
        <v>1624</v>
      </c>
      <c r="B451" s="106" t="s">
        <v>449</v>
      </c>
      <c r="C451" s="106" t="s">
        <v>469</v>
      </c>
      <c r="D451" s="106" t="s">
        <v>1625</v>
      </c>
      <c r="E451" s="106" t="s">
        <v>1735</v>
      </c>
      <c r="F451" s="106" t="s">
        <v>1035</v>
      </c>
      <c r="G451" s="106" t="s">
        <v>1023</v>
      </c>
      <c r="H451" s="106">
        <v>500</v>
      </c>
      <c r="I451" s="106" t="s">
        <v>460</v>
      </c>
      <c r="J451" s="106" t="s">
        <v>1024</v>
      </c>
      <c r="K451" s="106" t="s">
        <v>1048</v>
      </c>
    </row>
    <row r="452" s="102" customFormat="1" ht="15.75" customHeight="1" spans="1:11">
      <c r="A452" s="106" t="s">
        <v>1736</v>
      </c>
      <c r="B452" s="106" t="s">
        <v>449</v>
      </c>
      <c r="C452" s="106" t="s">
        <v>464</v>
      </c>
      <c r="D452" s="106" t="s">
        <v>1737</v>
      </c>
      <c r="E452" s="106" t="s">
        <v>1738</v>
      </c>
      <c r="F452" s="106" t="s">
        <v>1022</v>
      </c>
      <c r="G452" s="106" t="s">
        <v>1091</v>
      </c>
      <c r="H452" s="106">
        <v>93</v>
      </c>
      <c r="I452" s="106" t="s">
        <v>460</v>
      </c>
      <c r="J452" s="106" t="s">
        <v>1092</v>
      </c>
      <c r="K452" s="106" t="s">
        <v>1048</v>
      </c>
    </row>
    <row r="453" s="102" customFormat="1" ht="15.75" customHeight="1" spans="1:11">
      <c r="A453" s="106" t="s">
        <v>1739</v>
      </c>
      <c r="B453" s="106" t="s">
        <v>449</v>
      </c>
      <c r="C453" s="106" t="s">
        <v>469</v>
      </c>
      <c r="D453" s="106" t="s">
        <v>1740</v>
      </c>
      <c r="E453" s="106" t="s">
        <v>1741</v>
      </c>
      <c r="F453" s="106" t="s">
        <v>1022</v>
      </c>
      <c r="G453" s="106" t="s">
        <v>1023</v>
      </c>
      <c r="H453" s="106">
        <v>600</v>
      </c>
      <c r="I453" s="106" t="s">
        <v>460</v>
      </c>
      <c r="J453" s="106" t="s">
        <v>1024</v>
      </c>
      <c r="K453" s="106" t="s">
        <v>1048</v>
      </c>
    </row>
    <row r="454" s="102" customFormat="1" ht="15.75" customHeight="1" spans="1:11">
      <c r="A454" s="106" t="s">
        <v>1739</v>
      </c>
      <c r="B454" s="106" t="s">
        <v>449</v>
      </c>
      <c r="C454" s="106" t="s">
        <v>469</v>
      </c>
      <c r="D454" s="106" t="s">
        <v>1740</v>
      </c>
      <c r="E454" s="106" t="s">
        <v>1741</v>
      </c>
      <c r="F454" s="106" t="s">
        <v>1031</v>
      </c>
      <c r="G454" s="106" t="s">
        <v>1023</v>
      </c>
      <c r="H454" s="106">
        <v>600</v>
      </c>
      <c r="I454" s="106" t="s">
        <v>460</v>
      </c>
      <c r="J454" s="106" t="s">
        <v>1024</v>
      </c>
      <c r="K454" s="106" t="s">
        <v>1048</v>
      </c>
    </row>
    <row r="455" s="102" customFormat="1" ht="15.75" customHeight="1" spans="1:11">
      <c r="A455" s="106" t="s">
        <v>1742</v>
      </c>
      <c r="B455" s="106" t="s">
        <v>449</v>
      </c>
      <c r="C455" s="106" t="s">
        <v>469</v>
      </c>
      <c r="D455" s="106" t="s">
        <v>1743</v>
      </c>
      <c r="E455" s="106" t="s">
        <v>1744</v>
      </c>
      <c r="F455" s="106" t="s">
        <v>1022</v>
      </c>
      <c r="G455" s="106" t="s">
        <v>1023</v>
      </c>
      <c r="H455" s="106">
        <v>460</v>
      </c>
      <c r="I455" s="106" t="s">
        <v>460</v>
      </c>
      <c r="J455" s="106" t="s">
        <v>1024</v>
      </c>
      <c r="K455" s="106" t="s">
        <v>1048</v>
      </c>
    </row>
    <row r="456" s="102" customFormat="1" ht="15.75" customHeight="1" spans="1:11">
      <c r="A456" s="106" t="s">
        <v>1742</v>
      </c>
      <c r="B456" s="106" t="s">
        <v>449</v>
      </c>
      <c r="C456" s="106" t="s">
        <v>469</v>
      </c>
      <c r="D456" s="106" t="s">
        <v>1743</v>
      </c>
      <c r="E456" s="106" t="s">
        <v>1744</v>
      </c>
      <c r="F456" s="106" t="s">
        <v>1031</v>
      </c>
      <c r="G456" s="106" t="s">
        <v>1023</v>
      </c>
      <c r="H456" s="106">
        <v>460</v>
      </c>
      <c r="I456" s="106" t="s">
        <v>460</v>
      </c>
      <c r="J456" s="106" t="s">
        <v>1024</v>
      </c>
      <c r="K456" s="106" t="s">
        <v>1048</v>
      </c>
    </row>
    <row r="457" s="102" customFormat="1" ht="15.75" customHeight="1" spans="1:11">
      <c r="A457" s="106" t="s">
        <v>1102</v>
      </c>
      <c r="B457" s="106" t="s">
        <v>449</v>
      </c>
      <c r="C457" s="106" t="s">
        <v>486</v>
      </c>
      <c r="D457" s="106" t="s">
        <v>1103</v>
      </c>
      <c r="E457" s="106" t="s">
        <v>1104</v>
      </c>
      <c r="F457" s="106" t="s">
        <v>1035</v>
      </c>
      <c r="G457" s="106" t="s">
        <v>1091</v>
      </c>
      <c r="H457" s="106">
        <v>100</v>
      </c>
      <c r="I457" s="106" t="s">
        <v>460</v>
      </c>
      <c r="J457" s="106" t="s">
        <v>1092</v>
      </c>
      <c r="K457" s="106" t="s">
        <v>1048</v>
      </c>
    </row>
    <row r="458" s="102" customFormat="1" ht="15.75" customHeight="1" spans="1:11">
      <c r="A458" s="106" t="s">
        <v>1671</v>
      </c>
      <c r="B458" s="106" t="s">
        <v>449</v>
      </c>
      <c r="C458" s="106" t="s">
        <v>469</v>
      </c>
      <c r="D458" s="106" t="s">
        <v>1672</v>
      </c>
      <c r="E458" s="106" t="s">
        <v>1673</v>
      </c>
      <c r="F458" s="106" t="s">
        <v>1040</v>
      </c>
      <c r="G458" s="106" t="s">
        <v>1023</v>
      </c>
      <c r="H458" s="106">
        <v>400</v>
      </c>
      <c r="I458" s="106" t="s">
        <v>460</v>
      </c>
      <c r="J458" s="106" t="s">
        <v>1024</v>
      </c>
      <c r="K458" s="106" t="s">
        <v>1048</v>
      </c>
    </row>
    <row r="459" s="102" customFormat="1" ht="15.75" customHeight="1" spans="1:11">
      <c r="A459" s="106" t="s">
        <v>1671</v>
      </c>
      <c r="B459" s="106" t="s">
        <v>449</v>
      </c>
      <c r="C459" s="106" t="s">
        <v>469</v>
      </c>
      <c r="D459" s="106" t="s">
        <v>1672</v>
      </c>
      <c r="E459" s="106" t="s">
        <v>1673</v>
      </c>
      <c r="F459" s="106" t="s">
        <v>1090</v>
      </c>
      <c r="G459" s="106" t="s">
        <v>1023</v>
      </c>
      <c r="H459" s="106">
        <v>400</v>
      </c>
      <c r="I459" s="106" t="s">
        <v>460</v>
      </c>
      <c r="J459" s="106" t="s">
        <v>1024</v>
      </c>
      <c r="K459" s="106" t="s">
        <v>1048</v>
      </c>
    </row>
    <row r="460" s="102" customFormat="1" ht="15.75" customHeight="1" spans="1:11">
      <c r="A460" s="106" t="s">
        <v>1745</v>
      </c>
      <c r="B460" s="106" t="s">
        <v>449</v>
      </c>
      <c r="C460" s="106" t="s">
        <v>469</v>
      </c>
      <c r="D460" s="106" t="s">
        <v>1746</v>
      </c>
      <c r="E460" s="106" t="s">
        <v>1747</v>
      </c>
      <c r="F460" s="106" t="s">
        <v>1022</v>
      </c>
      <c r="G460" s="106" t="s">
        <v>1023</v>
      </c>
      <c r="H460" s="106">
        <v>460</v>
      </c>
      <c r="I460" s="106" t="s">
        <v>460</v>
      </c>
      <c r="J460" s="106" t="s">
        <v>1024</v>
      </c>
      <c r="K460" s="106" t="s">
        <v>1048</v>
      </c>
    </row>
    <row r="461" s="102" customFormat="1" ht="15.75" customHeight="1" spans="1:11">
      <c r="A461" s="106" t="s">
        <v>1745</v>
      </c>
      <c r="B461" s="106" t="s">
        <v>449</v>
      </c>
      <c r="C461" s="106" t="s">
        <v>469</v>
      </c>
      <c r="D461" s="106" t="s">
        <v>1746</v>
      </c>
      <c r="E461" s="106" t="s">
        <v>1747</v>
      </c>
      <c r="F461" s="106" t="s">
        <v>1031</v>
      </c>
      <c r="G461" s="106" t="s">
        <v>1023</v>
      </c>
      <c r="H461" s="106">
        <v>460</v>
      </c>
      <c r="I461" s="106" t="s">
        <v>460</v>
      </c>
      <c r="J461" s="106" t="s">
        <v>1024</v>
      </c>
      <c r="K461" s="106" t="s">
        <v>1048</v>
      </c>
    </row>
    <row r="462" s="102" customFormat="1" ht="15.75" customHeight="1" spans="1:11">
      <c r="A462" s="106" t="s">
        <v>1462</v>
      </c>
      <c r="B462" s="106" t="s">
        <v>449</v>
      </c>
      <c r="C462" s="106" t="s">
        <v>469</v>
      </c>
      <c r="D462" s="106" t="s">
        <v>1463</v>
      </c>
      <c r="E462" s="106" t="s">
        <v>1464</v>
      </c>
      <c r="F462" s="106" t="s">
        <v>1035</v>
      </c>
      <c r="G462" s="106" t="s">
        <v>1085</v>
      </c>
      <c r="H462" s="106">
        <v>100</v>
      </c>
      <c r="I462" s="106" t="s">
        <v>460</v>
      </c>
      <c r="J462" s="106" t="s">
        <v>1024</v>
      </c>
      <c r="K462" s="106" t="s">
        <v>1048</v>
      </c>
    </row>
    <row r="463" s="102" customFormat="1" ht="15.75" customHeight="1" spans="1:11">
      <c r="A463" s="106" t="s">
        <v>1462</v>
      </c>
      <c r="B463" s="106" t="s">
        <v>449</v>
      </c>
      <c r="C463" s="106" t="s">
        <v>469</v>
      </c>
      <c r="D463" s="106" t="s">
        <v>1463</v>
      </c>
      <c r="E463" s="106" t="s">
        <v>1464</v>
      </c>
      <c r="F463" s="106" t="s">
        <v>1036</v>
      </c>
      <c r="G463" s="106" t="s">
        <v>1085</v>
      </c>
      <c r="H463" s="106">
        <v>100</v>
      </c>
      <c r="I463" s="106" t="s">
        <v>460</v>
      </c>
      <c r="J463" s="106" t="s">
        <v>1024</v>
      </c>
      <c r="K463" s="106" t="s">
        <v>1048</v>
      </c>
    </row>
    <row r="464" s="102" customFormat="1" ht="15.75" customHeight="1" spans="1:11">
      <c r="A464" s="106" t="s">
        <v>1133</v>
      </c>
      <c r="B464" s="106" t="s">
        <v>449</v>
      </c>
      <c r="C464" s="106" t="s">
        <v>486</v>
      </c>
      <c r="D464" s="106" t="s">
        <v>1134</v>
      </c>
      <c r="E464" s="106" t="s">
        <v>1135</v>
      </c>
      <c r="F464" s="106" t="s">
        <v>1047</v>
      </c>
      <c r="G464" s="106" t="s">
        <v>1023</v>
      </c>
      <c r="H464" s="106">
        <v>200</v>
      </c>
      <c r="I464" s="106" t="s">
        <v>460</v>
      </c>
      <c r="J464" s="106" t="s">
        <v>1024</v>
      </c>
      <c r="K464" s="106" t="s">
        <v>1048</v>
      </c>
    </row>
    <row r="465" s="102" customFormat="1" ht="15.75" customHeight="1" spans="1:11">
      <c r="A465" s="106" t="s">
        <v>1133</v>
      </c>
      <c r="B465" s="106" t="s">
        <v>449</v>
      </c>
      <c r="C465" s="106" t="s">
        <v>486</v>
      </c>
      <c r="D465" s="106" t="s">
        <v>1134</v>
      </c>
      <c r="E465" s="106" t="s">
        <v>1135</v>
      </c>
      <c r="F465" s="106" t="s">
        <v>1049</v>
      </c>
      <c r="G465" s="106" t="s">
        <v>1023</v>
      </c>
      <c r="H465" s="106">
        <v>200</v>
      </c>
      <c r="I465" s="106" t="s">
        <v>460</v>
      </c>
      <c r="J465" s="106" t="s">
        <v>1024</v>
      </c>
      <c r="K465" s="106" t="s">
        <v>1048</v>
      </c>
    </row>
    <row r="466" s="102" customFormat="1" ht="15.75" customHeight="1" spans="1:11">
      <c r="A466" s="106" t="s">
        <v>1748</v>
      </c>
      <c r="B466" s="106" t="s">
        <v>449</v>
      </c>
      <c r="C466" s="106" t="s">
        <v>458</v>
      </c>
      <c r="D466" s="106" t="s">
        <v>1749</v>
      </c>
      <c r="E466" s="106" t="s">
        <v>1750</v>
      </c>
      <c r="F466" s="106" t="s">
        <v>1022</v>
      </c>
      <c r="G466" s="106" t="s">
        <v>1091</v>
      </c>
      <c r="H466" s="106">
        <v>80</v>
      </c>
      <c r="I466" s="106" t="s">
        <v>460</v>
      </c>
      <c r="J466" s="106" t="s">
        <v>1048</v>
      </c>
      <c r="K466" s="106" t="s">
        <v>1048</v>
      </c>
    </row>
    <row r="467" s="102" customFormat="1" ht="15.75" customHeight="1" spans="1:11">
      <c r="A467" s="106" t="s">
        <v>1751</v>
      </c>
      <c r="B467" s="106" t="s">
        <v>449</v>
      </c>
      <c r="C467" s="106" t="s">
        <v>476</v>
      </c>
      <c r="D467" s="106" t="s">
        <v>1752</v>
      </c>
      <c r="E467" s="106" t="s">
        <v>1753</v>
      </c>
      <c r="F467" s="106" t="s">
        <v>1035</v>
      </c>
      <c r="G467" s="106" t="s">
        <v>1091</v>
      </c>
      <c r="H467" s="106">
        <v>135</v>
      </c>
      <c r="I467" s="106" t="s">
        <v>460</v>
      </c>
      <c r="J467" s="106" t="s">
        <v>1092</v>
      </c>
      <c r="K467" s="106" t="s">
        <v>1048</v>
      </c>
    </row>
    <row r="468" s="102" customFormat="1" ht="15.75" customHeight="1" spans="1:11">
      <c r="A468" s="106" t="s">
        <v>1751</v>
      </c>
      <c r="B468" s="106" t="s">
        <v>449</v>
      </c>
      <c r="C468" s="106" t="s">
        <v>476</v>
      </c>
      <c r="D468" s="106" t="s">
        <v>1752</v>
      </c>
      <c r="E468" s="106" t="s">
        <v>1753</v>
      </c>
      <c r="F468" s="106" t="s">
        <v>1036</v>
      </c>
      <c r="G468" s="106" t="s">
        <v>1091</v>
      </c>
      <c r="H468" s="106">
        <v>135</v>
      </c>
      <c r="I468" s="106" t="s">
        <v>460</v>
      </c>
      <c r="J468" s="106" t="s">
        <v>1092</v>
      </c>
      <c r="K468" s="106" t="s">
        <v>1048</v>
      </c>
    </row>
    <row r="469" s="102" customFormat="1" ht="15.75" customHeight="1" spans="1:11">
      <c r="A469" s="106" t="s">
        <v>1754</v>
      </c>
      <c r="B469" s="106" t="s">
        <v>449</v>
      </c>
      <c r="C469" s="106" t="s">
        <v>1585</v>
      </c>
      <c r="D469" s="106" t="s">
        <v>1755</v>
      </c>
      <c r="E469" s="106" t="s">
        <v>1756</v>
      </c>
      <c r="F469" s="106" t="s">
        <v>1035</v>
      </c>
      <c r="G469" s="106" t="s">
        <v>1023</v>
      </c>
      <c r="H469" s="106">
        <v>350</v>
      </c>
      <c r="I469" s="106" t="s">
        <v>460</v>
      </c>
      <c r="J469" s="106" t="s">
        <v>1024</v>
      </c>
      <c r="K469" s="106" t="s">
        <v>1048</v>
      </c>
    </row>
    <row r="470" s="102" customFormat="1" ht="15.75" customHeight="1" spans="1:11">
      <c r="A470" s="106" t="s">
        <v>1754</v>
      </c>
      <c r="B470" s="106" t="s">
        <v>449</v>
      </c>
      <c r="C470" s="106" t="s">
        <v>1585</v>
      </c>
      <c r="D470" s="106" t="s">
        <v>1755</v>
      </c>
      <c r="E470" s="106" t="s">
        <v>1756</v>
      </c>
      <c r="F470" s="106" t="s">
        <v>1036</v>
      </c>
      <c r="G470" s="106" t="s">
        <v>1023</v>
      </c>
      <c r="H470" s="106">
        <v>350</v>
      </c>
      <c r="I470" s="106" t="s">
        <v>460</v>
      </c>
      <c r="J470" s="106" t="s">
        <v>1024</v>
      </c>
      <c r="K470" s="106" t="s">
        <v>1048</v>
      </c>
    </row>
    <row r="471" s="102" customFormat="1" ht="15.75" customHeight="1" spans="1:11">
      <c r="A471" s="106" t="s">
        <v>1757</v>
      </c>
      <c r="B471" s="106" t="s">
        <v>449</v>
      </c>
      <c r="C471" s="106" t="s">
        <v>458</v>
      </c>
      <c r="D471" s="106" t="s">
        <v>1758</v>
      </c>
      <c r="E471" s="106" t="s">
        <v>1759</v>
      </c>
      <c r="F471" s="106" t="s">
        <v>1035</v>
      </c>
      <c r="G471" s="106" t="s">
        <v>1023</v>
      </c>
      <c r="H471" s="106">
        <v>655</v>
      </c>
      <c r="I471" s="106" t="s">
        <v>460</v>
      </c>
      <c r="J471" s="106" t="s">
        <v>1024</v>
      </c>
      <c r="K471" s="106" t="s">
        <v>1048</v>
      </c>
    </row>
    <row r="472" s="102" customFormat="1" ht="15.75" customHeight="1" spans="1:11">
      <c r="A472" s="106" t="s">
        <v>1757</v>
      </c>
      <c r="B472" s="106" t="s">
        <v>449</v>
      </c>
      <c r="C472" s="106" t="s">
        <v>458</v>
      </c>
      <c r="D472" s="106" t="s">
        <v>1758</v>
      </c>
      <c r="E472" s="106" t="s">
        <v>1759</v>
      </c>
      <c r="F472" s="106" t="s">
        <v>1036</v>
      </c>
      <c r="G472" s="106" t="s">
        <v>1023</v>
      </c>
      <c r="H472" s="106">
        <v>655</v>
      </c>
      <c r="I472" s="106" t="s">
        <v>460</v>
      </c>
      <c r="J472" s="106" t="s">
        <v>1024</v>
      </c>
      <c r="K472" s="106" t="s">
        <v>1048</v>
      </c>
    </row>
    <row r="473" s="102" customFormat="1" ht="15.75" customHeight="1" spans="1:11">
      <c r="A473" s="106" t="s">
        <v>1606</v>
      </c>
      <c r="B473" s="106" t="s">
        <v>449</v>
      </c>
      <c r="C473" s="106" t="s">
        <v>458</v>
      </c>
      <c r="D473" s="106" t="s">
        <v>1607</v>
      </c>
      <c r="E473" s="106" t="s">
        <v>1608</v>
      </c>
      <c r="F473" s="106" t="s">
        <v>1400</v>
      </c>
      <c r="G473" s="106" t="s">
        <v>1091</v>
      </c>
      <c r="H473" s="106">
        <v>120</v>
      </c>
      <c r="I473" s="106" t="s">
        <v>460</v>
      </c>
      <c r="J473" s="106" t="s">
        <v>1092</v>
      </c>
      <c r="K473" s="106" t="s">
        <v>1048</v>
      </c>
    </row>
    <row r="474" s="102" customFormat="1" ht="15.75" customHeight="1" spans="1:11">
      <c r="A474" s="106" t="s">
        <v>1428</v>
      </c>
      <c r="B474" s="106" t="s">
        <v>449</v>
      </c>
      <c r="C474" s="106" t="s">
        <v>486</v>
      </c>
      <c r="D474" s="106" t="s">
        <v>1429</v>
      </c>
      <c r="E474" s="106" t="s">
        <v>1760</v>
      </c>
      <c r="F474" s="106" t="s">
        <v>1761</v>
      </c>
      <c r="G474" s="106" t="s">
        <v>1091</v>
      </c>
      <c r="H474" s="106">
        <v>65</v>
      </c>
      <c r="I474" s="106" t="s">
        <v>460</v>
      </c>
      <c r="J474" s="106" t="s">
        <v>1092</v>
      </c>
      <c r="K474" s="106" t="s">
        <v>1048</v>
      </c>
    </row>
    <row r="475" s="102" customFormat="1" ht="15.75" customHeight="1" spans="1:11">
      <c r="A475" s="106" t="s">
        <v>1428</v>
      </c>
      <c r="B475" s="106" t="s">
        <v>449</v>
      </c>
      <c r="C475" s="106" t="s">
        <v>486</v>
      </c>
      <c r="D475" s="106" t="s">
        <v>1429</v>
      </c>
      <c r="E475" s="106" t="s">
        <v>1760</v>
      </c>
      <c r="F475" s="106" t="s">
        <v>1762</v>
      </c>
      <c r="G475" s="106" t="s">
        <v>1091</v>
      </c>
      <c r="H475" s="106">
        <v>65</v>
      </c>
      <c r="I475" s="106" t="s">
        <v>460</v>
      </c>
      <c r="J475" s="106" t="s">
        <v>1092</v>
      </c>
      <c r="K475" s="106" t="s">
        <v>1048</v>
      </c>
    </row>
    <row r="476" s="102" customFormat="1" ht="15.75" customHeight="1" spans="1:11">
      <c r="A476" s="106" t="s">
        <v>1428</v>
      </c>
      <c r="B476" s="106" t="s">
        <v>449</v>
      </c>
      <c r="C476" s="106" t="s">
        <v>486</v>
      </c>
      <c r="D476" s="106" t="s">
        <v>1429</v>
      </c>
      <c r="E476" s="106" t="s">
        <v>1763</v>
      </c>
      <c r="F476" s="106" t="s">
        <v>1764</v>
      </c>
      <c r="G476" s="106" t="s">
        <v>1091</v>
      </c>
      <c r="H476" s="106">
        <v>100</v>
      </c>
      <c r="I476" s="106" t="s">
        <v>460</v>
      </c>
      <c r="J476" s="106" t="s">
        <v>1092</v>
      </c>
      <c r="K476" s="106" t="s">
        <v>1048</v>
      </c>
    </row>
    <row r="477" s="102" customFormat="1" ht="15.75" customHeight="1" spans="1:11">
      <c r="A477" s="106" t="s">
        <v>1765</v>
      </c>
      <c r="B477" s="106" t="s">
        <v>449</v>
      </c>
      <c r="C477" s="106" t="s">
        <v>467</v>
      </c>
      <c r="D477" s="106" t="s">
        <v>1766</v>
      </c>
      <c r="E477" s="106" t="s">
        <v>1767</v>
      </c>
      <c r="F477" s="106" t="s">
        <v>1022</v>
      </c>
      <c r="G477" s="106" t="s">
        <v>1023</v>
      </c>
      <c r="H477" s="106">
        <v>460</v>
      </c>
      <c r="I477" s="106" t="s">
        <v>460</v>
      </c>
      <c r="J477" s="106" t="s">
        <v>1024</v>
      </c>
      <c r="K477" s="106" t="s">
        <v>1048</v>
      </c>
    </row>
    <row r="478" s="102" customFormat="1" ht="15.75" customHeight="1" spans="1:11">
      <c r="A478" s="106" t="s">
        <v>1765</v>
      </c>
      <c r="B478" s="106" t="s">
        <v>449</v>
      </c>
      <c r="C478" s="106" t="s">
        <v>467</v>
      </c>
      <c r="D478" s="106" t="s">
        <v>1766</v>
      </c>
      <c r="E478" s="106" t="s">
        <v>1767</v>
      </c>
      <c r="F478" s="106" t="s">
        <v>1031</v>
      </c>
      <c r="G478" s="106" t="s">
        <v>1023</v>
      </c>
      <c r="H478" s="106">
        <v>460</v>
      </c>
      <c r="I478" s="106" t="s">
        <v>460</v>
      </c>
      <c r="J478" s="106" t="s">
        <v>1024</v>
      </c>
      <c r="K478" s="106" t="s">
        <v>1048</v>
      </c>
    </row>
    <row r="479" s="102" customFormat="1" ht="15.75" customHeight="1" spans="1:11">
      <c r="A479" s="106" t="s">
        <v>1691</v>
      </c>
      <c r="B479" s="106" t="s">
        <v>449</v>
      </c>
      <c r="C479" s="106" t="s">
        <v>469</v>
      </c>
      <c r="D479" s="106" t="s">
        <v>1692</v>
      </c>
      <c r="E479" s="106" t="s">
        <v>1693</v>
      </c>
      <c r="F479" s="106" t="s">
        <v>1035</v>
      </c>
      <c r="G479" s="106" t="s">
        <v>1023</v>
      </c>
      <c r="H479" s="106">
        <v>460</v>
      </c>
      <c r="I479" s="106" t="s">
        <v>460</v>
      </c>
      <c r="J479" s="106" t="s">
        <v>1024</v>
      </c>
      <c r="K479" s="106" t="s">
        <v>1048</v>
      </c>
    </row>
    <row r="480" s="102" customFormat="1" ht="15.75" customHeight="1" spans="1:11">
      <c r="A480" s="106" t="s">
        <v>1691</v>
      </c>
      <c r="B480" s="106" t="s">
        <v>449</v>
      </c>
      <c r="C480" s="106" t="s">
        <v>469</v>
      </c>
      <c r="D480" s="106" t="s">
        <v>1692</v>
      </c>
      <c r="E480" s="106" t="s">
        <v>1693</v>
      </c>
      <c r="F480" s="106" t="s">
        <v>1036</v>
      </c>
      <c r="G480" s="106" t="s">
        <v>1023</v>
      </c>
      <c r="H480" s="106">
        <v>460</v>
      </c>
      <c r="I480" s="106" t="s">
        <v>460</v>
      </c>
      <c r="J480" s="106" t="s">
        <v>1024</v>
      </c>
      <c r="K480" s="106" t="s">
        <v>1048</v>
      </c>
    </row>
    <row r="481" s="102" customFormat="1" ht="15.75" customHeight="1" spans="1:11">
      <c r="A481" s="106" t="s">
        <v>1768</v>
      </c>
      <c r="B481" s="106" t="s">
        <v>449</v>
      </c>
      <c r="C481" s="106" t="s">
        <v>469</v>
      </c>
      <c r="D481" s="106" t="s">
        <v>1769</v>
      </c>
      <c r="E481" s="106" t="s">
        <v>1770</v>
      </c>
      <c r="F481" s="106" t="s">
        <v>1035</v>
      </c>
      <c r="G481" s="106" t="s">
        <v>1023</v>
      </c>
      <c r="H481" s="106">
        <v>430</v>
      </c>
      <c r="I481" s="106" t="s">
        <v>460</v>
      </c>
      <c r="J481" s="106" t="s">
        <v>1024</v>
      </c>
      <c r="K481" s="106" t="s">
        <v>1048</v>
      </c>
    </row>
    <row r="482" s="102" customFormat="1" ht="15.75" customHeight="1" spans="1:11">
      <c r="A482" s="106" t="s">
        <v>1768</v>
      </c>
      <c r="B482" s="106" t="s">
        <v>449</v>
      </c>
      <c r="C482" s="106" t="s">
        <v>469</v>
      </c>
      <c r="D482" s="106" t="s">
        <v>1769</v>
      </c>
      <c r="E482" s="106" t="s">
        <v>1770</v>
      </c>
      <c r="F482" s="106" t="s">
        <v>1036</v>
      </c>
      <c r="G482" s="106" t="s">
        <v>1023</v>
      </c>
      <c r="H482" s="106">
        <v>430</v>
      </c>
      <c r="I482" s="106" t="s">
        <v>460</v>
      </c>
      <c r="J482" s="106" t="s">
        <v>1024</v>
      </c>
      <c r="K482" s="106" t="s">
        <v>1048</v>
      </c>
    </row>
    <row r="483" s="102" customFormat="1" ht="15.75" customHeight="1" spans="1:11">
      <c r="A483" s="106" t="s">
        <v>1653</v>
      </c>
      <c r="B483" s="106" t="s">
        <v>449</v>
      </c>
      <c r="C483" s="106" t="s">
        <v>1473</v>
      </c>
      <c r="D483" s="106" t="s">
        <v>1654</v>
      </c>
      <c r="E483" s="106" t="s">
        <v>1655</v>
      </c>
      <c r="F483" s="106" t="s">
        <v>1031</v>
      </c>
      <c r="G483" s="106" t="s">
        <v>1023</v>
      </c>
      <c r="H483" s="106">
        <v>830</v>
      </c>
      <c r="I483" s="106" t="s">
        <v>460</v>
      </c>
      <c r="J483" s="106" t="s">
        <v>1024</v>
      </c>
      <c r="K483" s="106" t="s">
        <v>1048</v>
      </c>
    </row>
    <row r="484" s="102" customFormat="1" ht="15.75" customHeight="1" spans="1:11">
      <c r="A484" s="106" t="s">
        <v>1163</v>
      </c>
      <c r="B484" s="106" t="s">
        <v>449</v>
      </c>
      <c r="C484" s="106" t="s">
        <v>1069</v>
      </c>
      <c r="D484" s="106" t="s">
        <v>1164</v>
      </c>
      <c r="E484" s="106" t="s">
        <v>1165</v>
      </c>
      <c r="F484" s="106" t="s">
        <v>1047</v>
      </c>
      <c r="G484" s="106" t="s">
        <v>1023</v>
      </c>
      <c r="H484" s="106">
        <v>700</v>
      </c>
      <c r="I484" s="106" t="s">
        <v>460</v>
      </c>
      <c r="J484" s="106" t="s">
        <v>1024</v>
      </c>
      <c r="K484" s="106" t="s">
        <v>1048</v>
      </c>
    </row>
    <row r="485" s="102" customFormat="1" ht="15.75" customHeight="1" spans="1:11">
      <c r="A485" s="106" t="s">
        <v>1163</v>
      </c>
      <c r="B485" s="106" t="s">
        <v>449</v>
      </c>
      <c r="C485" s="106" t="s">
        <v>1069</v>
      </c>
      <c r="D485" s="106" t="s">
        <v>1164</v>
      </c>
      <c r="E485" s="106" t="s">
        <v>1165</v>
      </c>
      <c r="F485" s="106" t="s">
        <v>1049</v>
      </c>
      <c r="G485" s="106" t="s">
        <v>1023</v>
      </c>
      <c r="H485" s="106">
        <v>700</v>
      </c>
      <c r="I485" s="106" t="s">
        <v>460</v>
      </c>
      <c r="J485" s="106" t="s">
        <v>1024</v>
      </c>
      <c r="K485" s="106" t="s">
        <v>1048</v>
      </c>
    </row>
    <row r="486" s="102" customFormat="1" ht="15.75" customHeight="1" spans="1:11">
      <c r="A486" s="106" t="s">
        <v>1771</v>
      </c>
      <c r="B486" s="106" t="s">
        <v>449</v>
      </c>
      <c r="C486" s="106" t="s">
        <v>486</v>
      </c>
      <c r="D486" s="106" t="s">
        <v>1772</v>
      </c>
      <c r="E486" s="106" t="s">
        <v>1773</v>
      </c>
      <c r="F486" s="106" t="s">
        <v>1022</v>
      </c>
      <c r="G486" s="106" t="s">
        <v>1091</v>
      </c>
      <c r="H486" s="106">
        <v>100</v>
      </c>
      <c r="I486" s="106" t="s">
        <v>460</v>
      </c>
      <c r="J486" s="106" t="s">
        <v>1092</v>
      </c>
      <c r="K486" s="106" t="s">
        <v>1048</v>
      </c>
    </row>
    <row r="487" s="102" customFormat="1" ht="15.75" customHeight="1" spans="1:11">
      <c r="A487" s="106" t="s">
        <v>1774</v>
      </c>
      <c r="B487" s="106" t="s">
        <v>449</v>
      </c>
      <c r="C487" s="106" t="s">
        <v>486</v>
      </c>
      <c r="D487" s="106" t="s">
        <v>1775</v>
      </c>
      <c r="E487" s="106" t="s">
        <v>1776</v>
      </c>
      <c r="F487" s="106" t="s">
        <v>1120</v>
      </c>
      <c r="G487" s="106" t="s">
        <v>1091</v>
      </c>
      <c r="H487" s="106">
        <v>93</v>
      </c>
      <c r="I487" s="106" t="s">
        <v>460</v>
      </c>
      <c r="J487" s="106" t="s">
        <v>1092</v>
      </c>
      <c r="K487" s="106" t="s">
        <v>1048</v>
      </c>
    </row>
    <row r="488" s="102" customFormat="1" ht="15.75" customHeight="1" spans="1:11">
      <c r="A488" s="106" t="s">
        <v>1774</v>
      </c>
      <c r="B488" s="106" t="s">
        <v>449</v>
      </c>
      <c r="C488" s="106" t="s">
        <v>486</v>
      </c>
      <c r="D488" s="106" t="s">
        <v>1775</v>
      </c>
      <c r="E488" s="106" t="s">
        <v>1776</v>
      </c>
      <c r="F488" s="106" t="s">
        <v>1121</v>
      </c>
      <c r="G488" s="106" t="s">
        <v>1091</v>
      </c>
      <c r="H488" s="106">
        <v>93</v>
      </c>
      <c r="I488" s="106" t="s">
        <v>460</v>
      </c>
      <c r="J488" s="106" t="s">
        <v>1092</v>
      </c>
      <c r="K488" s="106" t="s">
        <v>1048</v>
      </c>
    </row>
    <row r="489" s="102" customFormat="1" ht="15.75" customHeight="1" spans="1:11">
      <c r="A489" s="106" t="s">
        <v>1777</v>
      </c>
      <c r="B489" s="106" t="s">
        <v>449</v>
      </c>
      <c r="C489" s="106" t="s">
        <v>493</v>
      </c>
      <c r="D489" s="106" t="s">
        <v>1778</v>
      </c>
      <c r="E489" s="106" t="s">
        <v>1779</v>
      </c>
      <c r="F489" s="106" t="s">
        <v>1022</v>
      </c>
      <c r="G489" s="106" t="s">
        <v>1023</v>
      </c>
      <c r="H489" s="106">
        <v>60</v>
      </c>
      <c r="I489" s="106" t="s">
        <v>460</v>
      </c>
      <c r="J489" s="106" t="s">
        <v>1024</v>
      </c>
      <c r="K489" s="106" t="s">
        <v>1048</v>
      </c>
    </row>
    <row r="490" s="102" customFormat="1" ht="15.75" customHeight="1" spans="1:11">
      <c r="A490" s="106" t="s">
        <v>1777</v>
      </c>
      <c r="B490" s="106" t="s">
        <v>449</v>
      </c>
      <c r="C490" s="106" t="s">
        <v>493</v>
      </c>
      <c r="D490" s="106" t="s">
        <v>1778</v>
      </c>
      <c r="E490" s="106" t="s">
        <v>1779</v>
      </c>
      <c r="F490" s="106" t="s">
        <v>1031</v>
      </c>
      <c r="G490" s="106" t="s">
        <v>1023</v>
      </c>
      <c r="H490" s="106">
        <v>60</v>
      </c>
      <c r="I490" s="106" t="s">
        <v>460</v>
      </c>
      <c r="J490" s="106" t="s">
        <v>1024</v>
      </c>
      <c r="K490" s="106" t="s">
        <v>1048</v>
      </c>
    </row>
    <row r="491" s="102" customFormat="1" ht="15.75" customHeight="1" spans="1:11">
      <c r="A491" s="106" t="s">
        <v>1166</v>
      </c>
      <c r="B491" s="106" t="s">
        <v>449</v>
      </c>
      <c r="C491" s="106" t="s">
        <v>1167</v>
      </c>
      <c r="D491" s="106" t="s">
        <v>1168</v>
      </c>
      <c r="E491" s="106" t="s">
        <v>1169</v>
      </c>
      <c r="F491" s="106" t="s">
        <v>1047</v>
      </c>
      <c r="G491" s="106" t="s">
        <v>1023</v>
      </c>
      <c r="H491" s="106">
        <v>500</v>
      </c>
      <c r="I491" s="106" t="s">
        <v>460</v>
      </c>
      <c r="J491" s="106" t="s">
        <v>1048</v>
      </c>
      <c r="K491" s="106" t="s">
        <v>1048</v>
      </c>
    </row>
    <row r="492" s="102" customFormat="1" ht="15.75" customHeight="1" spans="1:11">
      <c r="A492" s="106" t="s">
        <v>1166</v>
      </c>
      <c r="B492" s="106" t="s">
        <v>449</v>
      </c>
      <c r="C492" s="106" t="s">
        <v>1167</v>
      </c>
      <c r="D492" s="106" t="s">
        <v>1168</v>
      </c>
      <c r="E492" s="106" t="s">
        <v>1169</v>
      </c>
      <c r="F492" s="106" t="s">
        <v>1049</v>
      </c>
      <c r="G492" s="106" t="s">
        <v>1023</v>
      </c>
      <c r="H492" s="106">
        <v>500</v>
      </c>
      <c r="I492" s="106" t="s">
        <v>460</v>
      </c>
      <c r="J492" s="106" t="s">
        <v>1048</v>
      </c>
      <c r="K492" s="106" t="s">
        <v>1048</v>
      </c>
    </row>
    <row r="493" s="102" customFormat="1" ht="15.75" customHeight="1" spans="1:11">
      <c r="A493" s="106" t="s">
        <v>1780</v>
      </c>
      <c r="B493" s="106" t="s">
        <v>449</v>
      </c>
      <c r="C493" s="106" t="s">
        <v>476</v>
      </c>
      <c r="D493" s="106" t="s">
        <v>1781</v>
      </c>
      <c r="E493" s="106" t="s">
        <v>1782</v>
      </c>
      <c r="F493" s="106" t="s">
        <v>1022</v>
      </c>
      <c r="G493" s="106" t="s">
        <v>1023</v>
      </c>
      <c r="H493" s="106">
        <v>400</v>
      </c>
      <c r="I493" s="106" t="s">
        <v>460</v>
      </c>
      <c r="J493" s="106" t="s">
        <v>1024</v>
      </c>
      <c r="K493" s="106" t="s">
        <v>1048</v>
      </c>
    </row>
    <row r="494" s="102" customFormat="1" ht="15.75" customHeight="1" spans="1:11">
      <c r="A494" s="106" t="s">
        <v>1780</v>
      </c>
      <c r="B494" s="106" t="s">
        <v>449</v>
      </c>
      <c r="C494" s="106" t="s">
        <v>476</v>
      </c>
      <c r="D494" s="106" t="s">
        <v>1781</v>
      </c>
      <c r="E494" s="106" t="s">
        <v>1782</v>
      </c>
      <c r="F494" s="106" t="s">
        <v>1031</v>
      </c>
      <c r="G494" s="106" t="s">
        <v>1023</v>
      </c>
      <c r="H494" s="106">
        <v>400</v>
      </c>
      <c r="I494" s="106" t="s">
        <v>460</v>
      </c>
      <c r="J494" s="106" t="s">
        <v>1024</v>
      </c>
      <c r="K494" s="106" t="s">
        <v>1048</v>
      </c>
    </row>
    <row r="495" s="102" customFormat="1" ht="15.75" customHeight="1" spans="1:11">
      <c r="A495" s="106" t="s">
        <v>1783</v>
      </c>
      <c r="B495" s="106" t="s">
        <v>449</v>
      </c>
      <c r="C495" s="106" t="s">
        <v>1466</v>
      </c>
      <c r="D495" s="106" t="s">
        <v>1784</v>
      </c>
      <c r="E495" s="106" t="s">
        <v>1785</v>
      </c>
      <c r="F495" s="106" t="s">
        <v>1022</v>
      </c>
      <c r="G495" s="106" t="s">
        <v>1395</v>
      </c>
      <c r="H495" s="106">
        <v>150</v>
      </c>
      <c r="I495" s="106" t="s">
        <v>460</v>
      </c>
      <c r="J495" s="106" t="s">
        <v>1092</v>
      </c>
      <c r="K495" s="106" t="s">
        <v>1048</v>
      </c>
    </row>
    <row r="496" s="102" customFormat="1" ht="15.75" customHeight="1" spans="1:11">
      <c r="A496" s="106" t="s">
        <v>1786</v>
      </c>
      <c r="B496" s="106" t="s">
        <v>449</v>
      </c>
      <c r="C496" s="106" t="s">
        <v>469</v>
      </c>
      <c r="D496" s="106" t="s">
        <v>1787</v>
      </c>
      <c r="E496" s="106" t="s">
        <v>1788</v>
      </c>
      <c r="F496" s="106" t="s">
        <v>1035</v>
      </c>
      <c r="G496" s="106" t="s">
        <v>1085</v>
      </c>
      <c r="H496" s="106">
        <v>220</v>
      </c>
      <c r="I496" s="106" t="s">
        <v>460</v>
      </c>
      <c r="J496" s="106" t="s">
        <v>1024</v>
      </c>
      <c r="K496" s="106" t="s">
        <v>1048</v>
      </c>
    </row>
    <row r="497" s="102" customFormat="1" ht="15.75" customHeight="1" spans="1:11">
      <c r="A497" s="106" t="s">
        <v>1707</v>
      </c>
      <c r="B497" s="106" t="s">
        <v>449</v>
      </c>
      <c r="C497" s="106" t="s">
        <v>479</v>
      </c>
      <c r="D497" s="106" t="s">
        <v>1708</v>
      </c>
      <c r="E497" s="106" t="s">
        <v>1709</v>
      </c>
      <c r="F497" s="106" t="s">
        <v>1031</v>
      </c>
      <c r="G497" s="106" t="s">
        <v>1710</v>
      </c>
      <c r="H497" s="106">
        <v>745</v>
      </c>
      <c r="I497" s="106" t="s">
        <v>460</v>
      </c>
      <c r="J497" s="106" t="s">
        <v>1024</v>
      </c>
      <c r="K497" s="106" t="s">
        <v>1048</v>
      </c>
    </row>
    <row r="498" s="102" customFormat="1" ht="15.75" customHeight="1" spans="1:11">
      <c r="A498" s="106" t="s">
        <v>1789</v>
      </c>
      <c r="B498" s="106" t="s">
        <v>449</v>
      </c>
      <c r="C498" s="106" t="s">
        <v>479</v>
      </c>
      <c r="D498" s="106" t="s">
        <v>1790</v>
      </c>
      <c r="E498" s="106" t="s">
        <v>1791</v>
      </c>
      <c r="F498" s="106" t="s">
        <v>1022</v>
      </c>
      <c r="G498" s="106" t="s">
        <v>1085</v>
      </c>
      <c r="H498" s="106">
        <v>180</v>
      </c>
      <c r="I498" s="106" t="s">
        <v>460</v>
      </c>
      <c r="J498" s="106" t="s">
        <v>1024</v>
      </c>
      <c r="K498" s="106" t="s">
        <v>1048</v>
      </c>
    </row>
    <row r="499" s="102" customFormat="1" ht="15.75" customHeight="1" spans="1:11">
      <c r="A499" s="106" t="s">
        <v>1789</v>
      </c>
      <c r="B499" s="106" t="s">
        <v>449</v>
      </c>
      <c r="C499" s="106" t="s">
        <v>479</v>
      </c>
      <c r="D499" s="106" t="s">
        <v>1790</v>
      </c>
      <c r="E499" s="106" t="s">
        <v>1791</v>
      </c>
      <c r="F499" s="106" t="s">
        <v>1031</v>
      </c>
      <c r="G499" s="106" t="s">
        <v>1085</v>
      </c>
      <c r="H499" s="106">
        <v>180</v>
      </c>
      <c r="I499" s="106" t="s">
        <v>460</v>
      </c>
      <c r="J499" s="106" t="s">
        <v>1024</v>
      </c>
      <c r="K499" s="106" t="s">
        <v>1048</v>
      </c>
    </row>
    <row r="500" s="102" customFormat="1" ht="15.75" customHeight="1" spans="1:11">
      <c r="A500" s="106" t="s">
        <v>1789</v>
      </c>
      <c r="B500" s="106" t="s">
        <v>449</v>
      </c>
      <c r="C500" s="106" t="s">
        <v>479</v>
      </c>
      <c r="D500" s="106" t="s">
        <v>1790</v>
      </c>
      <c r="E500" s="106" t="s">
        <v>1791</v>
      </c>
      <c r="F500" s="106" t="s">
        <v>1040</v>
      </c>
      <c r="G500" s="106" t="s">
        <v>1085</v>
      </c>
      <c r="H500" s="106">
        <v>180</v>
      </c>
      <c r="I500" s="106" t="s">
        <v>460</v>
      </c>
      <c r="J500" s="106" t="s">
        <v>1024</v>
      </c>
      <c r="K500" s="106" t="s">
        <v>1048</v>
      </c>
    </row>
    <row r="501" s="102" customFormat="1" ht="15.75" customHeight="1" spans="1:11">
      <c r="A501" s="106" t="s">
        <v>1792</v>
      </c>
      <c r="B501" s="106" t="s">
        <v>449</v>
      </c>
      <c r="C501" s="106" t="s">
        <v>469</v>
      </c>
      <c r="D501" s="106" t="s">
        <v>1793</v>
      </c>
      <c r="E501" s="106" t="s">
        <v>1794</v>
      </c>
      <c r="F501" s="106" t="s">
        <v>1035</v>
      </c>
      <c r="G501" s="106" t="s">
        <v>1023</v>
      </c>
      <c r="H501" s="106">
        <v>460</v>
      </c>
      <c r="I501" s="106" t="s">
        <v>460</v>
      </c>
      <c r="J501" s="106" t="s">
        <v>1024</v>
      </c>
      <c r="K501" s="106" t="s">
        <v>1048</v>
      </c>
    </row>
    <row r="502" s="102" customFormat="1" ht="15.75" customHeight="1" spans="1:11">
      <c r="A502" s="106" t="s">
        <v>1792</v>
      </c>
      <c r="B502" s="106" t="s">
        <v>449</v>
      </c>
      <c r="C502" s="106" t="s">
        <v>469</v>
      </c>
      <c r="D502" s="106" t="s">
        <v>1793</v>
      </c>
      <c r="E502" s="106" t="s">
        <v>1794</v>
      </c>
      <c r="F502" s="106" t="s">
        <v>1036</v>
      </c>
      <c r="G502" s="106" t="s">
        <v>1023</v>
      </c>
      <c r="H502" s="106">
        <v>460</v>
      </c>
      <c r="I502" s="106" t="s">
        <v>460</v>
      </c>
      <c r="J502" s="106" t="s">
        <v>1024</v>
      </c>
      <c r="K502" s="106" t="s">
        <v>1048</v>
      </c>
    </row>
    <row r="503" s="102" customFormat="1" ht="15.75" customHeight="1" spans="1:11">
      <c r="A503" s="106" t="s">
        <v>1795</v>
      </c>
      <c r="B503" s="106" t="s">
        <v>449</v>
      </c>
      <c r="C503" s="106" t="s">
        <v>469</v>
      </c>
      <c r="D503" s="106" t="s">
        <v>1796</v>
      </c>
      <c r="E503" s="106" t="s">
        <v>1797</v>
      </c>
      <c r="F503" s="106" t="s">
        <v>1022</v>
      </c>
      <c r="G503" s="106" t="s">
        <v>1023</v>
      </c>
      <c r="H503" s="106">
        <v>115</v>
      </c>
      <c r="I503" s="106" t="s">
        <v>460</v>
      </c>
      <c r="J503" s="106" t="s">
        <v>1024</v>
      </c>
      <c r="K503" s="106" t="s">
        <v>1048</v>
      </c>
    </row>
    <row r="504" s="102" customFormat="1" ht="15.75" customHeight="1" spans="1:11">
      <c r="A504" s="106" t="s">
        <v>1795</v>
      </c>
      <c r="B504" s="106" t="s">
        <v>449</v>
      </c>
      <c r="C504" s="106" t="s">
        <v>469</v>
      </c>
      <c r="D504" s="106" t="s">
        <v>1796</v>
      </c>
      <c r="E504" s="106" t="s">
        <v>1797</v>
      </c>
      <c r="F504" s="106" t="s">
        <v>1031</v>
      </c>
      <c r="G504" s="106" t="s">
        <v>1023</v>
      </c>
      <c r="H504" s="106">
        <v>115</v>
      </c>
      <c r="I504" s="106" t="s">
        <v>460</v>
      </c>
      <c r="J504" s="106" t="s">
        <v>1024</v>
      </c>
      <c r="K504" s="106" t="s">
        <v>1048</v>
      </c>
    </row>
    <row r="505" s="102" customFormat="1" ht="15.75" customHeight="1" spans="1:11">
      <c r="A505" s="106" t="s">
        <v>1798</v>
      </c>
      <c r="B505" s="106" t="s">
        <v>449</v>
      </c>
      <c r="C505" s="106" t="s">
        <v>476</v>
      </c>
      <c r="D505" s="106" t="s">
        <v>1799</v>
      </c>
      <c r="E505" s="106" t="s">
        <v>1800</v>
      </c>
      <c r="F505" s="106" t="s">
        <v>1022</v>
      </c>
      <c r="G505" s="106" t="s">
        <v>1023</v>
      </c>
      <c r="H505" s="106">
        <v>850</v>
      </c>
      <c r="I505" s="106" t="s">
        <v>460</v>
      </c>
      <c r="J505" s="106" t="s">
        <v>1024</v>
      </c>
      <c r="K505" s="106" t="s">
        <v>1048</v>
      </c>
    </row>
    <row r="506" s="102" customFormat="1" ht="15.75" customHeight="1" spans="1:11">
      <c r="A506" s="106" t="s">
        <v>1798</v>
      </c>
      <c r="B506" s="106" t="s">
        <v>449</v>
      </c>
      <c r="C506" s="106" t="s">
        <v>476</v>
      </c>
      <c r="D506" s="106" t="s">
        <v>1799</v>
      </c>
      <c r="E506" s="106" t="s">
        <v>1800</v>
      </c>
      <c r="F506" s="106" t="s">
        <v>1031</v>
      </c>
      <c r="G506" s="106" t="s">
        <v>1023</v>
      </c>
      <c r="H506" s="106">
        <v>850</v>
      </c>
      <c r="I506" s="106" t="s">
        <v>460</v>
      </c>
      <c r="J506" s="106" t="s">
        <v>1024</v>
      </c>
      <c r="K506" s="106" t="s">
        <v>1048</v>
      </c>
    </row>
    <row r="507" s="102" customFormat="1" ht="15.75" customHeight="1" spans="1:11">
      <c r="A507" s="106" t="s">
        <v>1308</v>
      </c>
      <c r="B507" s="106" t="s">
        <v>449</v>
      </c>
      <c r="C507" s="106" t="s">
        <v>1069</v>
      </c>
      <c r="D507" s="106" t="s">
        <v>1309</v>
      </c>
      <c r="E507" s="106" t="s">
        <v>1310</v>
      </c>
      <c r="F507" s="106" t="s">
        <v>1035</v>
      </c>
      <c r="G507" s="106" t="s">
        <v>1023</v>
      </c>
      <c r="H507" s="106">
        <v>700</v>
      </c>
      <c r="I507" s="106" t="s">
        <v>460</v>
      </c>
      <c r="J507" s="106" t="s">
        <v>1024</v>
      </c>
      <c r="K507" s="106" t="s">
        <v>1048</v>
      </c>
    </row>
    <row r="508" s="102" customFormat="1" ht="15.75" customHeight="1" spans="1:11">
      <c r="A508" s="106" t="s">
        <v>1308</v>
      </c>
      <c r="B508" s="106" t="s">
        <v>449</v>
      </c>
      <c r="C508" s="106" t="s">
        <v>1069</v>
      </c>
      <c r="D508" s="106" t="s">
        <v>1309</v>
      </c>
      <c r="E508" s="106" t="s">
        <v>1310</v>
      </c>
      <c r="F508" s="106" t="s">
        <v>1036</v>
      </c>
      <c r="G508" s="106" t="s">
        <v>1023</v>
      </c>
      <c r="H508" s="106">
        <v>700</v>
      </c>
      <c r="I508" s="106" t="s">
        <v>460</v>
      </c>
      <c r="J508" s="106" t="s">
        <v>1024</v>
      </c>
      <c r="K508" s="106" t="s">
        <v>1048</v>
      </c>
    </row>
  </sheetData>
  <autoFilter xmlns:etc="http://www.wps.cn/officeDocument/2017/etCustomData" ref="A1:K508" etc:filterBottomFollowUsedRange="0">
    <sortState ref="A1:K508">
      <sortCondition ref="I1:I508"/>
    </sortState>
    <extLst/>
  </autoFilter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topLeftCell="A5" workbookViewId="0">
      <selection activeCell="R28" sqref="R28:R37"/>
    </sheetView>
  </sheetViews>
  <sheetFormatPr defaultColWidth="9" defaultRowHeight="13"/>
  <cols>
    <col min="1" max="1" width="9" style="73" customWidth="1"/>
    <col min="2" max="2" width="19.75" style="73" customWidth="1"/>
    <col min="3" max="3" width="15.25" style="73" customWidth="1"/>
    <col min="4" max="5" width="12" style="73" customWidth="1"/>
    <col min="6" max="6" width="16.5833333333333" style="73" customWidth="1"/>
    <col min="7" max="7" width="9" style="73" customWidth="1"/>
    <col min="8" max="8" width="13.3333333333333" style="73" customWidth="1"/>
    <col min="9" max="9" width="8.75" style="73" customWidth="1"/>
    <col min="10" max="10" width="13.3333333333333" style="73" customWidth="1"/>
    <col min="11" max="11" width="9.33333333333333" style="74" customWidth="1"/>
    <col min="12" max="12" width="8.75" style="74" customWidth="1"/>
    <col min="13" max="13" width="17" style="73" customWidth="1"/>
    <col min="14" max="14" width="13.3333333333333" style="73" customWidth="1"/>
    <col min="15" max="15" width="15" style="75" customWidth="1"/>
    <col min="16" max="17" width="12.5" style="75" customWidth="1"/>
    <col min="18" max="18" width="12" style="73" customWidth="1"/>
    <col min="19" max="19" width="9.33333333333333" style="73" customWidth="1"/>
    <col min="20" max="16384" width="9" style="73"/>
  </cols>
  <sheetData>
    <row r="1" spans="1:20">
      <c r="A1" s="76" t="s">
        <v>1801</v>
      </c>
      <c r="B1" s="76" t="s">
        <v>1802</v>
      </c>
      <c r="C1" s="77" t="s">
        <v>1803</v>
      </c>
      <c r="D1" s="77" t="s">
        <v>1804</v>
      </c>
      <c r="E1" s="77" t="s">
        <v>1805</v>
      </c>
      <c r="F1" s="76" t="s">
        <v>1806</v>
      </c>
      <c r="G1" s="76" t="s">
        <v>247</v>
      </c>
      <c r="H1" s="77" t="s">
        <v>237</v>
      </c>
      <c r="I1" s="77" t="s">
        <v>1807</v>
      </c>
      <c r="J1" s="77" t="s">
        <v>1808</v>
      </c>
      <c r="K1" s="87" t="s">
        <v>1809</v>
      </c>
      <c r="L1" s="87" t="s">
        <v>1810</v>
      </c>
      <c r="M1" s="76" t="s">
        <v>1811</v>
      </c>
      <c r="N1" s="76" t="s">
        <v>1812</v>
      </c>
      <c r="O1" s="88" t="s">
        <v>1813</v>
      </c>
      <c r="P1" s="88" t="s">
        <v>1814</v>
      </c>
      <c r="Q1" s="88" t="s">
        <v>1815</v>
      </c>
      <c r="R1" s="77" t="s">
        <v>1816</v>
      </c>
      <c r="S1" s="77" t="s">
        <v>1817</v>
      </c>
      <c r="T1" s="73" t="s">
        <v>231</v>
      </c>
    </row>
    <row r="2" spans="1:19">
      <c r="A2" s="78">
        <v>1</v>
      </c>
      <c r="B2" s="78" t="s">
        <v>1818</v>
      </c>
      <c r="C2" s="79" t="s">
        <v>1819</v>
      </c>
      <c r="D2" s="79" t="s">
        <v>1820</v>
      </c>
      <c r="E2" s="79" t="s">
        <v>1821</v>
      </c>
      <c r="F2" s="78" t="s">
        <v>1822</v>
      </c>
      <c r="G2" s="80" t="s">
        <v>1823</v>
      </c>
      <c r="H2" s="77" t="s">
        <v>96</v>
      </c>
      <c r="I2" s="77" t="s">
        <v>1824</v>
      </c>
      <c r="J2" s="77" t="s">
        <v>1825</v>
      </c>
      <c r="K2" s="87">
        <v>119.44923877716</v>
      </c>
      <c r="L2" s="87">
        <v>25.4407750158799</v>
      </c>
      <c r="M2" s="78">
        <v>1089</v>
      </c>
      <c r="N2" s="78" t="s">
        <v>1826</v>
      </c>
      <c r="O2" s="89">
        <v>39773</v>
      </c>
      <c r="P2" s="89">
        <v>41871</v>
      </c>
      <c r="Q2" s="89">
        <v>41962</v>
      </c>
      <c r="R2" s="77">
        <v>2014</v>
      </c>
      <c r="S2" s="77"/>
    </row>
    <row r="3" spans="1:19">
      <c r="A3" s="80">
        <v>2</v>
      </c>
      <c r="B3" s="80" t="s">
        <v>1827</v>
      </c>
      <c r="C3" s="79" t="s">
        <v>1819</v>
      </c>
      <c r="D3" s="79" t="s">
        <v>1820</v>
      </c>
      <c r="E3" s="79" t="s">
        <v>1828</v>
      </c>
      <c r="F3" s="80" t="s">
        <v>1822</v>
      </c>
      <c r="G3" s="78" t="s">
        <v>1823</v>
      </c>
      <c r="H3" s="77" t="s">
        <v>96</v>
      </c>
      <c r="I3" s="77" t="s">
        <v>1824</v>
      </c>
      <c r="J3" s="77" t="s">
        <v>1825</v>
      </c>
      <c r="K3" s="87">
        <v>119.44923877716</v>
      </c>
      <c r="L3" s="87">
        <v>25.4407750158799</v>
      </c>
      <c r="M3" s="80">
        <v>1089</v>
      </c>
      <c r="N3" s="80" t="s">
        <v>1826</v>
      </c>
      <c r="O3" s="90">
        <v>39981</v>
      </c>
      <c r="P3" s="90">
        <v>42222</v>
      </c>
      <c r="Q3" s="90">
        <v>42293</v>
      </c>
      <c r="R3" s="77">
        <v>2015</v>
      </c>
      <c r="S3" s="77"/>
    </row>
    <row r="4" spans="1:19">
      <c r="A4" s="78">
        <v>3</v>
      </c>
      <c r="B4" s="78" t="s">
        <v>1829</v>
      </c>
      <c r="C4" s="79" t="s">
        <v>1819</v>
      </c>
      <c r="D4" s="79" t="s">
        <v>1820</v>
      </c>
      <c r="E4" s="79" t="s">
        <v>1830</v>
      </c>
      <c r="F4" s="78" t="s">
        <v>1822</v>
      </c>
      <c r="G4" s="80" t="s">
        <v>1823</v>
      </c>
      <c r="H4" s="77" t="s">
        <v>96</v>
      </c>
      <c r="I4" s="77" t="s">
        <v>1824</v>
      </c>
      <c r="J4" s="77" t="s">
        <v>1825</v>
      </c>
      <c r="K4" s="87">
        <v>119.44923877716</v>
      </c>
      <c r="L4" s="87">
        <v>25.4407750158799</v>
      </c>
      <c r="M4" s="78">
        <v>1089</v>
      </c>
      <c r="N4" s="78" t="s">
        <v>1826</v>
      </c>
      <c r="O4" s="89">
        <v>40543</v>
      </c>
      <c r="P4" s="89">
        <v>42620</v>
      </c>
      <c r="Q4" s="89">
        <v>42667</v>
      </c>
      <c r="R4" s="77">
        <v>2016</v>
      </c>
      <c r="S4" s="77"/>
    </row>
    <row r="5" spans="1:19">
      <c r="A5" s="80">
        <v>4</v>
      </c>
      <c r="B5" s="80" t="s">
        <v>1831</v>
      </c>
      <c r="C5" s="79" t="s">
        <v>1819</v>
      </c>
      <c r="D5" s="79" t="s">
        <v>1820</v>
      </c>
      <c r="E5" s="79" t="s">
        <v>1832</v>
      </c>
      <c r="F5" s="80" t="s">
        <v>1822</v>
      </c>
      <c r="G5" s="78" t="s">
        <v>1823</v>
      </c>
      <c r="H5" s="77" t="s">
        <v>96</v>
      </c>
      <c r="I5" s="77" t="s">
        <v>1824</v>
      </c>
      <c r="J5" s="77" t="s">
        <v>1825</v>
      </c>
      <c r="K5" s="87">
        <v>119.44923877716</v>
      </c>
      <c r="L5" s="87">
        <v>25.4407750158799</v>
      </c>
      <c r="M5" s="80">
        <v>1089</v>
      </c>
      <c r="N5" s="80" t="s">
        <v>1826</v>
      </c>
      <c r="O5" s="90">
        <v>41230</v>
      </c>
      <c r="P5" s="90">
        <v>42945</v>
      </c>
      <c r="Q5" s="90">
        <v>42995</v>
      </c>
      <c r="R5" s="77">
        <v>2017</v>
      </c>
      <c r="S5" s="77"/>
    </row>
    <row r="6" spans="1:19">
      <c r="A6" s="78">
        <v>5</v>
      </c>
      <c r="B6" s="78" t="s">
        <v>1833</v>
      </c>
      <c r="C6" s="79" t="s">
        <v>1819</v>
      </c>
      <c r="D6" s="79" t="s">
        <v>1820</v>
      </c>
      <c r="E6" s="79" t="s">
        <v>1834</v>
      </c>
      <c r="F6" s="78" t="s">
        <v>1835</v>
      </c>
      <c r="G6" s="80" t="s">
        <v>1823</v>
      </c>
      <c r="H6" s="77" t="s">
        <v>96</v>
      </c>
      <c r="I6" s="77" t="s">
        <v>1824</v>
      </c>
      <c r="J6" s="77" t="s">
        <v>1825</v>
      </c>
      <c r="K6" s="87">
        <v>119.44923877716</v>
      </c>
      <c r="L6" s="87">
        <v>25.4407750158799</v>
      </c>
      <c r="M6" s="78">
        <v>1161</v>
      </c>
      <c r="N6" s="78" t="s">
        <v>1826</v>
      </c>
      <c r="O6" s="89">
        <v>42131</v>
      </c>
      <c r="P6" s="89">
        <v>44162</v>
      </c>
      <c r="Q6" s="89">
        <v>44225</v>
      </c>
      <c r="R6" s="77">
        <v>2020</v>
      </c>
      <c r="S6" s="77"/>
    </row>
    <row r="7" spans="1:19">
      <c r="A7" s="80">
        <v>6</v>
      </c>
      <c r="B7" s="80" t="s">
        <v>1836</v>
      </c>
      <c r="C7" s="79" t="s">
        <v>1819</v>
      </c>
      <c r="D7" s="79" t="s">
        <v>1820</v>
      </c>
      <c r="E7" s="79" t="s">
        <v>1837</v>
      </c>
      <c r="F7" s="80" t="s">
        <v>1835</v>
      </c>
      <c r="G7" s="78" t="s">
        <v>1823</v>
      </c>
      <c r="H7" s="77" t="s">
        <v>96</v>
      </c>
      <c r="I7" s="77" t="s">
        <v>1824</v>
      </c>
      <c r="J7" s="77" t="s">
        <v>1825</v>
      </c>
      <c r="K7" s="87">
        <v>119.44923877716</v>
      </c>
      <c r="L7" s="87">
        <v>25.4407750158799</v>
      </c>
      <c r="M7" s="80">
        <v>1161</v>
      </c>
      <c r="N7" s="80" t="s">
        <v>1826</v>
      </c>
      <c r="O7" s="90">
        <v>42360</v>
      </c>
      <c r="P7" s="90">
        <v>44562</v>
      </c>
      <c r="Q7" s="90">
        <v>44562</v>
      </c>
      <c r="R7" s="77">
        <v>2022</v>
      </c>
      <c r="S7" s="77"/>
    </row>
    <row r="8" spans="1:19">
      <c r="A8" s="78">
        <v>7</v>
      </c>
      <c r="B8" s="78" t="s">
        <v>1838</v>
      </c>
      <c r="C8" s="79" t="s">
        <v>1839</v>
      </c>
      <c r="D8" s="79" t="s">
        <v>1820</v>
      </c>
      <c r="E8" s="79" t="s">
        <v>1821</v>
      </c>
      <c r="F8" s="78" t="s">
        <v>1840</v>
      </c>
      <c r="G8" s="80" t="s">
        <v>1823</v>
      </c>
      <c r="H8" s="77" t="s">
        <v>96</v>
      </c>
      <c r="I8" s="77" t="s">
        <v>1841</v>
      </c>
      <c r="J8" s="77" t="s">
        <v>1842</v>
      </c>
      <c r="K8" s="87">
        <v>120.2846006</v>
      </c>
      <c r="L8" s="87">
        <v>27.0425839</v>
      </c>
      <c r="M8" s="78">
        <v>1089</v>
      </c>
      <c r="N8" s="78" t="s">
        <v>1843</v>
      </c>
      <c r="O8" s="89">
        <v>39496</v>
      </c>
      <c r="P8" s="89">
        <v>41271</v>
      </c>
      <c r="Q8" s="89">
        <v>41379</v>
      </c>
      <c r="R8" s="77">
        <v>2012</v>
      </c>
      <c r="S8" s="77"/>
    </row>
    <row r="9" spans="1:19">
      <c r="A9" s="80">
        <v>8</v>
      </c>
      <c r="B9" s="80" t="s">
        <v>1844</v>
      </c>
      <c r="C9" s="79" t="s">
        <v>1839</v>
      </c>
      <c r="D9" s="79" t="s">
        <v>1820</v>
      </c>
      <c r="E9" s="79" t="s">
        <v>1828</v>
      </c>
      <c r="F9" s="80" t="s">
        <v>1840</v>
      </c>
      <c r="G9" s="78" t="s">
        <v>1823</v>
      </c>
      <c r="H9" s="77" t="s">
        <v>96</v>
      </c>
      <c r="I9" s="77" t="s">
        <v>1841</v>
      </c>
      <c r="J9" s="77" t="s">
        <v>1842</v>
      </c>
      <c r="K9" s="87">
        <v>120.2846006</v>
      </c>
      <c r="L9" s="87">
        <v>27.0425839</v>
      </c>
      <c r="M9" s="80">
        <v>1089</v>
      </c>
      <c r="N9" s="80" t="s">
        <v>1843</v>
      </c>
      <c r="O9" s="90">
        <v>39764</v>
      </c>
      <c r="P9" s="90">
        <v>41643</v>
      </c>
      <c r="Q9" s="90">
        <v>41763</v>
      </c>
      <c r="R9" s="77">
        <v>2014</v>
      </c>
      <c r="S9" s="77"/>
    </row>
    <row r="10" spans="1:19">
      <c r="A10" s="78">
        <v>9</v>
      </c>
      <c r="B10" s="78" t="s">
        <v>1845</v>
      </c>
      <c r="C10" s="79" t="s">
        <v>1839</v>
      </c>
      <c r="D10" s="79" t="s">
        <v>1820</v>
      </c>
      <c r="E10" s="79" t="s">
        <v>1830</v>
      </c>
      <c r="F10" s="78" t="s">
        <v>1840</v>
      </c>
      <c r="G10" s="80" t="s">
        <v>1823</v>
      </c>
      <c r="H10" s="77" t="s">
        <v>96</v>
      </c>
      <c r="I10" s="77" t="s">
        <v>1841</v>
      </c>
      <c r="J10" s="77" t="s">
        <v>1842</v>
      </c>
      <c r="K10" s="87">
        <v>120.2846006</v>
      </c>
      <c r="L10" s="87">
        <v>27.0425839</v>
      </c>
      <c r="M10" s="78">
        <v>1089</v>
      </c>
      <c r="N10" s="78" t="s">
        <v>1843</v>
      </c>
      <c r="O10" s="89">
        <v>40186</v>
      </c>
      <c r="P10" s="89">
        <v>42084</v>
      </c>
      <c r="Q10" s="89">
        <v>42165</v>
      </c>
      <c r="R10" s="77">
        <v>2015</v>
      </c>
      <c r="S10" s="77"/>
    </row>
    <row r="11" spans="1:19">
      <c r="A11" s="80">
        <v>10</v>
      </c>
      <c r="B11" s="80" t="s">
        <v>1846</v>
      </c>
      <c r="C11" s="79" t="s">
        <v>1839</v>
      </c>
      <c r="D11" s="79" t="s">
        <v>1820</v>
      </c>
      <c r="E11" s="79" t="s">
        <v>1832</v>
      </c>
      <c r="F11" s="80" t="s">
        <v>1840</v>
      </c>
      <c r="G11" s="78" t="s">
        <v>1823</v>
      </c>
      <c r="H11" s="77" t="s">
        <v>96</v>
      </c>
      <c r="I11" s="77" t="s">
        <v>1841</v>
      </c>
      <c r="J11" s="77" t="s">
        <v>1842</v>
      </c>
      <c r="K11" s="87">
        <v>120.2846006</v>
      </c>
      <c r="L11" s="87">
        <v>27.0425839</v>
      </c>
      <c r="M11" s="80">
        <v>1089</v>
      </c>
      <c r="N11" s="80" t="s">
        <v>1843</v>
      </c>
      <c r="O11" s="90">
        <v>40450</v>
      </c>
      <c r="P11" s="90">
        <v>42458</v>
      </c>
      <c r="Q11" s="90">
        <v>42572</v>
      </c>
      <c r="R11" s="77">
        <v>2016</v>
      </c>
      <c r="S11" s="77"/>
    </row>
    <row r="12" spans="1:19">
      <c r="A12" s="78">
        <v>11</v>
      </c>
      <c r="B12" s="80" t="s">
        <v>1847</v>
      </c>
      <c r="C12" s="77" t="s">
        <v>1848</v>
      </c>
      <c r="D12" s="79" t="s">
        <v>1820</v>
      </c>
      <c r="E12" s="79" t="s">
        <v>1821</v>
      </c>
      <c r="F12" s="80" t="s">
        <v>1849</v>
      </c>
      <c r="G12" s="80" t="s">
        <v>1850</v>
      </c>
      <c r="H12" s="77" t="s">
        <v>96</v>
      </c>
      <c r="I12" s="77" t="s">
        <v>1841</v>
      </c>
      <c r="J12" s="77" t="s">
        <v>1851</v>
      </c>
      <c r="K12" s="87">
        <v>120.1526911</v>
      </c>
      <c r="L12" s="87">
        <v>26.80127</v>
      </c>
      <c r="M12" s="80">
        <v>600</v>
      </c>
      <c r="N12" s="80" t="s">
        <v>1826</v>
      </c>
      <c r="O12" s="90">
        <v>43098</v>
      </c>
      <c r="P12" s="90"/>
      <c r="Q12" s="90"/>
      <c r="R12" s="77">
        <v>2023</v>
      </c>
      <c r="S12" s="77"/>
    </row>
    <row r="13" spans="1:19">
      <c r="A13" s="80">
        <v>12</v>
      </c>
      <c r="B13" s="78" t="s">
        <v>1852</v>
      </c>
      <c r="C13" s="77" t="s">
        <v>1848</v>
      </c>
      <c r="D13" s="79" t="s">
        <v>1820</v>
      </c>
      <c r="E13" s="79" t="s">
        <v>1828</v>
      </c>
      <c r="F13" s="78" t="s">
        <v>1849</v>
      </c>
      <c r="G13" s="78" t="s">
        <v>1850</v>
      </c>
      <c r="H13" s="77" t="s">
        <v>96</v>
      </c>
      <c r="I13" s="77" t="s">
        <v>1841</v>
      </c>
      <c r="J13" s="77" t="s">
        <v>1851</v>
      </c>
      <c r="K13" s="87">
        <v>120.1526911</v>
      </c>
      <c r="L13" s="87">
        <v>26.80127</v>
      </c>
      <c r="M13" s="78">
        <v>600</v>
      </c>
      <c r="N13" s="78" t="s">
        <v>1826</v>
      </c>
      <c r="O13" s="89">
        <v>44192</v>
      </c>
      <c r="P13" s="89"/>
      <c r="Q13" s="89"/>
      <c r="R13" s="77">
        <v>2026</v>
      </c>
      <c r="S13" s="77"/>
    </row>
    <row r="14" spans="1:19">
      <c r="A14" s="78">
        <v>13</v>
      </c>
      <c r="B14" s="80" t="s">
        <v>1853</v>
      </c>
      <c r="C14" s="77" t="s">
        <v>1854</v>
      </c>
      <c r="D14" s="79" t="s">
        <v>1820</v>
      </c>
      <c r="E14" s="79" t="s">
        <v>1821</v>
      </c>
      <c r="F14" s="80" t="s">
        <v>1835</v>
      </c>
      <c r="G14" s="80" t="s">
        <v>1850</v>
      </c>
      <c r="H14" s="77" t="s">
        <v>96</v>
      </c>
      <c r="I14" s="77" t="s">
        <v>1855</v>
      </c>
      <c r="J14" s="77" t="s">
        <v>1856</v>
      </c>
      <c r="K14" s="87">
        <v>117.4913999</v>
      </c>
      <c r="L14" s="87">
        <v>23.8307232</v>
      </c>
      <c r="M14" s="80">
        <v>1212</v>
      </c>
      <c r="N14" s="80" t="s">
        <v>1826</v>
      </c>
      <c r="O14" s="90">
        <v>43754</v>
      </c>
      <c r="P14" s="90"/>
      <c r="Q14" s="90"/>
      <c r="R14" s="77">
        <v>2024</v>
      </c>
      <c r="S14" s="77"/>
    </row>
    <row r="15" spans="1:19">
      <c r="A15" s="80">
        <v>14</v>
      </c>
      <c r="B15" s="78" t="s">
        <v>1857</v>
      </c>
      <c r="C15" s="77" t="s">
        <v>1854</v>
      </c>
      <c r="D15" s="79" t="s">
        <v>1820</v>
      </c>
      <c r="E15" s="79" t="s">
        <v>1828</v>
      </c>
      <c r="F15" s="78" t="s">
        <v>1835</v>
      </c>
      <c r="G15" s="78" t="s">
        <v>1850</v>
      </c>
      <c r="H15" s="77" t="s">
        <v>96</v>
      </c>
      <c r="I15" s="77" t="s">
        <v>1855</v>
      </c>
      <c r="J15" s="77" t="s">
        <v>1856</v>
      </c>
      <c r="K15" s="87">
        <v>117.4913999</v>
      </c>
      <c r="L15" s="87">
        <v>23.8307232</v>
      </c>
      <c r="M15" s="78">
        <v>1212</v>
      </c>
      <c r="N15" s="78" t="s">
        <v>1826</v>
      </c>
      <c r="O15" s="89">
        <v>44078</v>
      </c>
      <c r="P15" s="89"/>
      <c r="Q15" s="89"/>
      <c r="R15" s="77">
        <v>2025</v>
      </c>
      <c r="S15" s="77"/>
    </row>
    <row r="16" spans="1:19">
      <c r="A16" s="78">
        <v>15</v>
      </c>
      <c r="B16" s="80" t="s">
        <v>1858</v>
      </c>
      <c r="C16" s="77" t="s">
        <v>1854</v>
      </c>
      <c r="D16" s="79" t="s">
        <v>1859</v>
      </c>
      <c r="E16" s="79" t="s">
        <v>1830</v>
      </c>
      <c r="F16" s="80" t="s">
        <v>1835</v>
      </c>
      <c r="G16" s="80" t="s">
        <v>1860</v>
      </c>
      <c r="H16" s="77" t="s">
        <v>96</v>
      </c>
      <c r="I16" s="77" t="s">
        <v>1855</v>
      </c>
      <c r="J16" s="77" t="s">
        <v>1856</v>
      </c>
      <c r="K16" s="87">
        <v>117.4913999</v>
      </c>
      <c r="L16" s="87">
        <v>23.8307232</v>
      </c>
      <c r="M16" s="80">
        <v>1212</v>
      </c>
      <c r="N16" s="80" t="s">
        <v>1826</v>
      </c>
      <c r="O16" s="90" t="s">
        <v>1861</v>
      </c>
      <c r="P16" s="90"/>
      <c r="Q16" s="90"/>
      <c r="R16" s="77"/>
      <c r="S16" s="77"/>
    </row>
    <row r="17" spans="1:19">
      <c r="A17" s="80">
        <v>16</v>
      </c>
      <c r="B17" s="78" t="s">
        <v>1862</v>
      </c>
      <c r="C17" s="77" t="s">
        <v>1854</v>
      </c>
      <c r="D17" s="79" t="s">
        <v>1859</v>
      </c>
      <c r="E17" s="79" t="s">
        <v>1832</v>
      </c>
      <c r="F17" s="78" t="s">
        <v>1835</v>
      </c>
      <c r="G17" s="78" t="s">
        <v>1860</v>
      </c>
      <c r="H17" s="77" t="s">
        <v>96</v>
      </c>
      <c r="I17" s="77" t="s">
        <v>1855</v>
      </c>
      <c r="J17" s="77" t="s">
        <v>1856</v>
      </c>
      <c r="K17" s="87">
        <v>117.4913999</v>
      </c>
      <c r="L17" s="87">
        <v>23.8307232</v>
      </c>
      <c r="M17" s="78">
        <v>1212</v>
      </c>
      <c r="N17" s="78" t="s">
        <v>1826</v>
      </c>
      <c r="O17" s="90" t="s">
        <v>1861</v>
      </c>
      <c r="P17" s="89"/>
      <c r="Q17" s="89"/>
      <c r="R17" s="77">
        <v>2028</v>
      </c>
      <c r="S17" s="77"/>
    </row>
    <row r="18" spans="1:19">
      <c r="A18" s="78">
        <v>17</v>
      </c>
      <c r="B18" s="78" t="s">
        <v>1863</v>
      </c>
      <c r="C18" s="79" t="s">
        <v>1864</v>
      </c>
      <c r="D18" s="79" t="s">
        <v>1820</v>
      </c>
      <c r="E18" s="79" t="s">
        <v>1821</v>
      </c>
      <c r="F18" s="78" t="s">
        <v>1865</v>
      </c>
      <c r="G18" s="80" t="s">
        <v>1823</v>
      </c>
      <c r="H18" s="77" t="s">
        <v>108</v>
      </c>
      <c r="I18" s="77" t="s">
        <v>397</v>
      </c>
      <c r="J18" s="77" t="s">
        <v>1866</v>
      </c>
      <c r="K18" s="87">
        <v>114.5446691</v>
      </c>
      <c r="L18" s="87">
        <v>22.5967728</v>
      </c>
      <c r="M18" s="78">
        <v>984</v>
      </c>
      <c r="N18" s="78" t="s">
        <v>1843</v>
      </c>
      <c r="O18" s="89">
        <v>31996</v>
      </c>
      <c r="P18" s="89">
        <v>34212</v>
      </c>
      <c r="Q18" s="89">
        <v>34366</v>
      </c>
      <c r="R18" s="77">
        <v>1993</v>
      </c>
      <c r="S18" s="77"/>
    </row>
    <row r="19" spans="1:19">
      <c r="A19" s="80">
        <v>18</v>
      </c>
      <c r="B19" s="80" t="s">
        <v>1867</v>
      </c>
      <c r="C19" s="79" t="s">
        <v>1864</v>
      </c>
      <c r="D19" s="79" t="s">
        <v>1820</v>
      </c>
      <c r="E19" s="79" t="s">
        <v>1828</v>
      </c>
      <c r="F19" s="80" t="s">
        <v>1865</v>
      </c>
      <c r="G19" s="78" t="s">
        <v>1823</v>
      </c>
      <c r="H19" s="77" t="s">
        <v>108</v>
      </c>
      <c r="I19" s="77" t="s">
        <v>397</v>
      </c>
      <c r="J19" s="77" t="s">
        <v>1866</v>
      </c>
      <c r="K19" s="87">
        <v>114.5446691</v>
      </c>
      <c r="L19" s="87">
        <v>22.5967728</v>
      </c>
      <c r="M19" s="80">
        <v>984</v>
      </c>
      <c r="N19" s="80" t="s">
        <v>1843</v>
      </c>
      <c r="O19" s="90">
        <v>32240</v>
      </c>
      <c r="P19" s="90">
        <v>34372</v>
      </c>
      <c r="Q19" s="90">
        <v>34460</v>
      </c>
      <c r="R19" s="77">
        <v>1994</v>
      </c>
      <c r="S19" s="77"/>
    </row>
    <row r="20" spans="1:19">
      <c r="A20" s="78">
        <v>19</v>
      </c>
      <c r="B20" s="78" t="s">
        <v>1868</v>
      </c>
      <c r="C20" s="79" t="s">
        <v>1869</v>
      </c>
      <c r="D20" s="79" t="s">
        <v>1820</v>
      </c>
      <c r="E20" s="79" t="s">
        <v>1821</v>
      </c>
      <c r="F20" s="78" t="s">
        <v>1865</v>
      </c>
      <c r="G20" s="80" t="s">
        <v>1823</v>
      </c>
      <c r="H20" s="77" t="s">
        <v>108</v>
      </c>
      <c r="I20" s="77" t="s">
        <v>397</v>
      </c>
      <c r="J20" s="77" t="s">
        <v>1866</v>
      </c>
      <c r="K20" s="87">
        <v>114.5530613</v>
      </c>
      <c r="L20" s="87">
        <v>22.6061383</v>
      </c>
      <c r="M20" s="78">
        <v>990</v>
      </c>
      <c r="N20" s="78" t="s">
        <v>1843</v>
      </c>
      <c r="O20" s="89">
        <v>35565</v>
      </c>
      <c r="P20" s="89">
        <v>37313</v>
      </c>
      <c r="Q20" s="89">
        <v>37404</v>
      </c>
      <c r="R20" s="77">
        <v>2002</v>
      </c>
      <c r="S20" s="77"/>
    </row>
    <row r="21" spans="1:19">
      <c r="A21" s="80">
        <v>20</v>
      </c>
      <c r="B21" s="80" t="s">
        <v>1870</v>
      </c>
      <c r="C21" s="79" t="s">
        <v>1869</v>
      </c>
      <c r="D21" s="79" t="s">
        <v>1820</v>
      </c>
      <c r="E21" s="79" t="s">
        <v>1828</v>
      </c>
      <c r="F21" s="80" t="s">
        <v>1865</v>
      </c>
      <c r="G21" s="78" t="s">
        <v>1823</v>
      </c>
      <c r="H21" s="77" t="s">
        <v>108</v>
      </c>
      <c r="I21" s="77" t="s">
        <v>397</v>
      </c>
      <c r="J21" s="77" t="s">
        <v>1866</v>
      </c>
      <c r="K21" s="87">
        <v>114.5530613</v>
      </c>
      <c r="L21" s="87">
        <v>22.6061383</v>
      </c>
      <c r="M21" s="80">
        <v>990</v>
      </c>
      <c r="N21" s="80" t="s">
        <v>1843</v>
      </c>
      <c r="O21" s="90">
        <v>35762</v>
      </c>
      <c r="P21" s="90">
        <v>37513</v>
      </c>
      <c r="Q21" s="90">
        <v>37629</v>
      </c>
      <c r="R21" s="77">
        <v>2002</v>
      </c>
      <c r="S21" s="77"/>
    </row>
    <row r="22" spans="1:19">
      <c r="A22" s="78">
        <v>21</v>
      </c>
      <c r="B22" s="78" t="s">
        <v>1871</v>
      </c>
      <c r="C22" s="79" t="s">
        <v>1869</v>
      </c>
      <c r="D22" s="79" t="s">
        <v>1859</v>
      </c>
      <c r="E22" s="79" t="s">
        <v>1830</v>
      </c>
      <c r="F22" s="78" t="s">
        <v>1840</v>
      </c>
      <c r="G22" s="80" t="s">
        <v>1823</v>
      </c>
      <c r="H22" s="77" t="s">
        <v>108</v>
      </c>
      <c r="I22" s="77" t="s">
        <v>397</v>
      </c>
      <c r="J22" s="77" t="s">
        <v>1866</v>
      </c>
      <c r="K22" s="87">
        <v>114.5530613</v>
      </c>
      <c r="L22" s="87">
        <v>22.6061383</v>
      </c>
      <c r="M22" s="78">
        <v>1086</v>
      </c>
      <c r="N22" s="78" t="s">
        <v>1843</v>
      </c>
      <c r="O22" s="89">
        <v>38701</v>
      </c>
      <c r="P22" s="89">
        <v>40374</v>
      </c>
      <c r="Q22" s="89">
        <v>40436</v>
      </c>
      <c r="R22" s="77">
        <v>2010</v>
      </c>
      <c r="S22" s="77"/>
    </row>
    <row r="23" spans="1:19">
      <c r="A23" s="80">
        <v>22</v>
      </c>
      <c r="B23" s="80" t="s">
        <v>1872</v>
      </c>
      <c r="C23" s="79" t="s">
        <v>1869</v>
      </c>
      <c r="D23" s="79" t="s">
        <v>1859</v>
      </c>
      <c r="E23" s="79" t="s">
        <v>1832</v>
      </c>
      <c r="F23" s="80" t="s">
        <v>1840</v>
      </c>
      <c r="G23" s="78" t="s">
        <v>1823</v>
      </c>
      <c r="H23" s="77" t="s">
        <v>108</v>
      </c>
      <c r="I23" s="77" t="s">
        <v>397</v>
      </c>
      <c r="J23" s="77" t="s">
        <v>1866</v>
      </c>
      <c r="K23" s="87">
        <v>114.5530613</v>
      </c>
      <c r="L23" s="87">
        <v>22.6061383</v>
      </c>
      <c r="M23" s="80">
        <v>1086</v>
      </c>
      <c r="N23" s="80" t="s">
        <v>1843</v>
      </c>
      <c r="O23" s="90">
        <v>38883</v>
      </c>
      <c r="P23" s="90">
        <v>40666</v>
      </c>
      <c r="Q23" s="90">
        <v>40762</v>
      </c>
      <c r="R23" s="77">
        <v>2011</v>
      </c>
      <c r="S23" s="77"/>
    </row>
    <row r="24" spans="1:19">
      <c r="A24" s="78">
        <v>23</v>
      </c>
      <c r="B24" s="80" t="s">
        <v>1873</v>
      </c>
      <c r="C24" s="79" t="s">
        <v>1874</v>
      </c>
      <c r="D24" s="79" t="s">
        <v>1820</v>
      </c>
      <c r="E24" s="79" t="s">
        <v>1821</v>
      </c>
      <c r="F24" s="80" t="s">
        <v>1875</v>
      </c>
      <c r="G24" s="80" t="s">
        <v>1823</v>
      </c>
      <c r="H24" s="77" t="s">
        <v>108</v>
      </c>
      <c r="I24" s="77" t="s">
        <v>1876</v>
      </c>
      <c r="J24" s="77" t="s">
        <v>1877</v>
      </c>
      <c r="K24" s="87">
        <v>112.9820519</v>
      </c>
      <c r="L24" s="87">
        <v>21.9178825</v>
      </c>
      <c r="M24" s="80">
        <v>1750</v>
      </c>
      <c r="N24" s="80" t="s">
        <v>1843</v>
      </c>
      <c r="O24" s="90">
        <v>40135</v>
      </c>
      <c r="P24" s="90">
        <v>43280</v>
      </c>
      <c r="Q24" s="90">
        <v>43447</v>
      </c>
      <c r="R24" s="77">
        <v>2018</v>
      </c>
      <c r="S24" s="77"/>
    </row>
    <row r="25" spans="1:19">
      <c r="A25" s="80">
        <v>24</v>
      </c>
      <c r="B25" s="78" t="s">
        <v>1878</v>
      </c>
      <c r="C25" s="79" t="s">
        <v>1874</v>
      </c>
      <c r="D25" s="79" t="s">
        <v>1820</v>
      </c>
      <c r="E25" s="79" t="s">
        <v>1828</v>
      </c>
      <c r="F25" s="78" t="s">
        <v>1875</v>
      </c>
      <c r="G25" s="78" t="s">
        <v>1823</v>
      </c>
      <c r="H25" s="77" t="s">
        <v>108</v>
      </c>
      <c r="I25" s="77" t="s">
        <v>1876</v>
      </c>
      <c r="J25" s="77" t="s">
        <v>1877</v>
      </c>
      <c r="K25" s="87">
        <v>112.9820519</v>
      </c>
      <c r="L25" s="87">
        <v>21.9178825</v>
      </c>
      <c r="M25" s="78">
        <v>1750</v>
      </c>
      <c r="N25" s="78" t="s">
        <v>1843</v>
      </c>
      <c r="O25" s="89">
        <v>40283</v>
      </c>
      <c r="P25" s="89">
        <v>43639</v>
      </c>
      <c r="Q25" s="89">
        <v>43715</v>
      </c>
      <c r="R25" s="77">
        <v>2019</v>
      </c>
      <c r="S25" s="77"/>
    </row>
    <row r="26" spans="1:19">
      <c r="A26" s="78">
        <v>25</v>
      </c>
      <c r="B26" s="80" t="s">
        <v>1879</v>
      </c>
      <c r="C26" s="77" t="s">
        <v>1880</v>
      </c>
      <c r="D26" s="79" t="s">
        <v>1820</v>
      </c>
      <c r="E26" s="79" t="s">
        <v>1821</v>
      </c>
      <c r="F26" s="80" t="s">
        <v>1835</v>
      </c>
      <c r="G26" s="80" t="s">
        <v>1850</v>
      </c>
      <c r="H26" s="77" t="s">
        <v>108</v>
      </c>
      <c r="I26" s="77" t="s">
        <v>357</v>
      </c>
      <c r="J26" s="77" t="s">
        <v>1881</v>
      </c>
      <c r="K26" s="87">
        <v>114.9844541</v>
      </c>
      <c r="L26" s="87">
        <v>22.6929774</v>
      </c>
      <c r="M26" s="80">
        <v>1202</v>
      </c>
      <c r="N26" s="80" t="s">
        <v>1843</v>
      </c>
      <c r="O26" s="90">
        <v>43825</v>
      </c>
      <c r="P26" s="90"/>
      <c r="Q26" s="90"/>
      <c r="R26" s="77">
        <v>2025</v>
      </c>
      <c r="S26" s="77"/>
    </row>
    <row r="27" spans="1:19">
      <c r="A27" s="80">
        <v>26</v>
      </c>
      <c r="B27" s="78" t="s">
        <v>1882</v>
      </c>
      <c r="C27" s="77" t="s">
        <v>1880</v>
      </c>
      <c r="D27" s="79" t="s">
        <v>1820</v>
      </c>
      <c r="E27" s="79" t="s">
        <v>1828</v>
      </c>
      <c r="F27" s="78" t="s">
        <v>1835</v>
      </c>
      <c r="G27" s="78" t="s">
        <v>1850</v>
      </c>
      <c r="H27" s="77" t="s">
        <v>108</v>
      </c>
      <c r="I27" s="77" t="s">
        <v>357</v>
      </c>
      <c r="J27" s="77" t="s">
        <v>1881</v>
      </c>
      <c r="K27" s="87">
        <v>114.9844541</v>
      </c>
      <c r="L27" s="87">
        <v>22.6929774</v>
      </c>
      <c r="M27" s="78">
        <v>1202</v>
      </c>
      <c r="N27" s="78" t="s">
        <v>1843</v>
      </c>
      <c r="O27" s="89">
        <v>44119</v>
      </c>
      <c r="P27" s="89"/>
      <c r="Q27" s="89"/>
      <c r="R27" s="77">
        <v>2026</v>
      </c>
      <c r="S27" s="77"/>
    </row>
    <row r="28" spans="1:19">
      <c r="A28" s="78">
        <v>27</v>
      </c>
      <c r="B28" s="81" t="s">
        <v>1883</v>
      </c>
      <c r="C28" s="82" t="s">
        <v>1884</v>
      </c>
      <c r="D28" s="82" t="s">
        <v>1820</v>
      </c>
      <c r="E28" s="82" t="s">
        <v>1821</v>
      </c>
      <c r="F28" s="81" t="s">
        <v>1840</v>
      </c>
      <c r="G28" s="81" t="s">
        <v>1823</v>
      </c>
      <c r="H28" s="77" t="str">
        <f>VLOOKUP($C28,[1]电厂名单!$A$2:$G$26,2,FALSE)</f>
        <v>广东省</v>
      </c>
      <c r="I28" s="77" t="str">
        <f>VLOOKUP($C28,[1]电厂名单!$A$2:$G$26,3,FALSE)</f>
        <v>阳江市</v>
      </c>
      <c r="J28" s="77" t="str">
        <f>VLOOKUP($C28,[1]电厂名单!$A$2:$G$26,4,FALSE)</f>
        <v>阳东县</v>
      </c>
      <c r="K28" s="91">
        <f>VLOOKUP($C28,[1]电厂名单!$A$2:$G$26,6,FALSE)</f>
        <v>112.2595573</v>
      </c>
      <c r="L28" s="91">
        <f>VLOOKUP($C28,[1]电厂名单!$A$2:$G$26,7,FALSE)</f>
        <v>21.7075933</v>
      </c>
      <c r="M28" s="81">
        <v>1086</v>
      </c>
      <c r="N28" s="81" t="s">
        <v>1843</v>
      </c>
      <c r="O28" s="92" t="s">
        <v>1885</v>
      </c>
      <c r="P28" s="92" t="s">
        <v>1886</v>
      </c>
      <c r="Q28" s="92" t="s">
        <v>1887</v>
      </c>
      <c r="R28" s="77">
        <v>2013</v>
      </c>
      <c r="S28" s="77"/>
    </row>
    <row r="29" spans="1:19">
      <c r="A29" s="80">
        <v>28</v>
      </c>
      <c r="B29" s="83" t="s">
        <v>1888</v>
      </c>
      <c r="C29" s="82" t="s">
        <v>1884</v>
      </c>
      <c r="D29" s="82" t="s">
        <v>1820</v>
      </c>
      <c r="E29" s="82" t="s">
        <v>1828</v>
      </c>
      <c r="F29" s="83" t="s">
        <v>1840</v>
      </c>
      <c r="G29" s="83" t="s">
        <v>1823</v>
      </c>
      <c r="H29" s="77" t="str">
        <f>VLOOKUP($C29,[1]电厂名单!$A$2:$G$26,2,FALSE)</f>
        <v>广东省</v>
      </c>
      <c r="I29" s="77" t="str">
        <f>VLOOKUP($C29,[1]电厂名单!$A$2:$G$26,3,FALSE)</f>
        <v>阳江市</v>
      </c>
      <c r="J29" s="77" t="str">
        <f>VLOOKUP($C29,[1]电厂名单!$A$2:$G$26,4,FALSE)</f>
        <v>阳东县</v>
      </c>
      <c r="K29" s="91">
        <f>VLOOKUP($C29,[1]电厂名单!$A$2:$G$26,6,FALSE)</f>
        <v>112.2595573</v>
      </c>
      <c r="L29" s="91">
        <f>VLOOKUP($C29,[1]电厂名单!$A$2:$G$26,7,FALSE)</f>
        <v>21.7075933</v>
      </c>
      <c r="M29" s="83">
        <v>1086</v>
      </c>
      <c r="N29" s="83" t="s">
        <v>1843</v>
      </c>
      <c r="O29" s="93" t="s">
        <v>1889</v>
      </c>
      <c r="P29" s="93" t="s">
        <v>1890</v>
      </c>
      <c r="Q29" s="93" t="s">
        <v>1891</v>
      </c>
      <c r="R29" s="77">
        <v>2015</v>
      </c>
      <c r="S29" s="77"/>
    </row>
    <row r="30" spans="1:19">
      <c r="A30" s="78">
        <v>29</v>
      </c>
      <c r="B30" s="84" t="s">
        <v>1892</v>
      </c>
      <c r="C30" s="82" t="s">
        <v>1884</v>
      </c>
      <c r="D30" s="82" t="s">
        <v>1820</v>
      </c>
      <c r="E30" s="82" t="s">
        <v>1830</v>
      </c>
      <c r="F30" s="84" t="s">
        <v>1840</v>
      </c>
      <c r="G30" s="84" t="s">
        <v>1823</v>
      </c>
      <c r="H30" s="73" t="str">
        <f>VLOOKUP($C30,[1]电厂名单!$A$2:$G$26,2,FALSE)</f>
        <v>广东省</v>
      </c>
      <c r="I30" s="73" t="str">
        <f>VLOOKUP($C30,[1]电厂名单!$A$2:$G$26,3,FALSE)</f>
        <v>阳江市</v>
      </c>
      <c r="J30" s="73" t="str">
        <f>VLOOKUP($C30,[1]电厂名单!$A$2:$G$26,4,FALSE)</f>
        <v>阳东县</v>
      </c>
      <c r="K30" s="94">
        <f>VLOOKUP($C30,[1]电厂名单!$A$2:$G$26,6,FALSE)</f>
        <v>112.2595573</v>
      </c>
      <c r="L30" s="94">
        <f>VLOOKUP($C30,[1]电厂名单!$A$2:$G$26,7,FALSE)</f>
        <v>21.7075933</v>
      </c>
      <c r="M30" s="84">
        <v>1086</v>
      </c>
      <c r="N30" s="84" t="s">
        <v>1843</v>
      </c>
      <c r="O30" s="95" t="s">
        <v>1893</v>
      </c>
      <c r="P30" s="95" t="s">
        <v>1894</v>
      </c>
      <c r="Q30" s="95" t="s">
        <v>1895</v>
      </c>
      <c r="R30" s="77">
        <v>2015</v>
      </c>
      <c r="S30" s="77"/>
    </row>
    <row r="31" spans="1:19">
      <c r="A31" s="80">
        <v>30</v>
      </c>
      <c r="B31" s="85" t="s">
        <v>1896</v>
      </c>
      <c r="C31" s="82" t="s">
        <v>1884</v>
      </c>
      <c r="D31" s="82" t="s">
        <v>1820</v>
      </c>
      <c r="E31" s="82" t="s">
        <v>1832</v>
      </c>
      <c r="F31" s="85" t="s">
        <v>1840</v>
      </c>
      <c r="G31" s="85" t="s">
        <v>1823</v>
      </c>
      <c r="H31" s="73" t="str">
        <f>VLOOKUP($C31,[1]电厂名单!$A$2:$G$26,2,FALSE)</f>
        <v>广东省</v>
      </c>
      <c r="I31" s="73" t="str">
        <f>VLOOKUP($C31,[1]电厂名单!$A$2:$G$26,3,FALSE)</f>
        <v>阳江市</v>
      </c>
      <c r="J31" s="73" t="str">
        <f>VLOOKUP($C31,[1]电厂名单!$A$2:$G$26,4,FALSE)</f>
        <v>阳东县</v>
      </c>
      <c r="K31" s="94">
        <f>VLOOKUP($C31,[1]电厂名单!$A$2:$G$26,6,FALSE)</f>
        <v>112.2595573</v>
      </c>
      <c r="L31" s="94">
        <f>VLOOKUP($C31,[1]电厂名单!$A$2:$G$26,7,FALSE)</f>
        <v>21.7075933</v>
      </c>
      <c r="M31" s="85">
        <v>1086</v>
      </c>
      <c r="N31" s="85" t="s">
        <v>1843</v>
      </c>
      <c r="O31" s="96" t="s">
        <v>1897</v>
      </c>
      <c r="P31" s="96" t="s">
        <v>1898</v>
      </c>
      <c r="Q31" s="96" t="s">
        <v>1899</v>
      </c>
      <c r="R31" s="77">
        <v>2017</v>
      </c>
      <c r="S31" s="77"/>
    </row>
    <row r="32" spans="1:19">
      <c r="A32" s="78">
        <v>31</v>
      </c>
      <c r="B32" s="84" t="s">
        <v>1900</v>
      </c>
      <c r="C32" s="82" t="s">
        <v>1884</v>
      </c>
      <c r="D32" s="82" t="s">
        <v>1820</v>
      </c>
      <c r="E32" s="82" t="s">
        <v>1834</v>
      </c>
      <c r="F32" s="84" t="s">
        <v>1901</v>
      </c>
      <c r="G32" s="84" t="s">
        <v>1823</v>
      </c>
      <c r="H32" s="73" t="str">
        <f>VLOOKUP($C32,[1]电厂名单!$A$2:$G$26,2,FALSE)</f>
        <v>广东省</v>
      </c>
      <c r="I32" s="73" t="str">
        <f>VLOOKUP($C32,[1]电厂名单!$A$2:$G$26,3,FALSE)</f>
        <v>阳江市</v>
      </c>
      <c r="J32" s="73" t="str">
        <f>VLOOKUP($C32,[1]电厂名单!$A$2:$G$26,4,FALSE)</f>
        <v>阳东县</v>
      </c>
      <c r="K32" s="94">
        <f>VLOOKUP($C32,[1]电厂名单!$A$2:$G$26,6,FALSE)</f>
        <v>112.2595573</v>
      </c>
      <c r="L32" s="94">
        <f>VLOOKUP($C32,[1]电厂名单!$A$2:$G$26,7,FALSE)</f>
        <v>21.7075933</v>
      </c>
      <c r="M32" s="84">
        <v>1086</v>
      </c>
      <c r="N32" s="84" t="s">
        <v>1843</v>
      </c>
      <c r="O32" s="95" t="s">
        <v>1902</v>
      </c>
      <c r="P32" s="95" t="s">
        <v>1903</v>
      </c>
      <c r="Q32" s="95" t="s">
        <v>1904</v>
      </c>
      <c r="R32" s="77">
        <v>2018</v>
      </c>
      <c r="S32" s="77"/>
    </row>
    <row r="33" spans="1:19">
      <c r="A33" s="80">
        <v>32</v>
      </c>
      <c r="B33" s="85" t="s">
        <v>1905</v>
      </c>
      <c r="C33" s="82" t="s">
        <v>1884</v>
      </c>
      <c r="D33" s="82" t="s">
        <v>1820</v>
      </c>
      <c r="E33" s="82" t="s">
        <v>1837</v>
      </c>
      <c r="F33" s="85" t="s">
        <v>1901</v>
      </c>
      <c r="G33" s="85" t="s">
        <v>1823</v>
      </c>
      <c r="H33" s="73" t="str">
        <f>VLOOKUP($C33,[1]电厂名单!$A$2:$G$26,2,FALSE)</f>
        <v>广东省</v>
      </c>
      <c r="I33" s="73" t="str">
        <f>VLOOKUP($C33,[1]电厂名单!$A$2:$G$26,3,FALSE)</f>
        <v>阳江市</v>
      </c>
      <c r="J33" s="73" t="str">
        <f>VLOOKUP($C33,[1]电厂名单!$A$2:$G$26,4,FALSE)</f>
        <v>阳东县</v>
      </c>
      <c r="K33" s="94">
        <f>VLOOKUP($C33,[1]电厂名单!$A$2:$G$26,6,FALSE)</f>
        <v>112.2595573</v>
      </c>
      <c r="L33" s="94">
        <f>VLOOKUP($C33,[1]电厂名单!$A$2:$G$26,7,FALSE)</f>
        <v>21.7075933</v>
      </c>
      <c r="M33" s="85">
        <v>1086</v>
      </c>
      <c r="N33" s="85" t="s">
        <v>1843</v>
      </c>
      <c r="O33" s="96" t="s">
        <v>1906</v>
      </c>
      <c r="P33" s="96" t="s">
        <v>1907</v>
      </c>
      <c r="Q33" s="96" t="s">
        <v>1908</v>
      </c>
      <c r="R33" s="77">
        <v>2019</v>
      </c>
      <c r="S33" s="77"/>
    </row>
    <row r="34" spans="1:19">
      <c r="A34" s="78">
        <v>33</v>
      </c>
      <c r="B34" s="84" t="s">
        <v>1853</v>
      </c>
      <c r="C34" s="86" t="s">
        <v>1854</v>
      </c>
      <c r="D34" s="82" t="s">
        <v>1820</v>
      </c>
      <c r="E34" s="82" t="s">
        <v>1821</v>
      </c>
      <c r="F34" s="84" t="s">
        <v>1835</v>
      </c>
      <c r="G34" s="84" t="s">
        <v>1850</v>
      </c>
      <c r="H34" s="73" t="str">
        <f>VLOOKUP($C34,[1]电厂名单!$A$2:$G$26,2,FALSE)</f>
        <v>福建省</v>
      </c>
      <c r="I34" s="73" t="str">
        <f>VLOOKUP($C34,[1]电厂名单!$A$2:$G$26,3,FALSE)</f>
        <v>漳州市</v>
      </c>
      <c r="J34" s="73" t="str">
        <f>VLOOKUP($C34,[1]电厂名单!$A$2:$G$26,4,FALSE)</f>
        <v>东山县</v>
      </c>
      <c r="K34" s="94">
        <f>VLOOKUP($C34,[1]电厂名单!$A$2:$G$26,6,FALSE)</f>
        <v>117.4913999</v>
      </c>
      <c r="L34" s="94">
        <f>VLOOKUP($C34,[1]电厂名单!$A$2:$G$26,7,FALSE)</f>
        <v>23.8307232</v>
      </c>
      <c r="M34" s="84">
        <v>1212</v>
      </c>
      <c r="N34" s="84" t="s">
        <v>1826</v>
      </c>
      <c r="O34" s="95" t="s">
        <v>1909</v>
      </c>
      <c r="P34" s="95"/>
      <c r="Q34" s="95"/>
      <c r="R34" s="77">
        <v>2026</v>
      </c>
      <c r="S34" s="77"/>
    </row>
    <row r="35" spans="1:19">
      <c r="A35" s="80">
        <v>34</v>
      </c>
      <c r="B35" s="85" t="s">
        <v>1857</v>
      </c>
      <c r="C35" s="86" t="s">
        <v>1854</v>
      </c>
      <c r="D35" s="82" t="s">
        <v>1820</v>
      </c>
      <c r="E35" s="82" t="s">
        <v>1828</v>
      </c>
      <c r="F35" s="85" t="s">
        <v>1835</v>
      </c>
      <c r="G35" s="85" t="s">
        <v>1850</v>
      </c>
      <c r="H35" s="73" t="str">
        <f>VLOOKUP($C35,[1]电厂名单!$A$2:$G$26,2,FALSE)</f>
        <v>福建省</v>
      </c>
      <c r="I35" s="73" t="str">
        <f>VLOOKUP($C35,[1]电厂名单!$A$2:$G$26,3,FALSE)</f>
        <v>漳州市</v>
      </c>
      <c r="J35" s="73" t="str">
        <f>VLOOKUP($C35,[1]电厂名单!$A$2:$G$26,4,FALSE)</f>
        <v>东山县</v>
      </c>
      <c r="K35" s="94">
        <f>VLOOKUP($C35,[1]电厂名单!$A$2:$G$26,6,FALSE)</f>
        <v>117.4913999</v>
      </c>
      <c r="L35" s="94">
        <f>VLOOKUP($C35,[1]电厂名单!$A$2:$G$26,7,FALSE)</f>
        <v>23.8307232</v>
      </c>
      <c r="M35" s="85">
        <v>1212</v>
      </c>
      <c r="N35" s="85" t="s">
        <v>1826</v>
      </c>
      <c r="O35" s="96" t="s">
        <v>1910</v>
      </c>
      <c r="P35" s="96"/>
      <c r="Q35" s="96"/>
      <c r="R35" s="77">
        <v>2027</v>
      </c>
      <c r="S35" s="77"/>
    </row>
    <row r="36" spans="1:19">
      <c r="A36" s="78">
        <v>35</v>
      </c>
      <c r="B36" s="84" t="s">
        <v>1858</v>
      </c>
      <c r="C36" s="86" t="s">
        <v>1854</v>
      </c>
      <c r="D36" s="82" t="s">
        <v>1859</v>
      </c>
      <c r="E36" s="82" t="s">
        <v>1830</v>
      </c>
      <c r="F36" s="84" t="s">
        <v>1835</v>
      </c>
      <c r="G36" s="84" t="s">
        <v>1860</v>
      </c>
      <c r="H36" s="73" t="str">
        <f>VLOOKUP($C36,[1]电厂名单!$A$2:$G$26,2,FALSE)</f>
        <v>福建省</v>
      </c>
      <c r="I36" s="73" t="str">
        <f>VLOOKUP($C36,[1]电厂名单!$A$2:$G$26,3,FALSE)</f>
        <v>漳州市</v>
      </c>
      <c r="J36" s="73" t="str">
        <f>VLOOKUP($C36,[1]电厂名单!$A$2:$G$26,4,FALSE)</f>
        <v>东山县</v>
      </c>
      <c r="K36" s="94">
        <f>VLOOKUP($C36,[1]电厂名单!$A$2:$G$26,6,FALSE)</f>
        <v>117.4913999</v>
      </c>
      <c r="L36" s="94">
        <f>VLOOKUP($C36,[1]电厂名单!$A$2:$G$26,7,FALSE)</f>
        <v>23.8307232</v>
      </c>
      <c r="M36" s="84">
        <v>1212</v>
      </c>
      <c r="N36" s="84" t="s">
        <v>1826</v>
      </c>
      <c r="O36" s="95" t="s">
        <v>1911</v>
      </c>
      <c r="P36" s="95"/>
      <c r="Q36" s="95"/>
      <c r="R36" s="77">
        <v>2029</v>
      </c>
      <c r="S36" s="77"/>
    </row>
    <row r="37" spans="1:19">
      <c r="A37" s="80">
        <v>36</v>
      </c>
      <c r="B37" s="85" t="s">
        <v>1862</v>
      </c>
      <c r="C37" s="86" t="s">
        <v>1854</v>
      </c>
      <c r="D37" s="82" t="s">
        <v>1859</v>
      </c>
      <c r="E37" s="82" t="s">
        <v>1832</v>
      </c>
      <c r="F37" s="85" t="s">
        <v>1835</v>
      </c>
      <c r="G37" s="85" t="s">
        <v>1860</v>
      </c>
      <c r="H37" s="73" t="str">
        <f>VLOOKUP($C37,[1]电厂名单!$A$2:$G$26,2,FALSE)</f>
        <v>福建省</v>
      </c>
      <c r="I37" s="73" t="str">
        <f>VLOOKUP($C37,[1]电厂名单!$A$2:$G$26,3,FALSE)</f>
        <v>漳州市</v>
      </c>
      <c r="J37" s="73" t="str">
        <f>VLOOKUP($C37,[1]电厂名单!$A$2:$G$26,4,FALSE)</f>
        <v>东山县</v>
      </c>
      <c r="K37" s="94">
        <f>VLOOKUP($C37,[1]电厂名单!$A$2:$G$26,6,FALSE)</f>
        <v>117.4913999</v>
      </c>
      <c r="L37" s="94">
        <f>VLOOKUP($C37,[1]电厂名单!$A$2:$G$26,7,FALSE)</f>
        <v>23.8307232</v>
      </c>
      <c r="M37" s="85">
        <v>1212</v>
      </c>
      <c r="N37" s="85" t="s">
        <v>1826</v>
      </c>
      <c r="O37" s="95" t="s">
        <v>1911</v>
      </c>
      <c r="P37" s="96"/>
      <c r="Q37" s="96"/>
      <c r="R37" s="97">
        <v>2029</v>
      </c>
      <c r="S37" s="77"/>
    </row>
    <row r="38" spans="1:19">
      <c r="A38" s="78">
        <v>37</v>
      </c>
      <c r="B38" s="78" t="s">
        <v>1912</v>
      </c>
      <c r="C38" s="79" t="s">
        <v>1913</v>
      </c>
      <c r="D38" s="79" t="s">
        <v>1820</v>
      </c>
      <c r="E38" s="79" t="s">
        <v>1821</v>
      </c>
      <c r="F38" s="78" t="s">
        <v>1840</v>
      </c>
      <c r="G38" s="80" t="s">
        <v>1823</v>
      </c>
      <c r="H38" s="77" t="s">
        <v>110</v>
      </c>
      <c r="I38" s="77" t="s">
        <v>1914</v>
      </c>
      <c r="J38" s="77" t="s">
        <v>1915</v>
      </c>
      <c r="K38" s="87">
        <v>108.5629969</v>
      </c>
      <c r="L38" s="87">
        <v>21.6667467</v>
      </c>
      <c r="M38" s="78">
        <v>1086</v>
      </c>
      <c r="N38" s="78" t="s">
        <v>1843</v>
      </c>
      <c r="O38" s="89">
        <v>40389</v>
      </c>
      <c r="P38" s="89">
        <v>42302</v>
      </c>
      <c r="Q38" s="89">
        <v>42370</v>
      </c>
      <c r="R38" s="77">
        <v>2015</v>
      </c>
      <c r="S38" s="77"/>
    </row>
    <row r="39" spans="1:19">
      <c r="A39" s="80">
        <v>38</v>
      </c>
      <c r="B39" s="80" t="s">
        <v>1916</v>
      </c>
      <c r="C39" s="79" t="s">
        <v>1913</v>
      </c>
      <c r="D39" s="79" t="s">
        <v>1820</v>
      </c>
      <c r="E39" s="79" t="s">
        <v>1828</v>
      </c>
      <c r="F39" s="80" t="s">
        <v>1840</v>
      </c>
      <c r="G39" s="78" t="s">
        <v>1823</v>
      </c>
      <c r="H39" s="77" t="s">
        <v>110</v>
      </c>
      <c r="I39" s="77" t="s">
        <v>1914</v>
      </c>
      <c r="J39" s="77" t="s">
        <v>1915</v>
      </c>
      <c r="K39" s="87">
        <v>108.5629969</v>
      </c>
      <c r="L39" s="87">
        <v>21.6667467</v>
      </c>
      <c r="M39" s="80">
        <v>1086</v>
      </c>
      <c r="N39" s="80" t="s">
        <v>1843</v>
      </c>
      <c r="O39" s="90">
        <v>40535</v>
      </c>
      <c r="P39" s="90">
        <v>42566</v>
      </c>
      <c r="Q39" s="90">
        <v>42644</v>
      </c>
      <c r="R39" s="77">
        <v>2016</v>
      </c>
      <c r="S39" s="77"/>
    </row>
    <row r="40" spans="1:19">
      <c r="A40" s="78">
        <v>39</v>
      </c>
      <c r="B40" s="78" t="s">
        <v>1917</v>
      </c>
      <c r="C40" s="79" t="s">
        <v>1913</v>
      </c>
      <c r="D40" s="79" t="s">
        <v>1859</v>
      </c>
      <c r="E40" s="79" t="s">
        <v>1918</v>
      </c>
      <c r="F40" s="78" t="s">
        <v>1835</v>
      </c>
      <c r="G40" s="78" t="s">
        <v>1850</v>
      </c>
      <c r="H40" s="77" t="s">
        <v>110</v>
      </c>
      <c r="I40" s="77" t="s">
        <v>1914</v>
      </c>
      <c r="J40" s="77" t="s">
        <v>1915</v>
      </c>
      <c r="K40" s="87">
        <v>108.5629969</v>
      </c>
      <c r="L40" s="87">
        <v>21.6667467</v>
      </c>
      <c r="M40" s="78">
        <v>1180</v>
      </c>
      <c r="N40" s="78" t="s">
        <v>1843</v>
      </c>
      <c r="O40" s="89">
        <v>42362</v>
      </c>
      <c r="P40" s="89">
        <v>44939</v>
      </c>
      <c r="Q40" s="89"/>
      <c r="R40" s="77">
        <v>2023</v>
      </c>
      <c r="S40" s="77"/>
    </row>
    <row r="41" spans="1:19">
      <c r="A41" s="80">
        <v>40</v>
      </c>
      <c r="B41" s="80" t="s">
        <v>1919</v>
      </c>
      <c r="C41" s="79" t="s">
        <v>1913</v>
      </c>
      <c r="D41" s="79" t="s">
        <v>1859</v>
      </c>
      <c r="E41" s="79" t="s">
        <v>1920</v>
      </c>
      <c r="F41" s="80" t="s">
        <v>1835</v>
      </c>
      <c r="G41" s="80" t="s">
        <v>1850</v>
      </c>
      <c r="H41" s="77" t="s">
        <v>110</v>
      </c>
      <c r="I41" s="77" t="s">
        <v>1914</v>
      </c>
      <c r="J41" s="77" t="s">
        <v>1915</v>
      </c>
      <c r="K41" s="87">
        <v>108.5629969</v>
      </c>
      <c r="L41" s="87">
        <v>21.6667467</v>
      </c>
      <c r="M41" s="80">
        <v>1180</v>
      </c>
      <c r="N41" s="80" t="s">
        <v>1843</v>
      </c>
      <c r="O41" s="90">
        <v>42727</v>
      </c>
      <c r="P41" s="90"/>
      <c r="Q41" s="90"/>
      <c r="R41" s="77">
        <v>2023</v>
      </c>
      <c r="S41" s="77"/>
    </row>
    <row r="42" spans="1:19">
      <c r="A42" s="78">
        <v>41</v>
      </c>
      <c r="B42" s="80" t="s">
        <v>1921</v>
      </c>
      <c r="C42" s="79" t="s">
        <v>1922</v>
      </c>
      <c r="D42" s="79" t="s">
        <v>1820</v>
      </c>
      <c r="E42" s="79" t="s">
        <v>1821</v>
      </c>
      <c r="F42" s="80" t="s">
        <v>1923</v>
      </c>
      <c r="G42" s="80" t="s">
        <v>1823</v>
      </c>
      <c r="H42" s="77" t="s">
        <v>112</v>
      </c>
      <c r="I42" s="77" t="s">
        <v>220</v>
      </c>
      <c r="J42" s="77" t="s">
        <v>1924</v>
      </c>
      <c r="K42" s="87">
        <v>108.8987239</v>
      </c>
      <c r="L42" s="87">
        <v>19.4599337</v>
      </c>
      <c r="M42" s="80">
        <v>650</v>
      </c>
      <c r="N42" s="80" t="s">
        <v>1826</v>
      </c>
      <c r="O42" s="90">
        <v>40293</v>
      </c>
      <c r="P42" s="90">
        <v>42315</v>
      </c>
      <c r="Q42" s="90">
        <v>42363</v>
      </c>
      <c r="R42" s="77">
        <v>2015</v>
      </c>
      <c r="S42" s="77"/>
    </row>
    <row r="43" spans="1:19">
      <c r="A43" s="80">
        <v>42</v>
      </c>
      <c r="B43" s="78" t="s">
        <v>1925</v>
      </c>
      <c r="C43" s="79" t="s">
        <v>1922</v>
      </c>
      <c r="D43" s="79" t="s">
        <v>1820</v>
      </c>
      <c r="E43" s="79" t="s">
        <v>1828</v>
      </c>
      <c r="F43" s="78" t="s">
        <v>1923</v>
      </c>
      <c r="G43" s="78" t="s">
        <v>1823</v>
      </c>
      <c r="H43" s="77" t="s">
        <v>112</v>
      </c>
      <c r="I43" s="77" t="s">
        <v>220</v>
      </c>
      <c r="J43" s="77" t="s">
        <v>1924</v>
      </c>
      <c r="K43" s="87">
        <v>108.8987239</v>
      </c>
      <c r="L43" s="87">
        <v>19.4599337</v>
      </c>
      <c r="M43" s="78">
        <v>650</v>
      </c>
      <c r="N43" s="78" t="s">
        <v>1826</v>
      </c>
      <c r="O43" s="89">
        <v>40503</v>
      </c>
      <c r="P43" s="89">
        <v>42541</v>
      </c>
      <c r="Q43" s="89">
        <v>42594</v>
      </c>
      <c r="R43" s="77">
        <v>2016</v>
      </c>
      <c r="S43" s="77"/>
    </row>
    <row r="44" spans="1:19">
      <c r="A44" s="78">
        <v>43</v>
      </c>
      <c r="B44" s="80" t="s">
        <v>1926</v>
      </c>
      <c r="C44" s="79" t="s">
        <v>1922</v>
      </c>
      <c r="D44" s="79" t="s">
        <v>1859</v>
      </c>
      <c r="E44" s="79" t="s">
        <v>1830</v>
      </c>
      <c r="F44" s="80" t="s">
        <v>1835</v>
      </c>
      <c r="G44" s="80" t="s">
        <v>1850</v>
      </c>
      <c r="H44" s="77" t="s">
        <v>112</v>
      </c>
      <c r="I44" s="77" t="s">
        <v>220</v>
      </c>
      <c r="J44" s="77" t="s">
        <v>1924</v>
      </c>
      <c r="K44" s="87">
        <v>108.8987239</v>
      </c>
      <c r="L44" s="87">
        <v>19.4599337</v>
      </c>
      <c r="M44" s="80">
        <v>1200</v>
      </c>
      <c r="N44" s="80" t="s">
        <v>1927</v>
      </c>
      <c r="O44" s="90">
        <v>44286</v>
      </c>
      <c r="P44" s="90"/>
      <c r="Q44" s="90"/>
      <c r="R44" s="77">
        <v>2026</v>
      </c>
      <c r="S44" s="77"/>
    </row>
    <row r="45" spans="1:19">
      <c r="A45" s="80">
        <v>44</v>
      </c>
      <c r="B45" s="78" t="s">
        <v>1928</v>
      </c>
      <c r="C45" s="79" t="s">
        <v>1922</v>
      </c>
      <c r="D45" s="79" t="s">
        <v>1859</v>
      </c>
      <c r="E45" s="79" t="s">
        <v>1832</v>
      </c>
      <c r="F45" s="78" t="s">
        <v>1835</v>
      </c>
      <c r="G45" s="78" t="s">
        <v>1850</v>
      </c>
      <c r="H45" s="77" t="s">
        <v>112</v>
      </c>
      <c r="I45" s="77" t="s">
        <v>220</v>
      </c>
      <c r="J45" s="77" t="s">
        <v>1924</v>
      </c>
      <c r="K45" s="87">
        <v>108.8987239</v>
      </c>
      <c r="L45" s="87">
        <v>19.4599337</v>
      </c>
      <c r="M45" s="78">
        <v>1200</v>
      </c>
      <c r="N45" s="78" t="s">
        <v>1927</v>
      </c>
      <c r="O45" s="89">
        <v>44558</v>
      </c>
      <c r="P45" s="89"/>
      <c r="Q45" s="89"/>
      <c r="R45" s="77">
        <v>2027</v>
      </c>
      <c r="S45" s="77"/>
    </row>
    <row r="46" spans="1:19">
      <c r="A46" s="78">
        <v>45</v>
      </c>
      <c r="B46" s="80" t="s">
        <v>1929</v>
      </c>
      <c r="C46" s="79" t="s">
        <v>1922</v>
      </c>
      <c r="D46" s="79" t="s">
        <v>1859</v>
      </c>
      <c r="E46" s="77" t="s">
        <v>1930</v>
      </c>
      <c r="F46" s="80" t="s">
        <v>1931</v>
      </c>
      <c r="G46" s="80" t="s">
        <v>1850</v>
      </c>
      <c r="H46" s="77" t="s">
        <v>112</v>
      </c>
      <c r="I46" s="77" t="s">
        <v>220</v>
      </c>
      <c r="J46" s="77" t="s">
        <v>1924</v>
      </c>
      <c r="K46" s="87">
        <v>108.8987239</v>
      </c>
      <c r="L46" s="87">
        <v>19.4599337</v>
      </c>
      <c r="M46" s="80">
        <v>125</v>
      </c>
      <c r="N46" s="80" t="s">
        <v>1826</v>
      </c>
      <c r="O46" s="90">
        <v>44390</v>
      </c>
      <c r="P46" s="90"/>
      <c r="Q46" s="90"/>
      <c r="R46" s="77">
        <v>2026</v>
      </c>
      <c r="S46" s="77"/>
    </row>
    <row r="47" spans="1:19">
      <c r="A47" s="80">
        <v>46</v>
      </c>
      <c r="B47" s="80" t="s">
        <v>1932</v>
      </c>
      <c r="C47" s="79" t="s">
        <v>1933</v>
      </c>
      <c r="D47" s="79" t="s">
        <v>1820</v>
      </c>
      <c r="E47" s="79" t="s">
        <v>1821</v>
      </c>
      <c r="F47" s="80" t="s">
        <v>1934</v>
      </c>
      <c r="G47" s="80" t="s">
        <v>1823</v>
      </c>
      <c r="H47" s="77" t="s">
        <v>90</v>
      </c>
      <c r="I47" s="77" t="s">
        <v>1935</v>
      </c>
      <c r="J47" s="77" t="s">
        <v>1936</v>
      </c>
      <c r="K47" s="87">
        <v>119.4581987</v>
      </c>
      <c r="L47" s="87">
        <v>34.6880666</v>
      </c>
      <c r="M47" s="80">
        <v>1060</v>
      </c>
      <c r="N47" s="80" t="s">
        <v>1937</v>
      </c>
      <c r="O47" s="90">
        <v>36453</v>
      </c>
      <c r="P47" s="90">
        <v>38849</v>
      </c>
      <c r="Q47" s="90">
        <v>39219</v>
      </c>
      <c r="R47" s="77">
        <v>2006</v>
      </c>
      <c r="S47" s="77"/>
    </row>
    <row r="48" spans="1:19">
      <c r="A48" s="78">
        <v>47</v>
      </c>
      <c r="B48" s="78" t="s">
        <v>1938</v>
      </c>
      <c r="C48" s="79" t="s">
        <v>1933</v>
      </c>
      <c r="D48" s="79" t="s">
        <v>1820</v>
      </c>
      <c r="E48" s="79" t="s">
        <v>1828</v>
      </c>
      <c r="F48" s="78" t="s">
        <v>1934</v>
      </c>
      <c r="G48" s="78" t="s">
        <v>1823</v>
      </c>
      <c r="H48" s="77" t="s">
        <v>90</v>
      </c>
      <c r="I48" s="77" t="s">
        <v>1935</v>
      </c>
      <c r="J48" s="77" t="s">
        <v>1936</v>
      </c>
      <c r="K48" s="87">
        <v>119.4581987</v>
      </c>
      <c r="L48" s="87">
        <v>34.6880666</v>
      </c>
      <c r="M48" s="78">
        <v>1060</v>
      </c>
      <c r="N48" s="78" t="s">
        <v>1937</v>
      </c>
      <c r="O48" s="89">
        <v>36789</v>
      </c>
      <c r="P48" s="89">
        <v>39216</v>
      </c>
      <c r="Q48" s="89">
        <v>39310</v>
      </c>
      <c r="R48" s="77">
        <v>2007</v>
      </c>
      <c r="S48" s="77"/>
    </row>
    <row r="49" spans="1:19">
      <c r="A49" s="80">
        <v>48</v>
      </c>
      <c r="B49" s="80" t="s">
        <v>1939</v>
      </c>
      <c r="C49" s="79" t="s">
        <v>1933</v>
      </c>
      <c r="D49" s="79" t="s">
        <v>1859</v>
      </c>
      <c r="E49" s="79" t="s">
        <v>1830</v>
      </c>
      <c r="F49" s="80" t="s">
        <v>1940</v>
      </c>
      <c r="G49" s="80" t="s">
        <v>1823</v>
      </c>
      <c r="H49" s="77" t="s">
        <v>90</v>
      </c>
      <c r="I49" s="77" t="s">
        <v>1935</v>
      </c>
      <c r="J49" s="77" t="s">
        <v>1936</v>
      </c>
      <c r="K49" s="87">
        <v>119.4581987</v>
      </c>
      <c r="L49" s="87">
        <v>34.6880666</v>
      </c>
      <c r="M49" s="80">
        <v>1126</v>
      </c>
      <c r="N49" s="80" t="s">
        <v>1937</v>
      </c>
      <c r="O49" s="90">
        <v>41270</v>
      </c>
      <c r="P49" s="90">
        <v>43099</v>
      </c>
      <c r="Q49" s="90">
        <v>43146</v>
      </c>
      <c r="R49" s="77">
        <v>2017</v>
      </c>
      <c r="S49" s="77"/>
    </row>
    <row r="50" spans="1:19">
      <c r="A50" s="78">
        <v>49</v>
      </c>
      <c r="B50" s="78" t="s">
        <v>1941</v>
      </c>
      <c r="C50" s="79" t="s">
        <v>1933</v>
      </c>
      <c r="D50" s="79" t="s">
        <v>1859</v>
      </c>
      <c r="E50" s="79" t="s">
        <v>1832</v>
      </c>
      <c r="F50" s="78" t="s">
        <v>1940</v>
      </c>
      <c r="G50" s="78" t="s">
        <v>1823</v>
      </c>
      <c r="H50" s="77" t="s">
        <v>90</v>
      </c>
      <c r="I50" s="77" t="s">
        <v>1935</v>
      </c>
      <c r="J50" s="77" t="s">
        <v>1936</v>
      </c>
      <c r="K50" s="87">
        <v>119.4581987</v>
      </c>
      <c r="L50" s="87">
        <v>34.6880666</v>
      </c>
      <c r="M50" s="78">
        <v>1126</v>
      </c>
      <c r="N50" s="78" t="s">
        <v>1937</v>
      </c>
      <c r="O50" s="89">
        <v>41544</v>
      </c>
      <c r="P50" s="89">
        <v>43400</v>
      </c>
      <c r="Q50" s="89">
        <v>43456</v>
      </c>
      <c r="R50" s="77">
        <v>2018</v>
      </c>
      <c r="S50" s="77"/>
    </row>
    <row r="51" spans="1:19">
      <c r="A51" s="80">
        <v>50</v>
      </c>
      <c r="B51" s="80" t="s">
        <v>1942</v>
      </c>
      <c r="C51" s="79" t="s">
        <v>1933</v>
      </c>
      <c r="D51" s="79" t="s">
        <v>1943</v>
      </c>
      <c r="E51" s="79" t="s">
        <v>1834</v>
      </c>
      <c r="F51" s="80" t="s">
        <v>1944</v>
      </c>
      <c r="G51" s="80" t="s">
        <v>1823</v>
      </c>
      <c r="H51" s="77" t="s">
        <v>90</v>
      </c>
      <c r="I51" s="77" t="s">
        <v>1935</v>
      </c>
      <c r="J51" s="77" t="s">
        <v>1936</v>
      </c>
      <c r="K51" s="87">
        <v>119.4581987</v>
      </c>
      <c r="L51" s="87">
        <v>34.6880666</v>
      </c>
      <c r="M51" s="80">
        <v>1118</v>
      </c>
      <c r="N51" s="80" t="s">
        <v>1937</v>
      </c>
      <c r="O51" s="90">
        <v>42365</v>
      </c>
      <c r="P51" s="90">
        <v>44051</v>
      </c>
      <c r="Q51" s="90">
        <v>44082</v>
      </c>
      <c r="R51" s="77">
        <v>2020</v>
      </c>
      <c r="S51" s="77"/>
    </row>
    <row r="52" spans="1:19">
      <c r="A52" s="78">
        <v>51</v>
      </c>
      <c r="B52" s="78" t="s">
        <v>1945</v>
      </c>
      <c r="C52" s="79" t="s">
        <v>1933</v>
      </c>
      <c r="D52" s="79" t="s">
        <v>1943</v>
      </c>
      <c r="E52" s="79" t="s">
        <v>1837</v>
      </c>
      <c r="F52" s="78" t="s">
        <v>1944</v>
      </c>
      <c r="G52" s="78" t="s">
        <v>1823</v>
      </c>
      <c r="H52" s="77" t="s">
        <v>90</v>
      </c>
      <c r="I52" s="77" t="s">
        <v>1935</v>
      </c>
      <c r="J52" s="77" t="s">
        <v>1936</v>
      </c>
      <c r="K52" s="87">
        <v>119.4581987</v>
      </c>
      <c r="L52" s="87">
        <v>34.6880666</v>
      </c>
      <c r="M52" s="78">
        <v>1118</v>
      </c>
      <c r="N52" s="78" t="s">
        <v>1937</v>
      </c>
      <c r="O52" s="89">
        <v>42620</v>
      </c>
      <c r="P52" s="89">
        <v>44327</v>
      </c>
      <c r="Q52" s="89">
        <v>44349</v>
      </c>
      <c r="R52" s="77">
        <v>2021</v>
      </c>
      <c r="S52" s="77"/>
    </row>
    <row r="53" spans="1:19">
      <c r="A53" s="80">
        <v>52</v>
      </c>
      <c r="B53" s="80" t="s">
        <v>1946</v>
      </c>
      <c r="C53" s="79" t="s">
        <v>1933</v>
      </c>
      <c r="D53" s="79" t="s">
        <v>1947</v>
      </c>
      <c r="E53" s="79" t="s">
        <v>1948</v>
      </c>
      <c r="F53" s="80" t="s">
        <v>1949</v>
      </c>
      <c r="G53" s="80" t="s">
        <v>1850</v>
      </c>
      <c r="H53" s="77" t="s">
        <v>90</v>
      </c>
      <c r="I53" s="77" t="s">
        <v>1935</v>
      </c>
      <c r="J53" s="77" t="s">
        <v>1936</v>
      </c>
      <c r="K53" s="87">
        <v>119.4581987</v>
      </c>
      <c r="L53" s="87">
        <v>34.6880666</v>
      </c>
      <c r="M53" s="80">
        <v>1274</v>
      </c>
      <c r="N53" s="80" t="s">
        <v>1937</v>
      </c>
      <c r="O53" s="90">
        <v>44335</v>
      </c>
      <c r="P53" s="90"/>
      <c r="Q53" s="90"/>
      <c r="R53" s="97">
        <v>2029</v>
      </c>
      <c r="S53" s="77"/>
    </row>
    <row r="54" spans="1:19">
      <c r="A54" s="78">
        <v>53</v>
      </c>
      <c r="B54" s="78" t="s">
        <v>1950</v>
      </c>
      <c r="C54" s="79" t="s">
        <v>1933</v>
      </c>
      <c r="D54" s="79" t="s">
        <v>1947</v>
      </c>
      <c r="E54" s="79" t="s">
        <v>1951</v>
      </c>
      <c r="F54" s="78" t="s">
        <v>1949</v>
      </c>
      <c r="G54" s="78" t="s">
        <v>1850</v>
      </c>
      <c r="H54" s="77" t="s">
        <v>90</v>
      </c>
      <c r="I54" s="77" t="s">
        <v>1935</v>
      </c>
      <c r="J54" s="77" t="s">
        <v>1936</v>
      </c>
      <c r="K54" s="87">
        <v>119.4581987</v>
      </c>
      <c r="L54" s="87">
        <v>34.6880666</v>
      </c>
      <c r="M54" s="78">
        <v>1265</v>
      </c>
      <c r="N54" s="78" t="s">
        <v>1937</v>
      </c>
      <c r="O54" s="89">
        <v>44617</v>
      </c>
      <c r="P54" s="89"/>
      <c r="Q54" s="89"/>
      <c r="R54" s="77"/>
      <c r="S54" s="77"/>
    </row>
    <row r="55" spans="1:19">
      <c r="A55" s="80">
        <v>54</v>
      </c>
      <c r="B55" s="78" t="s">
        <v>1952</v>
      </c>
      <c r="C55" s="79" t="s">
        <v>1953</v>
      </c>
      <c r="D55" s="79" t="s">
        <v>1820</v>
      </c>
      <c r="E55" s="79" t="s">
        <v>1821</v>
      </c>
      <c r="F55" s="78" t="s">
        <v>1954</v>
      </c>
      <c r="G55" s="78" t="s">
        <v>1823</v>
      </c>
      <c r="H55" s="77" t="s">
        <v>83</v>
      </c>
      <c r="I55" s="77" t="s">
        <v>1955</v>
      </c>
      <c r="J55" s="77" t="s">
        <v>1956</v>
      </c>
      <c r="K55" s="87">
        <v>121.4766563</v>
      </c>
      <c r="L55" s="87">
        <v>39.7970864</v>
      </c>
      <c r="M55" s="78">
        <v>1118.79</v>
      </c>
      <c r="N55" s="78" t="s">
        <v>1957</v>
      </c>
      <c r="O55" s="89">
        <v>39312</v>
      </c>
      <c r="P55" s="89">
        <v>41312</v>
      </c>
      <c r="Q55" s="89">
        <v>41431</v>
      </c>
      <c r="R55" s="77">
        <v>2013</v>
      </c>
      <c r="S55" s="77"/>
    </row>
    <row r="56" spans="1:19">
      <c r="A56" s="78">
        <v>55</v>
      </c>
      <c r="B56" s="80" t="s">
        <v>1958</v>
      </c>
      <c r="C56" s="79" t="s">
        <v>1953</v>
      </c>
      <c r="D56" s="79" t="s">
        <v>1820</v>
      </c>
      <c r="E56" s="79" t="s">
        <v>1828</v>
      </c>
      <c r="F56" s="80" t="s">
        <v>1954</v>
      </c>
      <c r="G56" s="80" t="s">
        <v>1823</v>
      </c>
      <c r="H56" s="77" t="s">
        <v>83</v>
      </c>
      <c r="I56" s="77" t="s">
        <v>1955</v>
      </c>
      <c r="J56" s="77" t="s">
        <v>1956</v>
      </c>
      <c r="K56" s="87">
        <v>121.4766563</v>
      </c>
      <c r="L56" s="87">
        <v>39.7970864</v>
      </c>
      <c r="M56" s="80">
        <v>1118.79</v>
      </c>
      <c r="N56" s="80" t="s">
        <v>1957</v>
      </c>
      <c r="O56" s="90">
        <v>39535</v>
      </c>
      <c r="P56" s="90">
        <v>41601</v>
      </c>
      <c r="Q56" s="90">
        <v>41772</v>
      </c>
      <c r="R56" s="77">
        <v>2013</v>
      </c>
      <c r="S56" s="77"/>
    </row>
    <row r="57" spans="1:19">
      <c r="A57" s="80">
        <v>56</v>
      </c>
      <c r="B57" s="78" t="s">
        <v>1959</v>
      </c>
      <c r="C57" s="79" t="s">
        <v>1953</v>
      </c>
      <c r="D57" s="79" t="s">
        <v>1820</v>
      </c>
      <c r="E57" s="79" t="s">
        <v>1830</v>
      </c>
      <c r="F57" s="78" t="s">
        <v>1954</v>
      </c>
      <c r="G57" s="78" t="s">
        <v>1823</v>
      </c>
      <c r="H57" s="77" t="s">
        <v>83</v>
      </c>
      <c r="I57" s="77" t="s">
        <v>1955</v>
      </c>
      <c r="J57" s="77" t="s">
        <v>1956</v>
      </c>
      <c r="K57" s="87">
        <v>121.4766563</v>
      </c>
      <c r="L57" s="87">
        <v>39.7970864</v>
      </c>
      <c r="M57" s="78">
        <v>1118.79</v>
      </c>
      <c r="N57" s="78" t="s">
        <v>1957</v>
      </c>
      <c r="O57" s="89">
        <v>39879</v>
      </c>
      <c r="P57" s="89">
        <v>42086</v>
      </c>
      <c r="Q57" s="89">
        <v>42232</v>
      </c>
      <c r="R57" s="77">
        <v>2015</v>
      </c>
      <c r="S57" s="77"/>
    </row>
    <row r="58" spans="1:19">
      <c r="A58" s="78">
        <v>57</v>
      </c>
      <c r="B58" s="80" t="s">
        <v>1960</v>
      </c>
      <c r="C58" s="79" t="s">
        <v>1953</v>
      </c>
      <c r="D58" s="79" t="s">
        <v>1820</v>
      </c>
      <c r="E58" s="79" t="s">
        <v>1832</v>
      </c>
      <c r="F58" s="80" t="s">
        <v>1954</v>
      </c>
      <c r="G58" s="80" t="s">
        <v>1823</v>
      </c>
      <c r="H58" s="77" t="s">
        <v>83</v>
      </c>
      <c r="I58" s="77" t="s">
        <v>1955</v>
      </c>
      <c r="J58" s="77" t="s">
        <v>1956</v>
      </c>
      <c r="K58" s="87">
        <v>121.4766563</v>
      </c>
      <c r="L58" s="87">
        <v>39.7970864</v>
      </c>
      <c r="M58" s="80">
        <v>1118.79</v>
      </c>
      <c r="N58" s="80" t="s">
        <v>1957</v>
      </c>
      <c r="O58" s="90">
        <v>40040</v>
      </c>
      <c r="P58" s="90">
        <v>42461</v>
      </c>
      <c r="Q58" s="90">
        <v>42529</v>
      </c>
      <c r="R58" s="77">
        <v>2016</v>
      </c>
      <c r="S58" s="77"/>
    </row>
    <row r="59" spans="1:19">
      <c r="A59" s="80">
        <v>58</v>
      </c>
      <c r="B59" s="78" t="s">
        <v>1961</v>
      </c>
      <c r="C59" s="79" t="s">
        <v>1953</v>
      </c>
      <c r="D59" s="79" t="s">
        <v>1859</v>
      </c>
      <c r="E59" s="79" t="s">
        <v>1834</v>
      </c>
      <c r="F59" s="78" t="s">
        <v>1962</v>
      </c>
      <c r="G59" s="78" t="s">
        <v>1823</v>
      </c>
      <c r="H59" s="77" t="s">
        <v>83</v>
      </c>
      <c r="I59" s="77" t="s">
        <v>1955</v>
      </c>
      <c r="J59" s="77" t="s">
        <v>1956</v>
      </c>
      <c r="K59" s="87">
        <v>121.4766563</v>
      </c>
      <c r="L59" s="87">
        <v>39.7970864</v>
      </c>
      <c r="M59" s="78">
        <v>1118.79</v>
      </c>
      <c r="N59" s="78" t="s">
        <v>1957</v>
      </c>
      <c r="O59" s="89">
        <v>42092</v>
      </c>
      <c r="P59" s="89">
        <v>44372</v>
      </c>
      <c r="Q59" s="89">
        <v>44408</v>
      </c>
      <c r="R59" s="77">
        <v>2021</v>
      </c>
      <c r="S59" s="77"/>
    </row>
    <row r="60" spans="1:19">
      <c r="A60" s="78">
        <v>59</v>
      </c>
      <c r="B60" s="80" t="s">
        <v>1963</v>
      </c>
      <c r="C60" s="79" t="s">
        <v>1953</v>
      </c>
      <c r="D60" s="79" t="s">
        <v>1859</v>
      </c>
      <c r="E60" s="79" t="s">
        <v>1837</v>
      </c>
      <c r="F60" s="80" t="s">
        <v>1962</v>
      </c>
      <c r="G60" s="80" t="s">
        <v>1823</v>
      </c>
      <c r="H60" s="77" t="s">
        <v>83</v>
      </c>
      <c r="I60" s="77" t="s">
        <v>1955</v>
      </c>
      <c r="J60" s="77" t="s">
        <v>1956</v>
      </c>
      <c r="K60" s="87">
        <v>121.4766563</v>
      </c>
      <c r="L60" s="87">
        <v>39.7970864</v>
      </c>
      <c r="M60" s="80">
        <v>1119</v>
      </c>
      <c r="N60" s="80" t="s">
        <v>1957</v>
      </c>
      <c r="O60" s="90">
        <v>42209</v>
      </c>
      <c r="P60" s="90">
        <v>44683</v>
      </c>
      <c r="Q60" s="90">
        <v>44735</v>
      </c>
      <c r="R60" s="77">
        <v>2022</v>
      </c>
      <c r="S60" s="77"/>
    </row>
    <row r="61" spans="1:19">
      <c r="A61" s="80">
        <v>60</v>
      </c>
      <c r="B61" s="80" t="s">
        <v>1964</v>
      </c>
      <c r="C61" s="77" t="s">
        <v>1965</v>
      </c>
      <c r="D61" s="79" t="s">
        <v>1859</v>
      </c>
      <c r="E61" s="79" t="s">
        <v>1830</v>
      </c>
      <c r="F61" s="80" t="s">
        <v>1949</v>
      </c>
      <c r="G61" s="80" t="s">
        <v>1850</v>
      </c>
      <c r="H61" s="77" t="s">
        <v>83</v>
      </c>
      <c r="I61" s="77" t="s">
        <v>1966</v>
      </c>
      <c r="J61" s="77" t="s">
        <v>1967</v>
      </c>
      <c r="K61" s="87">
        <v>120.5466135</v>
      </c>
      <c r="L61" s="87">
        <v>40.3498397</v>
      </c>
      <c r="M61" s="80">
        <v>1274</v>
      </c>
      <c r="N61" s="80" t="s">
        <v>1937</v>
      </c>
      <c r="O61" s="90">
        <v>44405</v>
      </c>
      <c r="P61" s="90"/>
      <c r="Q61" s="90"/>
      <c r="R61" s="77">
        <v>2027</v>
      </c>
      <c r="S61" s="77"/>
    </row>
    <row r="62" spans="1:19">
      <c r="A62" s="78">
        <v>61</v>
      </c>
      <c r="B62" s="78" t="s">
        <v>1968</v>
      </c>
      <c r="C62" s="77" t="s">
        <v>1965</v>
      </c>
      <c r="D62" s="79" t="s">
        <v>1859</v>
      </c>
      <c r="E62" s="79" t="s">
        <v>1832</v>
      </c>
      <c r="F62" s="78" t="s">
        <v>1949</v>
      </c>
      <c r="G62" s="78" t="s">
        <v>1850</v>
      </c>
      <c r="H62" s="77" t="s">
        <v>83</v>
      </c>
      <c r="I62" s="77" t="s">
        <v>1966</v>
      </c>
      <c r="J62" s="77" t="s">
        <v>1967</v>
      </c>
      <c r="K62" s="87">
        <v>120.5466135</v>
      </c>
      <c r="L62" s="87">
        <v>40.3498397</v>
      </c>
      <c r="M62" s="78">
        <v>1274</v>
      </c>
      <c r="N62" s="78" t="s">
        <v>1937</v>
      </c>
      <c r="O62" s="89">
        <v>44700</v>
      </c>
      <c r="P62" s="89"/>
      <c r="Q62" s="89"/>
      <c r="R62" s="77">
        <v>2028</v>
      </c>
      <c r="S62" s="77"/>
    </row>
    <row r="63" spans="1:19">
      <c r="A63" s="80">
        <v>62</v>
      </c>
      <c r="B63" s="78" t="s">
        <v>1969</v>
      </c>
      <c r="C63" s="77" t="s">
        <v>1970</v>
      </c>
      <c r="D63" s="79" t="s">
        <v>1820</v>
      </c>
      <c r="E63" s="79" t="s">
        <v>1821</v>
      </c>
      <c r="F63" s="78" t="s">
        <v>1971</v>
      </c>
      <c r="G63" s="78" t="s">
        <v>1850</v>
      </c>
      <c r="H63" s="77" t="s">
        <v>100</v>
      </c>
      <c r="I63" s="77" t="s">
        <v>1972</v>
      </c>
      <c r="J63" s="77" t="s">
        <v>1973</v>
      </c>
      <c r="K63" s="87">
        <v>122.5189394</v>
      </c>
      <c r="L63" s="87">
        <v>36.9656812</v>
      </c>
      <c r="M63" s="78">
        <v>1534</v>
      </c>
      <c r="N63" s="78" t="s">
        <v>1974</v>
      </c>
      <c r="O63" s="89">
        <v>43556</v>
      </c>
      <c r="P63" s="89"/>
      <c r="Q63" s="89"/>
      <c r="R63" s="97">
        <v>2025</v>
      </c>
      <c r="S63" s="77"/>
    </row>
    <row r="64" spans="1:19">
      <c r="A64" s="78">
        <v>63</v>
      </c>
      <c r="B64" s="80" t="s">
        <v>1975</v>
      </c>
      <c r="C64" s="77" t="s">
        <v>1970</v>
      </c>
      <c r="D64" s="79" t="s">
        <v>1820</v>
      </c>
      <c r="E64" s="79" t="s">
        <v>1828</v>
      </c>
      <c r="F64" s="80" t="s">
        <v>1971</v>
      </c>
      <c r="G64" s="80" t="s">
        <v>1850</v>
      </c>
      <c r="H64" s="77" t="s">
        <v>100</v>
      </c>
      <c r="I64" s="77" t="s">
        <v>1972</v>
      </c>
      <c r="J64" s="77" t="s">
        <v>1973</v>
      </c>
      <c r="K64" s="87">
        <v>122.5189394</v>
      </c>
      <c r="L64" s="87">
        <v>36.9656812</v>
      </c>
      <c r="M64" s="80">
        <v>1534</v>
      </c>
      <c r="N64" s="80" t="s">
        <v>1974</v>
      </c>
      <c r="O64" s="90">
        <v>43770</v>
      </c>
      <c r="P64" s="90"/>
      <c r="Q64" s="90"/>
      <c r="R64" s="97">
        <v>2025</v>
      </c>
      <c r="S64" s="77"/>
    </row>
    <row r="65" spans="1:19">
      <c r="A65" s="80">
        <v>64</v>
      </c>
      <c r="B65" s="78" t="s">
        <v>1976</v>
      </c>
      <c r="C65" s="79" t="s">
        <v>1977</v>
      </c>
      <c r="D65" s="79" t="s">
        <v>1820</v>
      </c>
      <c r="E65" s="79" t="s">
        <v>1821</v>
      </c>
      <c r="F65" s="78" t="s">
        <v>1978</v>
      </c>
      <c r="G65" s="78" t="s">
        <v>1823</v>
      </c>
      <c r="H65" s="77" t="s">
        <v>100</v>
      </c>
      <c r="I65" s="77" t="s">
        <v>1979</v>
      </c>
      <c r="J65" s="77" t="s">
        <v>1980</v>
      </c>
      <c r="K65" s="87">
        <v>121.3812616</v>
      </c>
      <c r="L65" s="87">
        <v>36.7091849</v>
      </c>
      <c r="M65" s="78">
        <v>1253</v>
      </c>
      <c r="N65" s="78" t="s">
        <v>1974</v>
      </c>
      <c r="O65" s="89">
        <v>40080</v>
      </c>
      <c r="P65" s="89">
        <v>43329</v>
      </c>
      <c r="Q65" s="89">
        <v>43395</v>
      </c>
      <c r="R65" s="77">
        <v>2018</v>
      </c>
      <c r="S65" s="77"/>
    </row>
    <row r="66" spans="1:19">
      <c r="A66" s="78">
        <v>65</v>
      </c>
      <c r="B66" s="80" t="s">
        <v>1981</v>
      </c>
      <c r="C66" s="79" t="s">
        <v>1977</v>
      </c>
      <c r="D66" s="79" t="s">
        <v>1820</v>
      </c>
      <c r="E66" s="79" t="s">
        <v>1828</v>
      </c>
      <c r="F66" s="80" t="s">
        <v>1978</v>
      </c>
      <c r="G66" s="80" t="s">
        <v>1823</v>
      </c>
      <c r="H66" s="77" t="s">
        <v>100</v>
      </c>
      <c r="I66" s="77" t="s">
        <v>1979</v>
      </c>
      <c r="J66" s="77" t="s">
        <v>1980</v>
      </c>
      <c r="K66" s="87">
        <v>121.3812616</v>
      </c>
      <c r="L66" s="87">
        <v>36.7091849</v>
      </c>
      <c r="M66" s="80">
        <v>1253</v>
      </c>
      <c r="N66" s="80" t="s">
        <v>1974</v>
      </c>
      <c r="O66" s="90">
        <v>40350</v>
      </c>
      <c r="P66" s="90">
        <v>43386</v>
      </c>
      <c r="Q66" s="90">
        <v>43474</v>
      </c>
      <c r="R66" s="77">
        <v>2018</v>
      </c>
      <c r="S66" s="77"/>
    </row>
    <row r="67" spans="1:19">
      <c r="A67" s="80">
        <v>66</v>
      </c>
      <c r="B67" s="78" t="s">
        <v>1982</v>
      </c>
      <c r="C67" s="79" t="s">
        <v>1977</v>
      </c>
      <c r="D67" s="79" t="s">
        <v>1859</v>
      </c>
      <c r="E67" s="79" t="s">
        <v>1918</v>
      </c>
      <c r="F67" s="78" t="s">
        <v>1983</v>
      </c>
      <c r="G67" s="78" t="s">
        <v>1850</v>
      </c>
      <c r="H67" s="77" t="s">
        <v>100</v>
      </c>
      <c r="I67" s="77" t="s">
        <v>1979</v>
      </c>
      <c r="J67" s="77" t="s">
        <v>1980</v>
      </c>
      <c r="K67" s="87">
        <v>121.3812616</v>
      </c>
      <c r="L67" s="87">
        <v>36.7091849</v>
      </c>
      <c r="M67" s="78">
        <v>1253</v>
      </c>
      <c r="N67" s="78" t="s">
        <v>1974</v>
      </c>
      <c r="O67" s="89">
        <v>44756</v>
      </c>
      <c r="P67" s="89"/>
      <c r="Q67" s="89"/>
      <c r="R67" s="77">
        <v>2028</v>
      </c>
      <c r="S67" s="77"/>
    </row>
    <row r="68" spans="1:19">
      <c r="A68" s="78">
        <v>67</v>
      </c>
      <c r="B68" s="80" t="s">
        <v>1984</v>
      </c>
      <c r="C68" s="79" t="s">
        <v>1977</v>
      </c>
      <c r="D68" s="79" t="s">
        <v>1859</v>
      </c>
      <c r="E68" s="79" t="s">
        <v>1920</v>
      </c>
      <c r="F68" s="80" t="s">
        <v>1983</v>
      </c>
      <c r="G68" s="80" t="s">
        <v>1850</v>
      </c>
      <c r="H68" s="77" t="s">
        <v>100</v>
      </c>
      <c r="I68" s="77" t="s">
        <v>1979</v>
      </c>
      <c r="J68" s="77" t="s">
        <v>1980</v>
      </c>
      <c r="K68" s="87">
        <v>121.3812616</v>
      </c>
      <c r="L68" s="87">
        <v>36.7091849</v>
      </c>
      <c r="M68" s="80">
        <v>1253</v>
      </c>
      <c r="N68" s="80" t="s">
        <v>1974</v>
      </c>
      <c r="O68" s="90">
        <v>44756</v>
      </c>
      <c r="P68" s="90"/>
      <c r="Q68" s="90"/>
      <c r="R68" s="77">
        <v>2028</v>
      </c>
      <c r="S68" s="77"/>
    </row>
    <row r="69" spans="1:19">
      <c r="A69" s="80">
        <v>68</v>
      </c>
      <c r="B69" s="78" t="s">
        <v>1985</v>
      </c>
      <c r="C69" s="79" t="s">
        <v>1986</v>
      </c>
      <c r="D69" s="79" t="s">
        <v>1820</v>
      </c>
      <c r="E69" s="79" t="s">
        <v>1821</v>
      </c>
      <c r="F69" s="78" t="s">
        <v>1987</v>
      </c>
      <c r="G69" s="78" t="s">
        <v>1823</v>
      </c>
      <c r="H69" s="77" t="s">
        <v>100</v>
      </c>
      <c r="I69" s="77" t="s">
        <v>1972</v>
      </c>
      <c r="J69" s="77" t="s">
        <v>1973</v>
      </c>
      <c r="K69" s="87">
        <v>122.5189394</v>
      </c>
      <c r="L69" s="87">
        <v>36.9656812</v>
      </c>
      <c r="M69" s="78">
        <v>211</v>
      </c>
      <c r="N69" s="78" t="s">
        <v>1988</v>
      </c>
      <c r="O69" s="89">
        <v>41252</v>
      </c>
      <c r="P69" s="89">
        <v>44544</v>
      </c>
      <c r="Q69" s="89">
        <v>45266</v>
      </c>
      <c r="R69" s="77">
        <v>2023</v>
      </c>
      <c r="S69" s="77"/>
    </row>
    <row r="70" spans="1:19">
      <c r="A70" s="78">
        <v>69</v>
      </c>
      <c r="B70" s="78" t="s">
        <v>1989</v>
      </c>
      <c r="C70" s="79" t="s">
        <v>1990</v>
      </c>
      <c r="D70" s="79" t="s">
        <v>1820</v>
      </c>
      <c r="E70" s="79" t="s">
        <v>1821</v>
      </c>
      <c r="F70" s="78" t="s">
        <v>1944</v>
      </c>
      <c r="G70" s="78" t="s">
        <v>1823</v>
      </c>
      <c r="H70" s="77" t="s">
        <v>92</v>
      </c>
      <c r="I70" s="77" t="s">
        <v>1991</v>
      </c>
      <c r="J70" s="77" t="s">
        <v>1992</v>
      </c>
      <c r="K70" s="87">
        <v>120.9417771</v>
      </c>
      <c r="L70" s="87">
        <v>30.4404042</v>
      </c>
      <c r="M70" s="78">
        <v>1089</v>
      </c>
      <c r="N70" s="78" t="s">
        <v>1937</v>
      </c>
      <c r="O70" s="89">
        <v>39808</v>
      </c>
      <c r="P70" s="89">
        <v>41947</v>
      </c>
      <c r="Q70" s="89">
        <v>41988</v>
      </c>
      <c r="R70" s="77">
        <v>2014</v>
      </c>
      <c r="S70" s="77"/>
    </row>
    <row r="71" spans="1:19">
      <c r="A71" s="80">
        <v>70</v>
      </c>
      <c r="B71" s="80" t="s">
        <v>1993</v>
      </c>
      <c r="C71" s="79" t="s">
        <v>1990</v>
      </c>
      <c r="D71" s="79" t="s">
        <v>1820</v>
      </c>
      <c r="E71" s="79" t="s">
        <v>1828</v>
      </c>
      <c r="F71" s="80" t="s">
        <v>1944</v>
      </c>
      <c r="G71" s="80" t="s">
        <v>1823</v>
      </c>
      <c r="H71" s="77" t="s">
        <v>92</v>
      </c>
      <c r="I71" s="77" t="s">
        <v>1991</v>
      </c>
      <c r="J71" s="77" t="s">
        <v>1992</v>
      </c>
      <c r="K71" s="87">
        <v>120.9417771</v>
      </c>
      <c r="L71" s="87">
        <v>30.4404042</v>
      </c>
      <c r="M71" s="80">
        <v>1089</v>
      </c>
      <c r="N71" s="80" t="s">
        <v>1937</v>
      </c>
      <c r="O71" s="90">
        <v>40011</v>
      </c>
      <c r="P71" s="90">
        <v>42016</v>
      </c>
      <c r="Q71" s="90">
        <v>42047</v>
      </c>
      <c r="R71" s="77">
        <v>2015</v>
      </c>
      <c r="S71" s="77"/>
    </row>
    <row r="72" spans="1:19">
      <c r="A72" s="78">
        <v>71</v>
      </c>
      <c r="B72" s="78" t="s">
        <v>1994</v>
      </c>
      <c r="C72" s="79" t="s">
        <v>1995</v>
      </c>
      <c r="D72" s="79" t="s">
        <v>1859</v>
      </c>
      <c r="E72" s="79" t="s">
        <v>1821</v>
      </c>
      <c r="F72" s="78" t="s">
        <v>1996</v>
      </c>
      <c r="G72" s="78" t="s">
        <v>1823</v>
      </c>
      <c r="H72" s="77" t="s">
        <v>92</v>
      </c>
      <c r="I72" s="77" t="s">
        <v>1991</v>
      </c>
      <c r="J72" s="77" t="s">
        <v>1992</v>
      </c>
      <c r="K72" s="87">
        <v>120.950559</v>
      </c>
      <c r="L72" s="87">
        <v>30.4412792</v>
      </c>
      <c r="M72" s="78">
        <v>650</v>
      </c>
      <c r="N72" s="78" t="s">
        <v>1937</v>
      </c>
      <c r="O72" s="89">
        <v>35218</v>
      </c>
      <c r="P72" s="89">
        <v>37293</v>
      </c>
      <c r="Q72" s="89">
        <v>37361</v>
      </c>
      <c r="R72" s="77">
        <v>2002</v>
      </c>
      <c r="S72" s="77"/>
    </row>
    <row r="73" spans="1:19">
      <c r="A73" s="80">
        <v>72</v>
      </c>
      <c r="B73" s="80" t="s">
        <v>1997</v>
      </c>
      <c r="C73" s="79" t="s">
        <v>1995</v>
      </c>
      <c r="D73" s="79" t="s">
        <v>1859</v>
      </c>
      <c r="E73" s="79" t="s">
        <v>1828</v>
      </c>
      <c r="F73" s="80" t="s">
        <v>1996</v>
      </c>
      <c r="G73" s="80" t="s">
        <v>1823</v>
      </c>
      <c r="H73" s="77" t="s">
        <v>92</v>
      </c>
      <c r="I73" s="77" t="s">
        <v>1991</v>
      </c>
      <c r="J73" s="77" t="s">
        <v>1992</v>
      </c>
      <c r="K73" s="87">
        <v>120.950559</v>
      </c>
      <c r="L73" s="87">
        <v>30.4412792</v>
      </c>
      <c r="M73" s="80">
        <v>650</v>
      </c>
      <c r="N73" s="80" t="s">
        <v>1937</v>
      </c>
      <c r="O73" s="90">
        <v>35521</v>
      </c>
      <c r="P73" s="90">
        <v>38057</v>
      </c>
      <c r="Q73" s="90">
        <v>38110</v>
      </c>
      <c r="R73" s="77">
        <v>2004</v>
      </c>
      <c r="S73" s="77"/>
    </row>
    <row r="74" spans="1:19">
      <c r="A74" s="78">
        <v>73</v>
      </c>
      <c r="B74" s="78" t="s">
        <v>1998</v>
      </c>
      <c r="C74" s="79" t="s">
        <v>1995</v>
      </c>
      <c r="D74" s="79" t="s">
        <v>1859</v>
      </c>
      <c r="E74" s="79" t="s">
        <v>1830</v>
      </c>
      <c r="F74" s="78" t="s">
        <v>1996</v>
      </c>
      <c r="G74" s="78" t="s">
        <v>1823</v>
      </c>
      <c r="H74" s="77" t="s">
        <v>92</v>
      </c>
      <c r="I74" s="77" t="s">
        <v>1991</v>
      </c>
      <c r="J74" s="77" t="s">
        <v>1992</v>
      </c>
      <c r="K74" s="87">
        <v>120.950559</v>
      </c>
      <c r="L74" s="87">
        <v>30.4412792</v>
      </c>
      <c r="M74" s="78">
        <v>660</v>
      </c>
      <c r="N74" s="78" t="s">
        <v>1937</v>
      </c>
      <c r="O74" s="89">
        <v>38835</v>
      </c>
      <c r="P74" s="89">
        <v>40391</v>
      </c>
      <c r="Q74" s="89">
        <v>40456</v>
      </c>
      <c r="R74" s="77">
        <v>2010</v>
      </c>
      <c r="S74" s="77"/>
    </row>
    <row r="75" spans="1:19">
      <c r="A75" s="80">
        <v>74</v>
      </c>
      <c r="B75" s="80" t="s">
        <v>1999</v>
      </c>
      <c r="C75" s="79" t="s">
        <v>1995</v>
      </c>
      <c r="D75" s="79" t="s">
        <v>1859</v>
      </c>
      <c r="E75" s="79" t="s">
        <v>1832</v>
      </c>
      <c r="F75" s="80" t="s">
        <v>1996</v>
      </c>
      <c r="G75" s="80" t="s">
        <v>1823</v>
      </c>
      <c r="H75" s="77" t="s">
        <v>92</v>
      </c>
      <c r="I75" s="77" t="s">
        <v>1991</v>
      </c>
      <c r="J75" s="77" t="s">
        <v>1992</v>
      </c>
      <c r="K75" s="87">
        <v>120.950559</v>
      </c>
      <c r="L75" s="87">
        <v>30.4412792</v>
      </c>
      <c r="M75" s="80">
        <v>660</v>
      </c>
      <c r="N75" s="80" t="s">
        <v>1937</v>
      </c>
      <c r="O75" s="90">
        <v>39110</v>
      </c>
      <c r="P75" s="90">
        <v>40872</v>
      </c>
      <c r="Q75" s="90">
        <v>40907</v>
      </c>
      <c r="R75" s="77">
        <v>2011</v>
      </c>
      <c r="S75" s="77"/>
    </row>
    <row r="76" spans="1:19">
      <c r="A76" s="78">
        <v>75</v>
      </c>
      <c r="B76" s="78" t="s">
        <v>2000</v>
      </c>
      <c r="C76" s="79" t="s">
        <v>2001</v>
      </c>
      <c r="D76" s="79" t="s">
        <v>1943</v>
      </c>
      <c r="E76" s="79" t="s">
        <v>1821</v>
      </c>
      <c r="F76" s="78" t="s">
        <v>2002</v>
      </c>
      <c r="G76" s="78" t="s">
        <v>1823</v>
      </c>
      <c r="H76" s="77" t="s">
        <v>92</v>
      </c>
      <c r="I76" s="77" t="s">
        <v>1991</v>
      </c>
      <c r="J76" s="77" t="s">
        <v>1992</v>
      </c>
      <c r="K76" s="87">
        <v>120.9584601</v>
      </c>
      <c r="L76" s="87">
        <v>30.4361652</v>
      </c>
      <c r="M76" s="78">
        <v>728</v>
      </c>
      <c r="N76" s="78" t="s">
        <v>1937</v>
      </c>
      <c r="O76" s="89">
        <v>35954</v>
      </c>
      <c r="P76" s="89">
        <v>37579</v>
      </c>
      <c r="Q76" s="89">
        <v>37621</v>
      </c>
      <c r="R76" s="77">
        <v>2002</v>
      </c>
      <c r="S76" s="77"/>
    </row>
    <row r="77" spans="1:19">
      <c r="A77" s="80">
        <v>76</v>
      </c>
      <c r="B77" s="80" t="s">
        <v>2003</v>
      </c>
      <c r="C77" s="79" t="s">
        <v>2001</v>
      </c>
      <c r="D77" s="79" t="s">
        <v>1943</v>
      </c>
      <c r="E77" s="79" t="s">
        <v>1828</v>
      </c>
      <c r="F77" s="80" t="s">
        <v>2002</v>
      </c>
      <c r="G77" s="80" t="s">
        <v>1823</v>
      </c>
      <c r="H77" s="77" t="s">
        <v>92</v>
      </c>
      <c r="I77" s="77" t="s">
        <v>1991</v>
      </c>
      <c r="J77" s="77" t="s">
        <v>1992</v>
      </c>
      <c r="K77" s="87">
        <v>120.9584601</v>
      </c>
      <c r="L77" s="87">
        <v>30.4361652</v>
      </c>
      <c r="M77" s="80">
        <v>728</v>
      </c>
      <c r="N77" s="80" t="s">
        <v>1937</v>
      </c>
      <c r="O77" s="90">
        <v>36063</v>
      </c>
      <c r="P77" s="90">
        <v>37784</v>
      </c>
      <c r="Q77" s="90">
        <v>37826</v>
      </c>
      <c r="R77" s="77">
        <v>2003</v>
      </c>
      <c r="S77" s="77"/>
    </row>
    <row r="78" spans="1:19">
      <c r="A78" s="78">
        <v>77</v>
      </c>
      <c r="B78" s="78" t="s">
        <v>2004</v>
      </c>
      <c r="C78" s="79" t="s">
        <v>2005</v>
      </c>
      <c r="D78" s="79" t="s">
        <v>1820</v>
      </c>
      <c r="E78" s="79" t="s">
        <v>1821</v>
      </c>
      <c r="F78" s="78" t="s">
        <v>2006</v>
      </c>
      <c r="G78" s="78" t="s">
        <v>1823</v>
      </c>
      <c r="H78" s="77" t="s">
        <v>92</v>
      </c>
      <c r="I78" s="77" t="s">
        <v>1991</v>
      </c>
      <c r="J78" s="77" t="s">
        <v>1992</v>
      </c>
      <c r="K78" s="87">
        <v>120.9424173</v>
      </c>
      <c r="L78" s="87">
        <v>30.4203734</v>
      </c>
      <c r="M78" s="78">
        <v>330</v>
      </c>
      <c r="N78" s="78" t="s">
        <v>1937</v>
      </c>
      <c r="O78" s="89">
        <v>31126</v>
      </c>
      <c r="P78" s="89">
        <v>33587</v>
      </c>
      <c r="Q78" s="89">
        <v>34425</v>
      </c>
      <c r="R78" s="77">
        <v>1991</v>
      </c>
      <c r="S78" s="77"/>
    </row>
    <row r="79" spans="1:19">
      <c r="A79" s="80">
        <v>78</v>
      </c>
      <c r="B79" s="80" t="s">
        <v>2007</v>
      </c>
      <c r="C79" s="77" t="s">
        <v>2008</v>
      </c>
      <c r="D79" s="79" t="s">
        <v>1820</v>
      </c>
      <c r="E79" s="79" t="s">
        <v>1821</v>
      </c>
      <c r="F79" s="80" t="s">
        <v>2009</v>
      </c>
      <c r="G79" s="80" t="s">
        <v>1850</v>
      </c>
      <c r="H79" s="77" t="s">
        <v>92</v>
      </c>
      <c r="I79" s="77" t="s">
        <v>2010</v>
      </c>
      <c r="J79" s="77" t="s">
        <v>2011</v>
      </c>
      <c r="K79" s="87">
        <v>120.5150979</v>
      </c>
      <c r="L79" s="87">
        <v>27.2012966</v>
      </c>
      <c r="M79" s="80">
        <v>1210</v>
      </c>
      <c r="N79" s="80" t="s">
        <v>1957</v>
      </c>
      <c r="O79" s="90">
        <v>44196</v>
      </c>
      <c r="P79" s="90"/>
      <c r="Q79" s="90"/>
      <c r="R79" s="73">
        <v>2026</v>
      </c>
      <c r="S79" s="77"/>
    </row>
    <row r="80" spans="1:19">
      <c r="A80" s="78">
        <v>79</v>
      </c>
      <c r="B80" s="78" t="s">
        <v>2012</v>
      </c>
      <c r="C80" s="77" t="s">
        <v>2008</v>
      </c>
      <c r="D80" s="79" t="s">
        <v>1820</v>
      </c>
      <c r="E80" s="79" t="s">
        <v>1828</v>
      </c>
      <c r="F80" s="78" t="s">
        <v>2009</v>
      </c>
      <c r="G80" s="78" t="s">
        <v>1850</v>
      </c>
      <c r="H80" s="77" t="s">
        <v>92</v>
      </c>
      <c r="I80" s="77" t="s">
        <v>2010</v>
      </c>
      <c r="J80" s="77" t="s">
        <v>2011</v>
      </c>
      <c r="K80" s="87">
        <v>120.5150979</v>
      </c>
      <c r="L80" s="87">
        <v>27.2012966</v>
      </c>
      <c r="M80" s="78">
        <v>1210</v>
      </c>
      <c r="N80" s="78" t="s">
        <v>1957</v>
      </c>
      <c r="O80" s="89">
        <v>44560</v>
      </c>
      <c r="P80" s="89"/>
      <c r="Q80" s="89"/>
      <c r="R80" s="77">
        <v>2027</v>
      </c>
      <c r="S80" s="77"/>
    </row>
    <row r="81" spans="1:19">
      <c r="A81" s="80">
        <v>80</v>
      </c>
      <c r="B81" s="80" t="s">
        <v>2013</v>
      </c>
      <c r="C81" s="79" t="s">
        <v>2014</v>
      </c>
      <c r="D81" s="79" t="s">
        <v>1820</v>
      </c>
      <c r="E81" s="79" t="s">
        <v>1821</v>
      </c>
      <c r="F81" s="80" t="s">
        <v>1978</v>
      </c>
      <c r="G81" s="80" t="s">
        <v>1823</v>
      </c>
      <c r="H81" s="77" t="s">
        <v>92</v>
      </c>
      <c r="I81" s="77" t="s">
        <v>312</v>
      </c>
      <c r="J81" s="77" t="s">
        <v>2015</v>
      </c>
      <c r="K81" s="87">
        <v>121.638018</v>
      </c>
      <c r="L81" s="87">
        <v>29.1018862</v>
      </c>
      <c r="M81" s="80">
        <v>1251</v>
      </c>
      <c r="N81" s="80" t="s">
        <v>1937</v>
      </c>
      <c r="O81" s="90">
        <v>39922</v>
      </c>
      <c r="P81" s="90">
        <v>43281</v>
      </c>
      <c r="Q81" s="90">
        <v>43364</v>
      </c>
      <c r="R81" s="77">
        <v>2018</v>
      </c>
      <c r="S81" s="77"/>
    </row>
    <row r="82" spans="1:19">
      <c r="A82" s="78">
        <v>81</v>
      </c>
      <c r="B82" s="78" t="s">
        <v>2016</v>
      </c>
      <c r="C82" s="79" t="s">
        <v>2014</v>
      </c>
      <c r="D82" s="79" t="s">
        <v>1820</v>
      </c>
      <c r="E82" s="79" t="s">
        <v>1828</v>
      </c>
      <c r="F82" s="78" t="s">
        <v>1978</v>
      </c>
      <c r="G82" s="78" t="s">
        <v>1823</v>
      </c>
      <c r="H82" s="77" t="s">
        <v>92</v>
      </c>
      <c r="I82" s="77" t="s">
        <v>312</v>
      </c>
      <c r="J82" s="77" t="s">
        <v>2015</v>
      </c>
      <c r="K82" s="87">
        <v>121.638018</v>
      </c>
      <c r="L82" s="87">
        <v>29.1018862</v>
      </c>
      <c r="M82" s="78">
        <v>1251</v>
      </c>
      <c r="N82" s="78" t="s">
        <v>1937</v>
      </c>
      <c r="O82" s="89">
        <v>40162</v>
      </c>
      <c r="P82" s="89">
        <v>43336</v>
      </c>
      <c r="Q82" s="89">
        <v>43409</v>
      </c>
      <c r="R82" s="77">
        <v>2018</v>
      </c>
      <c r="S82" s="77"/>
    </row>
    <row r="83" spans="1:19">
      <c r="A83" s="80">
        <v>82</v>
      </c>
      <c r="B83" s="80" t="s">
        <v>2017</v>
      </c>
      <c r="C83" s="77" t="s">
        <v>2014</v>
      </c>
      <c r="D83" s="79" t="s">
        <v>1859</v>
      </c>
      <c r="E83" s="79" t="s">
        <v>1830</v>
      </c>
      <c r="F83" s="80" t="s">
        <v>1983</v>
      </c>
      <c r="G83" s="80" t="s">
        <v>1850</v>
      </c>
      <c r="H83" s="77" t="s">
        <v>92</v>
      </c>
      <c r="I83" s="77" t="s">
        <v>312</v>
      </c>
      <c r="J83" s="77" t="s">
        <v>2015</v>
      </c>
      <c r="K83" s="87">
        <v>121.638018</v>
      </c>
      <c r="L83" s="87">
        <v>29.1018862</v>
      </c>
      <c r="M83" s="80">
        <v>1250</v>
      </c>
      <c r="N83" s="80" t="s">
        <v>1937</v>
      </c>
      <c r="O83" s="90">
        <v>44740</v>
      </c>
      <c r="P83" s="90"/>
      <c r="Q83" s="90"/>
      <c r="R83" s="77">
        <v>2027</v>
      </c>
      <c r="S83" s="77"/>
    </row>
    <row r="84" spans="1:19">
      <c r="A84" s="78">
        <v>83</v>
      </c>
      <c r="B84" s="77" t="s">
        <v>2018</v>
      </c>
      <c r="C84" s="77" t="s">
        <v>2014</v>
      </c>
      <c r="D84" s="79" t="s">
        <v>1859</v>
      </c>
      <c r="E84" s="79" t="s">
        <v>1832</v>
      </c>
      <c r="F84" s="80" t="s">
        <v>1983</v>
      </c>
      <c r="G84" s="80" t="s">
        <v>1860</v>
      </c>
      <c r="H84" s="77" t="s">
        <v>92</v>
      </c>
      <c r="I84" s="77" t="s">
        <v>312</v>
      </c>
      <c r="J84" s="77" t="s">
        <v>2015</v>
      </c>
      <c r="K84" s="87">
        <v>121.638018</v>
      </c>
      <c r="L84" s="87">
        <v>29.1018862</v>
      </c>
      <c r="M84" s="80">
        <v>1250</v>
      </c>
      <c r="N84" s="80" t="s">
        <v>1937</v>
      </c>
      <c r="O84" s="90" t="s">
        <v>2019</v>
      </c>
      <c r="P84" s="99"/>
      <c r="Q84" s="99"/>
      <c r="R84" s="97">
        <v>2029</v>
      </c>
      <c r="S84" s="77"/>
    </row>
    <row r="85" spans="1:19">
      <c r="A85" s="80">
        <v>84</v>
      </c>
      <c r="B85" s="77" t="s">
        <v>2020</v>
      </c>
      <c r="C85" s="98" t="s">
        <v>2021</v>
      </c>
      <c r="D85" s="79" t="s">
        <v>1820</v>
      </c>
      <c r="E85" s="79" t="s">
        <v>1821</v>
      </c>
      <c r="F85" s="77" t="s">
        <v>2022</v>
      </c>
      <c r="G85" s="77" t="s">
        <v>2023</v>
      </c>
      <c r="H85" s="98" t="s">
        <v>2024</v>
      </c>
      <c r="I85" s="98" t="s">
        <v>2025</v>
      </c>
      <c r="J85" s="98" t="s">
        <v>2026</v>
      </c>
      <c r="K85" s="100">
        <v>121.5875634</v>
      </c>
      <c r="L85" s="100">
        <v>25.2863566</v>
      </c>
      <c r="M85" s="77">
        <v>604</v>
      </c>
      <c r="N85" s="77"/>
      <c r="O85" s="99">
        <v>26086</v>
      </c>
      <c r="P85" s="99">
        <v>28445</v>
      </c>
      <c r="Q85" s="99">
        <v>28834</v>
      </c>
      <c r="R85" s="77">
        <v>1977</v>
      </c>
      <c r="S85" s="101">
        <v>43440</v>
      </c>
    </row>
    <row r="86" spans="1:19">
      <c r="A86" s="78">
        <v>85</v>
      </c>
      <c r="B86" s="77" t="s">
        <v>2027</v>
      </c>
      <c r="C86" s="98" t="s">
        <v>2028</v>
      </c>
      <c r="D86" s="79" t="s">
        <v>1820</v>
      </c>
      <c r="E86" s="79" t="s">
        <v>1828</v>
      </c>
      <c r="F86" s="77" t="s">
        <v>2029</v>
      </c>
      <c r="G86" s="77" t="s">
        <v>1823</v>
      </c>
      <c r="H86" s="98" t="s">
        <v>2024</v>
      </c>
      <c r="I86" s="98" t="s">
        <v>2025</v>
      </c>
      <c r="J86" s="98" t="s">
        <v>2030</v>
      </c>
      <c r="K86" s="100">
        <v>121.6624599</v>
      </c>
      <c r="L86" s="100">
        <v>25.2026842</v>
      </c>
      <c r="M86" s="77">
        <v>985</v>
      </c>
      <c r="N86" s="77"/>
      <c r="O86" s="99">
        <v>27652</v>
      </c>
      <c r="P86" s="99">
        <v>30131</v>
      </c>
      <c r="Q86" s="99">
        <v>30390</v>
      </c>
      <c r="R86" s="77">
        <v>1982</v>
      </c>
      <c r="S86" s="101">
        <v>44986</v>
      </c>
    </row>
    <row r="87" spans="1:19">
      <c r="A87" s="80">
        <v>86</v>
      </c>
      <c r="B87" s="77" t="s">
        <v>2031</v>
      </c>
      <c r="C87" s="98" t="s">
        <v>2032</v>
      </c>
      <c r="D87" s="79" t="s">
        <v>1820</v>
      </c>
      <c r="E87" s="79" t="s">
        <v>1821</v>
      </c>
      <c r="F87" s="77" t="s">
        <v>2033</v>
      </c>
      <c r="G87" s="77" t="s">
        <v>1823</v>
      </c>
      <c r="H87" s="98" t="s">
        <v>2024</v>
      </c>
      <c r="I87" s="98" t="s">
        <v>2034</v>
      </c>
      <c r="J87" s="77"/>
      <c r="K87" s="100">
        <v>120.751901</v>
      </c>
      <c r="L87" s="100">
        <v>21.9576402</v>
      </c>
      <c r="M87" s="77">
        <v>936</v>
      </c>
      <c r="N87" s="77"/>
      <c r="O87" s="99">
        <v>28723</v>
      </c>
      <c r="P87" s="99">
        <v>30811</v>
      </c>
      <c r="Q87" s="99">
        <v>30890</v>
      </c>
      <c r="R87" s="77">
        <v>1984</v>
      </c>
      <c r="S87" s="77"/>
    </row>
    <row r="88" spans="1:19">
      <c r="A88" s="78">
        <v>87</v>
      </c>
      <c r="B88" s="77" t="s">
        <v>2035</v>
      </c>
      <c r="C88" s="98" t="s">
        <v>2032</v>
      </c>
      <c r="D88" s="79" t="s">
        <v>1820</v>
      </c>
      <c r="E88" s="79" t="s">
        <v>1828</v>
      </c>
      <c r="F88" s="77" t="s">
        <v>2033</v>
      </c>
      <c r="G88" s="77" t="s">
        <v>1823</v>
      </c>
      <c r="H88" s="98" t="s">
        <v>2024</v>
      </c>
      <c r="I88" s="98" t="s">
        <v>2034</v>
      </c>
      <c r="J88" s="77"/>
      <c r="K88" s="100">
        <v>120.751901</v>
      </c>
      <c r="L88" s="100">
        <v>21.9576402</v>
      </c>
      <c r="M88" s="77">
        <v>938</v>
      </c>
      <c r="N88" s="77"/>
      <c r="O88" s="99">
        <v>28907</v>
      </c>
      <c r="P88" s="99">
        <v>23798</v>
      </c>
      <c r="Q88" s="99">
        <v>31185</v>
      </c>
      <c r="R88" s="77">
        <v>1965</v>
      </c>
      <c r="S88" s="77"/>
    </row>
    <row r="89" spans="1:19">
      <c r="A89" s="80"/>
      <c r="B89" s="77" t="s">
        <v>2036</v>
      </c>
      <c r="C89" s="98" t="s">
        <v>2021</v>
      </c>
      <c r="D89" s="79" t="s">
        <v>1820</v>
      </c>
      <c r="E89" s="79" t="s">
        <v>1828</v>
      </c>
      <c r="F89" s="77" t="s">
        <v>2022</v>
      </c>
      <c r="G89" s="77" t="s">
        <v>2023</v>
      </c>
      <c r="H89" s="98" t="s">
        <v>2024</v>
      </c>
      <c r="I89" s="98" t="s">
        <v>2025</v>
      </c>
      <c r="J89" s="98" t="s">
        <v>2026</v>
      </c>
      <c r="K89" s="100">
        <v>121.5875634</v>
      </c>
      <c r="L89" s="100">
        <v>25.2863566</v>
      </c>
      <c r="M89" s="77">
        <v>604</v>
      </c>
      <c r="N89" s="77"/>
      <c r="O89" s="99">
        <v>27005</v>
      </c>
      <c r="P89" s="99">
        <v>28843</v>
      </c>
      <c r="Q89" s="99">
        <v>29051</v>
      </c>
      <c r="R89" s="77">
        <v>1978</v>
      </c>
      <c r="S89" s="101">
        <v>43662</v>
      </c>
    </row>
    <row r="90" spans="1:19">
      <c r="A90" s="80"/>
      <c r="B90" s="77" t="s">
        <v>2037</v>
      </c>
      <c r="C90" s="98" t="s">
        <v>2028</v>
      </c>
      <c r="D90" s="79" t="s">
        <v>1820</v>
      </c>
      <c r="E90" s="79" t="s">
        <v>1821</v>
      </c>
      <c r="F90" s="77" t="s">
        <v>2029</v>
      </c>
      <c r="G90" s="77" t="s">
        <v>2023</v>
      </c>
      <c r="H90" s="98" t="s">
        <v>2024</v>
      </c>
      <c r="I90" s="98" t="s">
        <v>2025</v>
      </c>
      <c r="J90" s="98" t="s">
        <v>2030</v>
      </c>
      <c r="K90" s="100">
        <v>121.6624599</v>
      </c>
      <c r="L90" s="100">
        <v>25.2026842</v>
      </c>
      <c r="M90" s="77">
        <v>985</v>
      </c>
      <c r="N90" s="77"/>
      <c r="O90" s="99">
        <v>27717</v>
      </c>
      <c r="P90" s="99">
        <v>29082</v>
      </c>
      <c r="Q90" s="99">
        <v>29948</v>
      </c>
      <c r="R90" s="77">
        <v>1979</v>
      </c>
      <c r="S90" s="101">
        <v>44378</v>
      </c>
    </row>
    <row r="91" spans="1:19">
      <c r="A91" s="77"/>
      <c r="B91" s="77" t="s">
        <v>2038</v>
      </c>
      <c r="C91" s="98" t="s">
        <v>2039</v>
      </c>
      <c r="D91" s="79" t="s">
        <v>1820</v>
      </c>
      <c r="E91" s="79" t="s">
        <v>1821</v>
      </c>
      <c r="F91" s="77" t="s">
        <v>2040</v>
      </c>
      <c r="G91" s="77" t="s">
        <v>2041</v>
      </c>
      <c r="H91" s="98" t="s">
        <v>2024</v>
      </c>
      <c r="I91" s="98" t="s">
        <v>2025</v>
      </c>
      <c r="J91" s="98" t="s">
        <v>2042</v>
      </c>
      <c r="K91" s="100">
        <v>121.9244984</v>
      </c>
      <c r="L91" s="100">
        <v>25.0383246</v>
      </c>
      <c r="M91" s="77">
        <v>1350</v>
      </c>
      <c r="N91" s="77"/>
      <c r="O91" s="99">
        <v>36236</v>
      </c>
      <c r="P91" s="99"/>
      <c r="Q91" s="99"/>
      <c r="R91" s="77"/>
      <c r="S91" s="77"/>
    </row>
    <row r="92" spans="1:19">
      <c r="A92" s="77"/>
      <c r="B92" s="77" t="s">
        <v>2043</v>
      </c>
      <c r="C92" s="98" t="s">
        <v>2039</v>
      </c>
      <c r="D92" s="79" t="s">
        <v>1820</v>
      </c>
      <c r="E92" s="79" t="s">
        <v>1828</v>
      </c>
      <c r="F92" s="77" t="s">
        <v>2040</v>
      </c>
      <c r="G92" s="77" t="s">
        <v>2041</v>
      </c>
      <c r="H92" s="98" t="s">
        <v>2024</v>
      </c>
      <c r="I92" s="98" t="s">
        <v>2025</v>
      </c>
      <c r="J92" s="98" t="s">
        <v>2042</v>
      </c>
      <c r="K92" s="100">
        <v>121.9244984</v>
      </c>
      <c r="L92" s="100">
        <v>25.0383246</v>
      </c>
      <c r="M92" s="77">
        <v>1350</v>
      </c>
      <c r="N92" s="77"/>
      <c r="O92" s="99">
        <v>36236</v>
      </c>
      <c r="P92" s="99"/>
      <c r="Q92" s="99"/>
      <c r="R92" s="77"/>
      <c r="S92" s="77"/>
    </row>
  </sheetData>
  <autoFilter xmlns:etc="http://www.wps.cn/officeDocument/2017/etCustomData" ref="A1:T92" etc:filterBottomFollowUsedRange="0">
    <extLst/>
  </autoFilter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A3" workbookViewId="0">
      <selection activeCell="D15" sqref="D15"/>
    </sheetView>
  </sheetViews>
  <sheetFormatPr defaultColWidth="10.8333333333333" defaultRowHeight="15.5"/>
  <cols>
    <col min="1" max="1" width="45.0833333333333" style="62" customWidth="1"/>
    <col min="2" max="3" width="8.58333333333333" style="62" customWidth="1"/>
    <col min="4" max="4" width="18.5833333333333" style="62" customWidth="1"/>
    <col min="5" max="5" width="14.3333333333333" style="62" hidden="1" customWidth="1"/>
    <col min="6" max="6" width="14.5833333333333" style="63" customWidth="1"/>
    <col min="7" max="8" width="13.75" style="63" hidden="1" customWidth="1"/>
    <col min="9" max="9" width="57.0833333333333" style="63" hidden="1" customWidth="1"/>
    <col min="10" max="10" width="10.8333333333333" style="63" hidden="1" customWidth="1"/>
    <col min="11" max="11" width="19.5" style="62" hidden="1" customWidth="1"/>
    <col min="12" max="16384" width="10.8333333333333" style="63"/>
  </cols>
  <sheetData>
    <row r="1" spans="1:11">
      <c r="A1" s="62" t="s">
        <v>2044</v>
      </c>
      <c r="B1" s="62" t="s">
        <v>2045</v>
      </c>
      <c r="C1" s="62" t="s">
        <v>2046</v>
      </c>
      <c r="D1" s="62" t="s">
        <v>237</v>
      </c>
      <c r="E1" s="62" t="s">
        <v>2047</v>
      </c>
      <c r="F1" s="63" t="s">
        <v>239</v>
      </c>
      <c r="G1" s="63" t="s">
        <v>2048</v>
      </c>
      <c r="H1" s="63" t="s">
        <v>2049</v>
      </c>
      <c r="I1" s="63" t="s">
        <v>2050</v>
      </c>
      <c r="J1" s="63" t="s">
        <v>2051</v>
      </c>
      <c r="K1" s="62" t="s">
        <v>2052</v>
      </c>
    </row>
    <row r="2" ht="31" spans="1:10">
      <c r="A2" s="64" t="s">
        <v>2053</v>
      </c>
      <c r="B2" s="64" t="s">
        <v>258</v>
      </c>
      <c r="C2" s="64">
        <v>2021</v>
      </c>
      <c r="D2" s="64" t="s">
        <v>128</v>
      </c>
      <c r="E2" s="65" t="s">
        <v>2054</v>
      </c>
      <c r="F2" s="63">
        <v>50</v>
      </c>
      <c r="G2" s="63">
        <v>1.975</v>
      </c>
      <c r="H2" s="63" t="s">
        <v>2055</v>
      </c>
      <c r="I2" s="63" t="s">
        <v>2056</v>
      </c>
      <c r="J2" s="63" t="s">
        <v>2057</v>
      </c>
    </row>
    <row r="3" ht="46.5" spans="1:10">
      <c r="A3" s="66" t="s">
        <v>2058</v>
      </c>
      <c r="B3" s="64" t="s">
        <v>258</v>
      </c>
      <c r="C3" s="66">
        <v>2019</v>
      </c>
      <c r="D3" s="66" t="s">
        <v>126</v>
      </c>
      <c r="E3" s="65" t="s">
        <v>2059</v>
      </c>
      <c r="F3" s="63">
        <v>100</v>
      </c>
      <c r="G3" s="63">
        <v>3.9</v>
      </c>
      <c r="H3" s="63" t="s">
        <v>2060</v>
      </c>
      <c r="I3" s="63" t="s">
        <v>2061</v>
      </c>
      <c r="J3" s="63" t="s">
        <v>2057</v>
      </c>
    </row>
    <row r="4" ht="31" spans="1:10">
      <c r="A4" s="66" t="s">
        <v>2062</v>
      </c>
      <c r="B4" s="64" t="s">
        <v>258</v>
      </c>
      <c r="C4" s="66">
        <v>2018</v>
      </c>
      <c r="D4" s="66" t="s">
        <v>128</v>
      </c>
      <c r="E4" s="65" t="s">
        <v>2063</v>
      </c>
      <c r="F4" s="63">
        <v>50</v>
      </c>
      <c r="G4" s="63">
        <v>1.46</v>
      </c>
      <c r="H4" s="63" t="s">
        <v>2060</v>
      </c>
      <c r="I4" s="67" t="s">
        <v>2064</v>
      </c>
      <c r="J4" s="63" t="s">
        <v>2057</v>
      </c>
    </row>
    <row r="5" ht="46.5" spans="1:10">
      <c r="A5" s="66" t="s">
        <v>2065</v>
      </c>
      <c r="B5" s="64" t="s">
        <v>258</v>
      </c>
      <c r="C5" s="66">
        <v>2019</v>
      </c>
      <c r="D5" s="66" t="s">
        <v>128</v>
      </c>
      <c r="E5" s="65" t="s">
        <v>2066</v>
      </c>
      <c r="F5" s="63">
        <v>50</v>
      </c>
      <c r="G5" s="63">
        <v>1.569</v>
      </c>
      <c r="H5" s="63" t="s">
        <v>2060</v>
      </c>
      <c r="I5" s="67" t="s">
        <v>2067</v>
      </c>
      <c r="J5" s="63" t="s">
        <v>2057</v>
      </c>
    </row>
    <row r="6" ht="46.5" spans="1:11">
      <c r="A6" s="66" t="s">
        <v>2068</v>
      </c>
      <c r="B6" s="64" t="s">
        <v>258</v>
      </c>
      <c r="C6" s="66">
        <v>2019</v>
      </c>
      <c r="D6" s="66" t="s">
        <v>132</v>
      </c>
      <c r="E6" s="65" t="s">
        <v>2069</v>
      </c>
      <c r="F6" s="63">
        <v>50</v>
      </c>
      <c r="G6" s="63">
        <v>1.983</v>
      </c>
      <c r="H6" s="63" t="s">
        <v>2060</v>
      </c>
      <c r="I6" s="67" t="s">
        <v>2070</v>
      </c>
      <c r="J6" s="63" t="s">
        <v>2057</v>
      </c>
      <c r="K6" s="62" t="s">
        <v>2071</v>
      </c>
    </row>
    <row r="7" ht="46.5" spans="1:10">
      <c r="A7" s="66" t="s">
        <v>2072</v>
      </c>
      <c r="B7" s="64" t="s">
        <v>258</v>
      </c>
      <c r="C7" s="66">
        <v>2020</v>
      </c>
      <c r="D7" s="66" t="s">
        <v>126</v>
      </c>
      <c r="E7" s="65" t="s">
        <v>2073</v>
      </c>
      <c r="F7" s="63">
        <v>50</v>
      </c>
      <c r="G7" s="63">
        <v>2.14</v>
      </c>
      <c r="H7" s="67" t="s">
        <v>2074</v>
      </c>
      <c r="I7" s="67" t="s">
        <v>2075</v>
      </c>
      <c r="J7" s="63" t="s">
        <v>2057</v>
      </c>
    </row>
    <row r="8" ht="46.5" spans="1:11">
      <c r="A8" s="66" t="s">
        <v>2076</v>
      </c>
      <c r="B8" s="64" t="s">
        <v>258</v>
      </c>
      <c r="C8" s="66">
        <v>2022</v>
      </c>
      <c r="D8" s="66" t="s">
        <v>81</v>
      </c>
      <c r="E8" s="65" t="s">
        <v>2077</v>
      </c>
      <c r="F8" s="63">
        <v>100</v>
      </c>
      <c r="G8" s="63">
        <v>3.92</v>
      </c>
      <c r="H8" s="63" t="s">
        <v>2055</v>
      </c>
      <c r="I8" s="67" t="s">
        <v>2078</v>
      </c>
      <c r="J8" s="63" t="s">
        <v>2057</v>
      </c>
      <c r="K8" s="62" t="s">
        <v>2079</v>
      </c>
    </row>
    <row r="9" spans="1:10">
      <c r="A9" s="66" t="s">
        <v>2080</v>
      </c>
      <c r="B9" s="64" t="s">
        <v>258</v>
      </c>
      <c r="C9" s="66">
        <v>2020</v>
      </c>
      <c r="D9" s="66" t="s">
        <v>128</v>
      </c>
      <c r="E9" s="65" t="s">
        <v>2081</v>
      </c>
      <c r="F9" s="63">
        <v>50</v>
      </c>
      <c r="G9" s="63">
        <v>1.6</v>
      </c>
      <c r="H9" s="63" t="s">
        <v>2060</v>
      </c>
      <c r="I9" s="63" t="s">
        <v>2082</v>
      </c>
      <c r="J9" s="63" t="s">
        <v>2057</v>
      </c>
    </row>
    <row r="10" ht="31" spans="1:11">
      <c r="A10" s="66" t="s">
        <v>2083</v>
      </c>
      <c r="B10" s="64" t="s">
        <v>258</v>
      </c>
      <c r="C10" s="66">
        <v>2022</v>
      </c>
      <c r="D10" s="66" t="s">
        <v>126</v>
      </c>
      <c r="E10" s="65" t="s">
        <v>2084</v>
      </c>
      <c r="F10" s="63">
        <v>50</v>
      </c>
      <c r="G10" s="63">
        <v>2.16</v>
      </c>
      <c r="H10" s="63" t="s">
        <v>2060</v>
      </c>
      <c r="I10" s="71">
        <v>44560</v>
      </c>
      <c r="J10" s="63" t="s">
        <v>2057</v>
      </c>
      <c r="K10" s="71" t="s">
        <v>2085</v>
      </c>
    </row>
    <row r="11" ht="31" spans="1:11">
      <c r="A11" s="68" t="s">
        <v>2086</v>
      </c>
      <c r="B11" s="68"/>
      <c r="C11" s="68"/>
      <c r="D11" s="68" t="s">
        <v>126</v>
      </c>
      <c r="E11" s="68"/>
      <c r="F11" s="63">
        <v>50</v>
      </c>
      <c r="G11" s="63">
        <v>2.56</v>
      </c>
      <c r="H11" s="63" t="s">
        <v>2055</v>
      </c>
      <c r="J11" s="63" t="s">
        <v>1850</v>
      </c>
      <c r="K11" s="71" t="s">
        <v>2087</v>
      </c>
    </row>
    <row r="12" ht="46.5" spans="1:11">
      <c r="A12" s="68" t="s">
        <v>2088</v>
      </c>
      <c r="B12" s="68"/>
      <c r="C12" s="68"/>
      <c r="D12" s="68" t="s">
        <v>128</v>
      </c>
      <c r="E12" s="68"/>
      <c r="F12" s="63">
        <v>135</v>
      </c>
      <c r="H12" s="63" t="s">
        <v>2060</v>
      </c>
      <c r="J12" s="63" t="s">
        <v>1850</v>
      </c>
      <c r="K12" s="62" t="s">
        <v>2089</v>
      </c>
    </row>
    <row r="13" ht="31" spans="1:11">
      <c r="A13" s="68" t="s">
        <v>2090</v>
      </c>
      <c r="B13" s="68"/>
      <c r="C13" s="68"/>
      <c r="D13" s="68"/>
      <c r="E13" s="68"/>
      <c r="F13" s="63">
        <v>100</v>
      </c>
      <c r="G13" s="63">
        <v>13.7</v>
      </c>
      <c r="H13" s="63" t="s">
        <v>2060</v>
      </c>
      <c r="I13" s="63" t="s">
        <v>2091</v>
      </c>
      <c r="K13" s="71">
        <v>44645</v>
      </c>
    </row>
    <row r="14" ht="31" spans="1:8">
      <c r="A14" s="68" t="s">
        <v>2092</v>
      </c>
      <c r="B14" s="68"/>
      <c r="C14" s="68"/>
      <c r="D14" s="68"/>
      <c r="E14" s="68"/>
      <c r="F14" s="63">
        <v>50</v>
      </c>
      <c r="G14" s="63">
        <v>1.21</v>
      </c>
      <c r="H14" s="63" t="s">
        <v>2060</v>
      </c>
    </row>
    <row r="15" ht="31" spans="1:10">
      <c r="A15" s="69" t="s">
        <v>2093</v>
      </c>
      <c r="B15" s="69"/>
      <c r="C15" s="69"/>
      <c r="D15" s="69"/>
      <c r="E15" s="69"/>
      <c r="F15" s="63">
        <v>100</v>
      </c>
      <c r="H15" s="63" t="s">
        <v>2060</v>
      </c>
      <c r="J15" s="63" t="s">
        <v>2094</v>
      </c>
    </row>
    <row r="16" ht="31" spans="1:11">
      <c r="A16" s="69" t="s">
        <v>2095</v>
      </c>
      <c r="B16" s="69"/>
      <c r="C16" s="69"/>
      <c r="D16" s="69" t="s">
        <v>126</v>
      </c>
      <c r="E16" s="69"/>
      <c r="F16" s="63">
        <v>50</v>
      </c>
      <c r="H16" s="63" t="s">
        <v>2055</v>
      </c>
      <c r="K16" s="62" t="s">
        <v>2096</v>
      </c>
    </row>
    <row r="17" spans="1:11">
      <c r="A17" s="70" t="s">
        <v>2097</v>
      </c>
      <c r="B17" s="70"/>
      <c r="C17" s="70"/>
      <c r="D17" s="70"/>
      <c r="E17" s="70"/>
      <c r="F17" s="63">
        <v>50</v>
      </c>
      <c r="H17" s="63" t="s">
        <v>2055</v>
      </c>
      <c r="K17" s="62" t="s">
        <v>2098</v>
      </c>
    </row>
    <row r="18" ht="31" spans="1:8">
      <c r="A18" s="69" t="s">
        <v>2099</v>
      </c>
      <c r="B18" s="69"/>
      <c r="C18" s="69"/>
      <c r="D18" s="69"/>
      <c r="E18" s="69"/>
      <c r="F18" s="63">
        <v>100</v>
      </c>
      <c r="H18" s="63" t="s">
        <v>2055</v>
      </c>
    </row>
    <row r="19" ht="31" spans="1:11">
      <c r="A19" s="69" t="s">
        <v>2100</v>
      </c>
      <c r="B19" s="69"/>
      <c r="C19" s="69"/>
      <c r="D19" s="69"/>
      <c r="E19" s="69"/>
      <c r="F19" s="63">
        <v>64</v>
      </c>
      <c r="G19" s="63">
        <v>3.5</v>
      </c>
      <c r="H19" s="63" t="s">
        <v>2055</v>
      </c>
      <c r="K19" s="71" t="s">
        <v>2101</v>
      </c>
    </row>
    <row r="20" ht="31" spans="1:10">
      <c r="A20" s="69" t="s">
        <v>2102</v>
      </c>
      <c r="B20" s="69"/>
      <c r="C20" s="69"/>
      <c r="D20" s="69"/>
      <c r="E20" s="69"/>
      <c r="F20" s="63">
        <v>50</v>
      </c>
      <c r="H20" s="67" t="s">
        <v>2074</v>
      </c>
      <c r="J20" s="63" t="s">
        <v>2094</v>
      </c>
    </row>
    <row r="21" ht="31" spans="1:10">
      <c r="A21" s="69" t="s">
        <v>2103</v>
      </c>
      <c r="B21" s="69"/>
      <c r="C21" s="69"/>
      <c r="D21" s="69"/>
      <c r="E21" s="69"/>
      <c r="F21" s="63">
        <v>50</v>
      </c>
      <c r="H21" s="67" t="s">
        <v>2074</v>
      </c>
      <c r="J21" s="63" t="s">
        <v>2094</v>
      </c>
    </row>
    <row r="22" ht="31" spans="1:11">
      <c r="A22" s="69" t="s">
        <v>2104</v>
      </c>
      <c r="B22" s="69"/>
      <c r="C22" s="69"/>
      <c r="D22" s="69"/>
      <c r="E22" s="69"/>
      <c r="F22" s="63">
        <v>50</v>
      </c>
      <c r="H22" s="67" t="s">
        <v>2074</v>
      </c>
      <c r="K22" s="71">
        <v>42842</v>
      </c>
    </row>
    <row r="27" spans="12:12">
      <c r="L27" s="72"/>
    </row>
    <row r="28" spans="12:12">
      <c r="L28" s="72"/>
    </row>
    <row r="29" spans="12:12">
      <c r="L29" s="72"/>
    </row>
    <row r="30" spans="12:12">
      <c r="L30" s="72"/>
    </row>
  </sheetData>
  <autoFilter xmlns:etc="http://www.wps.cn/officeDocument/2017/etCustomData" ref="A1:K22" etc:filterBottomFollowUsedRange="0">
    <extLst/>
  </autoFilter>
  <mergeCells count="1">
    <mergeCell ref="L27:L30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9" workbookViewId="0">
      <selection activeCell="D39" sqref="D39"/>
    </sheetView>
  </sheetViews>
  <sheetFormatPr defaultColWidth="7.75" defaultRowHeight="14"/>
  <cols>
    <col min="1" max="1" width="21.8333333333333" style="47" customWidth="1"/>
    <col min="2" max="16384" width="7.75" style="47"/>
  </cols>
  <sheetData>
    <row r="1" ht="13.5" customHeight="1" spans="1:7">
      <c r="A1" s="48"/>
      <c r="B1" s="48"/>
      <c r="C1" s="48">
        <v>2020</v>
      </c>
      <c r="D1" s="48">
        <v>2019</v>
      </c>
      <c r="E1" s="48">
        <v>2018</v>
      </c>
      <c r="F1" s="48">
        <v>2017</v>
      </c>
      <c r="G1" s="48">
        <v>2016</v>
      </c>
    </row>
    <row r="2" ht="13.5" customHeight="1" spans="1:13">
      <c r="A2" s="49" t="s">
        <v>2105</v>
      </c>
      <c r="B2" s="50" t="s">
        <v>2106</v>
      </c>
      <c r="C2" s="51">
        <v>220204</v>
      </c>
      <c r="D2" s="51">
        <v>201006</v>
      </c>
      <c r="E2" s="48">
        <v>190012</v>
      </c>
      <c r="F2" s="47">
        <v>178451</v>
      </c>
      <c r="G2" s="47">
        <v>165051</v>
      </c>
      <c r="I2" s="49" t="s">
        <v>2105</v>
      </c>
      <c r="J2" s="47">
        <f t="shared" ref="J2:J13" si="0">C2-D2</f>
        <v>19198</v>
      </c>
      <c r="K2" s="47">
        <f t="shared" ref="K2:K13" si="1">D2-E2</f>
        <v>10994</v>
      </c>
      <c r="L2" s="47">
        <f t="shared" ref="L2:L13" si="2">E2-F2</f>
        <v>11561</v>
      </c>
      <c r="M2" s="47">
        <f t="shared" ref="M2:M13" si="3">F2-G2</f>
        <v>13400</v>
      </c>
    </row>
    <row r="3" ht="13.5" customHeight="1" spans="1:13">
      <c r="A3" s="52" t="s">
        <v>2107</v>
      </c>
      <c r="B3" s="53" t="s">
        <v>2106</v>
      </c>
      <c r="C3" s="51">
        <v>37028</v>
      </c>
      <c r="D3" s="51">
        <v>35804</v>
      </c>
      <c r="E3" s="48">
        <v>35259</v>
      </c>
      <c r="F3" s="47">
        <v>34411</v>
      </c>
      <c r="G3" s="47">
        <v>33207</v>
      </c>
      <c r="I3" s="52" t="s">
        <v>2107</v>
      </c>
      <c r="J3" s="47">
        <f t="shared" si="0"/>
        <v>1224</v>
      </c>
      <c r="K3" s="47">
        <f t="shared" si="1"/>
        <v>545</v>
      </c>
      <c r="L3" s="47">
        <f t="shared" si="2"/>
        <v>848</v>
      </c>
      <c r="M3" s="47">
        <f t="shared" si="3"/>
        <v>1204</v>
      </c>
    </row>
    <row r="4" ht="13.5" customHeight="1" spans="1:13">
      <c r="A4" s="52" t="s">
        <v>2108</v>
      </c>
      <c r="B4" s="53" t="s">
        <v>2106</v>
      </c>
      <c r="C4" s="51">
        <v>3149</v>
      </c>
      <c r="D4" s="51">
        <v>3029</v>
      </c>
      <c r="E4" s="48">
        <v>2999</v>
      </c>
      <c r="F4" s="47">
        <v>2869</v>
      </c>
      <c r="G4" s="47">
        <v>2669</v>
      </c>
      <c r="I4" s="52" t="s">
        <v>2108</v>
      </c>
      <c r="J4" s="47">
        <f t="shared" si="0"/>
        <v>120</v>
      </c>
      <c r="K4" s="47">
        <f t="shared" si="1"/>
        <v>30</v>
      </c>
      <c r="L4" s="47">
        <f t="shared" si="2"/>
        <v>130</v>
      </c>
      <c r="M4" s="47">
        <f t="shared" si="3"/>
        <v>200</v>
      </c>
    </row>
    <row r="5" ht="13.5" customHeight="1" spans="1:13">
      <c r="A5" s="52" t="s">
        <v>2109</v>
      </c>
      <c r="B5" s="53" t="s">
        <v>2106</v>
      </c>
      <c r="C5" s="51">
        <v>124624</v>
      </c>
      <c r="D5" s="51">
        <v>118957</v>
      </c>
      <c r="E5" s="48">
        <v>114408</v>
      </c>
      <c r="F5" s="47">
        <v>111009</v>
      </c>
      <c r="G5" s="47">
        <v>106094</v>
      </c>
      <c r="I5" s="52" t="s">
        <v>2109</v>
      </c>
      <c r="J5" s="47">
        <f t="shared" si="0"/>
        <v>5667</v>
      </c>
      <c r="K5" s="47">
        <f t="shared" si="1"/>
        <v>4549</v>
      </c>
      <c r="L5" s="47">
        <f t="shared" si="2"/>
        <v>3399</v>
      </c>
      <c r="M5" s="47">
        <f t="shared" si="3"/>
        <v>4915</v>
      </c>
    </row>
    <row r="6" ht="13.5" customHeight="1" spans="1:13">
      <c r="A6" s="52" t="s">
        <v>2110</v>
      </c>
      <c r="B6" s="53" t="s">
        <v>2106</v>
      </c>
      <c r="C6" s="51">
        <v>107912</v>
      </c>
      <c r="D6" s="51">
        <v>104063</v>
      </c>
      <c r="E6" s="48">
        <v>100835</v>
      </c>
      <c r="F6" s="47">
        <v>98562</v>
      </c>
      <c r="G6" s="47">
        <v>94624</v>
      </c>
      <c r="I6" s="52" t="s">
        <v>2110</v>
      </c>
      <c r="J6" s="47">
        <f t="shared" si="0"/>
        <v>3849</v>
      </c>
      <c r="K6" s="47">
        <f t="shared" si="1"/>
        <v>3228</v>
      </c>
      <c r="L6" s="47">
        <f t="shared" si="2"/>
        <v>2273</v>
      </c>
      <c r="M6" s="47">
        <f t="shared" si="3"/>
        <v>3938</v>
      </c>
    </row>
    <row r="7" ht="13.5" customHeight="1" spans="1:13">
      <c r="A7" s="52" t="s">
        <v>2111</v>
      </c>
      <c r="B7" s="53" t="s">
        <v>2106</v>
      </c>
      <c r="C7" s="51">
        <v>9972</v>
      </c>
      <c r="D7" s="51">
        <v>9024</v>
      </c>
      <c r="E7" s="48">
        <v>8375</v>
      </c>
      <c r="F7" s="47">
        <v>7580</v>
      </c>
      <c r="G7" s="47">
        <v>7011</v>
      </c>
      <c r="I7" s="52" t="s">
        <v>2111</v>
      </c>
      <c r="J7" s="47">
        <f t="shared" si="0"/>
        <v>948</v>
      </c>
      <c r="K7" s="47">
        <f t="shared" si="1"/>
        <v>649</v>
      </c>
      <c r="L7" s="47">
        <f t="shared" si="2"/>
        <v>795</v>
      </c>
      <c r="M7" s="47">
        <f t="shared" si="3"/>
        <v>569</v>
      </c>
    </row>
    <row r="8" ht="13.5" customHeight="1" spans="1:13">
      <c r="A8" s="52" t="s">
        <v>2112</v>
      </c>
      <c r="B8" s="53" t="s">
        <v>2106</v>
      </c>
      <c r="C8" s="51">
        <v>147</v>
      </c>
      <c r="D8" s="51">
        <v>175</v>
      </c>
      <c r="E8" s="48">
        <v>173</v>
      </c>
      <c r="F8" s="47">
        <v>197</v>
      </c>
      <c r="G8" s="47">
        <v>209</v>
      </c>
      <c r="I8" s="52" t="s">
        <v>2112</v>
      </c>
      <c r="J8" s="47">
        <f t="shared" si="0"/>
        <v>-28</v>
      </c>
      <c r="K8" s="47">
        <f t="shared" si="1"/>
        <v>2</v>
      </c>
      <c r="L8" s="47">
        <f t="shared" si="2"/>
        <v>-24</v>
      </c>
      <c r="M8" s="47">
        <f t="shared" si="3"/>
        <v>-12</v>
      </c>
    </row>
    <row r="9" ht="13.5" customHeight="1" spans="1:13">
      <c r="A9" s="52" t="s">
        <v>2113</v>
      </c>
      <c r="B9" s="53" t="s">
        <v>2106</v>
      </c>
      <c r="C9" s="51">
        <v>2987</v>
      </c>
      <c r="D9" s="51">
        <v>2361</v>
      </c>
      <c r="E9" s="48">
        <v>1947</v>
      </c>
      <c r="F9" s="47">
        <v>1657</v>
      </c>
      <c r="I9" s="52" t="s">
        <v>2113</v>
      </c>
      <c r="J9" s="47">
        <f t="shared" si="0"/>
        <v>626</v>
      </c>
      <c r="K9" s="47">
        <f t="shared" si="1"/>
        <v>414</v>
      </c>
      <c r="L9" s="47">
        <f t="shared" si="2"/>
        <v>290</v>
      </c>
      <c r="M9" s="47">
        <f t="shared" si="3"/>
        <v>1657</v>
      </c>
    </row>
    <row r="10" ht="13.5" customHeight="1" spans="1:13">
      <c r="A10" s="52" t="s">
        <v>165</v>
      </c>
      <c r="B10" s="53" t="s">
        <v>2106</v>
      </c>
      <c r="C10" s="51">
        <v>4989</v>
      </c>
      <c r="D10" s="51">
        <v>4874</v>
      </c>
      <c r="E10" s="48">
        <v>4466</v>
      </c>
      <c r="F10" s="47">
        <v>3582</v>
      </c>
      <c r="G10" s="47">
        <v>3364</v>
      </c>
      <c r="I10" s="52" t="s">
        <v>165</v>
      </c>
      <c r="J10" s="47">
        <f t="shared" si="0"/>
        <v>115</v>
      </c>
      <c r="K10" s="47">
        <f t="shared" si="1"/>
        <v>408</v>
      </c>
      <c r="L10" s="47">
        <f t="shared" si="2"/>
        <v>884</v>
      </c>
      <c r="M10" s="47">
        <f t="shared" si="3"/>
        <v>218</v>
      </c>
    </row>
    <row r="11" ht="13.5" customHeight="1" spans="1:13">
      <c r="A11" s="52" t="s">
        <v>164</v>
      </c>
      <c r="B11" s="53" t="s">
        <v>2106</v>
      </c>
      <c r="C11" s="51">
        <v>28165</v>
      </c>
      <c r="D11" s="51">
        <v>20915</v>
      </c>
      <c r="E11" s="48">
        <v>18427</v>
      </c>
      <c r="F11" s="47">
        <v>16400</v>
      </c>
      <c r="G11" s="47">
        <v>14747</v>
      </c>
      <c r="I11" s="52" t="s">
        <v>164</v>
      </c>
      <c r="J11" s="47">
        <f t="shared" si="0"/>
        <v>7250</v>
      </c>
      <c r="K11" s="47">
        <f t="shared" si="1"/>
        <v>2488</v>
      </c>
      <c r="L11" s="47">
        <f t="shared" si="2"/>
        <v>2027</v>
      </c>
      <c r="M11" s="47">
        <f t="shared" si="3"/>
        <v>1653</v>
      </c>
    </row>
    <row r="12" ht="13.5" customHeight="1" spans="1:13">
      <c r="A12" s="52" t="s">
        <v>2114</v>
      </c>
      <c r="B12" s="53" t="s">
        <v>2106</v>
      </c>
      <c r="C12" s="51">
        <v>25356</v>
      </c>
      <c r="D12" s="51">
        <v>20429</v>
      </c>
      <c r="E12" s="48">
        <v>17433</v>
      </c>
      <c r="F12" s="47">
        <v>13042</v>
      </c>
      <c r="G12" s="47">
        <v>7631</v>
      </c>
      <c r="I12" s="52" t="s">
        <v>2114</v>
      </c>
      <c r="J12" s="47">
        <f t="shared" si="0"/>
        <v>4927</v>
      </c>
      <c r="K12" s="47">
        <f t="shared" si="1"/>
        <v>2996</v>
      </c>
      <c r="L12" s="47">
        <f t="shared" si="2"/>
        <v>4391</v>
      </c>
      <c r="M12" s="47">
        <f t="shared" si="3"/>
        <v>5411</v>
      </c>
    </row>
    <row r="13" ht="13.5" customHeight="1" spans="1:13">
      <c r="A13" s="54" t="s">
        <v>2115</v>
      </c>
      <c r="B13" s="55" t="s">
        <v>2106</v>
      </c>
      <c r="C13" s="56">
        <v>41</v>
      </c>
      <c r="D13" s="57">
        <v>26</v>
      </c>
      <c r="E13" s="48">
        <v>20</v>
      </c>
      <c r="F13" s="47">
        <v>7</v>
      </c>
      <c r="G13" s="47">
        <v>7</v>
      </c>
      <c r="I13" s="54" t="s">
        <v>2115</v>
      </c>
      <c r="J13" s="47">
        <f t="shared" si="0"/>
        <v>15</v>
      </c>
      <c r="K13" s="47">
        <f t="shared" si="1"/>
        <v>6</v>
      </c>
      <c r="L13" s="47">
        <f t="shared" si="2"/>
        <v>13</v>
      </c>
      <c r="M13" s="47">
        <f t="shared" si="3"/>
        <v>0</v>
      </c>
    </row>
    <row r="14" ht="13.5" customHeight="1" spans="1:6">
      <c r="A14" s="58" t="s">
        <v>2116</v>
      </c>
      <c r="B14" s="59" t="s">
        <v>2106</v>
      </c>
      <c r="C14" s="51">
        <v>98567</v>
      </c>
      <c r="D14" s="51">
        <v>84410</v>
      </c>
      <c r="E14" s="48">
        <v>77551</v>
      </c>
      <c r="F14" s="47">
        <f>F3+F9+F10+F11+F12+F13</f>
        <v>69099</v>
      </c>
    </row>
    <row r="15" ht="13.5" customHeight="1" spans="1:5">
      <c r="A15" s="48"/>
      <c r="B15" s="48"/>
      <c r="C15" s="48"/>
      <c r="D15" s="48"/>
      <c r="E15" s="48"/>
    </row>
    <row r="16" ht="13.5" customHeight="1" spans="1:15">
      <c r="A16" s="58" t="s">
        <v>2117</v>
      </c>
      <c r="B16" s="59" t="s">
        <v>2106</v>
      </c>
      <c r="C16" s="51">
        <v>19144</v>
      </c>
      <c r="D16" s="51">
        <v>10500</v>
      </c>
      <c r="E16" s="48">
        <v>12785</v>
      </c>
      <c r="F16" s="47">
        <v>13019</v>
      </c>
      <c r="G16" s="47">
        <v>12143</v>
      </c>
      <c r="J16" s="47">
        <f t="shared" ref="J16:M20" si="4">C16-J2</f>
        <v>-54</v>
      </c>
      <c r="K16" s="47">
        <f t="shared" si="4"/>
        <v>-494</v>
      </c>
      <c r="L16" s="47">
        <f t="shared" si="4"/>
        <v>1224</v>
      </c>
      <c r="M16" s="47">
        <f t="shared" si="4"/>
        <v>-381</v>
      </c>
      <c r="O16" s="61"/>
    </row>
    <row r="17" ht="13.5" customHeight="1" spans="1:15">
      <c r="A17" s="52" t="s">
        <v>2107</v>
      </c>
      <c r="B17" s="53" t="s">
        <v>2106</v>
      </c>
      <c r="C17" s="51">
        <v>1313</v>
      </c>
      <c r="D17" s="51">
        <v>445</v>
      </c>
      <c r="E17" s="48">
        <v>859</v>
      </c>
      <c r="F17" s="47">
        <v>1287</v>
      </c>
      <c r="G17" s="47">
        <v>1179</v>
      </c>
      <c r="I17" s="52" t="s">
        <v>2107</v>
      </c>
      <c r="J17" s="47">
        <f t="shared" si="4"/>
        <v>89</v>
      </c>
      <c r="K17" s="47">
        <f t="shared" si="4"/>
        <v>-100</v>
      </c>
      <c r="L17" s="47">
        <f t="shared" si="4"/>
        <v>11</v>
      </c>
      <c r="M17" s="47">
        <f t="shared" si="4"/>
        <v>83</v>
      </c>
      <c r="O17" s="61"/>
    </row>
    <row r="18" ht="13.5" customHeight="1" spans="1:15">
      <c r="A18" s="52" t="s">
        <v>2108</v>
      </c>
      <c r="B18" s="53" t="s">
        <v>2106</v>
      </c>
      <c r="C18" s="51">
        <v>120</v>
      </c>
      <c r="D18" s="51">
        <v>30</v>
      </c>
      <c r="E18" s="48">
        <v>130</v>
      </c>
      <c r="F18" s="47">
        <v>200</v>
      </c>
      <c r="G18" s="47">
        <v>366</v>
      </c>
      <c r="I18" s="52" t="s">
        <v>2108</v>
      </c>
      <c r="J18" s="47">
        <f t="shared" si="4"/>
        <v>0</v>
      </c>
      <c r="K18" s="47">
        <f t="shared" si="4"/>
        <v>0</v>
      </c>
      <c r="L18" s="47">
        <f t="shared" si="4"/>
        <v>0</v>
      </c>
      <c r="M18" s="47">
        <f t="shared" si="4"/>
        <v>0</v>
      </c>
      <c r="O18" s="61"/>
    </row>
    <row r="19" ht="13.5" customHeight="1" spans="1:15">
      <c r="A19" s="52" t="s">
        <v>2109</v>
      </c>
      <c r="B19" s="53" t="s">
        <v>2106</v>
      </c>
      <c r="C19" s="51">
        <v>5660</v>
      </c>
      <c r="D19" s="51">
        <v>4423</v>
      </c>
      <c r="E19" s="48">
        <v>4380</v>
      </c>
      <c r="F19" s="47">
        <v>4453</v>
      </c>
      <c r="G19" s="47">
        <v>5048</v>
      </c>
      <c r="I19" s="52" t="s">
        <v>2109</v>
      </c>
      <c r="J19" s="47">
        <f t="shared" si="4"/>
        <v>-7</v>
      </c>
      <c r="K19" s="47">
        <f t="shared" si="4"/>
        <v>-126</v>
      </c>
      <c r="L19" s="47">
        <f t="shared" si="4"/>
        <v>981</v>
      </c>
      <c r="M19" s="47">
        <f t="shared" si="4"/>
        <v>-462</v>
      </c>
      <c r="O19" s="61"/>
    </row>
    <row r="20" ht="13.5" customHeight="1" spans="1:15">
      <c r="A20" s="52" t="s">
        <v>2110</v>
      </c>
      <c r="B20" s="53" t="s">
        <v>2106</v>
      </c>
      <c r="C20" s="51">
        <v>4030</v>
      </c>
      <c r="D20" s="51">
        <v>3236</v>
      </c>
      <c r="E20" s="48">
        <v>3056</v>
      </c>
      <c r="F20" s="47">
        <v>3504</v>
      </c>
      <c r="G20" s="47">
        <v>3866</v>
      </c>
      <c r="I20" s="52" t="s">
        <v>2110</v>
      </c>
      <c r="J20" s="47">
        <f t="shared" si="4"/>
        <v>181</v>
      </c>
      <c r="K20" s="47">
        <f t="shared" si="4"/>
        <v>8</v>
      </c>
      <c r="L20" s="47">
        <f t="shared" si="4"/>
        <v>783</v>
      </c>
      <c r="M20" s="47">
        <f t="shared" si="4"/>
        <v>-434</v>
      </c>
      <c r="O20" s="61"/>
    </row>
    <row r="21" ht="13.5" customHeight="1" spans="1:15">
      <c r="A21" s="52" t="s">
        <v>2118</v>
      </c>
      <c r="B21" s="53"/>
      <c r="C21" s="51">
        <v>3861</v>
      </c>
      <c r="D21" s="51">
        <v>3096</v>
      </c>
      <c r="E21" s="48"/>
      <c r="I21" s="52"/>
      <c r="O21" s="61"/>
    </row>
    <row r="22" ht="13.5" customHeight="1" spans="1:15">
      <c r="A22" s="52" t="s">
        <v>2119</v>
      </c>
      <c r="B22" s="53"/>
      <c r="C22" s="51">
        <v>169</v>
      </c>
      <c r="D22" s="51">
        <v>140</v>
      </c>
      <c r="E22" s="48"/>
      <c r="I22" s="52"/>
      <c r="O22" s="61"/>
    </row>
    <row r="23" ht="13.5" customHeight="1" spans="1:15">
      <c r="A23" s="52" t="s">
        <v>2111</v>
      </c>
      <c r="B23" s="53" t="s">
        <v>2106</v>
      </c>
      <c r="C23" s="51">
        <v>824</v>
      </c>
      <c r="D23" s="51">
        <v>630</v>
      </c>
      <c r="E23" s="48">
        <v>884</v>
      </c>
      <c r="F23" s="47">
        <v>571</v>
      </c>
      <c r="G23" s="47">
        <v>214</v>
      </c>
      <c r="I23" s="52" t="s">
        <v>2111</v>
      </c>
      <c r="J23" s="47">
        <f>C23-J7</f>
        <v>-124</v>
      </c>
      <c r="K23" s="47">
        <f>D23-K7</f>
        <v>-19</v>
      </c>
      <c r="L23" s="47">
        <f>E23-L7</f>
        <v>89</v>
      </c>
      <c r="M23" s="47">
        <f>F23-M7</f>
        <v>2</v>
      </c>
      <c r="O23" s="61"/>
    </row>
    <row r="24" ht="13.5" customHeight="1" spans="1:15">
      <c r="A24" s="52" t="s">
        <v>2120</v>
      </c>
      <c r="B24" s="53" t="s">
        <v>2106</v>
      </c>
      <c r="C24" s="51">
        <v>811</v>
      </c>
      <c r="D24" s="51">
        <v>629</v>
      </c>
      <c r="E24" s="48">
        <v>881</v>
      </c>
      <c r="F24" s="47">
        <v>571</v>
      </c>
      <c r="G24" s="47">
        <v>214</v>
      </c>
      <c r="I24" s="52" t="s">
        <v>2112</v>
      </c>
      <c r="J24" s="47">
        <f>C26-J8</f>
        <v>28</v>
      </c>
      <c r="K24" s="47">
        <f>D26-K8</f>
        <v>-2</v>
      </c>
      <c r="L24" s="47">
        <f>E26-L8</f>
        <v>24</v>
      </c>
      <c r="M24" s="47">
        <f>F26-M8</f>
        <v>12</v>
      </c>
      <c r="O24" s="61"/>
    </row>
    <row r="25" ht="13.5" customHeight="1" spans="1:15">
      <c r="A25" s="52" t="s">
        <v>2121</v>
      </c>
      <c r="B25" s="53" t="s">
        <v>2106</v>
      </c>
      <c r="C25" s="51">
        <v>12</v>
      </c>
      <c r="D25" s="60"/>
      <c r="E25" s="48">
        <v>1.7</v>
      </c>
      <c r="G25" s="47">
        <v>0.2</v>
      </c>
      <c r="I25" s="52" t="s">
        <v>2113</v>
      </c>
      <c r="O25" s="61"/>
    </row>
    <row r="26" ht="13.5" customHeight="1" spans="1:15">
      <c r="A26" s="52" t="s">
        <v>2112</v>
      </c>
      <c r="B26" s="53" t="s">
        <v>2106</v>
      </c>
      <c r="C26" s="60"/>
      <c r="D26" s="60"/>
      <c r="E26" s="48"/>
      <c r="I26" s="52" t="s">
        <v>165</v>
      </c>
      <c r="J26" s="47">
        <f t="shared" ref="J26:M29" si="5">C31-J10</f>
        <v>-3</v>
      </c>
      <c r="K26" s="47">
        <f t="shared" si="5"/>
        <v>1</v>
      </c>
      <c r="L26" s="47">
        <f t="shared" si="5"/>
        <v>0</v>
      </c>
      <c r="M26" s="47">
        <f t="shared" si="5"/>
        <v>0</v>
      </c>
      <c r="O26" s="61"/>
    </row>
    <row r="27" ht="13.5" customHeight="1" spans="1:15">
      <c r="A27" s="52" t="s">
        <v>2115</v>
      </c>
      <c r="B27" s="53" t="s">
        <v>2106</v>
      </c>
      <c r="C27" s="51">
        <v>805</v>
      </c>
      <c r="D27" s="51">
        <v>557</v>
      </c>
      <c r="E27" s="48">
        <v>440</v>
      </c>
      <c r="F27" s="47">
        <v>379</v>
      </c>
      <c r="G27" s="47">
        <v>836</v>
      </c>
      <c r="I27" s="52" t="s">
        <v>164</v>
      </c>
      <c r="J27" s="47">
        <f t="shared" si="5"/>
        <v>-39</v>
      </c>
      <c r="K27" s="47">
        <f t="shared" si="5"/>
        <v>84</v>
      </c>
      <c r="L27" s="47">
        <f t="shared" si="5"/>
        <v>100</v>
      </c>
      <c r="M27" s="47">
        <f t="shared" si="5"/>
        <v>67</v>
      </c>
      <c r="O27" s="61"/>
    </row>
    <row r="28" ht="13.5" customHeight="1" spans="1:15">
      <c r="A28" s="52" t="s">
        <v>2122</v>
      </c>
      <c r="B28" s="53" t="s">
        <v>2106</v>
      </c>
      <c r="C28" s="51">
        <v>283</v>
      </c>
      <c r="D28" s="51">
        <v>166</v>
      </c>
      <c r="E28" s="48">
        <v>198</v>
      </c>
      <c r="F28" s="47">
        <v>175</v>
      </c>
      <c r="G28" s="47">
        <v>747</v>
      </c>
      <c r="I28" s="52" t="s">
        <v>2114</v>
      </c>
      <c r="J28" s="47">
        <f t="shared" si="5"/>
        <v>-107</v>
      </c>
      <c r="K28" s="47">
        <f t="shared" si="5"/>
        <v>-344</v>
      </c>
      <c r="L28" s="47">
        <f t="shared" si="5"/>
        <v>134</v>
      </c>
      <c r="M28" s="47">
        <f t="shared" si="5"/>
        <v>-70</v>
      </c>
      <c r="O28" s="61"/>
    </row>
    <row r="29" ht="13.5" customHeight="1" spans="1:13">
      <c r="A29" s="52" t="s">
        <v>2123</v>
      </c>
      <c r="B29" s="53" t="s">
        <v>2106</v>
      </c>
      <c r="C29" s="51">
        <v>300</v>
      </c>
      <c r="D29" s="51">
        <v>273</v>
      </c>
      <c r="E29" s="48">
        <v>148</v>
      </c>
      <c r="F29" s="47">
        <v>123</v>
      </c>
      <c r="G29" s="47">
        <v>26</v>
      </c>
      <c r="I29" s="54" t="s">
        <v>2115</v>
      </c>
      <c r="J29" s="47">
        <f t="shared" si="5"/>
        <v>13</v>
      </c>
      <c r="K29" s="47">
        <f t="shared" si="5"/>
        <v>-6</v>
      </c>
      <c r="L29" s="47">
        <f t="shared" si="5"/>
        <v>-3</v>
      </c>
      <c r="M29" s="47">
        <f t="shared" si="5"/>
        <v>0</v>
      </c>
    </row>
    <row r="30" ht="13.5" customHeight="1" spans="1:7">
      <c r="A30" s="52" t="s">
        <v>2124</v>
      </c>
      <c r="B30" s="53" t="s">
        <v>2106</v>
      </c>
      <c r="C30" s="51">
        <v>222</v>
      </c>
      <c r="D30" s="51">
        <v>118</v>
      </c>
      <c r="E30" s="48">
        <v>94</v>
      </c>
      <c r="F30" s="47">
        <v>81</v>
      </c>
      <c r="G30" s="47">
        <v>63</v>
      </c>
    </row>
    <row r="31" ht="13.5" customHeight="1" spans="1:7">
      <c r="A31" s="52" t="s">
        <v>165</v>
      </c>
      <c r="B31" s="53" t="s">
        <v>2106</v>
      </c>
      <c r="C31" s="51">
        <v>112</v>
      </c>
      <c r="D31" s="51">
        <v>409</v>
      </c>
      <c r="E31" s="48">
        <v>884</v>
      </c>
      <c r="F31" s="47">
        <v>218</v>
      </c>
      <c r="G31" s="47">
        <v>720</v>
      </c>
    </row>
    <row r="32" ht="13.5" customHeight="1" spans="1:7">
      <c r="A32" s="52" t="s">
        <v>164</v>
      </c>
      <c r="B32" s="53" t="s">
        <v>2106</v>
      </c>
      <c r="C32" s="51">
        <v>7211</v>
      </c>
      <c r="D32" s="51">
        <v>2572</v>
      </c>
      <c r="E32" s="48">
        <v>2127</v>
      </c>
      <c r="F32" s="47">
        <v>1720</v>
      </c>
      <c r="G32" s="47">
        <v>2024</v>
      </c>
    </row>
    <row r="33" ht="13.5" customHeight="1" spans="1:7">
      <c r="A33" s="52" t="s">
        <v>2114</v>
      </c>
      <c r="B33" s="53" t="s">
        <v>2106</v>
      </c>
      <c r="C33" s="51">
        <v>4820</v>
      </c>
      <c r="D33" s="51">
        <v>2652</v>
      </c>
      <c r="E33" s="48">
        <v>4525</v>
      </c>
      <c r="F33" s="47">
        <v>5341</v>
      </c>
      <c r="G33" s="47">
        <v>3171</v>
      </c>
    </row>
    <row r="34" ht="13.5" customHeight="1" spans="1:5">
      <c r="A34" s="52" t="s">
        <v>2115</v>
      </c>
      <c r="B34" s="53" t="s">
        <v>2106</v>
      </c>
      <c r="C34" s="51">
        <v>28</v>
      </c>
      <c r="D34" s="60"/>
      <c r="E34" s="48">
        <v>10</v>
      </c>
    </row>
    <row r="35" ht="13.5" customHeight="1" spans="1:7">
      <c r="A35" s="49" t="s">
        <v>2125</v>
      </c>
      <c r="B35" s="50" t="s">
        <v>2106</v>
      </c>
      <c r="C35" s="51">
        <v>1469</v>
      </c>
      <c r="D35" s="51">
        <v>1024</v>
      </c>
      <c r="E35" s="48">
        <v>1197</v>
      </c>
      <c r="F35" s="47">
        <v>929</v>
      </c>
      <c r="G35" s="47">
        <v>571</v>
      </c>
    </row>
    <row r="36" ht="13.5" customHeight="1" spans="1:5">
      <c r="A36" s="48"/>
      <c r="B36" s="48"/>
      <c r="C36" s="48"/>
      <c r="D36" s="48"/>
      <c r="E36" s="48"/>
    </row>
    <row r="37" ht="13.5" customHeight="1" spans="1:13">
      <c r="A37" s="61" t="s">
        <v>2126</v>
      </c>
      <c r="B37" s="53" t="s">
        <v>2106</v>
      </c>
      <c r="C37" s="48"/>
      <c r="D37" s="51">
        <v>118642</v>
      </c>
      <c r="E37" s="48">
        <v>114100</v>
      </c>
      <c r="F37" s="47">
        <v>110506</v>
      </c>
      <c r="G37" s="47">
        <v>105580</v>
      </c>
      <c r="I37" s="61" t="s">
        <v>2126</v>
      </c>
      <c r="J37" s="47">
        <f t="shared" ref="J37:J48" si="6">C37-D37</f>
        <v>-118642</v>
      </c>
      <c r="K37" s="47">
        <f t="shared" ref="K37:K48" si="7">D37-E37</f>
        <v>4542</v>
      </c>
      <c r="L37" s="47">
        <f t="shared" ref="L37:L48" si="8">E37-F37</f>
        <v>3594</v>
      </c>
      <c r="M37" s="47">
        <f t="shared" ref="M37:M48" si="9">F37-G37</f>
        <v>4926</v>
      </c>
    </row>
    <row r="38" ht="13.5" customHeight="1" spans="1:13">
      <c r="A38" s="61" t="s">
        <v>2127</v>
      </c>
      <c r="B38" s="53" t="s">
        <v>2106</v>
      </c>
      <c r="C38" s="48"/>
      <c r="D38" s="51">
        <v>104028</v>
      </c>
      <c r="E38" s="48">
        <v>100794</v>
      </c>
      <c r="F38" s="47">
        <v>98517</v>
      </c>
      <c r="G38" s="47">
        <v>94562</v>
      </c>
      <c r="I38" s="61" t="s">
        <v>2127</v>
      </c>
      <c r="J38" s="47">
        <f t="shared" si="6"/>
        <v>-104028</v>
      </c>
      <c r="K38" s="47">
        <f t="shared" si="7"/>
        <v>3234</v>
      </c>
      <c r="L38" s="47">
        <f t="shared" si="8"/>
        <v>2277</v>
      </c>
      <c r="M38" s="47">
        <f t="shared" si="9"/>
        <v>3955</v>
      </c>
    </row>
    <row r="39" ht="13.5" customHeight="1" spans="1:13">
      <c r="A39" s="61" t="s">
        <v>2128</v>
      </c>
      <c r="B39" s="53" t="s">
        <v>2106</v>
      </c>
      <c r="C39" s="48"/>
      <c r="D39" s="51">
        <v>3595</v>
      </c>
      <c r="E39" s="48">
        <v>3240</v>
      </c>
      <c r="F39" s="47">
        <v>3518</v>
      </c>
      <c r="G39" s="47">
        <v>5435</v>
      </c>
      <c r="I39" s="61" t="s">
        <v>2128</v>
      </c>
      <c r="J39" s="47">
        <f t="shared" si="6"/>
        <v>-3595</v>
      </c>
      <c r="K39" s="47">
        <f t="shared" si="7"/>
        <v>355</v>
      </c>
      <c r="L39" s="47">
        <f t="shared" si="8"/>
        <v>-278</v>
      </c>
      <c r="M39" s="47">
        <f t="shared" si="9"/>
        <v>-1917</v>
      </c>
    </row>
    <row r="40" ht="13.5" customHeight="1" spans="1:13">
      <c r="A40" s="61" t="s">
        <v>2111</v>
      </c>
      <c r="B40" s="53" t="s">
        <v>2106</v>
      </c>
      <c r="C40" s="48"/>
      <c r="D40" s="51">
        <v>8947</v>
      </c>
      <c r="E40" s="48">
        <v>8313</v>
      </c>
      <c r="F40" s="47">
        <v>7352</v>
      </c>
      <c r="G40" s="47">
        <v>6968</v>
      </c>
      <c r="I40" s="61" t="s">
        <v>2111</v>
      </c>
      <c r="J40" s="47">
        <f t="shared" si="6"/>
        <v>-8947</v>
      </c>
      <c r="K40" s="47">
        <f t="shared" si="7"/>
        <v>634</v>
      </c>
      <c r="L40" s="47">
        <f t="shared" si="8"/>
        <v>961</v>
      </c>
      <c r="M40" s="47">
        <f t="shared" si="9"/>
        <v>384</v>
      </c>
    </row>
    <row r="41" ht="13.5" customHeight="1" spans="1:13">
      <c r="A41" s="61" t="s">
        <v>2129</v>
      </c>
      <c r="B41" s="53" t="s">
        <v>2106</v>
      </c>
      <c r="C41" s="48"/>
      <c r="D41" s="51">
        <v>8739</v>
      </c>
      <c r="E41" s="48">
        <v>8139</v>
      </c>
      <c r="F41" s="47">
        <v>7400</v>
      </c>
      <c r="G41" s="47">
        <v>6784</v>
      </c>
      <c r="I41" s="61" t="s">
        <v>2129</v>
      </c>
      <c r="J41" s="47">
        <f t="shared" si="6"/>
        <v>-8739</v>
      </c>
      <c r="K41" s="47">
        <f t="shared" si="7"/>
        <v>600</v>
      </c>
      <c r="L41" s="47">
        <f t="shared" si="8"/>
        <v>739</v>
      </c>
      <c r="M41" s="47">
        <f t="shared" si="9"/>
        <v>616</v>
      </c>
    </row>
    <row r="42" ht="13.5" customHeight="1" spans="1:13">
      <c r="A42" s="61" t="s">
        <v>2121</v>
      </c>
      <c r="B42" s="53" t="s">
        <v>2106</v>
      </c>
      <c r="C42" s="48"/>
      <c r="D42" s="51">
        <v>181</v>
      </c>
      <c r="E42" s="48">
        <v>151</v>
      </c>
      <c r="F42" s="47">
        <v>113</v>
      </c>
      <c r="G42" s="47">
        <v>163</v>
      </c>
      <c r="I42" s="61" t="s">
        <v>2121</v>
      </c>
      <c r="J42" s="47">
        <f t="shared" si="6"/>
        <v>-181</v>
      </c>
      <c r="K42" s="47">
        <f t="shared" si="7"/>
        <v>30</v>
      </c>
      <c r="L42" s="47">
        <f t="shared" si="8"/>
        <v>38</v>
      </c>
      <c r="M42" s="47">
        <f t="shared" si="9"/>
        <v>-50</v>
      </c>
    </row>
    <row r="43" ht="13.5" customHeight="1" spans="1:13">
      <c r="A43" s="61" t="s">
        <v>2112</v>
      </c>
      <c r="B43" s="53" t="s">
        <v>2106</v>
      </c>
      <c r="C43" s="48"/>
      <c r="D43" s="51">
        <v>171</v>
      </c>
      <c r="E43" s="48">
        <v>170</v>
      </c>
      <c r="F43" s="47">
        <v>193</v>
      </c>
      <c r="G43" s="47">
        <v>206</v>
      </c>
      <c r="I43" s="61" t="s">
        <v>2112</v>
      </c>
      <c r="J43" s="47">
        <f t="shared" si="6"/>
        <v>-171</v>
      </c>
      <c r="K43" s="47">
        <f t="shared" si="7"/>
        <v>1</v>
      </c>
      <c r="L43" s="47">
        <f t="shared" si="8"/>
        <v>-23</v>
      </c>
      <c r="M43" s="47">
        <f t="shared" si="9"/>
        <v>-13</v>
      </c>
    </row>
    <row r="44" ht="13.5" customHeight="1" spans="1:13">
      <c r="A44" s="61" t="s">
        <v>2115</v>
      </c>
      <c r="B44" s="53" t="s">
        <v>2106</v>
      </c>
      <c r="C44" s="48"/>
      <c r="D44" s="51">
        <v>5497</v>
      </c>
      <c r="E44" s="48">
        <v>4823</v>
      </c>
      <c r="F44" s="47">
        <v>4199</v>
      </c>
      <c r="G44" s="47">
        <v>3849</v>
      </c>
      <c r="I44" s="61" t="s">
        <v>2115</v>
      </c>
      <c r="J44" s="47">
        <f t="shared" si="6"/>
        <v>-5497</v>
      </c>
      <c r="K44" s="47">
        <f t="shared" si="7"/>
        <v>674</v>
      </c>
      <c r="L44" s="47">
        <f t="shared" si="8"/>
        <v>624</v>
      </c>
      <c r="M44" s="47">
        <f t="shared" si="9"/>
        <v>350</v>
      </c>
    </row>
    <row r="45" ht="13.5" customHeight="1" spans="1:13">
      <c r="A45" s="61" t="s">
        <v>2130</v>
      </c>
      <c r="B45" s="53" t="s">
        <v>2106</v>
      </c>
      <c r="C45" s="48"/>
      <c r="D45" s="51">
        <v>3235</v>
      </c>
      <c r="E45" s="48">
        <v>2965</v>
      </c>
      <c r="F45" s="47">
        <v>2626</v>
      </c>
      <c r="G45" s="47">
        <v>2492</v>
      </c>
      <c r="I45" s="61" t="s">
        <v>2130</v>
      </c>
      <c r="J45" s="47">
        <f t="shared" si="6"/>
        <v>-3235</v>
      </c>
      <c r="K45" s="47">
        <f t="shared" si="7"/>
        <v>270</v>
      </c>
      <c r="L45" s="47">
        <f t="shared" si="8"/>
        <v>339</v>
      </c>
      <c r="M45" s="47">
        <f t="shared" si="9"/>
        <v>134</v>
      </c>
    </row>
    <row r="46" ht="13.5" customHeight="1" spans="1:13">
      <c r="A46" s="61" t="s">
        <v>2123</v>
      </c>
      <c r="B46" s="53" t="s">
        <v>2106</v>
      </c>
      <c r="C46" s="48"/>
      <c r="D46" s="51">
        <v>1171</v>
      </c>
      <c r="E46" s="48">
        <v>889</v>
      </c>
      <c r="F46" s="47">
        <v>722</v>
      </c>
      <c r="G46" s="47">
        <v>565</v>
      </c>
      <c r="I46" s="61" t="s">
        <v>2123</v>
      </c>
      <c r="J46" s="47">
        <f t="shared" si="6"/>
        <v>-1171</v>
      </c>
      <c r="K46" s="47">
        <f t="shared" si="7"/>
        <v>282</v>
      </c>
      <c r="L46" s="47">
        <f t="shared" si="8"/>
        <v>167</v>
      </c>
      <c r="M46" s="47">
        <f t="shared" si="9"/>
        <v>157</v>
      </c>
    </row>
    <row r="47" ht="13.5" customHeight="1" spans="1:13">
      <c r="A47" s="61" t="s">
        <v>2124</v>
      </c>
      <c r="B47" s="53" t="s">
        <v>2106</v>
      </c>
      <c r="C47" s="48"/>
      <c r="D47" s="51">
        <v>1092</v>
      </c>
      <c r="E47" s="48">
        <v>969</v>
      </c>
      <c r="F47" s="47">
        <v>850</v>
      </c>
      <c r="G47" s="47">
        <v>748</v>
      </c>
      <c r="I47" s="61" t="s">
        <v>2124</v>
      </c>
      <c r="J47" s="47">
        <f t="shared" si="6"/>
        <v>-1092</v>
      </c>
      <c r="K47" s="47">
        <f t="shared" si="7"/>
        <v>123</v>
      </c>
      <c r="L47" s="47">
        <f t="shared" si="8"/>
        <v>119</v>
      </c>
      <c r="M47" s="47">
        <f t="shared" si="9"/>
        <v>102</v>
      </c>
    </row>
    <row r="48" spans="1:13">
      <c r="A48" s="61" t="s">
        <v>2131</v>
      </c>
      <c r="J48" s="47">
        <f t="shared" si="6"/>
        <v>0</v>
      </c>
      <c r="K48" s="47">
        <f t="shared" si="7"/>
        <v>0</v>
      </c>
      <c r="L48" s="47">
        <f t="shared" si="8"/>
        <v>0</v>
      </c>
      <c r="M48" s="47">
        <f t="shared" si="9"/>
        <v>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workbookViewId="0">
      <selection activeCell="M12" sqref="M12:O12"/>
    </sheetView>
  </sheetViews>
  <sheetFormatPr defaultColWidth="7.75" defaultRowHeight="14"/>
  <cols>
    <col min="1" max="1" width="7.75" style="27"/>
    <col min="2" max="32" width="12" style="27" customWidth="1"/>
    <col min="33" max="16384" width="7.75" style="27"/>
  </cols>
  <sheetData>
    <row r="1" s="25" customFormat="1" ht="65" spans="1:32">
      <c r="A1" s="28" t="s">
        <v>2132</v>
      </c>
      <c r="B1" s="29" t="s">
        <v>2133</v>
      </c>
      <c r="C1" s="30" t="s">
        <v>2134</v>
      </c>
      <c r="D1" s="30" t="s">
        <v>2135</v>
      </c>
      <c r="E1" s="30" t="s">
        <v>2136</v>
      </c>
      <c r="F1" s="30" t="s">
        <v>2137</v>
      </c>
      <c r="G1" s="30" t="s">
        <v>2138</v>
      </c>
      <c r="H1" s="30" t="s">
        <v>2139</v>
      </c>
      <c r="I1" s="30" t="s">
        <v>2140</v>
      </c>
      <c r="J1" s="30" t="s">
        <v>2141</v>
      </c>
      <c r="K1" s="41" t="s">
        <v>2142</v>
      </c>
      <c r="L1" s="29" t="s">
        <v>2143</v>
      </c>
      <c r="M1" s="29" t="s">
        <v>2144</v>
      </c>
      <c r="N1" s="29" t="s">
        <v>2145</v>
      </c>
      <c r="O1" s="29" t="s">
        <v>2146</v>
      </c>
      <c r="P1" s="29" t="s">
        <v>2147</v>
      </c>
      <c r="Q1" s="29" t="s">
        <v>2148</v>
      </c>
      <c r="R1" s="29" t="s">
        <v>2149</v>
      </c>
      <c r="S1" s="29" t="s">
        <v>2150</v>
      </c>
      <c r="T1" s="29" t="s">
        <v>2151</v>
      </c>
      <c r="U1" s="46" t="s">
        <v>2152</v>
      </c>
      <c r="V1" s="29" t="s">
        <v>2153</v>
      </c>
      <c r="W1" s="29" t="s">
        <v>2154</v>
      </c>
      <c r="X1" s="29" t="s">
        <v>2155</v>
      </c>
      <c r="Y1" s="29" t="s">
        <v>2156</v>
      </c>
      <c r="Z1" s="29" t="s">
        <v>2157</v>
      </c>
      <c r="AA1" s="29" t="s">
        <v>2158</v>
      </c>
      <c r="AB1" s="29" t="s">
        <v>2159</v>
      </c>
      <c r="AC1" s="29" t="s">
        <v>2160</v>
      </c>
      <c r="AD1" s="29" t="s">
        <v>2161</v>
      </c>
      <c r="AE1" s="29" t="s">
        <v>2162</v>
      </c>
      <c r="AF1" s="46" t="s">
        <v>2163</v>
      </c>
    </row>
    <row r="2" spans="1:32">
      <c r="A2" s="27">
        <v>2020</v>
      </c>
      <c r="B2" s="31">
        <v>-93326.33</v>
      </c>
      <c r="C2" s="31">
        <v>-136944.67</v>
      </c>
      <c r="D2" s="32"/>
      <c r="E2" s="31">
        <v>-2586.11</v>
      </c>
      <c r="F2" s="32"/>
      <c r="G2" s="31">
        <v>-417.52</v>
      </c>
      <c r="H2" s="31">
        <v>-242.87</v>
      </c>
      <c r="I2" s="31">
        <v>-1244.77</v>
      </c>
      <c r="J2" s="31">
        <v>-3771.22</v>
      </c>
      <c r="K2" s="31">
        <v>-979.52</v>
      </c>
      <c r="L2" s="31">
        <v>-6.22</v>
      </c>
      <c r="M2" s="32"/>
      <c r="N2" s="31">
        <v>-23.64</v>
      </c>
      <c r="O2" s="32"/>
      <c r="P2" s="32"/>
      <c r="Q2" s="31">
        <v>-40.19</v>
      </c>
      <c r="R2" s="31">
        <v>-42.04</v>
      </c>
      <c r="S2" s="32"/>
      <c r="T2" s="32"/>
      <c r="V2" s="32"/>
      <c r="W2" s="32"/>
      <c r="X2" s="31">
        <v>-199.37</v>
      </c>
      <c r="Y2" s="31">
        <v>-0.24</v>
      </c>
      <c r="Z2" s="31">
        <v>-78.86</v>
      </c>
      <c r="AA2" s="31">
        <v>-10.35</v>
      </c>
      <c r="AB2" s="31">
        <v>-5249.55</v>
      </c>
      <c r="AC2" s="31">
        <v>-620.97</v>
      </c>
      <c r="AD2" s="31">
        <v>-4359.14</v>
      </c>
      <c r="AE2" s="31">
        <v>65508.75</v>
      </c>
      <c r="AF2" s="31">
        <v>-2017.84</v>
      </c>
    </row>
    <row r="3" s="25" customFormat="1" spans="1:32">
      <c r="A3" s="27">
        <v>2019</v>
      </c>
      <c r="B3" s="33">
        <v>-91877.63</v>
      </c>
      <c r="C3" s="33">
        <v>-136611.87</v>
      </c>
      <c r="D3" s="34"/>
      <c r="E3" s="33">
        <v>-2506.55</v>
      </c>
      <c r="F3" s="34"/>
      <c r="G3" s="33">
        <v>-493.41</v>
      </c>
      <c r="H3" s="33">
        <v>-24.58</v>
      </c>
      <c r="I3" s="33">
        <v>-1188.58</v>
      </c>
      <c r="J3" s="33">
        <v>-3152.43</v>
      </c>
      <c r="K3" s="33">
        <v>-892.98</v>
      </c>
      <c r="L3" s="42">
        <v>-2.14</v>
      </c>
      <c r="M3" s="34"/>
      <c r="N3" s="34"/>
      <c r="O3" s="33">
        <v>-0.07</v>
      </c>
      <c r="P3" s="34"/>
      <c r="Q3" s="33">
        <v>-7.72</v>
      </c>
      <c r="R3" s="33">
        <v>-86.01</v>
      </c>
      <c r="S3" s="33">
        <v>-244.66</v>
      </c>
      <c r="T3" s="34"/>
      <c r="U3" s="34"/>
      <c r="V3" s="43"/>
      <c r="W3" s="34"/>
      <c r="X3" s="33">
        <v>-235.39</v>
      </c>
      <c r="Y3" s="33">
        <v>-6.95</v>
      </c>
      <c r="Z3" s="33">
        <v>-273.42</v>
      </c>
      <c r="AA3" s="33">
        <v>-30.46</v>
      </c>
      <c r="AB3" s="33">
        <v>-1827.22</v>
      </c>
      <c r="AC3" s="33">
        <v>-59.02</v>
      </c>
      <c r="AD3" s="33">
        <v>19271.23</v>
      </c>
      <c r="AE3" s="34"/>
      <c r="AF3" s="33">
        <v>-391.96</v>
      </c>
    </row>
    <row r="4" spans="1:34">
      <c r="A4" s="27">
        <v>2018</v>
      </c>
      <c r="B4" s="33">
        <v>-89986.26</v>
      </c>
      <c r="C4" s="33">
        <v>-134370.74</v>
      </c>
      <c r="D4" s="34"/>
      <c r="E4" s="33">
        <v>-2182.05</v>
      </c>
      <c r="F4" s="34"/>
      <c r="G4" s="33">
        <v>-621.08</v>
      </c>
      <c r="H4" s="33">
        <v>-6.13</v>
      </c>
      <c r="I4" s="33">
        <v>-1059.96</v>
      </c>
      <c r="J4" s="33">
        <v>-2958.66</v>
      </c>
      <c r="K4" s="33">
        <v>-753.61</v>
      </c>
      <c r="L4" s="42">
        <v>-2.2</v>
      </c>
      <c r="M4" s="34"/>
      <c r="N4" s="33">
        <v>-21.86</v>
      </c>
      <c r="O4" s="34"/>
      <c r="P4" s="34"/>
      <c r="Q4" s="33">
        <v>-38.4</v>
      </c>
      <c r="R4" s="33">
        <v>-21.62</v>
      </c>
      <c r="S4" s="33">
        <v>-8.6</v>
      </c>
      <c r="T4" s="34"/>
      <c r="U4" s="34"/>
      <c r="V4" s="43"/>
      <c r="W4" s="34"/>
      <c r="X4" s="33">
        <v>-191.87</v>
      </c>
      <c r="Y4" s="33">
        <v>-0.34</v>
      </c>
      <c r="Z4" s="33">
        <v>-95.01</v>
      </c>
      <c r="AA4" s="33">
        <v>-4.51</v>
      </c>
      <c r="AB4" s="33">
        <v>-5056.19</v>
      </c>
      <c r="AC4" s="33">
        <v>-323.62</v>
      </c>
      <c r="AD4" s="33">
        <v>-3316.52</v>
      </c>
      <c r="AE4" s="33">
        <v>62633.75</v>
      </c>
      <c r="AF4" s="33">
        <v>-1587.02</v>
      </c>
      <c r="AG4" s="25"/>
      <c r="AH4" s="25"/>
    </row>
    <row r="5" spans="1:32">
      <c r="A5" s="27">
        <v>2017</v>
      </c>
      <c r="B5" s="33">
        <v>-84692.5</v>
      </c>
      <c r="C5" s="33">
        <v>-127640.84</v>
      </c>
      <c r="D5" s="34"/>
      <c r="E5" s="33">
        <v>-1744.93</v>
      </c>
      <c r="F5" s="34"/>
      <c r="G5" s="33">
        <v>-657.64</v>
      </c>
      <c r="H5" s="34"/>
      <c r="I5" s="33">
        <v>-1112.29</v>
      </c>
      <c r="J5" s="33">
        <v>-2319.63</v>
      </c>
      <c r="K5" s="33">
        <v>-474.26</v>
      </c>
      <c r="L5" s="43"/>
      <c r="M5" s="34"/>
      <c r="N5" s="33">
        <v>-20.28</v>
      </c>
      <c r="O5" s="33">
        <v>-0.01</v>
      </c>
      <c r="P5" s="33">
        <v>-0.02</v>
      </c>
      <c r="Q5" s="33">
        <v>-34.8</v>
      </c>
      <c r="R5" s="33">
        <v>-23.74</v>
      </c>
      <c r="S5" s="33">
        <v>-16.13</v>
      </c>
      <c r="T5" s="34"/>
      <c r="U5" s="34"/>
      <c r="V5" s="43"/>
      <c r="W5" s="34"/>
      <c r="X5" s="33">
        <v>-153.16</v>
      </c>
      <c r="Y5" s="33">
        <v>-0.27</v>
      </c>
      <c r="Z5" s="33">
        <v>-105.33</v>
      </c>
      <c r="AA5" s="33">
        <v>-2.71</v>
      </c>
      <c r="AB5" s="33">
        <v>-4583.35</v>
      </c>
      <c r="AC5" s="33">
        <v>-399.18</v>
      </c>
      <c r="AD5" s="33">
        <v>-2430.23</v>
      </c>
      <c r="AE5" s="33">
        <v>58433.97</v>
      </c>
      <c r="AF5" s="33">
        <v>-1407.7</v>
      </c>
    </row>
    <row r="6" spans="1:32">
      <c r="A6" s="27">
        <v>2016</v>
      </c>
      <c r="B6" s="33">
        <v>-80409.73</v>
      </c>
      <c r="C6" s="33">
        <v>-120503.68</v>
      </c>
      <c r="D6" s="34"/>
      <c r="E6" s="33">
        <v>-1636.25</v>
      </c>
      <c r="F6" s="34"/>
      <c r="G6" s="33">
        <v>-560.73</v>
      </c>
      <c r="H6" s="33">
        <v>-4.97</v>
      </c>
      <c r="I6" s="33">
        <v>-1103.6</v>
      </c>
      <c r="J6" s="33">
        <v>-2190.19</v>
      </c>
      <c r="K6" s="33">
        <v>-404.44</v>
      </c>
      <c r="L6" s="42">
        <v>-2.61</v>
      </c>
      <c r="M6" s="34"/>
      <c r="N6" s="33">
        <v>-18.67</v>
      </c>
      <c r="O6" s="33">
        <v>-0.03</v>
      </c>
      <c r="P6" s="33">
        <v>-0.01</v>
      </c>
      <c r="Q6" s="33">
        <v>-42.53</v>
      </c>
      <c r="R6" s="33">
        <v>-44.47</v>
      </c>
      <c r="S6" s="34"/>
      <c r="T6" s="34"/>
      <c r="U6" s="34"/>
      <c r="V6" s="43"/>
      <c r="W6" s="34"/>
      <c r="X6" s="33">
        <v>-159.21</v>
      </c>
      <c r="Y6" s="33">
        <v>-0.22</v>
      </c>
      <c r="Z6" s="33">
        <v>-88.69</v>
      </c>
      <c r="AA6" s="33">
        <v>-3.91</v>
      </c>
      <c r="AB6" s="33">
        <v>-4354.7</v>
      </c>
      <c r="AC6" s="33">
        <v>-375</v>
      </c>
      <c r="AD6" s="33">
        <v>-2229.55</v>
      </c>
      <c r="AE6" s="33">
        <v>54531.57</v>
      </c>
      <c r="AF6" s="33">
        <v>-1217.82</v>
      </c>
    </row>
    <row r="7" spans="1:32">
      <c r="A7" s="27">
        <v>2015</v>
      </c>
      <c r="B7" s="33">
        <v>-78471.82</v>
      </c>
      <c r="C7" s="33">
        <v>-118482.23</v>
      </c>
      <c r="D7" s="33">
        <v>-28.64</v>
      </c>
      <c r="E7" s="33">
        <v>-1400.8</v>
      </c>
      <c r="F7" s="34"/>
      <c r="G7" s="33">
        <v>-541.92</v>
      </c>
      <c r="H7" s="33">
        <v>-5.75</v>
      </c>
      <c r="I7" s="33">
        <v>-969.27</v>
      </c>
      <c r="J7" s="33">
        <v>-1884.95</v>
      </c>
      <c r="K7" s="33">
        <v>-307.93</v>
      </c>
      <c r="L7" s="42">
        <v>-5</v>
      </c>
      <c r="M7" s="34"/>
      <c r="N7" s="33">
        <v>-17.8</v>
      </c>
      <c r="O7" s="33">
        <v>-0.25</v>
      </c>
      <c r="P7" s="34"/>
      <c r="Q7" s="33">
        <v>-32.58</v>
      </c>
      <c r="R7" s="33">
        <v>-45.03</v>
      </c>
      <c r="S7" s="34"/>
      <c r="T7" s="34"/>
      <c r="U7" s="34"/>
      <c r="V7" s="43"/>
      <c r="W7" s="34"/>
      <c r="X7" s="33">
        <v>-143.08</v>
      </c>
      <c r="Y7" s="34"/>
      <c r="Z7" s="33">
        <v>-79.23</v>
      </c>
      <c r="AA7" s="33">
        <v>-16.41</v>
      </c>
      <c r="AB7" s="33">
        <v>-3790.67</v>
      </c>
      <c r="AC7" s="33">
        <v>-286.63</v>
      </c>
      <c r="AD7" s="33">
        <v>-2027.33</v>
      </c>
      <c r="AE7" s="33">
        <v>52652.67</v>
      </c>
      <c r="AF7" s="33">
        <v>-1058.97</v>
      </c>
    </row>
    <row r="8" spans="1:32">
      <c r="A8" s="27">
        <v>2014</v>
      </c>
      <c r="B8" s="33">
        <v>-81726.69</v>
      </c>
      <c r="C8" s="33">
        <v>-124389.16</v>
      </c>
      <c r="D8" s="33">
        <v>-28.95</v>
      </c>
      <c r="E8" s="33">
        <v>-1350.03</v>
      </c>
      <c r="F8" s="34"/>
      <c r="G8" s="33">
        <v>-636.59</v>
      </c>
      <c r="H8" s="33">
        <v>-48.51</v>
      </c>
      <c r="I8" s="33">
        <v>-949.72</v>
      </c>
      <c r="J8" s="33">
        <v>-1842.61</v>
      </c>
      <c r="K8" s="33">
        <v>-288.93</v>
      </c>
      <c r="L8" s="42">
        <v>-2.07</v>
      </c>
      <c r="M8" s="34"/>
      <c r="N8" s="33">
        <v>-12.67</v>
      </c>
      <c r="O8" s="33">
        <v>-0.06</v>
      </c>
      <c r="P8" s="33">
        <v>-0.01</v>
      </c>
      <c r="Q8" s="33">
        <v>-37.64</v>
      </c>
      <c r="R8" s="33">
        <v>-50.79</v>
      </c>
      <c r="S8" s="34"/>
      <c r="T8" s="34"/>
      <c r="U8" s="34"/>
      <c r="V8" s="43"/>
      <c r="W8" s="34"/>
      <c r="X8" s="33">
        <v>-120.06</v>
      </c>
      <c r="Y8" s="33">
        <v>-0.03</v>
      </c>
      <c r="Z8" s="33">
        <v>-102.06</v>
      </c>
      <c r="AA8" s="33">
        <v>-5.96</v>
      </c>
      <c r="AB8" s="33">
        <v>-2966.47</v>
      </c>
      <c r="AC8" s="33">
        <v>-308.56</v>
      </c>
      <c r="AD8" s="33">
        <v>-1878.73</v>
      </c>
      <c r="AE8" s="33">
        <v>54077.36</v>
      </c>
      <c r="AF8" s="33">
        <v>-784.42</v>
      </c>
    </row>
    <row r="10" s="26" customFormat="1" ht="42" spans="2:9">
      <c r="B10" s="26" t="s">
        <v>2164</v>
      </c>
      <c r="C10" s="26" t="s">
        <v>2165</v>
      </c>
      <c r="D10" s="26" t="s">
        <v>2165</v>
      </c>
      <c r="E10" s="26" t="s">
        <v>2165</v>
      </c>
      <c r="F10" s="26" t="s">
        <v>2166</v>
      </c>
      <c r="G10" s="26" t="s">
        <v>2165</v>
      </c>
      <c r="H10" s="26" t="s">
        <v>2166</v>
      </c>
      <c r="I10" s="26" t="s">
        <v>2166</v>
      </c>
    </row>
    <row r="11" ht="42" spans="2:15">
      <c r="B11" s="29" t="s">
        <v>2167</v>
      </c>
      <c r="C11" s="29" t="s">
        <v>2168</v>
      </c>
      <c r="D11" s="29" t="s">
        <v>2169</v>
      </c>
      <c r="E11" s="29" t="s">
        <v>2170</v>
      </c>
      <c r="F11" s="29" t="s">
        <v>2171</v>
      </c>
      <c r="G11" s="29" t="s">
        <v>2172</v>
      </c>
      <c r="H11" s="29" t="s">
        <v>2173</v>
      </c>
      <c r="I11" s="29" t="s">
        <v>2174</v>
      </c>
      <c r="M11" s="26" t="s">
        <v>2164</v>
      </c>
      <c r="N11" s="26" t="s">
        <v>2165</v>
      </c>
      <c r="O11" s="26" t="s">
        <v>2166</v>
      </c>
    </row>
    <row r="12" spans="1:15">
      <c r="A12" s="27">
        <v>2020</v>
      </c>
      <c r="B12" s="27">
        <f t="shared" ref="B12:G18" si="0">-N2</f>
        <v>23.64</v>
      </c>
      <c r="C12" s="27">
        <f t="shared" si="0"/>
        <v>0</v>
      </c>
      <c r="D12" s="27">
        <f t="shared" si="0"/>
        <v>0</v>
      </c>
      <c r="E12" s="27">
        <f t="shared" si="0"/>
        <v>40.19</v>
      </c>
      <c r="F12" s="27">
        <f t="shared" si="0"/>
        <v>42.04</v>
      </c>
      <c r="G12" s="27">
        <f t="shared" si="0"/>
        <v>0</v>
      </c>
      <c r="H12" s="27">
        <f t="shared" ref="H12:H18" si="1">-X2</f>
        <v>199.37</v>
      </c>
      <c r="I12" s="27">
        <f t="shared" ref="I12:I18" si="2">-AA2</f>
        <v>10.35</v>
      </c>
      <c r="L12" s="27" t="s">
        <v>2175</v>
      </c>
      <c r="M12" s="44">
        <f>SUM(M$13:M$19)/SUM($M$13:$O$19)</f>
        <v>0.0520287217377919</v>
      </c>
      <c r="N12" s="44">
        <f>SUM(N$13:N$19)/SUM($M$13:$O$19)</f>
        <v>0.228048968208694</v>
      </c>
      <c r="O12" s="44">
        <f>SUM(O$13:O$19)/SUM($M$13:$O$19)</f>
        <v>0.719922310053514</v>
      </c>
    </row>
    <row r="13" spans="1:15">
      <c r="A13" s="27">
        <v>2019</v>
      </c>
      <c r="B13" s="27">
        <f t="shared" si="0"/>
        <v>0</v>
      </c>
      <c r="C13" s="27">
        <f t="shared" si="0"/>
        <v>0.07</v>
      </c>
      <c r="D13" s="27">
        <f t="shared" si="0"/>
        <v>0</v>
      </c>
      <c r="E13" s="27">
        <f t="shared" si="0"/>
        <v>7.72</v>
      </c>
      <c r="F13" s="27">
        <f t="shared" si="0"/>
        <v>86.01</v>
      </c>
      <c r="G13" s="27">
        <f t="shared" si="0"/>
        <v>244.66</v>
      </c>
      <c r="H13" s="27">
        <f t="shared" si="1"/>
        <v>235.39</v>
      </c>
      <c r="I13" s="27">
        <f t="shared" si="2"/>
        <v>30.46</v>
      </c>
      <c r="L13" s="27">
        <v>2020</v>
      </c>
      <c r="M13" s="45">
        <f t="shared" ref="M13:O19" si="3">SUMIFS($B12:$I12,$B$10:$I$10,M$11)</f>
        <v>23.64</v>
      </c>
      <c r="N13" s="45">
        <f t="shared" si="3"/>
        <v>40.19</v>
      </c>
      <c r="O13" s="45">
        <f t="shared" si="3"/>
        <v>251.76</v>
      </c>
    </row>
    <row r="14" spans="1:15">
      <c r="A14" s="27">
        <v>2018</v>
      </c>
      <c r="B14" s="27">
        <f t="shared" si="0"/>
        <v>21.86</v>
      </c>
      <c r="C14" s="27">
        <f t="shared" si="0"/>
        <v>0</v>
      </c>
      <c r="D14" s="27">
        <f t="shared" si="0"/>
        <v>0</v>
      </c>
      <c r="E14" s="27">
        <f t="shared" si="0"/>
        <v>38.4</v>
      </c>
      <c r="F14" s="27">
        <f t="shared" si="0"/>
        <v>21.62</v>
      </c>
      <c r="G14" s="27">
        <f t="shared" si="0"/>
        <v>8.6</v>
      </c>
      <c r="H14" s="27">
        <f t="shared" si="1"/>
        <v>191.87</v>
      </c>
      <c r="I14" s="27">
        <f t="shared" si="2"/>
        <v>4.51</v>
      </c>
      <c r="L14" s="27">
        <v>2019</v>
      </c>
      <c r="M14" s="45">
        <f t="shared" si="3"/>
        <v>0</v>
      </c>
      <c r="N14" s="45">
        <f t="shared" si="3"/>
        <v>252.45</v>
      </c>
      <c r="O14" s="45">
        <f t="shared" si="3"/>
        <v>351.86</v>
      </c>
    </row>
    <row r="15" spans="1:15">
      <c r="A15" s="27">
        <v>2017</v>
      </c>
      <c r="B15" s="27">
        <f t="shared" si="0"/>
        <v>20.28</v>
      </c>
      <c r="C15" s="27">
        <f t="shared" si="0"/>
        <v>0.01</v>
      </c>
      <c r="D15" s="27">
        <f t="shared" si="0"/>
        <v>0.02</v>
      </c>
      <c r="E15" s="27">
        <f t="shared" si="0"/>
        <v>34.8</v>
      </c>
      <c r="F15" s="27">
        <f t="shared" si="0"/>
        <v>23.74</v>
      </c>
      <c r="G15" s="27">
        <f t="shared" si="0"/>
        <v>16.13</v>
      </c>
      <c r="H15" s="27">
        <f t="shared" si="1"/>
        <v>153.16</v>
      </c>
      <c r="I15" s="27">
        <f t="shared" si="2"/>
        <v>2.71</v>
      </c>
      <c r="L15" s="27">
        <v>2018</v>
      </c>
      <c r="M15" s="45">
        <f t="shared" si="3"/>
        <v>21.86</v>
      </c>
      <c r="N15" s="45">
        <f t="shared" si="3"/>
        <v>47</v>
      </c>
      <c r="O15" s="45">
        <f t="shared" si="3"/>
        <v>218</v>
      </c>
    </row>
    <row r="16" spans="1:15">
      <c r="A16" s="27">
        <v>2016</v>
      </c>
      <c r="B16" s="27">
        <f t="shared" si="0"/>
        <v>18.67</v>
      </c>
      <c r="C16" s="27">
        <f t="shared" si="0"/>
        <v>0.03</v>
      </c>
      <c r="D16" s="27">
        <f t="shared" si="0"/>
        <v>0.01</v>
      </c>
      <c r="E16" s="27">
        <f t="shared" si="0"/>
        <v>42.53</v>
      </c>
      <c r="F16" s="27">
        <f t="shared" si="0"/>
        <v>44.47</v>
      </c>
      <c r="G16" s="27">
        <f t="shared" si="0"/>
        <v>0</v>
      </c>
      <c r="H16" s="27">
        <f t="shared" si="1"/>
        <v>159.21</v>
      </c>
      <c r="I16" s="27">
        <f t="shared" si="2"/>
        <v>3.91</v>
      </c>
      <c r="L16" s="27">
        <v>2017</v>
      </c>
      <c r="M16" s="45">
        <f t="shared" si="3"/>
        <v>20.28</v>
      </c>
      <c r="N16" s="45">
        <f t="shared" si="3"/>
        <v>50.96</v>
      </c>
      <c r="O16" s="45">
        <f t="shared" si="3"/>
        <v>179.61</v>
      </c>
    </row>
    <row r="17" spans="1:15">
      <c r="A17" s="27">
        <v>2015</v>
      </c>
      <c r="B17" s="27">
        <f t="shared" si="0"/>
        <v>17.8</v>
      </c>
      <c r="C17" s="27">
        <f t="shared" si="0"/>
        <v>0.25</v>
      </c>
      <c r="D17" s="27">
        <f t="shared" si="0"/>
        <v>0</v>
      </c>
      <c r="E17" s="27">
        <f t="shared" si="0"/>
        <v>32.58</v>
      </c>
      <c r="F17" s="27">
        <f t="shared" si="0"/>
        <v>45.03</v>
      </c>
      <c r="G17" s="27">
        <f t="shared" si="0"/>
        <v>0</v>
      </c>
      <c r="H17" s="27">
        <f t="shared" si="1"/>
        <v>143.08</v>
      </c>
      <c r="I17" s="27">
        <f t="shared" si="2"/>
        <v>16.41</v>
      </c>
      <c r="L17" s="27">
        <v>2016</v>
      </c>
      <c r="M17" s="45">
        <f t="shared" si="3"/>
        <v>18.67</v>
      </c>
      <c r="N17" s="45">
        <f t="shared" si="3"/>
        <v>42.57</v>
      </c>
      <c r="O17" s="45">
        <f t="shared" si="3"/>
        <v>207.59</v>
      </c>
    </row>
    <row r="18" spans="1:15">
      <c r="A18" s="27">
        <v>2014</v>
      </c>
      <c r="B18" s="27">
        <f t="shared" si="0"/>
        <v>12.67</v>
      </c>
      <c r="C18" s="27">
        <f t="shared" si="0"/>
        <v>0.06</v>
      </c>
      <c r="D18" s="27">
        <f t="shared" si="0"/>
        <v>0.01</v>
      </c>
      <c r="E18" s="27">
        <f t="shared" si="0"/>
        <v>37.64</v>
      </c>
      <c r="F18" s="27">
        <f t="shared" si="0"/>
        <v>50.79</v>
      </c>
      <c r="G18" s="27">
        <f t="shared" si="0"/>
        <v>0</v>
      </c>
      <c r="H18" s="27">
        <f t="shared" si="1"/>
        <v>120.06</v>
      </c>
      <c r="I18" s="27">
        <f t="shared" si="2"/>
        <v>5.96</v>
      </c>
      <c r="L18" s="27">
        <v>2015</v>
      </c>
      <c r="M18" s="45">
        <f t="shared" si="3"/>
        <v>17.8</v>
      </c>
      <c r="N18" s="45">
        <f t="shared" si="3"/>
        <v>32.83</v>
      </c>
      <c r="O18" s="45">
        <f t="shared" si="3"/>
        <v>204.52</v>
      </c>
    </row>
    <row r="19" ht="14.75" spans="12:15">
      <c r="L19" s="27">
        <v>2014</v>
      </c>
      <c r="M19" s="45">
        <f t="shared" si="3"/>
        <v>12.67</v>
      </c>
      <c r="N19" s="45">
        <f t="shared" si="3"/>
        <v>37.71</v>
      </c>
      <c r="O19" s="45">
        <f t="shared" si="3"/>
        <v>176.81</v>
      </c>
    </row>
    <row r="20" ht="15.5" spans="2:9">
      <c r="B20" s="35" t="s">
        <v>2167</v>
      </c>
      <c r="C20" s="36" t="s">
        <v>2168</v>
      </c>
      <c r="D20" s="37" t="s">
        <v>2169</v>
      </c>
      <c r="E20" s="37" t="s">
        <v>2170</v>
      </c>
      <c r="F20" s="36" t="s">
        <v>2171</v>
      </c>
      <c r="G20" s="37" t="s">
        <v>2172</v>
      </c>
      <c r="H20" s="37" t="s">
        <v>2173</v>
      </c>
      <c r="I20" s="36" t="s">
        <v>2174</v>
      </c>
    </row>
    <row r="21" ht="30.5" spans="2:9">
      <c r="B21" s="38" t="s">
        <v>179</v>
      </c>
      <c r="C21" s="39" t="s">
        <v>2176</v>
      </c>
      <c r="D21" s="39" t="s">
        <v>2177</v>
      </c>
      <c r="E21" s="39" t="s">
        <v>2178</v>
      </c>
      <c r="F21" s="39" t="s">
        <v>2179</v>
      </c>
      <c r="G21" s="39" t="s">
        <v>2180</v>
      </c>
      <c r="H21" s="39" t="s">
        <v>2178</v>
      </c>
      <c r="I21" s="39" t="s">
        <v>2179</v>
      </c>
    </row>
    <row r="22" ht="30.5" spans="2:9">
      <c r="B22" s="38" t="s">
        <v>179</v>
      </c>
      <c r="C22" s="40" t="s">
        <v>2178</v>
      </c>
      <c r="D22" s="40" t="s">
        <v>2178</v>
      </c>
      <c r="E22" s="39" t="s">
        <v>2178</v>
      </c>
      <c r="F22" s="39" t="s">
        <v>2179</v>
      </c>
      <c r="G22" s="39" t="s">
        <v>2180</v>
      </c>
      <c r="H22" s="40" t="s">
        <v>2179</v>
      </c>
      <c r="I22" s="39" t="s">
        <v>2179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A2" sqref="A2:A5"/>
    </sheetView>
  </sheetViews>
  <sheetFormatPr defaultColWidth="9" defaultRowHeight="14"/>
  <cols>
    <col min="1" max="1" width="27" customWidth="1"/>
    <col min="2" max="2" width="25.5" customWidth="1"/>
    <col min="9" max="9" width="53.25" customWidth="1"/>
  </cols>
  <sheetData>
    <row r="1" spans="1:9">
      <c r="A1" s="20" t="s">
        <v>2181</v>
      </c>
      <c r="D1">
        <v>2020</v>
      </c>
      <c r="E1">
        <v>2025</v>
      </c>
      <c r="F1">
        <v>2030</v>
      </c>
      <c r="H1" s="20" t="s">
        <v>2181</v>
      </c>
      <c r="I1" s="20" t="s">
        <v>2182</v>
      </c>
    </row>
    <row r="2" spans="1:14">
      <c r="A2" s="20" t="s">
        <v>10</v>
      </c>
      <c r="B2" s="20" t="s">
        <v>2183</v>
      </c>
      <c r="C2" t="s">
        <v>2106</v>
      </c>
      <c r="E2" s="20">
        <v>407</v>
      </c>
      <c r="F2" s="21"/>
      <c r="H2" s="22" t="s">
        <v>2184</v>
      </c>
      <c r="I2" s="20" t="s">
        <v>2185</v>
      </c>
      <c r="K2">
        <v>2022</v>
      </c>
      <c r="M2">
        <v>2021</v>
      </c>
      <c r="N2" t="s">
        <v>2186</v>
      </c>
    </row>
    <row r="3" spans="1:14">
      <c r="A3" s="23" t="s">
        <v>16</v>
      </c>
      <c r="B3" s="20" t="s">
        <v>2187</v>
      </c>
      <c r="C3" t="s">
        <v>2106</v>
      </c>
      <c r="D3" s="20"/>
      <c r="E3" s="20">
        <v>262</v>
      </c>
      <c r="F3" s="21"/>
      <c r="I3" s="20" t="s">
        <v>2188</v>
      </c>
      <c r="J3" t="s">
        <v>2189</v>
      </c>
      <c r="K3">
        <v>25283</v>
      </c>
      <c r="M3">
        <f>'Operating Capacity'!AO27</f>
        <v>2510</v>
      </c>
      <c r="N3">
        <f>K3-M3</f>
        <v>22773</v>
      </c>
    </row>
    <row r="4" spans="1:14">
      <c r="A4" s="20" t="s">
        <v>18</v>
      </c>
      <c r="B4" s="20" t="s">
        <v>2190</v>
      </c>
      <c r="C4" t="s">
        <v>2106</v>
      </c>
      <c r="D4" s="20"/>
      <c r="F4" s="20">
        <v>84</v>
      </c>
      <c r="I4" s="20" t="s">
        <v>2191</v>
      </c>
      <c r="J4" t="s">
        <v>153</v>
      </c>
      <c r="K4">
        <v>1070</v>
      </c>
      <c r="M4">
        <f>'Operating Capacity'!AE27</f>
        <v>107</v>
      </c>
      <c r="N4">
        <f>K4-M4</f>
        <v>963</v>
      </c>
    </row>
    <row r="5" spans="1:14">
      <c r="A5" s="23" t="s">
        <v>22</v>
      </c>
      <c r="B5" s="20" t="s">
        <v>2192</v>
      </c>
      <c r="C5" t="s">
        <v>2106</v>
      </c>
      <c r="D5" s="20"/>
      <c r="E5" s="20">
        <v>160</v>
      </c>
      <c r="F5" s="21"/>
      <c r="I5" s="20" t="s">
        <v>2193</v>
      </c>
      <c r="J5" t="s">
        <v>2194</v>
      </c>
      <c r="K5">
        <v>1949</v>
      </c>
      <c r="M5">
        <f>'Operating Capacity'!AL27</f>
        <v>168</v>
      </c>
      <c r="N5">
        <f>K5-M5</f>
        <v>1781</v>
      </c>
    </row>
    <row r="6" spans="1:6">
      <c r="A6" s="20"/>
      <c r="B6" s="20" t="s">
        <v>2195</v>
      </c>
      <c r="C6" s="20" t="s">
        <v>2106</v>
      </c>
      <c r="D6" s="20"/>
      <c r="E6" s="20">
        <v>1250</v>
      </c>
      <c r="F6" s="21"/>
    </row>
    <row r="7" spans="1:6">
      <c r="A7" s="20"/>
      <c r="B7" s="20" t="s">
        <v>2196</v>
      </c>
      <c r="C7" s="20" t="s">
        <v>2106</v>
      </c>
      <c r="D7" s="20"/>
      <c r="E7" s="20">
        <v>180</v>
      </c>
      <c r="F7" s="21"/>
    </row>
    <row r="8" spans="1:6">
      <c r="A8" s="20"/>
      <c r="B8" s="20" t="s">
        <v>2197</v>
      </c>
      <c r="C8" s="20" t="s">
        <v>2106</v>
      </c>
      <c r="D8" s="20"/>
      <c r="E8" s="20">
        <v>200</v>
      </c>
      <c r="F8" s="21"/>
    </row>
    <row r="9" spans="1:6">
      <c r="A9" s="20"/>
      <c r="F9" s="21"/>
    </row>
    <row r="10" spans="6:6">
      <c r="F10" s="21"/>
    </row>
    <row r="11" spans="2:6">
      <c r="B11" s="20"/>
      <c r="D11" s="20"/>
      <c r="E11" s="20"/>
      <c r="F11" s="21"/>
    </row>
    <row r="12" spans="2:5">
      <c r="B12" s="20"/>
      <c r="C12" s="20"/>
      <c r="D12" s="20"/>
      <c r="E12" s="20"/>
    </row>
    <row r="13" spans="2:5">
      <c r="B13" s="20"/>
      <c r="D13" s="20"/>
      <c r="E13" s="20"/>
    </row>
    <row r="14" spans="2:5">
      <c r="B14" s="20"/>
      <c r="C14" s="20"/>
      <c r="D14" s="20"/>
      <c r="E14" s="20"/>
    </row>
    <row r="18" spans="6:6">
      <c r="F18" s="21"/>
    </row>
    <row r="19" spans="6:6">
      <c r="F19" s="21"/>
    </row>
    <row r="20" spans="5:6">
      <c r="E20" s="20"/>
      <c r="F20" s="21"/>
    </row>
    <row r="21" spans="2:6">
      <c r="B21" s="19"/>
      <c r="C21" s="19"/>
      <c r="D21" s="19"/>
      <c r="E21" s="19"/>
      <c r="F21" s="21"/>
    </row>
    <row r="22" spans="2:6">
      <c r="B22" s="19"/>
      <c r="C22" s="20"/>
      <c r="D22" s="20"/>
      <c r="E22" s="20"/>
      <c r="F22" s="21"/>
    </row>
    <row r="23" spans="3:6">
      <c r="C23" s="20"/>
      <c r="D23" s="20"/>
      <c r="E23" s="20"/>
      <c r="F23" s="21"/>
    </row>
    <row r="24" spans="3:6">
      <c r="C24" s="20"/>
      <c r="D24" s="20"/>
      <c r="E24" s="20"/>
      <c r="F24" s="21"/>
    </row>
    <row r="25" spans="6:6">
      <c r="F25" s="21"/>
    </row>
    <row r="26" spans="6:6">
      <c r="F26" s="21"/>
    </row>
    <row r="27" spans="6:6">
      <c r="F27" s="21"/>
    </row>
    <row r="28" spans="6:6">
      <c r="F28" s="21"/>
    </row>
    <row r="29" spans="6:6">
      <c r="F29" s="21"/>
    </row>
    <row r="30" spans="6:6">
      <c r="F30" s="21"/>
    </row>
    <row r="31" spans="1:6">
      <c r="A31" s="19"/>
      <c r="F31" s="24"/>
    </row>
    <row r="32" spans="1:6">
      <c r="A32" s="19"/>
      <c r="F32" s="24"/>
    </row>
    <row r="33" spans="6:6">
      <c r="F33" s="24"/>
    </row>
    <row r="34" spans="6:6">
      <c r="F34" s="24"/>
    </row>
    <row r="35" spans="6:6">
      <c r="F35" s="24"/>
    </row>
    <row r="36" spans="6:6">
      <c r="F36" s="24"/>
    </row>
    <row r="37" spans="6:6">
      <c r="F37" s="24"/>
    </row>
    <row r="38" spans="6:6">
      <c r="F38" s="24"/>
    </row>
    <row r="39" spans="6:6">
      <c r="F39" s="24"/>
    </row>
    <row r="40" spans="6:6">
      <c r="F40" s="24"/>
    </row>
    <row r="41" spans="6:6">
      <c r="F41" s="24"/>
    </row>
    <row r="42" spans="6:6">
      <c r="F42" s="24"/>
    </row>
    <row r="43" spans="6:7">
      <c r="F43" s="20"/>
      <c r="G43" s="20"/>
    </row>
    <row r="44" spans="6:14">
      <c r="F44" s="20"/>
      <c r="G44" s="20"/>
      <c r="I44" s="19"/>
      <c r="J44" s="19"/>
      <c r="K44" s="19"/>
      <c r="L44" s="19"/>
      <c r="M44" s="19"/>
      <c r="N44" s="19"/>
    </row>
    <row r="45" spans="6:14">
      <c r="F45" s="20"/>
      <c r="G45" s="20"/>
      <c r="I45" s="19"/>
      <c r="J45" s="19"/>
      <c r="K45" s="19"/>
      <c r="L45" s="19"/>
      <c r="M45" s="19"/>
      <c r="N45" s="19"/>
    </row>
    <row r="46" spans="6:7">
      <c r="F46" s="20"/>
      <c r="G46" s="20"/>
    </row>
    <row r="47" s="19" customFormat="1" spans="1:14">
      <c r="A47"/>
      <c r="B47"/>
      <c r="C47"/>
      <c r="D47"/>
      <c r="E47"/>
      <c r="F47" s="20"/>
      <c r="G47" s="20"/>
      <c r="I47"/>
      <c r="J47"/>
      <c r="K47"/>
      <c r="L47"/>
      <c r="M47"/>
      <c r="N47"/>
    </row>
    <row r="48" s="19" customFormat="1" spans="1:14">
      <c r="A48"/>
      <c r="B48"/>
      <c r="C48"/>
      <c r="D48"/>
      <c r="E48"/>
      <c r="F48" s="20"/>
      <c r="G48" s="20"/>
      <c r="H48" s="20"/>
      <c r="I48"/>
      <c r="J48"/>
      <c r="K48"/>
      <c r="L48"/>
      <c r="M48"/>
      <c r="N48"/>
    </row>
    <row r="49" spans="6:8">
      <c r="F49" s="20"/>
      <c r="G49" s="20"/>
      <c r="H49" s="20"/>
    </row>
    <row r="50" spans="6:8">
      <c r="F50" s="20"/>
      <c r="G50" s="20"/>
      <c r="H50" s="20"/>
    </row>
    <row r="51" spans="6:7">
      <c r="F51" s="20"/>
      <c r="G51" s="20"/>
    </row>
    <row r="52" spans="6:7">
      <c r="F52" s="20"/>
      <c r="G52" s="20"/>
    </row>
    <row r="53" spans="6:7">
      <c r="F53" s="20"/>
      <c r="G53" s="20"/>
    </row>
    <row r="54" spans="6:7">
      <c r="F54" s="20"/>
      <c r="G54" s="20"/>
    </row>
    <row r="55" spans="6:7">
      <c r="F55" s="20"/>
      <c r="G55" s="20"/>
    </row>
    <row r="56" spans="6:7">
      <c r="F56" s="20"/>
      <c r="G56" s="20"/>
    </row>
    <row r="57" spans="6:7">
      <c r="F57" s="20"/>
      <c r="G57" s="20"/>
    </row>
    <row r="58" spans="6:7">
      <c r="F58" s="20"/>
      <c r="G58" s="20"/>
    </row>
    <row r="59" spans="6:7">
      <c r="F59" s="20"/>
      <c r="G59" s="20"/>
    </row>
    <row r="60" spans="6:7">
      <c r="F60" s="20"/>
      <c r="G60" s="20"/>
    </row>
    <row r="61" spans="6:7">
      <c r="F61" s="20"/>
      <c r="G61" s="20"/>
    </row>
    <row r="62" spans="6:7">
      <c r="F62" s="20"/>
      <c r="G62" s="20"/>
    </row>
    <row r="63" spans="6:7">
      <c r="F63" s="20"/>
      <c r="G63" s="20"/>
    </row>
    <row r="64" spans="6:7">
      <c r="F64" s="20"/>
      <c r="G64" s="20"/>
    </row>
    <row r="65" spans="6:7">
      <c r="F65" s="20"/>
      <c r="G65" s="20"/>
    </row>
    <row r="66" spans="6:7">
      <c r="F66" s="20"/>
      <c r="G66" s="20"/>
    </row>
    <row r="67" spans="6:7">
      <c r="F67" s="20"/>
      <c r="G67" s="20"/>
    </row>
    <row r="68" spans="6:7">
      <c r="F68" s="20"/>
      <c r="G68" s="20"/>
    </row>
    <row r="69" spans="6:7">
      <c r="F69" s="20"/>
      <c r="G69" s="20"/>
    </row>
    <row r="70" spans="6:7">
      <c r="F70" s="20"/>
      <c r="G70" s="20"/>
    </row>
    <row r="71" spans="6:7">
      <c r="F71" s="20"/>
      <c r="G71" s="20"/>
    </row>
    <row r="72" spans="6:7">
      <c r="F72" s="20"/>
      <c r="G72" s="20"/>
    </row>
    <row r="73" spans="6:7">
      <c r="F73" s="20"/>
      <c r="G73" s="20"/>
    </row>
    <row r="74" spans="6:7">
      <c r="F74" s="20"/>
      <c r="G74" s="20"/>
    </row>
    <row r="75" spans="6:7">
      <c r="F75" s="20"/>
      <c r="G75" s="20"/>
    </row>
    <row r="76" spans="6:7">
      <c r="F76" s="20"/>
      <c r="G76" s="20"/>
    </row>
    <row r="77" spans="6:7">
      <c r="F77" s="20"/>
      <c r="G77" s="20"/>
    </row>
    <row r="78" spans="6:7">
      <c r="F78" s="20"/>
      <c r="G78" s="20"/>
    </row>
    <row r="79" spans="6:7">
      <c r="F79" s="20"/>
      <c r="G79" s="20"/>
    </row>
    <row r="80" spans="6:7">
      <c r="F80" s="20"/>
      <c r="G80" s="20"/>
    </row>
    <row r="81" spans="6:7">
      <c r="F81" s="20"/>
      <c r="G81" s="20"/>
    </row>
  </sheetData>
  <hyperlinks>
    <hyperlink ref="A3" r:id="rId2" display="https://www.shanghai.gov.cn/202210zfwj/20220521/1d9410e2e7c4474da6618278ccb4528d.html"/>
    <hyperlink ref="A5" r:id="rId3" display="https://www.ndrc.gov.cn/fggz/hjyzy/tdftzh/202208/t20220808_1332758.html"/>
    <hyperlink ref="H2" r:id="rId4" display="https://news.bjx.com.cn/html/20230201/1285696.shtml"/>
  </hyperlinks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9"/>
  <sheetViews>
    <sheetView topLeftCell="A22" workbookViewId="0">
      <selection activeCell="G56" sqref="G56"/>
    </sheetView>
  </sheetViews>
  <sheetFormatPr defaultColWidth="9" defaultRowHeight="14"/>
  <cols>
    <col min="1" max="1" width="27.3333333333333" style="5" customWidth="1"/>
    <col min="2" max="6" width="9" style="5"/>
    <col min="7" max="7" width="12.6666666666667" style="5"/>
    <col min="8" max="8" width="9" style="5"/>
    <col min="9" max="9" width="12.6666666666667" style="5"/>
    <col min="10" max="12" width="9" style="5"/>
    <col min="13" max="13" width="9" style="5" customWidth="1"/>
    <col min="14" max="16384" width="9" style="5"/>
  </cols>
  <sheetData>
    <row r="1" spans="1:2">
      <c r="A1" s="14" t="s">
        <v>2198</v>
      </c>
      <c r="B1" s="14" t="str">
        <f>VLOOKUP(About!$B$44,'Province Selector'!$B$2:$C$33,2,FALSE)</f>
        <v>上海市</v>
      </c>
    </row>
    <row r="2" spans="1:1">
      <c r="A2" s="14" t="s">
        <v>2199</v>
      </c>
    </row>
    <row r="3" spans="1:43">
      <c r="A3" s="5" t="s">
        <v>2200</v>
      </c>
      <c r="B3" s="5">
        <v>2019</v>
      </c>
      <c r="C3" s="5">
        <v>2020</v>
      </c>
      <c r="D3" s="5">
        <v>2021</v>
      </c>
      <c r="E3" s="5">
        <v>2022</v>
      </c>
      <c r="F3" s="5">
        <v>2023</v>
      </c>
      <c r="G3" s="5">
        <v>2024</v>
      </c>
      <c r="H3" s="5">
        <v>2025</v>
      </c>
      <c r="I3" s="5">
        <v>2026</v>
      </c>
      <c r="J3" s="5">
        <v>2027</v>
      </c>
      <c r="K3" s="5">
        <v>2028</v>
      </c>
      <c r="L3" s="5">
        <v>2029</v>
      </c>
      <c r="M3" s="5">
        <v>2030</v>
      </c>
      <c r="N3" s="5">
        <v>2031</v>
      </c>
      <c r="O3" s="5">
        <v>2032</v>
      </c>
      <c r="P3" s="5">
        <v>2033</v>
      </c>
      <c r="Q3" s="5">
        <v>2034</v>
      </c>
      <c r="R3" s="5">
        <v>2035</v>
      </c>
      <c r="S3" s="5">
        <v>2036</v>
      </c>
      <c r="T3" s="5">
        <v>2037</v>
      </c>
      <c r="U3" s="5">
        <v>2038</v>
      </c>
      <c r="V3" s="5">
        <v>2039</v>
      </c>
      <c r="W3" s="5">
        <v>2040</v>
      </c>
      <c r="X3" s="5">
        <v>2041</v>
      </c>
      <c r="Y3" s="5">
        <v>2042</v>
      </c>
      <c r="Z3" s="5">
        <v>2043</v>
      </c>
      <c r="AA3" s="5">
        <v>2044</v>
      </c>
      <c r="AB3" s="5">
        <v>2045</v>
      </c>
      <c r="AC3" s="5">
        <v>2046</v>
      </c>
      <c r="AD3" s="5">
        <v>2047</v>
      </c>
      <c r="AE3" s="5">
        <v>2048</v>
      </c>
      <c r="AF3" s="5">
        <v>2049</v>
      </c>
      <c r="AG3" s="5">
        <v>2050</v>
      </c>
      <c r="AH3" s="5">
        <v>2051</v>
      </c>
      <c r="AI3" s="5">
        <v>2052</v>
      </c>
      <c r="AJ3" s="5">
        <v>2053</v>
      </c>
      <c r="AK3" s="5">
        <v>2054</v>
      </c>
      <c r="AL3" s="5">
        <v>2055</v>
      </c>
      <c r="AM3" s="5">
        <v>2056</v>
      </c>
      <c r="AN3" s="5">
        <v>2057</v>
      </c>
      <c r="AO3" s="5">
        <v>2058</v>
      </c>
      <c r="AP3" s="5">
        <v>2059</v>
      </c>
      <c r="AQ3" s="5">
        <v>2060</v>
      </c>
    </row>
    <row r="4" spans="1:43">
      <c r="A4" s="15" t="s">
        <v>158</v>
      </c>
      <c r="B4" s="1">
        <f>SUMIFS('19-22 Installation'!$B$74:$BE$74,'19-22 Installation'!$B$72:$BE$72,$A4,'19-22 Installation'!$B$73:$BE$73,B$3)</f>
        <v>0</v>
      </c>
      <c r="C4" s="1">
        <f>SUMIFS('19-22 Installation'!$B$74:$BE$74,'19-22 Installation'!$B$72:$BE$72,$A4,'19-22 Installation'!$B$73:$BE$73,C$3)</f>
        <v>0</v>
      </c>
      <c r="D4" s="1">
        <f>SUMIFS('19-22 Installation'!$B$74:$BE$74,'19-22 Installation'!$B$72:$BE$72,$A4,'19-22 Installation'!$B$73:$BE$73,D$3)</f>
        <v>0</v>
      </c>
      <c r="E4" s="1">
        <f>SUMIFS('19-22 Installation'!$B$74:$BE$74,'19-22 Installation'!$B$72:$BE$72,$A4,'19-22 Installation'!$B$73:$BE$73,E$3)</f>
        <v>650</v>
      </c>
      <c r="F4" s="1">
        <f>SUMIFS('Planned Coal'!$G$2:$G$36,'Planned Coal'!$R$2:$R$36,F$3,'Planned Coal'!$H$2:$H$36,"operating")</f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</row>
    <row r="5" spans="1:43">
      <c r="A5" s="15" t="s">
        <v>2201</v>
      </c>
      <c r="B5" s="6">
        <v>0</v>
      </c>
      <c r="C5" s="6">
        <v>0</v>
      </c>
      <c r="D5" s="6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</row>
    <row r="6" spans="1:43">
      <c r="A6" s="15" t="s">
        <v>2202</v>
      </c>
      <c r="B6" s="6">
        <f>SUMIFS(Nuclear!$M:$M,Nuclear!$R:$R,B$3,Nuclear!$H:$H,$B$1,Nuclear!$G:$G,"在运")+SUMIFS(Nuclear!$M:$M,Nuclear!$R:$R,B$3,Nuclear!$H:$H,$B$1,Nuclear!$G:$G,"在建")</f>
        <v>0</v>
      </c>
      <c r="C6" s="6">
        <f>SUMIFS(Nuclear!$M:$M,Nuclear!$R:$R,C$3,Nuclear!$H:$H,$B$1,Nuclear!$G:$G,"在运")+SUMIFS(Nuclear!$M:$M,Nuclear!$R:$R,C$3,Nuclear!$H:$H,$B$1,Nuclear!$G:$G,"在建")</f>
        <v>0</v>
      </c>
      <c r="D6" s="6">
        <f>SUMIFS(Nuclear!$M:$M,Nuclear!$R:$R,D$3,Nuclear!$H:$H,$B$1,Nuclear!$G:$G,"在运")+SUMIFS(Nuclear!$M:$M,Nuclear!$R:$R,D$3,Nuclear!$H:$H,$B$1,Nuclear!$G:$G,"在建")</f>
        <v>0</v>
      </c>
      <c r="E6" s="6">
        <f>SUMIFS(Nuclear!$M:$M,Nuclear!$R:$R,E$3,Nuclear!$H:$H,$B$1,Nuclear!$G:$G,"在运")+SUMIFS(Nuclear!$M:$M,Nuclear!$R:$R,E$3,Nuclear!$H:$H,$B$1,Nuclear!$G:$G,"在建")</f>
        <v>0</v>
      </c>
      <c r="F6" s="6">
        <f>SUMIFS(Nuclear!$M:$M,Nuclear!$R:$R,F$3,Nuclear!$H:$H,$B$1,Nuclear!$G:$G,"在运")+SUMIFS(Nuclear!$M:$M,Nuclear!$R:$R,F$3,Nuclear!$H:$H,$B$1,Nuclear!$G:$G,"在建")</f>
        <v>0</v>
      </c>
      <c r="G6" s="6">
        <f>SUMIFS(Nuclear!$M:$M,Nuclear!$R:$R,G$3,Nuclear!$H:$H,$B$1,Nuclear!$G:$G,"在运")+SUMIFS(Nuclear!$M:$M,Nuclear!$R:$R,G$3,Nuclear!$H:$H,$B$1,Nuclear!$G:$G,"在建")</f>
        <v>0</v>
      </c>
      <c r="H6" s="6">
        <f>SUMIFS(Nuclear!$M:$M,Nuclear!$R:$R,H$3,Nuclear!$H:$H,$B$1,Nuclear!$G:$G,"在运")+SUMIFS(Nuclear!$M:$M,Nuclear!$R:$R,H$3,Nuclear!$H:$H,$B$1,Nuclear!$G:$G,"在建")</f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3">
      <c r="A7" s="15" t="s">
        <v>161</v>
      </c>
      <c r="B7" s="1">
        <f>SUMIFS('19-22 Installation'!$B$74:$BE$74,'19-22 Installation'!$B$72:$BE$72,$A7,'19-22 Installation'!$B$73:$BE$73,B$3)</f>
        <v>0</v>
      </c>
      <c r="C7" s="1">
        <f>SUMIFS('19-22 Installation'!$B$74:$BE$74,'19-22 Installation'!$B$72:$BE$72,$A7,'19-22 Installation'!$B$73:$BE$73,C$3)</f>
        <v>0</v>
      </c>
      <c r="D7" s="1">
        <f>SUMIFS('19-22 Installation'!$B$74:$BE$74,'19-22 Installation'!$B$72:$BE$72,$A7,'19-22 Installation'!$B$73:$BE$73,D$3)</f>
        <v>0</v>
      </c>
      <c r="E7" s="1">
        <f>SUMIFS('19-22 Installation'!$B$74:$BE$74,'19-22 Installation'!$B$72:$BE$72,$A7,'19-22 Installation'!$B$73:$BE$73,E$3)</f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</row>
    <row r="8" spans="1:43">
      <c r="A8" s="13" t="s">
        <v>2203</v>
      </c>
      <c r="B8" s="6">
        <f>SUMIFS('19-22 Installation'!$B$74:$BE$74,'19-22 Installation'!$B$72:$BE$72,"wind",'19-22 Installation'!$B$73:$BE$73,B$3)-B16</f>
        <v>6</v>
      </c>
      <c r="C8" s="6">
        <f>SUMIFS('19-22 Installation'!$B$74:$BE$74,'19-22 Installation'!$B$72:$BE$72,"wind",'19-22 Installation'!$B$73:$BE$73,C$3)-C16</f>
        <v>12</v>
      </c>
      <c r="D8" s="6">
        <f>SUMIFS('19-22 Installation'!$B$74:$BE$74,'19-22 Installation'!$B$72:$BE$72,"wind",'19-22 Installation'!$B$73:$BE$73,D$3)-D16</f>
        <v>0.400000000000006</v>
      </c>
      <c r="E8" s="6">
        <f>SUMIFS('19-22 Installation'!$B$74:$BE$74,'19-22 Installation'!$B$72:$BE$72,"wind",'19-22 Installation'!$B$73:$BE$73,E$3)-E16</f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</row>
    <row r="9" spans="1:43">
      <c r="A9" s="13" t="s">
        <v>2204</v>
      </c>
      <c r="B9" s="7">
        <f>IF(VLOOKUP($B$1,'Solar (PV and DR)'!$A$40:$G$72,B$3-2015,FALSE)-B10&gt;0,VLOOKUP($B$1,'Solar (PV and DR)'!$A$40:$G$72,B$3-2015,FALSE)-B10,0)</f>
        <v>0</v>
      </c>
      <c r="C9" s="6">
        <f>VLOOKUP($B$1,'Solar (PV and DR)'!$A$40:$G$72,C$3-2015,FALSE)-C10</f>
        <v>137</v>
      </c>
      <c r="D9" s="6">
        <f>VLOOKUP($B$1,'Solar (PV and DR)'!$A$40:$G$72,D$3-2015,FALSE)-D10</f>
        <v>43.9</v>
      </c>
      <c r="E9" s="7">
        <f>IF(VLOOKUP($B$1,'Solar (PV and DR)'!$A$40:$G$72,E$3-2015,FALSE)-E10&gt;0,VLOOKUP($B$1,'Solar (PV and DR)'!$A$40:$G$72,E$3-2015,FALSE)-E10,0)</f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</row>
    <row r="10" s="13" customFormat="1" spans="1:43">
      <c r="A10" s="15" t="s">
        <v>2205</v>
      </c>
      <c r="B10" s="6">
        <f>SUMIFS('Solar Thermal'!$F:$F,'Solar Thermal'!$D:$D,$B$1,'Solar Thermal'!C:C,B$3)</f>
        <v>0</v>
      </c>
      <c r="C10" s="6">
        <f>SUMIFS('Solar Thermal'!$F:$F,'Solar Thermal'!$D:$D,$B$1,'Solar Thermal'!D:D,C$3)</f>
        <v>0</v>
      </c>
      <c r="D10" s="6">
        <f>SUMIFS('Solar Thermal'!$F:$F,'Solar Thermal'!$D:$D,$B$1,'Solar Thermal'!E:E,D$3)</f>
        <v>0</v>
      </c>
      <c r="E10" s="6">
        <f>SUMIFS('Solar Thermal'!$F:$F,'Solar Thermal'!$D:$D,$B$1,'Solar Thermal'!F:F,E$3)</f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</row>
    <row r="11" spans="1:43">
      <c r="A11" s="13" t="s">
        <v>155</v>
      </c>
      <c r="B11" s="1">
        <f>SUMIFS('19-22 Installation'!$B$74:$BE$74,'19-22 Installation'!$B$72:$BE$72,$A11,'19-22 Installation'!$B$73:$BE$73,B$3)</f>
        <v>0</v>
      </c>
      <c r="C11" s="1">
        <f>SUMIFS('19-22 Installation'!$B$74:$BE$74,'19-22 Installation'!$B$72:$BE$72,$A11,'19-22 Installation'!$B$73:$BE$73,C$3)</f>
        <v>0</v>
      </c>
      <c r="D11" s="1">
        <f>SUMIFS('19-22 Installation'!$B$74:$BE$74,'19-22 Installation'!$B$72:$BE$72,$A11,'19-22 Installation'!$B$73:$BE$73,D$3)</f>
        <v>0</v>
      </c>
      <c r="E11" s="1">
        <f>SUMIFS('19-22 Installation'!$B$74:$BE$74,'19-22 Installation'!$B$72:$BE$72,$A11,'19-22 Installation'!$B$73:$BE$73,E$3)</f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</row>
    <row r="12" spans="1:43">
      <c r="A12" s="5" t="s">
        <v>2206</v>
      </c>
      <c r="B12" s="6">
        <v>0</v>
      </c>
      <c r="C12" s="6">
        <v>0</v>
      </c>
      <c r="D12" s="6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</row>
    <row r="13" spans="1:43">
      <c r="A13" s="15" t="s">
        <v>178</v>
      </c>
      <c r="B13" s="1">
        <f>SUMIFS('19-22 Installation'!$B$74:$BE$74,'19-22 Installation'!$B$72:$BE$72,$A13,'19-22 Installation'!$B$73:$BE$73,B$3)</f>
        <v>0</v>
      </c>
      <c r="C13" s="1">
        <f>SUMIFS('19-22 Installation'!$B$74:$BE$74,'19-22 Installation'!$B$72:$BE$72,$A13,'19-22 Installation'!$B$73:$BE$73,C$3)</f>
        <v>0</v>
      </c>
      <c r="D13" s="1">
        <f>SUMIFS('19-22 Installation'!$B$74:$BE$74,'19-22 Installation'!$B$72:$BE$72,$A13,'19-22 Installation'!$B$73:$BE$73,D$3)</f>
        <v>0</v>
      </c>
      <c r="E13" s="1">
        <f>SUMIFS('19-22 Installation'!$B$74:$BE$74,'19-22 Installation'!$B$72:$BE$72,$A13,'19-22 Installation'!$B$73:$BE$73,E$3)</f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</row>
    <row r="14" spans="1:43">
      <c r="A14" s="13" t="s">
        <v>2207</v>
      </c>
      <c r="B14" s="1">
        <f>SUMIFS('19-22 Installation'!$B$74:$BE$74,'19-22 Installation'!$B$72:$BE$72,"natural gas",'19-22 Installation'!$B$73:$BE$73,B$3)</f>
        <v>992.6</v>
      </c>
      <c r="C14" s="1">
        <f>SUMIFS('19-22 Installation'!$B$74:$BE$74,'19-22 Installation'!$B$72:$BE$72,"natural gas",'19-22 Installation'!$B$73:$BE$73,C$3)</f>
        <v>0</v>
      </c>
      <c r="D14" s="1">
        <f>SUMIFS('19-22 Installation'!$B$74:$BE$74,'19-22 Installation'!$B$72:$BE$72,"natural gas",'19-22 Installation'!$B$73:$BE$73,D$3)</f>
        <v>474</v>
      </c>
      <c r="E14" s="1">
        <f>SUMIFS('19-22 Installation'!$B$74:$BE$74,'19-22 Installation'!$B$72:$BE$72,"natural gas",'19-22 Installation'!$B$73:$BE$73,E$3)</f>
        <v>0</v>
      </c>
      <c r="F14" s="16">
        <f>SUMIFS('Planned Gas'!$H:$H,'Planned Gas'!$K:$K,F$3,'Planned Gas'!$I:$I,"operating",'Planned Gas'!$C:$C,VLOOKUP(About!$B$44,'Province Selector'!$B$2:$E$33,4,FALSE))+SUMIFS('Planned Gas'!$H:$H,'Planned Gas'!$K:$K,F$3,'Planned Gas'!$I:$I,"construction",'Planned Gas'!$C:$C,VLOOKUP(About!$B$44,'Province Selector'!$B$2:$E$33,4,FALSE))</f>
        <v>0</v>
      </c>
      <c r="G14" s="16">
        <f>SUMIFS('Planned Gas'!$H:$H,'Planned Gas'!$K:$K,G$3,'Planned Gas'!$I:$I,"operating",'Planned Gas'!$C:$C,VLOOKUP(About!$B$44,'Province Selector'!$B$2:$E$33,4,FALSE))+SUMIFS('Planned Gas'!$H:$H,'Planned Gas'!$K:$K,G$3,'Planned Gas'!$I:$I,"construction",'Planned Gas'!$C:$C,VLOOKUP(About!$B$44,'Province Selector'!$B$2:$E$33,4,FALSE))</f>
        <v>0</v>
      </c>
      <c r="H14" s="16">
        <f>SUMIFS('Planned Gas'!$H:$H,'Planned Gas'!$K:$K,H$3,'Planned Gas'!$I:$I,"operating",'Planned Gas'!$C:$C,VLOOKUP(About!$B$44,'Province Selector'!$B$2:$E$33,4,FALSE))+SUMIFS('Planned Gas'!$H:$H,'Planned Gas'!$K:$K,H$3,'Planned Gas'!$I:$I,"construction",'Planned Gas'!$C:$C,VLOOKUP(About!$B$44,'Province Selector'!$B$2:$E$33,4,FALSE))</f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</row>
    <row r="15" spans="1:43">
      <c r="A15" s="15" t="s">
        <v>159</v>
      </c>
      <c r="B15" s="1">
        <f>SUMIFS('19-22 Installation'!$B$74:$BE$74,'19-22 Installation'!$B$72:$BE$72,$A15,'19-22 Installation'!$B$73:$BE$73,B$3)</f>
        <v>0</v>
      </c>
      <c r="C15" s="1">
        <f>SUMIFS('19-22 Installation'!$B$74:$BE$74,'19-22 Installation'!$B$72:$BE$72,$A15,'19-22 Installation'!$B$73:$BE$73,C$3)</f>
        <v>0</v>
      </c>
      <c r="D15" s="1">
        <f>SUMIFS('19-22 Installation'!$B$74:$BE$74,'19-22 Installation'!$B$72:$BE$72,$A15,'19-22 Installation'!$B$73:$BE$73,D$3)</f>
        <v>0</v>
      </c>
      <c r="E15" s="1">
        <f>SUMIFS('19-22 Installation'!$B$74:$BE$74,'19-22 Installation'!$B$72:$BE$72,$A15,'19-22 Installation'!$B$73:$BE$73,E$3)</f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</row>
    <row r="16" s="13" customFormat="1" spans="1:43">
      <c r="A16" s="15" t="s">
        <v>2208</v>
      </c>
      <c r="B16" s="6">
        <f>VLOOKUP($B$1,'Offshore Wind'!$J$20:$AG$31,B$3-2006,FALSE)</f>
        <v>106</v>
      </c>
      <c r="C16" s="6">
        <f>VLOOKUP($B$1,'Offshore Wind'!$J$20:$AG$31,C$3-2006,FALSE)</f>
        <v>0</v>
      </c>
      <c r="D16" s="6">
        <f>VLOOKUP($B$1,'Offshore Wind'!$J$20:$AG$31,D$3-2006,FALSE)</f>
        <v>251.5</v>
      </c>
      <c r="E16" s="6">
        <f>VLOOKUP($B$1,'Offshore Wind'!$J$20:$AG$31,E$3-2006,FALSE)</f>
        <v>0</v>
      </c>
      <c r="F16" s="6">
        <f>VLOOKUP($B$1,'Offshore Wind'!$J$20:$AG$31,F$3-2006,FALSE)</f>
        <v>0</v>
      </c>
      <c r="G16" s="6">
        <f>VLOOKUP($B$1,'Offshore Wind'!$J$20:$AG$31,G$3-2006,FALSE)</f>
        <v>0</v>
      </c>
      <c r="H16" s="6">
        <f>VLOOKUP($B$1,'Offshore Wind'!$J$20:$AG$31,H$3-2006,FALSE)</f>
        <v>0</v>
      </c>
      <c r="I16" s="6">
        <f>VLOOKUP($B$1,'Offshore Wind'!$J$20:$AG$31,I$3-2006,FALSE)</f>
        <v>0</v>
      </c>
      <c r="J16" s="6">
        <f>VLOOKUP($B$1,'Offshore Wind'!$J$20:$AG$31,J$3-2006,FALSE)</f>
        <v>0</v>
      </c>
      <c r="K16" s="6">
        <f>VLOOKUP($B$1,'Offshore Wind'!$J$20:$AG$31,K$3-2006,FALSE)</f>
        <v>0</v>
      </c>
      <c r="L16" s="2">
        <f>VLOOKUP($B$1,'Offshore Wind'!$J$20:$AG$31,L$3-2006,FALSE)</f>
        <v>0</v>
      </c>
      <c r="M16" s="2">
        <f>VLOOKUP($B$1,'Offshore Wind'!$J$20:$AG$31,M$3-2006,FALSE)</f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</row>
    <row r="17" spans="1:43">
      <c r="A17" s="15" t="s">
        <v>179</v>
      </c>
      <c r="B17" s="1">
        <f>SUMIFS('19-22 Installation'!$B$74:$BE$74,'19-22 Installation'!$B$72:$BE$72,$A17,'19-22 Installation'!$B$73:$BE$73,B$3)</f>
        <v>0</v>
      </c>
      <c r="C17" s="1">
        <f>SUMIFS('19-22 Installation'!$B$74:$BE$74,'19-22 Installation'!$B$72:$BE$72,$A17,'19-22 Installation'!$B$73:$BE$73,C$3)</f>
        <v>0</v>
      </c>
      <c r="D17" s="1">
        <f>SUMIFS('19-22 Installation'!$B$74:$BE$74,'19-22 Installation'!$B$72:$BE$72,$A17,'19-22 Installation'!$B$73:$BE$73,D$3)</f>
        <v>0</v>
      </c>
      <c r="E17" s="1">
        <f>SUMIFS('19-22 Installation'!$B$74:$BE$74,'19-22 Installation'!$B$72:$BE$72,$A17,'19-22 Installation'!$B$73:$BE$73,E$3)</f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</row>
    <row r="18" spans="1:43">
      <c r="A18" s="15" t="s">
        <v>180</v>
      </c>
      <c r="B18" s="1">
        <f>SUMIFS('19-22 Installation'!$B$74:$BE$74,'19-22 Installation'!$B$72:$BE$72,$A18,'19-22 Installation'!$B$73:$BE$73,B$3)</f>
        <v>0</v>
      </c>
      <c r="C18" s="1">
        <f>SUMIFS('19-22 Installation'!$B$74:$BE$74,'19-22 Installation'!$B$72:$BE$72,$A18,'19-22 Installation'!$B$73:$BE$73,C$3)</f>
        <v>0</v>
      </c>
      <c r="D18" s="1">
        <f>SUMIFS('19-22 Installation'!$B$74:$BE$74,'19-22 Installation'!$B$72:$BE$72,$A18,'19-22 Installation'!$B$73:$BE$73,D$3)</f>
        <v>0</v>
      </c>
      <c r="E18" s="1">
        <f>SUMIFS('19-22 Installation'!$B$74:$BE$74,'19-22 Installation'!$B$72:$BE$72,$A18,'19-22 Installation'!$B$73:$BE$73,E$3)</f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</row>
    <row r="19" spans="1:43">
      <c r="A19" s="15" t="s">
        <v>156</v>
      </c>
      <c r="B19" s="1">
        <f>SUMIFS('19-22 Installation'!$B$74:$BE$74,'19-22 Installation'!$B$72:$BE$72,$A19,'19-22 Installation'!$B$73:$BE$73,B$3)</f>
        <v>150</v>
      </c>
      <c r="C19" s="1">
        <f>SUMIFS('19-22 Installation'!$B$74:$BE$74,'19-22 Installation'!$B$72:$BE$72,$A19,'19-22 Installation'!$B$73:$BE$73,C$3)</f>
        <v>0</v>
      </c>
      <c r="D19" s="1">
        <f>SUMIFS('19-22 Installation'!$B$74:$BE$74,'19-22 Installation'!$B$72:$BE$72,$A19,'19-22 Installation'!$B$73:$BE$73,D$3)</f>
        <v>120</v>
      </c>
      <c r="E19" s="1">
        <f>SUMIFS('19-22 Installation'!$B$74:$BE$74,'19-22 Installation'!$B$72:$BE$72,$A19,'19-22 Installation'!$B$73:$BE$73,E$3)</f>
        <v>130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</row>
    <row r="22" spans="1:1">
      <c r="A22" s="14" t="s">
        <v>2209</v>
      </c>
    </row>
    <row r="23" spans="1:43">
      <c r="A23" s="5" t="s">
        <v>2200</v>
      </c>
      <c r="B23" s="5">
        <v>2019</v>
      </c>
      <c r="C23" s="5">
        <v>2020</v>
      </c>
      <c r="D23" s="5">
        <v>2021</v>
      </c>
      <c r="E23" s="5">
        <v>2022</v>
      </c>
      <c r="F23" s="5">
        <v>2023</v>
      </c>
      <c r="G23" s="5">
        <v>2024</v>
      </c>
      <c r="H23" s="5">
        <v>2025</v>
      </c>
      <c r="I23" s="5">
        <v>2026</v>
      </c>
      <c r="J23" s="5">
        <v>2027</v>
      </c>
      <c r="K23" s="5">
        <v>2028</v>
      </c>
      <c r="L23" s="5">
        <v>2029</v>
      </c>
      <c r="M23" s="5">
        <v>2030</v>
      </c>
      <c r="N23" s="5">
        <v>2031</v>
      </c>
      <c r="O23" s="5">
        <v>2032</v>
      </c>
      <c r="P23" s="5">
        <v>2033</v>
      </c>
      <c r="Q23" s="5">
        <v>2034</v>
      </c>
      <c r="R23" s="5">
        <v>2035</v>
      </c>
      <c r="S23" s="5">
        <v>2036</v>
      </c>
      <c r="T23" s="5">
        <v>2037</v>
      </c>
      <c r="U23" s="5">
        <v>2038</v>
      </c>
      <c r="V23" s="5">
        <v>2039</v>
      </c>
      <c r="W23" s="5">
        <v>2040</v>
      </c>
      <c r="X23" s="5">
        <v>2041</v>
      </c>
      <c r="Y23" s="5">
        <v>2042</v>
      </c>
      <c r="Z23" s="5">
        <v>2043</v>
      </c>
      <c r="AA23" s="5">
        <v>2044</v>
      </c>
      <c r="AB23" s="5">
        <v>2045</v>
      </c>
      <c r="AC23" s="5">
        <v>2046</v>
      </c>
      <c r="AD23" s="5">
        <v>2047</v>
      </c>
      <c r="AE23" s="5">
        <v>2048</v>
      </c>
      <c r="AF23" s="5">
        <v>2049</v>
      </c>
      <c r="AG23" s="5">
        <v>2050</v>
      </c>
      <c r="AH23" s="5">
        <v>2051</v>
      </c>
      <c r="AI23" s="5">
        <v>2052</v>
      </c>
      <c r="AJ23" s="5">
        <v>2053</v>
      </c>
      <c r="AK23" s="5">
        <v>2054</v>
      </c>
      <c r="AL23" s="5">
        <v>2055</v>
      </c>
      <c r="AM23" s="5">
        <v>2056</v>
      </c>
      <c r="AN23" s="5">
        <v>2057</v>
      </c>
      <c r="AO23" s="5">
        <v>2058</v>
      </c>
      <c r="AP23" s="5">
        <v>2059</v>
      </c>
      <c r="AQ23" s="5">
        <v>2060</v>
      </c>
    </row>
    <row r="24" spans="1:43">
      <c r="A24" s="15" t="s">
        <v>158</v>
      </c>
      <c r="B24" s="1">
        <f>SUMIFS('19-22 Installation'!$B$74:$BE$74,'19-22 Installation'!$B$72:$BE$72,$A24,'19-22 Installation'!$B$73:$BE$73,B$3)</f>
        <v>0</v>
      </c>
      <c r="C24" s="1">
        <f>SUMIFS('19-22 Installation'!$B$74:$BE$74,'19-22 Installation'!$B$72:$BE$72,$A24,'19-22 Installation'!$B$73:$BE$73,C$3)</f>
        <v>0</v>
      </c>
      <c r="D24" s="1">
        <f>SUMIFS('19-22 Installation'!$B$74:$BE$74,'19-22 Installation'!$B$72:$BE$72,$A24,'19-22 Installation'!$B$73:$BE$73,D$3)</f>
        <v>0</v>
      </c>
      <c r="E24" s="1">
        <f>SUMIFS('19-22 Installation'!$B$74:$BE$74,'19-22 Installation'!$B$72:$BE$72,$A24,'19-22 Installation'!$B$73:$BE$73,E$3)</f>
        <v>650</v>
      </c>
      <c r="F24" s="1">
        <f>SUMIFS('Planned Coal'!$G$2:$G$36,'Planned Coal'!$R$2:$R$36,F$3,'Planned Coal'!$H$2:$H$36,"construction")+SUMIFS('Planned Coal'!$G$2:$G$36,'Planned Coal'!$R$2:$R$36,F$3,'Planned Coal'!$H$2:$H$36,"operating")</f>
        <v>3770</v>
      </c>
      <c r="G24" s="1">
        <f>SUMIFS('Planned Coal'!$G$2:$G$36,'Planned Coal'!$R$2:$R$36,G$3,'Planned Coal'!$H$2:$H$36,"construction")+SUMIFS('Planned Coal'!$G$2:$G$36,'Planned Coal'!$R$2:$R$36,G$3,'Planned Coal'!$H$2:$H$36,"operating")</f>
        <v>2780</v>
      </c>
      <c r="H24" s="1">
        <f>SUMIFS('Planned Coal'!$G$2:$G$36,'Planned Coal'!$R$2:$R$36,H$3,'Planned Coal'!$H$2:$H$36,"construction")+SUMIFS('Planned Coal'!$G$2:$G$36,'Planned Coal'!$R$2:$R$36,H$3,'Planned Coal'!$H$2:$H$36,"operating")</f>
        <v>2180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</row>
    <row r="25" spans="1:43">
      <c r="A25" s="15" t="s">
        <v>2201</v>
      </c>
      <c r="B25" s="6">
        <v>0</v>
      </c>
      <c r="C25" s="6">
        <v>0</v>
      </c>
      <c r="D25" s="6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</row>
    <row r="26" s="13" customFormat="1" spans="1:43">
      <c r="A26" s="15" t="s">
        <v>2202</v>
      </c>
      <c r="B26" s="6">
        <f>SUMIFS(Nuclear!$M:$M,Nuclear!$R:$R,B$3,Nuclear!$H:$H,$B$1,Nuclear!$G:$G,"在运")+SUMIFS(Nuclear!$M:$M,Nuclear!$R:$R,B$3,Nuclear!$H:$H,$B$1,Nuclear!$G:$G,"在建")</f>
        <v>0</v>
      </c>
      <c r="C26" s="6">
        <f>SUMIFS(Nuclear!$M:$M,Nuclear!$R:$R,C$3,Nuclear!$H:$H,$B$1,Nuclear!$G:$G,"在运")+SUMIFS(Nuclear!$M:$M,Nuclear!$R:$R,C$3,Nuclear!$H:$H,$B$1,Nuclear!$G:$G,"在建")</f>
        <v>0</v>
      </c>
      <c r="D26" s="6">
        <f>SUMIFS(Nuclear!$M:$M,Nuclear!$R:$R,D$3,Nuclear!$H:$H,$B$1,Nuclear!$G:$G,"在运")+SUMIFS(Nuclear!$M:$M,Nuclear!$R:$R,D$3,Nuclear!$H:$H,$B$1,Nuclear!$G:$G,"在建")</f>
        <v>0</v>
      </c>
      <c r="E26" s="6">
        <f>SUMIFS(Nuclear!$M:$M,Nuclear!$R:$R,E$3,Nuclear!$H:$H,$B$1,Nuclear!$G:$G,"在运")+SUMIFS(Nuclear!$M:$M,Nuclear!$R:$R,E$3,Nuclear!$H:$H,$B$1,Nuclear!$G:$G,"在建")</f>
        <v>0</v>
      </c>
      <c r="F26" s="6">
        <f>SUMIFS(Nuclear!$M:$M,Nuclear!$R:$R,F$3,Nuclear!$H:$H,$B$1,Nuclear!$G:$G,"在运")+SUMIFS(Nuclear!$M:$M,Nuclear!$R:$R,F$3,Nuclear!$H:$H,$B$1,Nuclear!$G:$G,"在建")</f>
        <v>0</v>
      </c>
      <c r="G26" s="6">
        <f>SUMIFS(Nuclear!$M:$M,Nuclear!$R:$R,G$3,Nuclear!$H:$H,$B$1,Nuclear!$G:$G,"在运")+SUMIFS(Nuclear!$M:$M,Nuclear!$R:$R,G$3,Nuclear!$H:$H,$B$1,Nuclear!$G:$G,"在建")</f>
        <v>0</v>
      </c>
      <c r="H26" s="6">
        <f>SUMIFS(Nuclear!$M:$M,Nuclear!$R:$R,H$3,Nuclear!$H:$H,$B$1,Nuclear!$G:$G,"在运")+SUMIFS(Nuclear!$M:$M,Nuclear!$R:$R,H$3,Nuclear!$H:$H,$B$1,Nuclear!$G:$G,"在建")</f>
        <v>0</v>
      </c>
      <c r="I26" s="6">
        <f>SUMIFS(Nuclear!$M:$M,Nuclear!$R:$R,I$3,Nuclear!$H:$H,$B$1,Nuclear!$G:$G,"在运")+SUMIFS(Nuclear!$M:$M,Nuclear!$R:$R,I$3,Nuclear!$H:$H,$B$1,Nuclear!$G:$G,"在建")</f>
        <v>0</v>
      </c>
      <c r="J26" s="6">
        <f>SUMIFS(Nuclear!$M:$M,Nuclear!$R:$R,J$3,Nuclear!$H:$H,$B$1,Nuclear!$G:$G,"在运")+SUMIFS(Nuclear!$M:$M,Nuclear!$R:$R,J$3,Nuclear!$H:$H,$B$1,Nuclear!$G:$G,"在建")</f>
        <v>0</v>
      </c>
      <c r="K26" s="6">
        <f>SUMIFS(Nuclear!$M:$M,Nuclear!$R:$R,K$3,Nuclear!$H:$H,$B$1,Nuclear!$G:$G,"在运")+SUMIFS(Nuclear!$M:$M,Nuclear!$R:$R,K$3,Nuclear!$H:$H,$B$1,Nuclear!$G:$G,"在建")</f>
        <v>0</v>
      </c>
      <c r="L26" s="6">
        <f>SUMIFS(Nuclear!$M:$M,Nuclear!$R:$R,L$3,Nuclear!$H:$H,$B$1,Nuclear!$G:$G,"在运")+SUMIFS(Nuclear!$M:$M,Nuclear!$R:$R,L$3,Nuclear!$H:$H,$B$1,Nuclear!$G:$G,"在建")</f>
        <v>0</v>
      </c>
      <c r="M26" s="6">
        <f>SUMIFS(Nuclear!$M:$M,Nuclear!$R:$R,M$3,Nuclear!$H:$H,$B$1,Nuclear!$G:$G,"在运")+SUMIFS(Nuclear!$M:$M,Nuclear!$R:$R,M$3,Nuclear!$H:$H,$B$1,Nuclear!$G:$G,"在建")</f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</row>
    <row r="27" spans="1:43">
      <c r="A27" s="15" t="s">
        <v>161</v>
      </c>
      <c r="B27" s="1">
        <f>SUMIFS('19-22 Installation'!$B$74:$BE$74,'19-22 Installation'!$B$72:$BE$72,$A27,'19-22 Installation'!$B$73:$BE$73,B$3)</f>
        <v>0</v>
      </c>
      <c r="C27" s="1">
        <f>SUMIFS('19-22 Installation'!$B$74:$BE$74,'19-22 Installation'!$B$72:$BE$72,$A27,'19-22 Installation'!$B$73:$BE$73,C$3)</f>
        <v>0</v>
      </c>
      <c r="D27" s="1">
        <f>SUMIFS('19-22 Installation'!$B$74:$BE$74,'19-22 Installation'!$B$72:$BE$72,$A27,'19-22 Installation'!$B$73:$BE$73,D$3)</f>
        <v>0</v>
      </c>
      <c r="E27" s="1">
        <f>SUMIFS('19-22 Installation'!$B$74:$BE$74,'19-22 Installation'!$B$72:$BE$72,$A27,'19-22 Installation'!$B$73:$BE$73,E$3)</f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</row>
    <row r="28" spans="1:43">
      <c r="A28" s="13" t="s">
        <v>2203</v>
      </c>
      <c r="B28" s="6">
        <f>SUMIFS('19-22 Installation'!$B$74:$BE$74,'19-22 Installation'!$B$72:$BE$72,"wind",'19-22 Installation'!$B$73:$BE$73,B$3)-B36</f>
        <v>6</v>
      </c>
      <c r="C28" s="6">
        <f>SUMIFS('19-22 Installation'!$B$74:$BE$74,'19-22 Installation'!$B$72:$BE$72,"wind",'19-22 Installation'!$B$73:$BE$73,C$3)-C36</f>
        <v>12</v>
      </c>
      <c r="D28" s="6">
        <f>SUMIFS('19-22 Installation'!$B$74:$BE$74,'19-22 Installation'!$B$72:$BE$72,"wind",'19-22 Installation'!$B$73:$BE$73,D$3)-D36</f>
        <v>0.400000000000006</v>
      </c>
      <c r="E28" s="6">
        <f>SUMIFS('19-22 Installation'!$B$74:$BE$74,'19-22 Installation'!$B$72:$BE$72,"wind",'19-22 Installation'!$B$73:$BE$73,E$3)-E36</f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</row>
    <row r="29" spans="1:43">
      <c r="A29" s="13" t="s">
        <v>2204</v>
      </c>
      <c r="B29" s="7">
        <f>IF(VLOOKUP($B$1,'Solar (PV and DR)'!$A$40:$G$72,B$3-2015,FALSE)-B30&gt;0,VLOOKUP($B$1,'Solar (PV and DR)'!$A$40:$G$72,B$3-2015,FALSE)-B30,0)</f>
        <v>0</v>
      </c>
      <c r="C29" s="6">
        <f>VLOOKUP($B$1,'Solar (PV and DR)'!$A$40:$G$72,C$3-2015,FALSE)-C30</f>
        <v>137</v>
      </c>
      <c r="D29" s="6">
        <f>VLOOKUP($B$1,'Solar (PV and DR)'!$A$40:$G$72,D$3-2015,FALSE)-D30</f>
        <v>43.9</v>
      </c>
      <c r="E29" s="7">
        <f>IF(VLOOKUP($B$1,'Solar (PV and DR)'!$A$40:$G$72,E$3-2015,FALSE)-E30&gt;0,VLOOKUP($B$1,'Solar (PV and DR)'!$A$40:$G$72,E$3-2015,FALSE)-E30,0)</f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</row>
    <row r="30" s="13" customFormat="1" spans="1:43">
      <c r="A30" s="15" t="s">
        <v>2205</v>
      </c>
      <c r="B30" s="6">
        <f>SUMIFS('Solar Thermal'!$F:$F,'Solar Thermal'!$D:$D,$B$1,'Solar Thermal'!C:C,B$3)</f>
        <v>0</v>
      </c>
      <c r="C30" s="6">
        <f>SUMIFS('Solar Thermal'!$F:$F,'Solar Thermal'!$D:$D,$B$1,'Solar Thermal'!D:D,C$3)</f>
        <v>0</v>
      </c>
      <c r="D30" s="6">
        <f>SUMIFS('Solar Thermal'!$F:$F,'Solar Thermal'!$D:$D,$B$1,'Solar Thermal'!E:E,D$3)</f>
        <v>0</v>
      </c>
      <c r="E30" s="6">
        <f>SUMIFS('Solar Thermal'!$F:$F,'Solar Thermal'!$D:$D,$B$1,'Solar Thermal'!F:F,E$3)</f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</row>
    <row r="31" spans="1:43">
      <c r="A31" s="13" t="s">
        <v>155</v>
      </c>
      <c r="B31" s="1">
        <f>SUMIFS('19-22 Installation'!$B$74:$BE$74,'19-22 Installation'!$B$72:$BE$72,$A31,'19-22 Installation'!$B$73:$BE$73,B$3)</f>
        <v>0</v>
      </c>
      <c r="C31" s="1">
        <f>SUMIFS('19-22 Installation'!$B$74:$BE$74,'19-22 Installation'!$B$72:$BE$72,$A31,'19-22 Installation'!$B$73:$BE$73,C$3)</f>
        <v>0</v>
      </c>
      <c r="D31" s="1">
        <f>SUMIFS('19-22 Installation'!$B$74:$BE$74,'19-22 Installation'!$B$72:$BE$72,$A31,'19-22 Installation'!$B$73:$BE$73,D$3)</f>
        <v>0</v>
      </c>
      <c r="E31" s="1">
        <f>SUMIFS('19-22 Installation'!$B$74:$BE$74,'19-22 Installation'!$B$72:$BE$72,$A31,'19-22 Installation'!$B$73:$BE$73,E$3)</f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</row>
    <row r="32" spans="1:43">
      <c r="A32" s="5" t="s">
        <v>2206</v>
      </c>
      <c r="B32" s="6">
        <v>0</v>
      </c>
      <c r="C32" s="6">
        <v>0</v>
      </c>
      <c r="D32" s="6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</row>
    <row r="33" spans="1:43">
      <c r="A33" s="15" t="s">
        <v>178</v>
      </c>
      <c r="B33" s="1">
        <f>SUMIFS('19-22 Installation'!$B$74:$BE$74,'19-22 Installation'!$B$72:$BE$72,$A33,'19-22 Installation'!$B$73:$BE$73,B$3)</f>
        <v>0</v>
      </c>
      <c r="C33" s="1">
        <f>SUMIFS('19-22 Installation'!$B$74:$BE$74,'19-22 Installation'!$B$72:$BE$72,$A33,'19-22 Installation'!$B$73:$BE$73,C$3)</f>
        <v>0</v>
      </c>
      <c r="D33" s="1">
        <f>SUMIFS('19-22 Installation'!$B$74:$BE$74,'19-22 Installation'!$B$72:$BE$72,$A33,'19-22 Installation'!$B$73:$BE$73,D$3)</f>
        <v>0</v>
      </c>
      <c r="E33" s="1">
        <f>SUMIFS('19-22 Installation'!$B$74:$BE$74,'19-22 Installation'!$B$72:$BE$72,$A33,'19-22 Installation'!$B$73:$BE$73,E$3)</f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</row>
    <row r="34" spans="1:43">
      <c r="A34" s="13" t="s">
        <v>2207</v>
      </c>
      <c r="B34" s="1">
        <f>SUMIFS('19-22 Installation'!$B$74:$BE$74,'19-22 Installation'!$B$72:$BE$72,"natural gas",'19-22 Installation'!$B$73:$BE$73,B$3)</f>
        <v>992.6</v>
      </c>
      <c r="C34" s="1">
        <f>SUMIFS('19-22 Installation'!$B$74:$BE$74,'19-22 Installation'!$B$72:$BE$72,"natural gas",'19-22 Installation'!$B$73:$BE$73,C$3)</f>
        <v>0</v>
      </c>
      <c r="D34" s="1">
        <f>SUMIFS('19-22 Installation'!$B$74:$BE$74,'19-22 Installation'!$B$72:$BE$72,"natural gas",'19-22 Installation'!$B$73:$BE$73,D$3)</f>
        <v>474</v>
      </c>
      <c r="E34" s="1">
        <f>SUMIFS('19-22 Installation'!$B$74:$BE$74,'19-22 Installation'!$B$72:$BE$72,"natural gas",'19-22 Installation'!$B$73:$BE$73,E$3)</f>
        <v>0</v>
      </c>
      <c r="F34" s="6">
        <f>SUMIFS('Planned Gas'!$H:$H,'Planned Gas'!$K:$K,F$3,'Planned Gas'!$I:$I,"operating",'Planned Gas'!$C:$C,VLOOKUP(About!$B$44,'Province Selector'!$B$2:$E$33,4,FALSE))+SUMIFS('Planned Gas'!$H:$H,'Planned Gas'!$K:$K,F$3,'Planned Gas'!$I:$I,"construction",'Planned Gas'!$C:$C,VLOOKUP(About!$B$44,'Province Selector'!$B$2:$E$33,4,FALSE))</f>
        <v>0</v>
      </c>
      <c r="G34" s="6">
        <f>SUMIFS('Planned Gas'!$H:$H,'Planned Gas'!$K:$K,G$3,'Planned Gas'!$I:$I,"operating",'Planned Gas'!$C:$C,VLOOKUP(About!$B$44,'Province Selector'!$B$2:$E$33,4,FALSE))+SUMIFS('Planned Gas'!$H:$H,'Planned Gas'!$K:$K,G$3,'Planned Gas'!$I:$I,"construction",'Planned Gas'!$C:$C,VLOOKUP(About!$B$44,'Province Selector'!$B$2:$E$33,4,FALSE))</f>
        <v>0</v>
      </c>
      <c r="H34" s="6">
        <f>SUMIFS('Planned Gas'!$H:$H,'Planned Gas'!$K:$K,H$3,'Planned Gas'!$I:$I,"operating",'Planned Gas'!$C:$C,VLOOKUP(About!$B$44,'Province Selector'!$B$2:$E$33,4,FALSE))+SUMIFS('Planned Gas'!$H:$H,'Planned Gas'!$K:$K,H$3,'Planned Gas'!$I:$I,"construction",'Planned Gas'!$C:$C,VLOOKUP(About!$B$44,'Province Selector'!$B$2:$E$33,4,FALSE))</f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</row>
    <row r="35" spans="1:43">
      <c r="A35" s="15" t="s">
        <v>159</v>
      </c>
      <c r="B35" s="1">
        <f>SUMIFS('19-22 Installation'!$B$74:$BE$74,'19-22 Installation'!$B$72:$BE$72,$A35,'19-22 Installation'!$B$73:$BE$73,B$3)</f>
        <v>0</v>
      </c>
      <c r="C35" s="1">
        <f>SUMIFS('19-22 Installation'!$B$74:$BE$74,'19-22 Installation'!$B$72:$BE$72,$A35,'19-22 Installation'!$B$73:$BE$73,C$3)</f>
        <v>0</v>
      </c>
      <c r="D35" s="1">
        <f>SUMIFS('19-22 Installation'!$B$74:$BE$74,'19-22 Installation'!$B$72:$BE$72,$A35,'19-22 Installation'!$B$73:$BE$73,D$3)</f>
        <v>0</v>
      </c>
      <c r="E35" s="1">
        <f>SUMIFS('19-22 Installation'!$B$74:$BE$74,'19-22 Installation'!$B$72:$BE$72,$A35,'19-22 Installation'!$B$73:$BE$73,E$3)</f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</row>
    <row r="36" s="13" customFormat="1" spans="1:43">
      <c r="A36" s="15" t="s">
        <v>2208</v>
      </c>
      <c r="B36" s="6">
        <f>VLOOKUP($B$1,'Offshore Wind'!$J$20:$AG$31,B$3-2006,FALSE)</f>
        <v>106</v>
      </c>
      <c r="C36" s="6">
        <f>VLOOKUP($B$1,'Offshore Wind'!$J$20:$AG$31,C$3-2006,FALSE)</f>
        <v>0</v>
      </c>
      <c r="D36" s="6">
        <f>VLOOKUP($B$1,'Offshore Wind'!$J$20:$AG$31,D$3-2006,FALSE)</f>
        <v>251.5</v>
      </c>
      <c r="E36" s="6">
        <f>VLOOKUP($B$1,'Offshore Wind'!$J$20:$AG$31,E$3-2006,FALSE)</f>
        <v>0</v>
      </c>
      <c r="F36" s="6">
        <f>VLOOKUP($B$1,'Offshore Wind'!$J$20:$AG$31,F$3-2006,FALSE)</f>
        <v>0</v>
      </c>
      <c r="G36" s="6">
        <f>VLOOKUP($B$1,'Offshore Wind'!$J$20:$AG$31,G$3-2006,FALSE)</f>
        <v>0</v>
      </c>
      <c r="H36" s="6">
        <f>VLOOKUP($B$1,'Offshore Wind'!$J$20:$AG$31,H$3-2006,FALSE)</f>
        <v>0</v>
      </c>
      <c r="I36" s="6">
        <f>VLOOKUP($B$1,'Offshore Wind'!$J$20:$AG$31,I$3-2006,FALSE)</f>
        <v>0</v>
      </c>
      <c r="J36" s="6">
        <f>VLOOKUP($B$1,'Offshore Wind'!$J$20:$AG$31,J$3-2006,FALSE)</f>
        <v>0</v>
      </c>
      <c r="K36" s="6">
        <f>VLOOKUP($B$1,'Offshore Wind'!$J$20:$AG$31,K$3-2006,FALSE)</f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</row>
    <row r="37" spans="1:43">
      <c r="A37" s="15" t="s">
        <v>179</v>
      </c>
      <c r="B37" s="1">
        <f>SUMIFS('19-22 Installation'!$B$74:$BE$74,'19-22 Installation'!$B$72:$BE$72,$A37,'19-22 Installation'!$B$73:$BE$73,B$3)</f>
        <v>0</v>
      </c>
      <c r="C37" s="1">
        <f>SUMIFS('19-22 Installation'!$B$74:$BE$74,'19-22 Installation'!$B$72:$BE$72,$A37,'19-22 Installation'!$B$73:$BE$73,C$3)</f>
        <v>0</v>
      </c>
      <c r="D37" s="1">
        <f>SUMIFS('19-22 Installation'!$B$74:$BE$74,'19-22 Installation'!$B$72:$BE$72,$A37,'19-22 Installation'!$B$73:$BE$73,D$3)</f>
        <v>0</v>
      </c>
      <c r="E37" s="1">
        <f>SUMIFS('19-22 Installation'!$B$74:$BE$74,'19-22 Installation'!$B$72:$BE$72,$A37,'19-22 Installation'!$B$73:$BE$73,E$3)</f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</row>
    <row r="38" spans="1:43">
      <c r="A38" s="15" t="s">
        <v>180</v>
      </c>
      <c r="B38" s="1">
        <f>SUMIFS('19-22 Installation'!$B$74:$BE$74,'19-22 Installation'!$B$72:$BE$72,$A38,'19-22 Installation'!$B$73:$BE$73,B$3)</f>
        <v>0</v>
      </c>
      <c r="C38" s="1">
        <f>SUMIFS('19-22 Installation'!$B$74:$BE$74,'19-22 Installation'!$B$72:$BE$72,$A38,'19-22 Installation'!$B$73:$BE$73,C$3)</f>
        <v>0</v>
      </c>
      <c r="D38" s="1">
        <f>SUMIFS('19-22 Installation'!$B$74:$BE$74,'19-22 Installation'!$B$72:$BE$72,$A38,'19-22 Installation'!$B$73:$BE$73,D$3)</f>
        <v>0</v>
      </c>
      <c r="E38" s="1">
        <f>SUMIFS('19-22 Installation'!$B$74:$BE$74,'19-22 Installation'!$B$72:$BE$72,$A38,'19-22 Installation'!$B$73:$BE$73,E$3)</f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</row>
    <row r="39" spans="1:43">
      <c r="A39" s="15" t="s">
        <v>156</v>
      </c>
      <c r="B39" s="1">
        <f>SUMIFS('19-22 Installation'!$B$74:$BE$74,'19-22 Installation'!$B$72:$BE$72,$A39,'19-22 Installation'!$B$73:$BE$73,B$3)</f>
        <v>150</v>
      </c>
      <c r="C39" s="1">
        <f>SUMIFS('19-22 Installation'!$B$74:$BE$74,'19-22 Installation'!$B$72:$BE$72,$A39,'19-22 Installation'!$B$73:$BE$73,C$3)</f>
        <v>0</v>
      </c>
      <c r="D39" s="1">
        <f>SUMIFS('19-22 Installation'!$B$74:$BE$74,'19-22 Installation'!$B$72:$BE$72,$A39,'19-22 Installation'!$B$73:$BE$73,D$3)</f>
        <v>120</v>
      </c>
      <c r="E39" s="1">
        <f>SUMIFS('19-22 Installation'!$B$74:$BE$74,'19-22 Installation'!$B$72:$BE$72,$A39,'19-22 Installation'!$B$73:$BE$73,E$3)</f>
        <v>130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</row>
    <row r="41" spans="1:13">
      <c r="A41" s="14" t="s">
        <v>2210</v>
      </c>
      <c r="M41" s="14" t="s">
        <v>2211</v>
      </c>
    </row>
    <row r="42" spans="1:15">
      <c r="A42" s="14" t="s">
        <v>2212</v>
      </c>
      <c r="B42" s="14" t="s">
        <v>2213</v>
      </c>
      <c r="C42" s="14" t="s">
        <v>2213</v>
      </c>
      <c r="D42" s="14" t="s">
        <v>2213</v>
      </c>
      <c r="F42" s="5">
        <v>2020</v>
      </c>
      <c r="G42" s="5">
        <v>2021</v>
      </c>
      <c r="H42" s="5">
        <v>2022</v>
      </c>
      <c r="I42" s="5">
        <v>2023</v>
      </c>
      <c r="J42" s="5">
        <v>2024</v>
      </c>
      <c r="K42" s="5">
        <v>2025</v>
      </c>
      <c r="M42" s="5" t="s">
        <v>2214</v>
      </c>
      <c r="N42" s="5" t="s">
        <v>2215</v>
      </c>
      <c r="O42" s="5" t="s">
        <v>2216</v>
      </c>
    </row>
    <row r="43" spans="1:11">
      <c r="A43" s="14" t="s">
        <v>158</v>
      </c>
      <c r="B43" s="14">
        <f>ROUND(VLOOKUP($B$1,'Operating Capacity'!$A$4:$AH$35,5,FALSE)*10*'National Summary'!$D$38/('National Summary'!$D$38+'National Summary'!$D$39),0)</f>
        <v>14518</v>
      </c>
      <c r="C43" s="5">
        <v>0</v>
      </c>
      <c r="D43" s="5">
        <v>0</v>
      </c>
      <c r="F43" s="5">
        <f t="shared" ref="F43:F58" si="0">B43+C24</f>
        <v>14518</v>
      </c>
      <c r="G43" s="5">
        <f t="shared" ref="G43:G58" si="1">F43+D24</f>
        <v>14518</v>
      </c>
      <c r="H43" s="5">
        <f t="shared" ref="H43:H58" si="2">G43+E24</f>
        <v>15168</v>
      </c>
      <c r="I43" s="5">
        <f t="shared" ref="I43:I58" si="3">H43+F24</f>
        <v>18938</v>
      </c>
      <c r="J43" s="5">
        <f t="shared" ref="J43:J58" si="4">I43+G24</f>
        <v>21718</v>
      </c>
      <c r="K43" s="5">
        <f t="shared" ref="K43:K58" si="5">J43+H24</f>
        <v>23898</v>
      </c>
    </row>
    <row r="44" spans="1:15">
      <c r="A44" s="14" t="s">
        <v>2201</v>
      </c>
      <c r="B44" s="14">
        <f>VLOOKUP($B$1,'Operating Capacity'!$A$4:$AH$35,8,FALSE)*10*0.7</f>
        <v>5355</v>
      </c>
      <c r="C44" s="5">
        <v>0</v>
      </c>
      <c r="D44" s="5">
        <v>0</v>
      </c>
      <c r="F44" s="5">
        <f t="shared" si="0"/>
        <v>5355</v>
      </c>
      <c r="G44" s="5">
        <f t="shared" si="1"/>
        <v>5355</v>
      </c>
      <c r="H44" s="5">
        <f t="shared" si="2"/>
        <v>5355</v>
      </c>
      <c r="I44" s="5">
        <f t="shared" si="3"/>
        <v>5355</v>
      </c>
      <c r="J44" s="5">
        <f t="shared" si="4"/>
        <v>5355</v>
      </c>
      <c r="K44" s="5">
        <f t="shared" si="5"/>
        <v>5355</v>
      </c>
      <c r="M44" s="5">
        <f>'Shanghai Policy'!E6*10</f>
        <v>12500</v>
      </c>
      <c r="O44" s="5">
        <f>M44-K44-K53-M53</f>
        <v>2776</v>
      </c>
    </row>
    <row r="45" spans="1:11">
      <c r="A45" s="14" t="s">
        <v>2202</v>
      </c>
      <c r="B45" s="14">
        <f>VLOOKUP($B$1,'Operating Capacity'!$A$4:$AH$35,26,FALSE)*10</f>
        <v>0</v>
      </c>
      <c r="C45" s="5">
        <v>0</v>
      </c>
      <c r="D45" s="5">
        <v>0</v>
      </c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  <c r="J45" s="5">
        <f t="shared" si="4"/>
        <v>0</v>
      </c>
      <c r="K45" s="5">
        <f t="shared" si="5"/>
        <v>0</v>
      </c>
    </row>
    <row r="46" spans="1:11">
      <c r="A46" s="14" t="s">
        <v>161</v>
      </c>
      <c r="B46" s="14">
        <f>VLOOKUP($B$1,'Pumped Hydro Worksheet'!$B$2:$H$34,5,FALSE)</f>
        <v>0</v>
      </c>
      <c r="C46" s="5">
        <v>0</v>
      </c>
      <c r="D46" s="5">
        <v>0</v>
      </c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  <c r="J46" s="5">
        <f t="shared" si="4"/>
        <v>0</v>
      </c>
      <c r="K46" s="5">
        <f t="shared" si="5"/>
        <v>0</v>
      </c>
    </row>
    <row r="47" spans="1:15">
      <c r="A47" s="14" t="s">
        <v>2203</v>
      </c>
      <c r="B47" s="14">
        <f>VLOOKUP($B$1,'Operating Capacity'!$A$4:$AH$35,29,FALSE)*10-B55</f>
        <v>384</v>
      </c>
      <c r="C47" s="5">
        <v>0</v>
      </c>
      <c r="D47" s="5">
        <v>0</v>
      </c>
      <c r="F47" s="5">
        <f t="shared" si="0"/>
        <v>396</v>
      </c>
      <c r="G47" s="5">
        <f t="shared" si="1"/>
        <v>396.4</v>
      </c>
      <c r="H47" s="5">
        <f t="shared" si="2"/>
        <v>396.4</v>
      </c>
      <c r="I47" s="5">
        <f t="shared" si="3"/>
        <v>396.4</v>
      </c>
      <c r="J47" s="5">
        <f t="shared" si="4"/>
        <v>396.4</v>
      </c>
      <c r="K47" s="5">
        <f t="shared" si="5"/>
        <v>396.4</v>
      </c>
      <c r="M47" s="5">
        <f>ROUND('Shanghai Policy'!E3*H47/(H47+H55)*10,0)</f>
        <v>967</v>
      </c>
      <c r="O47" s="5">
        <f>M47-K47</f>
        <v>570.6</v>
      </c>
    </row>
    <row r="48" spans="1:15">
      <c r="A48" s="14" t="s">
        <v>2204</v>
      </c>
      <c r="B48" s="14">
        <f>VLOOKUP($B$1,'Solar (PV and DR)'!$A$3:$G$35,4,FALSE)*10-B49</f>
        <v>60</v>
      </c>
      <c r="C48" s="5">
        <v>0</v>
      </c>
      <c r="D48" s="5">
        <v>0</v>
      </c>
      <c r="F48" s="5">
        <f t="shared" si="0"/>
        <v>197</v>
      </c>
      <c r="G48" s="5">
        <f t="shared" si="1"/>
        <v>240.9</v>
      </c>
      <c r="H48" s="5">
        <f t="shared" si="2"/>
        <v>240.9</v>
      </c>
      <c r="I48" s="5">
        <f t="shared" si="3"/>
        <v>240.9</v>
      </c>
      <c r="J48" s="5">
        <f t="shared" si="4"/>
        <v>240.9</v>
      </c>
      <c r="K48" s="5">
        <f t="shared" si="5"/>
        <v>240.9</v>
      </c>
      <c r="M48" s="17">
        <f>'Shanghai Policy'!E2*10*'Solar (PV and DR)'!G12/('Solar (PV and DR)'!G12+'Solar (PV and DR)'!N12)</f>
        <v>501.180092355054</v>
      </c>
      <c r="O48" s="5">
        <f>M48-K48</f>
        <v>260.280092355054</v>
      </c>
    </row>
    <row r="49" spans="1:11">
      <c r="A49" s="14" t="s">
        <v>2205</v>
      </c>
      <c r="B49" s="14">
        <f>SUMIFS('Solar Thermal'!$F:$F,'Solar Thermal'!$D:$D,$B$1,'Solar Thermal'!C:C,"&lt;="&amp;B$3)</f>
        <v>0</v>
      </c>
      <c r="C49" s="5">
        <v>0</v>
      </c>
      <c r="D49" s="5">
        <v>0</v>
      </c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  <c r="J49" s="5">
        <f t="shared" si="4"/>
        <v>0</v>
      </c>
      <c r="K49" s="5">
        <f t="shared" si="5"/>
        <v>0</v>
      </c>
    </row>
    <row r="50" spans="1:15">
      <c r="A50" s="14" t="s">
        <v>155</v>
      </c>
      <c r="B50" s="14">
        <f>VLOOKUP($B$1,'Operating Capacity'!$A$4:$AH$35,14,FALSE)*10+VLOOKUP($B$1,'Operating Capacity'!$A$4:$AH$35,17,FALSE)*10</f>
        <v>18</v>
      </c>
      <c r="C50" s="5">
        <v>0</v>
      </c>
      <c r="D50" s="5">
        <v>0</v>
      </c>
      <c r="F50" s="5">
        <f t="shared" si="0"/>
        <v>18</v>
      </c>
      <c r="G50" s="5">
        <f t="shared" si="1"/>
        <v>18</v>
      </c>
      <c r="H50" s="5">
        <f t="shared" si="2"/>
        <v>18</v>
      </c>
      <c r="I50" s="5">
        <f t="shared" si="3"/>
        <v>18</v>
      </c>
      <c r="J50" s="5">
        <f t="shared" si="4"/>
        <v>18</v>
      </c>
      <c r="K50" s="5">
        <f t="shared" si="5"/>
        <v>18</v>
      </c>
      <c r="M50" s="5">
        <f>'Shanghai Policy'!F4*10</f>
        <v>840</v>
      </c>
      <c r="O50" s="5">
        <f>M50-K50</f>
        <v>822</v>
      </c>
    </row>
    <row r="51" spans="1:11">
      <c r="A51" s="14" t="s">
        <v>2206</v>
      </c>
      <c r="B51" s="14">
        <f>VLOOKUP($B$1,Geothermal!A$5:G$36,7,FALSE)</f>
        <v>0</v>
      </c>
      <c r="C51" s="5">
        <v>0</v>
      </c>
      <c r="D51" s="5">
        <v>0</v>
      </c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  <c r="J51" s="5">
        <f t="shared" si="4"/>
        <v>0</v>
      </c>
      <c r="K51" s="5">
        <f t="shared" si="5"/>
        <v>0</v>
      </c>
    </row>
    <row r="52" spans="1:11">
      <c r="A52" s="14" t="s">
        <v>178</v>
      </c>
      <c r="B52" s="14">
        <f>VLOOKUP($B$1,'Operating Capacity'!$A$4:$AH$35,11,FALSE)*10*'Oil Generation Breakdown'!N12</f>
        <v>196.122112659477</v>
      </c>
      <c r="C52" s="5">
        <v>0</v>
      </c>
      <c r="D52" s="5">
        <v>0</v>
      </c>
      <c r="F52" s="5">
        <f t="shared" si="0"/>
        <v>196.122112659477</v>
      </c>
      <c r="G52" s="5">
        <f t="shared" si="1"/>
        <v>196.122112659477</v>
      </c>
      <c r="H52" s="5">
        <f t="shared" si="2"/>
        <v>196.122112659477</v>
      </c>
      <c r="I52" s="5">
        <f t="shared" si="3"/>
        <v>196.122112659477</v>
      </c>
      <c r="J52" s="5">
        <f t="shared" si="4"/>
        <v>196.122112659477</v>
      </c>
      <c r="K52" s="5">
        <f t="shared" si="5"/>
        <v>196.122112659477</v>
      </c>
    </row>
    <row r="53" spans="1:16">
      <c r="A53" s="14" t="s">
        <v>2207</v>
      </c>
      <c r="B53" s="14">
        <f>VLOOKUP($B$1,'Operating Capacity'!$A$4:$AH$35,8,FALSE)*10*0.3</f>
        <v>2295</v>
      </c>
      <c r="C53" s="5">
        <v>0</v>
      </c>
      <c r="D53" s="5">
        <v>0</v>
      </c>
      <c r="F53" s="5">
        <f t="shared" si="0"/>
        <v>2295</v>
      </c>
      <c r="G53" s="5">
        <f t="shared" si="1"/>
        <v>2769</v>
      </c>
      <c r="H53" s="5">
        <f t="shared" si="2"/>
        <v>2769</v>
      </c>
      <c r="I53" s="5">
        <f t="shared" si="3"/>
        <v>2769</v>
      </c>
      <c r="J53" s="5">
        <f t="shared" si="4"/>
        <v>2769</v>
      </c>
      <c r="K53" s="5">
        <f t="shared" si="5"/>
        <v>2769</v>
      </c>
      <c r="M53" s="5">
        <f>'Shanghai Policy'!E5*10</f>
        <v>1600</v>
      </c>
      <c r="O53" s="18">
        <v>1600</v>
      </c>
      <c r="P53" s="5" t="s">
        <v>2217</v>
      </c>
    </row>
    <row r="54" spans="1:11">
      <c r="A54" s="14" t="s">
        <v>159</v>
      </c>
      <c r="B54" s="14">
        <f>ROUND(VLOOKUP($B$1,'Operating Capacity'!$A$4:$AH$35,5,FALSE)*10*'National Summary'!$D$39/('National Summary'!$D$38+'National Summary'!$D$39),0)</f>
        <v>502</v>
      </c>
      <c r="C54" s="5">
        <v>0</v>
      </c>
      <c r="D54" s="5">
        <v>0</v>
      </c>
      <c r="F54" s="5">
        <f t="shared" si="0"/>
        <v>502</v>
      </c>
      <c r="G54" s="5">
        <f t="shared" si="1"/>
        <v>502</v>
      </c>
      <c r="H54" s="5">
        <f t="shared" si="2"/>
        <v>502</v>
      </c>
      <c r="I54" s="5">
        <f t="shared" si="3"/>
        <v>502</v>
      </c>
      <c r="J54" s="5">
        <f t="shared" si="4"/>
        <v>502</v>
      </c>
      <c r="K54" s="5">
        <f t="shared" si="5"/>
        <v>502</v>
      </c>
    </row>
    <row r="55" spans="1:15">
      <c r="A55" s="14" t="s">
        <v>2208</v>
      </c>
      <c r="B55" s="14">
        <f>VLOOKUP($B$1,'Offshore Wind'!$J$34:$W$46,3,FALSE)</f>
        <v>426</v>
      </c>
      <c r="C55" s="5">
        <v>0</v>
      </c>
      <c r="D55" s="5">
        <v>0</v>
      </c>
      <c r="F55" s="5">
        <f t="shared" si="0"/>
        <v>426</v>
      </c>
      <c r="G55" s="5">
        <f>F55+D36</f>
        <v>677.5</v>
      </c>
      <c r="H55" s="5">
        <f t="shared" si="2"/>
        <v>677.5</v>
      </c>
      <c r="I55" s="5">
        <f t="shared" si="3"/>
        <v>677.5</v>
      </c>
      <c r="J55" s="5">
        <f t="shared" si="4"/>
        <v>677.5</v>
      </c>
      <c r="K55" s="5">
        <f t="shared" si="5"/>
        <v>677.5</v>
      </c>
      <c r="M55" s="5">
        <f>ROUND('Shanghai Policy'!E3*H55/(H47+H55)*10,0)</f>
        <v>1653</v>
      </c>
      <c r="O55" s="5">
        <f>M55-K55</f>
        <v>975.5</v>
      </c>
    </row>
    <row r="56" spans="1:11">
      <c r="A56" s="14" t="s">
        <v>179</v>
      </c>
      <c r="B56" s="14">
        <f>VLOOKUP($B$1,'Operating Capacity'!$A$4:$AH$35,11,FALSE)*10*'Oil Generation Breakdown'!M12</f>
        <v>44.744700694501</v>
      </c>
      <c r="C56" s="5">
        <v>0</v>
      </c>
      <c r="D56" s="5">
        <v>0</v>
      </c>
      <c r="F56" s="5">
        <f t="shared" si="0"/>
        <v>44.744700694501</v>
      </c>
      <c r="G56" s="5">
        <f t="shared" si="1"/>
        <v>44.744700694501</v>
      </c>
      <c r="H56" s="5">
        <f t="shared" si="2"/>
        <v>44.744700694501</v>
      </c>
      <c r="I56" s="5">
        <f t="shared" si="3"/>
        <v>44.744700694501</v>
      </c>
      <c r="J56" s="5">
        <f t="shared" si="4"/>
        <v>44.744700694501</v>
      </c>
      <c r="K56" s="5">
        <f t="shared" si="5"/>
        <v>44.744700694501</v>
      </c>
    </row>
    <row r="57" spans="1:11">
      <c r="A57" s="14" t="s">
        <v>180</v>
      </c>
      <c r="B57" s="14">
        <f>VLOOKUP($B$1,'Operating Capacity'!$A$4:$AH$35,11,FALSE)*10*'Oil Generation Breakdown'!O12</f>
        <v>619.133186646022</v>
      </c>
      <c r="C57" s="5">
        <v>0</v>
      </c>
      <c r="D57" s="5">
        <v>0</v>
      </c>
      <c r="F57" s="5">
        <f t="shared" si="0"/>
        <v>619.133186646022</v>
      </c>
      <c r="G57" s="5">
        <f t="shared" si="1"/>
        <v>619.133186646022</v>
      </c>
      <c r="H57" s="5">
        <f t="shared" si="2"/>
        <v>619.133186646022</v>
      </c>
      <c r="I57" s="5">
        <f t="shared" si="3"/>
        <v>619.133186646022</v>
      </c>
      <c r="J57" s="5">
        <f t="shared" si="4"/>
        <v>619.133186646022</v>
      </c>
      <c r="K57" s="5">
        <f t="shared" si="5"/>
        <v>619.133186646022</v>
      </c>
    </row>
    <row r="58" spans="1:11">
      <c r="A58" s="14" t="s">
        <v>156</v>
      </c>
      <c r="B58" s="14">
        <f>VLOOKUP($B$1,'Operating Capacity'!$A$4:$AH$35,20,FALSE)*10</f>
        <v>410</v>
      </c>
      <c r="C58" s="5">
        <v>0</v>
      </c>
      <c r="D58" s="5">
        <v>0</v>
      </c>
      <c r="F58" s="5">
        <f t="shared" si="0"/>
        <v>410</v>
      </c>
      <c r="G58" s="5">
        <f t="shared" si="1"/>
        <v>530</v>
      </c>
      <c r="H58" s="5">
        <f t="shared" si="2"/>
        <v>660</v>
      </c>
      <c r="I58" s="5">
        <f t="shared" si="3"/>
        <v>660</v>
      </c>
      <c r="J58" s="5">
        <f t="shared" si="4"/>
        <v>660</v>
      </c>
      <c r="K58" s="5">
        <f t="shared" si="5"/>
        <v>660</v>
      </c>
    </row>
    <row r="59" spans="1:4">
      <c r="A59" s="14" t="s">
        <v>2218</v>
      </c>
      <c r="B59" s="14">
        <f>VLOOKUP($B$1,'Operating Capacity'!$A$4:$AX$35,45,FALSE)*10-B58-B50</f>
        <v>354</v>
      </c>
      <c r="C59" s="5">
        <v>0</v>
      </c>
      <c r="D59" s="5">
        <v>0</v>
      </c>
    </row>
    <row r="61" spans="1:1">
      <c r="A61" s="14" t="s">
        <v>2209</v>
      </c>
    </row>
    <row r="62" spans="1:43">
      <c r="A62" s="5" t="s">
        <v>2200</v>
      </c>
      <c r="B62" s="5">
        <v>2019</v>
      </c>
      <c r="C62" s="5">
        <v>2020</v>
      </c>
      <c r="D62" s="5">
        <v>2021</v>
      </c>
      <c r="E62" s="5">
        <v>2022</v>
      </c>
      <c r="F62" s="5">
        <v>2023</v>
      </c>
      <c r="G62" s="5">
        <v>2024</v>
      </c>
      <c r="H62" s="5">
        <v>2025</v>
      </c>
      <c r="I62" s="5">
        <v>2026</v>
      </c>
      <c r="J62" s="5">
        <v>2027</v>
      </c>
      <c r="K62" s="5">
        <v>2028</v>
      </c>
      <c r="L62" s="5">
        <v>2029</v>
      </c>
      <c r="M62" s="5">
        <v>2030</v>
      </c>
      <c r="N62" s="5">
        <v>2031</v>
      </c>
      <c r="O62" s="5">
        <v>2032</v>
      </c>
      <c r="P62" s="5">
        <v>2033</v>
      </c>
      <c r="Q62" s="5">
        <v>2034</v>
      </c>
      <c r="R62" s="5">
        <v>2035</v>
      </c>
      <c r="S62" s="5">
        <v>2036</v>
      </c>
      <c r="T62" s="5">
        <v>2037</v>
      </c>
      <c r="U62" s="5">
        <v>2038</v>
      </c>
      <c r="V62" s="5">
        <v>2039</v>
      </c>
      <c r="W62" s="5">
        <v>2040</v>
      </c>
      <c r="X62" s="5">
        <v>2041</v>
      </c>
      <c r="Y62" s="5">
        <v>2042</v>
      </c>
      <c r="Z62" s="5">
        <v>2043</v>
      </c>
      <c r="AA62" s="5">
        <v>2044</v>
      </c>
      <c r="AB62" s="5">
        <v>2045</v>
      </c>
      <c r="AC62" s="5">
        <v>2046</v>
      </c>
      <c r="AD62" s="5">
        <v>2047</v>
      </c>
      <c r="AE62" s="5">
        <v>2048</v>
      </c>
      <c r="AF62" s="5">
        <v>2049</v>
      </c>
      <c r="AG62" s="5">
        <v>2050</v>
      </c>
      <c r="AH62" s="5">
        <v>2051</v>
      </c>
      <c r="AI62" s="5">
        <v>2052</v>
      </c>
      <c r="AJ62" s="5">
        <v>2053</v>
      </c>
      <c r="AK62" s="5">
        <v>2054</v>
      </c>
      <c r="AL62" s="5">
        <v>2055</v>
      </c>
      <c r="AM62" s="5">
        <v>2056</v>
      </c>
      <c r="AN62" s="5">
        <v>2057</v>
      </c>
      <c r="AO62" s="5">
        <v>2058</v>
      </c>
      <c r="AP62" s="5">
        <v>2059</v>
      </c>
      <c r="AQ62" s="5">
        <v>2060</v>
      </c>
    </row>
    <row r="63" spans="1:43">
      <c r="A63" s="15" t="s">
        <v>158</v>
      </c>
      <c r="B63" s="1">
        <f>B24</f>
        <v>0</v>
      </c>
      <c r="C63" s="1">
        <f t="shared" ref="C63:E63" si="6">C24</f>
        <v>0</v>
      </c>
      <c r="D63" s="1">
        <f t="shared" si="6"/>
        <v>0</v>
      </c>
      <c r="E63" s="1">
        <f t="shared" si="6"/>
        <v>650</v>
      </c>
      <c r="F63" s="1">
        <f t="shared" ref="E63:H63" si="7">F24</f>
        <v>3770</v>
      </c>
      <c r="G63" s="1">
        <f t="shared" si="7"/>
        <v>2780</v>
      </c>
      <c r="H63" s="1">
        <f t="shared" si="7"/>
        <v>2180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</row>
    <row r="64" spans="1:43">
      <c r="A64" s="13" t="s">
        <v>2201</v>
      </c>
      <c r="B64" s="1">
        <f>B25</f>
        <v>0</v>
      </c>
      <c r="C64" s="1">
        <f>C25</f>
        <v>0</v>
      </c>
      <c r="D64" s="1">
        <f>D25</f>
        <v>0</v>
      </c>
      <c r="E64" s="2">
        <f>E25</f>
        <v>0</v>
      </c>
      <c r="F64" s="3">
        <f>ROUND($O44/3,0)</f>
        <v>925</v>
      </c>
      <c r="G64" s="3">
        <f>ROUND($O44/3,0)</f>
        <v>925</v>
      </c>
      <c r="H64" s="3">
        <f>ROUND($O44/3,0)</f>
        <v>925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</row>
    <row r="65" s="13" customFormat="1" spans="1:43">
      <c r="A65" s="15" t="s">
        <v>2202</v>
      </c>
      <c r="B65" s="1">
        <f t="shared" ref="B65:M65" si="8">B26</f>
        <v>0</v>
      </c>
      <c r="C65" s="1">
        <f t="shared" si="8"/>
        <v>0</v>
      </c>
      <c r="D65" s="1">
        <f t="shared" si="8"/>
        <v>0</v>
      </c>
      <c r="E65" s="2">
        <f t="shared" si="8"/>
        <v>0</v>
      </c>
      <c r="F65" s="1">
        <f t="shared" si="8"/>
        <v>0</v>
      </c>
      <c r="G65" s="1">
        <f t="shared" si="8"/>
        <v>0</v>
      </c>
      <c r="H65" s="1">
        <f t="shared" si="8"/>
        <v>0</v>
      </c>
      <c r="I65" s="1">
        <f t="shared" si="8"/>
        <v>0</v>
      </c>
      <c r="J65" s="1">
        <f t="shared" si="8"/>
        <v>0</v>
      </c>
      <c r="K65" s="1">
        <f t="shared" si="8"/>
        <v>0</v>
      </c>
      <c r="L65" s="1">
        <f t="shared" si="8"/>
        <v>0</v>
      </c>
      <c r="M65" s="1">
        <f t="shared" si="8"/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</row>
    <row r="66" spans="1:43">
      <c r="A66" s="15" t="s">
        <v>161</v>
      </c>
      <c r="B66" s="1">
        <f t="shared" ref="B66:B78" si="9">B27</f>
        <v>0</v>
      </c>
      <c r="C66" s="1">
        <f>C27</f>
        <v>0</v>
      </c>
      <c r="D66" s="1">
        <f>D27</f>
        <v>0</v>
      </c>
      <c r="E66" s="1">
        <f>E27</f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</row>
    <row r="67" spans="1:43">
      <c r="A67" s="13" t="s">
        <v>2203</v>
      </c>
      <c r="B67" s="1">
        <f t="shared" si="9"/>
        <v>6</v>
      </c>
      <c r="C67" s="1">
        <f>C28</f>
        <v>12</v>
      </c>
      <c r="D67" s="1">
        <f>D28</f>
        <v>0.400000000000006</v>
      </c>
      <c r="E67" s="1">
        <f>E28</f>
        <v>0</v>
      </c>
      <c r="F67" s="3">
        <f t="shared" ref="F67:H68" si="10">ROUND($O47/3,0)</f>
        <v>190</v>
      </c>
      <c r="G67" s="3">
        <f t="shared" si="10"/>
        <v>190</v>
      </c>
      <c r="H67" s="3">
        <f t="shared" si="10"/>
        <v>190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</row>
    <row r="68" spans="1:43">
      <c r="A68" s="13" t="s">
        <v>2204</v>
      </c>
      <c r="B68" s="1">
        <f t="shared" si="9"/>
        <v>0</v>
      </c>
      <c r="C68" s="1">
        <f t="shared" ref="C68:E68" si="11">C29</f>
        <v>137</v>
      </c>
      <c r="D68" s="1">
        <f t="shared" si="11"/>
        <v>43.9</v>
      </c>
      <c r="E68" s="1">
        <f t="shared" si="11"/>
        <v>0</v>
      </c>
      <c r="F68" s="3">
        <f t="shared" si="10"/>
        <v>87</v>
      </c>
      <c r="G68" s="3">
        <f t="shared" si="10"/>
        <v>87</v>
      </c>
      <c r="H68" s="3">
        <f t="shared" si="10"/>
        <v>87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</row>
    <row r="69" s="13" customFormat="1" spans="1:43">
      <c r="A69" s="15" t="s">
        <v>2205</v>
      </c>
      <c r="B69" s="1">
        <f t="shared" si="9"/>
        <v>0</v>
      </c>
      <c r="C69" s="1">
        <f t="shared" ref="C69:E69" si="12">C30</f>
        <v>0</v>
      </c>
      <c r="D69" s="1">
        <f t="shared" si="12"/>
        <v>0</v>
      </c>
      <c r="E69" s="1">
        <f t="shared" si="12"/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</row>
    <row r="70" spans="1:43">
      <c r="A70" s="13" t="s">
        <v>155</v>
      </c>
      <c r="B70" s="1">
        <f t="shared" si="9"/>
        <v>0</v>
      </c>
      <c r="C70" s="1">
        <f t="shared" ref="C70:C78" si="13">C31</f>
        <v>0</v>
      </c>
      <c r="D70" s="1">
        <f t="shared" ref="D70:E78" si="14">D31</f>
        <v>0</v>
      </c>
      <c r="E70" s="2">
        <f t="shared" si="14"/>
        <v>0</v>
      </c>
      <c r="F70" s="3">
        <f>ROUND($O50/3,0)</f>
        <v>274</v>
      </c>
      <c r="G70" s="3">
        <f>ROUND($O50/3,0)</f>
        <v>274</v>
      </c>
      <c r="H70" s="3">
        <f>ROUND($O50/3,0)</f>
        <v>274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</row>
    <row r="71" spans="1:43">
      <c r="A71" s="5" t="s">
        <v>2206</v>
      </c>
      <c r="B71" s="1">
        <f t="shared" si="9"/>
        <v>0</v>
      </c>
      <c r="C71" s="1">
        <f t="shared" si="13"/>
        <v>0</v>
      </c>
      <c r="D71" s="1">
        <f t="shared" si="14"/>
        <v>0</v>
      </c>
      <c r="E71" s="2">
        <f t="shared" si="14"/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</row>
    <row r="72" spans="1:43">
      <c r="A72" s="15" t="s">
        <v>178</v>
      </c>
      <c r="B72" s="1">
        <f t="shared" si="9"/>
        <v>0</v>
      </c>
      <c r="C72" s="1">
        <f t="shared" si="13"/>
        <v>0</v>
      </c>
      <c r="D72" s="1">
        <f t="shared" si="14"/>
        <v>0</v>
      </c>
      <c r="E72" s="2">
        <f t="shared" si="14"/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</row>
    <row r="73" spans="1:43">
      <c r="A73" s="13" t="s">
        <v>2207</v>
      </c>
      <c r="B73" s="1">
        <f t="shared" si="9"/>
        <v>992.6</v>
      </c>
      <c r="C73" s="1">
        <f t="shared" si="13"/>
        <v>0</v>
      </c>
      <c r="D73" s="1">
        <f t="shared" si="14"/>
        <v>474</v>
      </c>
      <c r="E73" s="1">
        <f>E34</f>
        <v>0</v>
      </c>
      <c r="F73" s="3">
        <f>ROUND($O53/3,0)</f>
        <v>533</v>
      </c>
      <c r="G73" s="3">
        <f>ROUND($O53/3,0)</f>
        <v>533</v>
      </c>
      <c r="H73" s="3">
        <f>ROUND($O53/3,0)</f>
        <v>533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</row>
    <row r="74" spans="1:43">
      <c r="A74" s="15" t="s">
        <v>159</v>
      </c>
      <c r="B74" s="1">
        <f t="shared" si="9"/>
        <v>0</v>
      </c>
      <c r="C74" s="1">
        <f t="shared" si="13"/>
        <v>0</v>
      </c>
      <c r="D74" s="1">
        <f t="shared" si="14"/>
        <v>0</v>
      </c>
      <c r="E74" s="2">
        <f t="shared" si="14"/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</row>
    <row r="75" s="13" customFormat="1" spans="1:43">
      <c r="A75" s="13" t="s">
        <v>2208</v>
      </c>
      <c r="B75" s="1">
        <f t="shared" si="9"/>
        <v>106</v>
      </c>
      <c r="C75" s="1">
        <f t="shared" si="13"/>
        <v>0</v>
      </c>
      <c r="D75" s="1">
        <f>D36</f>
        <v>251.5</v>
      </c>
      <c r="E75" s="1">
        <f>E36</f>
        <v>0</v>
      </c>
      <c r="F75" s="3">
        <f>ROUND($O55/3,0)</f>
        <v>325</v>
      </c>
      <c r="G75" s="3">
        <f>ROUND($O55/3,0)</f>
        <v>325</v>
      </c>
      <c r="H75" s="3">
        <f>ROUND($O55/3,0)</f>
        <v>325</v>
      </c>
      <c r="I75" s="6">
        <f>VLOOKUP($B$1,'Offshore Wind'!$J$20:$AG$31,I$3-2006,FALSE)</f>
        <v>0</v>
      </c>
      <c r="J75" s="6">
        <f>VLOOKUP($B$1,'Offshore Wind'!$J$20:$AG$31,J$3-2006,FALSE)</f>
        <v>0</v>
      </c>
      <c r="K75" s="6">
        <f>VLOOKUP($B$1,'Offshore Wind'!$J$20:$AG$31,K$3-2006,FALSE)</f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</row>
    <row r="76" spans="1:43">
      <c r="A76" s="15" t="s">
        <v>179</v>
      </c>
      <c r="B76" s="1">
        <f t="shared" si="9"/>
        <v>0</v>
      </c>
      <c r="C76" s="1">
        <f t="shared" si="13"/>
        <v>0</v>
      </c>
      <c r="D76" s="1">
        <f t="shared" si="14"/>
        <v>0</v>
      </c>
      <c r="E76" s="2">
        <f t="shared" ref="E76" si="15">E37</f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</row>
    <row r="77" spans="1:43">
      <c r="A77" s="15" t="s">
        <v>180</v>
      </c>
      <c r="B77" s="1">
        <f t="shared" si="9"/>
        <v>0</v>
      </c>
      <c r="C77" s="1">
        <f t="shared" si="13"/>
        <v>0</v>
      </c>
      <c r="D77" s="1">
        <f t="shared" si="14"/>
        <v>0</v>
      </c>
      <c r="E77" s="2">
        <f t="shared" ref="E77" si="16">E38</f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</row>
    <row r="78" spans="1:43">
      <c r="A78" s="15" t="s">
        <v>156</v>
      </c>
      <c r="B78" s="1">
        <f t="shared" si="9"/>
        <v>150</v>
      </c>
      <c r="C78" s="1">
        <f t="shared" si="13"/>
        <v>0</v>
      </c>
      <c r="D78" s="1">
        <f t="shared" si="14"/>
        <v>120</v>
      </c>
      <c r="E78" s="2">
        <f t="shared" ref="E78" si="17">E39</f>
        <v>130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</row>
    <row r="82" spans="1:10">
      <c r="A82" t="s">
        <v>2212</v>
      </c>
      <c r="B82" t="s">
        <v>2213</v>
      </c>
      <c r="C82" t="s">
        <v>2219</v>
      </c>
      <c r="D82" t="s">
        <v>2220</v>
      </c>
      <c r="E82"/>
      <c r="F82"/>
      <c r="I82" t="s">
        <v>2219</v>
      </c>
      <c r="J82" t="s">
        <v>2220</v>
      </c>
    </row>
    <row r="83" spans="1:10">
      <c r="A83" t="s">
        <v>158</v>
      </c>
      <c r="B83"/>
      <c r="C83"/>
      <c r="D83"/>
      <c r="E83"/>
      <c r="F83"/>
      <c r="I83">
        <v>0</v>
      </c>
      <c r="J83">
        <v>0</v>
      </c>
    </row>
    <row r="84" spans="1:10">
      <c r="A84" t="s">
        <v>2201</v>
      </c>
      <c r="B84"/>
      <c r="C84"/>
      <c r="D84"/>
      <c r="E84"/>
      <c r="F84"/>
      <c r="I84">
        <v>0</v>
      </c>
      <c r="J84">
        <v>0</v>
      </c>
    </row>
    <row r="85" spans="1:10">
      <c r="A85" t="s">
        <v>2202</v>
      </c>
      <c r="B85"/>
      <c r="C85"/>
      <c r="D85"/>
      <c r="E85"/>
      <c r="F85"/>
      <c r="I85">
        <v>0</v>
      </c>
      <c r="J85">
        <v>0</v>
      </c>
    </row>
    <row r="86" spans="1:10">
      <c r="A86" t="s">
        <v>161</v>
      </c>
      <c r="B86"/>
      <c r="C86"/>
      <c r="D86"/>
      <c r="E86"/>
      <c r="F86"/>
      <c r="I86">
        <v>0</v>
      </c>
      <c r="J86">
        <v>0</v>
      </c>
    </row>
    <row r="87" spans="1:10">
      <c r="A87" t="s">
        <v>2203</v>
      </c>
      <c r="B87"/>
      <c r="C87"/>
      <c r="D87"/>
      <c r="E87"/>
      <c r="F87"/>
      <c r="I87">
        <v>0</v>
      </c>
      <c r="J87">
        <v>0</v>
      </c>
    </row>
    <row r="88" spans="1:10">
      <c r="A88" t="s">
        <v>2204</v>
      </c>
      <c r="B88"/>
      <c r="C88"/>
      <c r="D88"/>
      <c r="E88"/>
      <c r="F88"/>
      <c r="I88">
        <v>0</v>
      </c>
      <c r="J88">
        <v>0</v>
      </c>
    </row>
    <row r="89" spans="1:10">
      <c r="A89" t="s">
        <v>2205</v>
      </c>
      <c r="B89"/>
      <c r="C89"/>
      <c r="D89"/>
      <c r="E89"/>
      <c r="F89"/>
      <c r="I89">
        <v>0</v>
      </c>
      <c r="J89">
        <v>0</v>
      </c>
    </row>
    <row r="90" spans="1:10">
      <c r="A90" t="s">
        <v>155</v>
      </c>
      <c r="B90"/>
      <c r="C90"/>
      <c r="D90"/>
      <c r="E90"/>
      <c r="F90"/>
      <c r="I90">
        <v>0</v>
      </c>
      <c r="J90">
        <v>0</v>
      </c>
    </row>
    <row r="91" spans="1:10">
      <c r="A91" t="s">
        <v>2206</v>
      </c>
      <c r="B91"/>
      <c r="C91"/>
      <c r="D91"/>
      <c r="E91"/>
      <c r="F91"/>
      <c r="I91">
        <v>0</v>
      </c>
      <c r="J91">
        <v>0</v>
      </c>
    </row>
    <row r="92" spans="1:10">
      <c r="A92" t="s">
        <v>178</v>
      </c>
      <c r="B92"/>
      <c r="C92"/>
      <c r="D92"/>
      <c r="E92"/>
      <c r="F92"/>
      <c r="I92">
        <v>0</v>
      </c>
      <c r="J92">
        <v>0</v>
      </c>
    </row>
    <row r="93" spans="1:10">
      <c r="A93" t="s">
        <v>2207</v>
      </c>
      <c r="B93"/>
      <c r="C93"/>
      <c r="D93"/>
      <c r="E93"/>
      <c r="F93"/>
      <c r="I93">
        <v>0</v>
      </c>
      <c r="J93">
        <v>0</v>
      </c>
    </row>
    <row r="94" spans="1:10">
      <c r="A94" t="s">
        <v>159</v>
      </c>
      <c r="B94"/>
      <c r="C94"/>
      <c r="D94"/>
      <c r="E94"/>
      <c r="F94"/>
      <c r="I94">
        <v>0</v>
      </c>
      <c r="J94">
        <v>0</v>
      </c>
    </row>
    <row r="95" spans="1:10">
      <c r="A95" t="s">
        <v>2208</v>
      </c>
      <c r="B95"/>
      <c r="C95"/>
      <c r="D95"/>
      <c r="E95"/>
      <c r="F95"/>
      <c r="I95">
        <v>0</v>
      </c>
      <c r="J95">
        <v>0</v>
      </c>
    </row>
    <row r="96" spans="1:10">
      <c r="A96" t="s">
        <v>179</v>
      </c>
      <c r="B96"/>
      <c r="C96"/>
      <c r="D96"/>
      <c r="E96"/>
      <c r="F96"/>
      <c r="I96">
        <v>0</v>
      </c>
      <c r="J96">
        <v>0</v>
      </c>
    </row>
    <row r="97" spans="1:10">
      <c r="A97" t="s">
        <v>180</v>
      </c>
      <c r="B97"/>
      <c r="C97"/>
      <c r="D97"/>
      <c r="E97"/>
      <c r="F97"/>
      <c r="I97">
        <v>0</v>
      </c>
      <c r="J97">
        <v>0</v>
      </c>
    </row>
    <row r="98" spans="1:10">
      <c r="A98" t="s">
        <v>156</v>
      </c>
      <c r="B98"/>
      <c r="C98"/>
      <c r="D98"/>
      <c r="E98"/>
      <c r="F98"/>
      <c r="I98">
        <v>0</v>
      </c>
      <c r="J98">
        <v>0</v>
      </c>
    </row>
    <row r="99" spans="1:10">
      <c r="A99" t="s">
        <v>2218</v>
      </c>
      <c r="B99"/>
      <c r="C99"/>
      <c r="D99"/>
      <c r="E99"/>
      <c r="F99"/>
      <c r="I99">
        <v>0</v>
      </c>
      <c r="J99">
        <v>0</v>
      </c>
    </row>
  </sheetData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D18"/>
  <sheetViews>
    <sheetView workbookViewId="0">
      <selection activeCell="C8" sqref="C8"/>
    </sheetView>
  </sheetViews>
  <sheetFormatPr defaultColWidth="8" defaultRowHeight="14" outlineLevelCol="3"/>
  <cols>
    <col min="1" max="1" width="25.75" style="8" customWidth="1"/>
    <col min="2" max="2" width="11" style="8" customWidth="1"/>
    <col min="3" max="3" width="24.25" style="8" customWidth="1"/>
    <col min="4" max="16384" width="8" style="8"/>
  </cols>
  <sheetData>
    <row r="1" spans="1:4">
      <c r="A1" s="12" t="s">
        <v>2212</v>
      </c>
      <c r="B1" s="8" t="s">
        <v>2213</v>
      </c>
      <c r="C1" s="9" t="s">
        <v>2221</v>
      </c>
      <c r="D1" s="8" t="s">
        <v>2220</v>
      </c>
    </row>
    <row r="2" spans="1:4">
      <c r="A2" s="8" t="s">
        <v>158</v>
      </c>
      <c r="B2" s="8">
        <f>Calculation!B43</f>
        <v>14518</v>
      </c>
      <c r="C2" s="8">
        <v>0</v>
      </c>
      <c r="D2" s="8">
        <v>0</v>
      </c>
    </row>
    <row r="3" spans="1:4">
      <c r="A3" s="8" t="s">
        <v>2201</v>
      </c>
      <c r="B3" s="8">
        <f>Calculation!B44</f>
        <v>5355</v>
      </c>
      <c r="C3" s="8">
        <v>0</v>
      </c>
      <c r="D3" s="8">
        <v>0</v>
      </c>
    </row>
    <row r="4" spans="1:4">
      <c r="A4" s="8" t="s">
        <v>2202</v>
      </c>
      <c r="B4" s="8">
        <f>Calculation!B45</f>
        <v>0</v>
      </c>
      <c r="C4" s="8">
        <v>0</v>
      </c>
      <c r="D4" s="8">
        <v>0</v>
      </c>
    </row>
    <row r="5" spans="1:4">
      <c r="A5" s="8" t="s">
        <v>161</v>
      </c>
      <c r="B5" s="8">
        <f>Calculation!B46</f>
        <v>0</v>
      </c>
      <c r="C5" s="8">
        <v>0</v>
      </c>
      <c r="D5" s="8">
        <v>0</v>
      </c>
    </row>
    <row r="6" spans="1:4">
      <c r="A6" s="8" t="s">
        <v>2203</v>
      </c>
      <c r="B6" s="8">
        <f>Calculation!B47</f>
        <v>384</v>
      </c>
      <c r="C6" s="8">
        <v>0</v>
      </c>
      <c r="D6" s="8">
        <v>0</v>
      </c>
    </row>
    <row r="7" spans="1:4">
      <c r="A7" s="8" t="s">
        <v>2204</v>
      </c>
      <c r="B7" s="8">
        <f>Calculation!B48</f>
        <v>60</v>
      </c>
      <c r="C7" s="8">
        <v>0</v>
      </c>
      <c r="D7" s="8">
        <v>0</v>
      </c>
    </row>
    <row r="8" spans="1:4">
      <c r="A8" s="8" t="s">
        <v>2205</v>
      </c>
      <c r="B8" s="8">
        <f>Calculation!B49</f>
        <v>0</v>
      </c>
      <c r="C8" s="8">
        <v>0</v>
      </c>
      <c r="D8" s="8">
        <v>0</v>
      </c>
    </row>
    <row r="9" spans="1:4">
      <c r="A9" s="8" t="s">
        <v>155</v>
      </c>
      <c r="B9" s="8">
        <f>Calculation!B50</f>
        <v>18</v>
      </c>
      <c r="C9" s="8">
        <v>0</v>
      </c>
      <c r="D9" s="8">
        <v>0</v>
      </c>
    </row>
    <row r="10" spans="1:4">
      <c r="A10" s="8" t="s">
        <v>2206</v>
      </c>
      <c r="B10" s="8">
        <f>Calculation!B51</f>
        <v>0</v>
      </c>
      <c r="C10" s="8">
        <v>0</v>
      </c>
      <c r="D10" s="8">
        <v>0</v>
      </c>
    </row>
    <row r="11" spans="1:4">
      <c r="A11" s="8" t="s">
        <v>178</v>
      </c>
      <c r="B11" s="8">
        <f>Calculation!B52</f>
        <v>196.122112659477</v>
      </c>
      <c r="C11" s="8">
        <v>0</v>
      </c>
      <c r="D11" s="8">
        <v>0</v>
      </c>
    </row>
    <row r="12" spans="1:4">
      <c r="A12" s="8" t="s">
        <v>2207</v>
      </c>
      <c r="B12" s="8">
        <f>Calculation!B53</f>
        <v>2295</v>
      </c>
      <c r="C12" s="8">
        <v>0</v>
      </c>
      <c r="D12" s="8">
        <v>0</v>
      </c>
    </row>
    <row r="13" spans="1:4">
      <c r="A13" s="8" t="s">
        <v>159</v>
      </c>
      <c r="B13" s="8">
        <f>Calculation!B54</f>
        <v>502</v>
      </c>
      <c r="C13" s="8">
        <v>0</v>
      </c>
      <c r="D13" s="8">
        <v>0</v>
      </c>
    </row>
    <row r="14" spans="1:4">
      <c r="A14" s="8" t="s">
        <v>2208</v>
      </c>
      <c r="B14" s="8">
        <f>Calculation!B55</f>
        <v>426</v>
      </c>
      <c r="C14" s="8">
        <v>0</v>
      </c>
      <c r="D14" s="8">
        <v>0</v>
      </c>
    </row>
    <row r="15" spans="1:4">
      <c r="A15" s="8" t="s">
        <v>179</v>
      </c>
      <c r="B15" s="8">
        <f>Calculation!B56</f>
        <v>44.744700694501</v>
      </c>
      <c r="C15" s="8">
        <v>0</v>
      </c>
      <c r="D15" s="8">
        <v>0</v>
      </c>
    </row>
    <row r="16" spans="1:4">
      <c r="A16" s="8" t="s">
        <v>180</v>
      </c>
      <c r="B16" s="8">
        <f>Calculation!B57</f>
        <v>619.133186646022</v>
      </c>
      <c r="C16" s="8">
        <v>0</v>
      </c>
      <c r="D16" s="8">
        <v>0</v>
      </c>
    </row>
    <row r="17" spans="1:4">
      <c r="A17" s="8" t="s">
        <v>156</v>
      </c>
      <c r="B17" s="8">
        <f>Calculation!B58</f>
        <v>410</v>
      </c>
      <c r="C17" s="8">
        <v>0</v>
      </c>
      <c r="D17" s="8">
        <v>0</v>
      </c>
    </row>
    <row r="18" spans="1:4">
      <c r="A18" s="8" t="s">
        <v>2218</v>
      </c>
      <c r="B18" s="8">
        <f>Calculation!B59</f>
        <v>354</v>
      </c>
      <c r="C18" s="8">
        <v>0</v>
      </c>
      <c r="D18" s="8">
        <v>0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C12"/>
  <sheetViews>
    <sheetView workbookViewId="0">
      <selection activeCell="B2" sqref="B2"/>
    </sheetView>
  </sheetViews>
  <sheetFormatPr defaultColWidth="9" defaultRowHeight="14" outlineLevelCol="2"/>
  <cols>
    <col min="1" max="1" width="15.0833333333333" style="8" customWidth="1"/>
    <col min="2" max="2" width="11" style="8" customWidth="1"/>
    <col min="3" max="3" width="24.25" style="8" customWidth="1"/>
    <col min="4" max="16384" width="9" style="8"/>
  </cols>
  <sheetData>
    <row r="1" spans="2:3">
      <c r="B1" s="8" t="s">
        <v>2222</v>
      </c>
      <c r="C1" s="9"/>
    </row>
    <row r="2" spans="1:2">
      <c r="A2" s="8" t="s">
        <v>2223</v>
      </c>
      <c r="B2" s="10">
        <v>1</v>
      </c>
    </row>
    <row r="3" spans="2:2">
      <c r="B3" s="11"/>
    </row>
    <row r="4" spans="2:2">
      <c r="B4" s="11"/>
    </row>
    <row r="5" spans="2:2">
      <c r="B5" s="11"/>
    </row>
    <row r="6" spans="2:2">
      <c r="B6" s="11"/>
    </row>
    <row r="7" spans="2:2">
      <c r="B7" s="11"/>
    </row>
    <row r="8" spans="2:2">
      <c r="B8" s="11"/>
    </row>
    <row r="9" spans="2:2">
      <c r="B9" s="11"/>
    </row>
    <row r="10" spans="2:2">
      <c r="B10" s="11"/>
    </row>
    <row r="11" spans="2:2">
      <c r="B11" s="11"/>
    </row>
    <row r="12" spans="2:2">
      <c r="B12" s="11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Q17"/>
  <sheetViews>
    <sheetView tabSelected="1" workbookViewId="0">
      <selection activeCell="D14" sqref="D14"/>
    </sheetView>
  </sheetViews>
  <sheetFormatPr defaultColWidth="9" defaultRowHeight="14"/>
  <cols>
    <col min="1" max="1" width="27.3333333333333" customWidth="1"/>
  </cols>
  <sheetData>
    <row r="1" spans="1:43">
      <c r="A1" t="str">
        <f>Calculation!A3</f>
        <v>Mandated Construction (MW)</v>
      </c>
      <c r="B1">
        <f>Calculation!B3</f>
        <v>2019</v>
      </c>
      <c r="C1">
        <f>Calculation!C3</f>
        <v>2020</v>
      </c>
      <c r="D1">
        <f>Calculation!D3</f>
        <v>2021</v>
      </c>
      <c r="E1">
        <f>Calculation!E3</f>
        <v>2022</v>
      </c>
      <c r="F1">
        <f>Calculation!F3</f>
        <v>2023</v>
      </c>
      <c r="G1">
        <f>Calculation!G3</f>
        <v>2024</v>
      </c>
      <c r="H1">
        <f>Calculation!H3</f>
        <v>2025</v>
      </c>
      <c r="I1">
        <f>Calculation!I3</f>
        <v>2026</v>
      </c>
      <c r="J1">
        <f>Calculation!J3</f>
        <v>2027</v>
      </c>
      <c r="K1">
        <f>Calculation!K3</f>
        <v>2028</v>
      </c>
      <c r="L1">
        <f>Calculation!L3</f>
        <v>2029</v>
      </c>
      <c r="M1">
        <f>Calculation!M3</f>
        <v>2030</v>
      </c>
      <c r="N1">
        <f>Calculation!N3</f>
        <v>2031</v>
      </c>
      <c r="O1">
        <f>Calculation!O3</f>
        <v>2032</v>
      </c>
      <c r="P1">
        <f>Calculation!P3</f>
        <v>2033</v>
      </c>
      <c r="Q1">
        <f>Calculation!Q3</f>
        <v>2034</v>
      </c>
      <c r="R1">
        <f>Calculation!R3</f>
        <v>2035</v>
      </c>
      <c r="S1">
        <f>Calculation!S3</f>
        <v>2036</v>
      </c>
      <c r="T1">
        <f>Calculation!T3</f>
        <v>2037</v>
      </c>
      <c r="U1">
        <f>Calculation!U3</f>
        <v>2038</v>
      </c>
      <c r="V1">
        <f>Calculation!V3</f>
        <v>2039</v>
      </c>
      <c r="W1">
        <f>Calculation!W3</f>
        <v>2040</v>
      </c>
      <c r="X1">
        <f>Calculation!X3</f>
        <v>2041</v>
      </c>
      <c r="Y1">
        <f>Calculation!Y3</f>
        <v>2042</v>
      </c>
      <c r="Z1">
        <f>Calculation!Z3</f>
        <v>2043</v>
      </c>
      <c r="AA1">
        <f>Calculation!AA3</f>
        <v>2044</v>
      </c>
      <c r="AB1">
        <f>Calculation!AB3</f>
        <v>2045</v>
      </c>
      <c r="AC1">
        <f>Calculation!AC3</f>
        <v>2046</v>
      </c>
      <c r="AD1">
        <f>Calculation!AD3</f>
        <v>2047</v>
      </c>
      <c r="AE1">
        <f>Calculation!AE3</f>
        <v>2048</v>
      </c>
      <c r="AF1">
        <f>Calculation!AF3</f>
        <v>2049</v>
      </c>
      <c r="AG1">
        <f>Calculation!AG3</f>
        <v>2050</v>
      </c>
      <c r="AH1">
        <f>Calculation!AH3</f>
        <v>2051</v>
      </c>
      <c r="AI1">
        <f>Calculation!AI3</f>
        <v>2052</v>
      </c>
      <c r="AJ1">
        <f>Calculation!AJ3</f>
        <v>2053</v>
      </c>
      <c r="AK1">
        <f>Calculation!AK3</f>
        <v>2054</v>
      </c>
      <c r="AL1">
        <f>Calculation!AL3</f>
        <v>2055</v>
      </c>
      <c r="AM1">
        <f>Calculation!AM3</f>
        <v>2056</v>
      </c>
      <c r="AN1">
        <f>Calculation!AN3</f>
        <v>2057</v>
      </c>
      <c r="AO1">
        <f>Calculation!AO3</f>
        <v>2058</v>
      </c>
      <c r="AP1">
        <f>Calculation!AP3</f>
        <v>2059</v>
      </c>
      <c r="AQ1">
        <f>Calculation!AQ3</f>
        <v>2060</v>
      </c>
    </row>
    <row r="2" spans="1:43">
      <c r="A2" t="str">
        <f>Calculation!A4</f>
        <v>hard coal</v>
      </c>
      <c r="B2" s="1">
        <f>Calculation!B4</f>
        <v>0</v>
      </c>
      <c r="C2" s="1">
        <f>Calculation!C4</f>
        <v>0</v>
      </c>
      <c r="D2" s="1">
        <f>Calculation!D4</f>
        <v>0</v>
      </c>
      <c r="E2" s="1">
        <f>Calculation!E4</f>
        <v>650</v>
      </c>
      <c r="F2" s="1">
        <f>Calculation!F4</f>
        <v>0</v>
      </c>
      <c r="G2" s="5">
        <f>Calculation!G4</f>
        <v>0</v>
      </c>
      <c r="H2" s="5">
        <f>Calculation!H4</f>
        <v>0</v>
      </c>
      <c r="I2" s="5">
        <f>Calculation!I4</f>
        <v>0</v>
      </c>
      <c r="J2" s="5">
        <f>Calculation!J4</f>
        <v>0</v>
      </c>
      <c r="K2" s="5">
        <f>Calculation!K4</f>
        <v>0</v>
      </c>
      <c r="L2" s="5">
        <f>Calculation!L4</f>
        <v>0</v>
      </c>
      <c r="M2">
        <f>Calculation!M4</f>
        <v>0</v>
      </c>
      <c r="N2">
        <f>Calculation!N4</f>
        <v>0</v>
      </c>
      <c r="O2">
        <f>Calculation!O4</f>
        <v>0</v>
      </c>
      <c r="P2">
        <f>Calculation!P4</f>
        <v>0</v>
      </c>
      <c r="Q2">
        <f>Calculation!Q4</f>
        <v>0</v>
      </c>
      <c r="R2">
        <f>Calculation!R4</f>
        <v>0</v>
      </c>
      <c r="S2">
        <f>Calculation!S4</f>
        <v>0</v>
      </c>
      <c r="T2">
        <f>Calculation!T4</f>
        <v>0</v>
      </c>
      <c r="U2">
        <f>Calculation!U4</f>
        <v>0</v>
      </c>
      <c r="V2">
        <f>Calculation!V4</f>
        <v>0</v>
      </c>
      <c r="W2">
        <f>Calculation!W4</f>
        <v>0</v>
      </c>
      <c r="X2">
        <f>Calculation!X4</f>
        <v>0</v>
      </c>
      <c r="Y2">
        <f>Calculation!Y4</f>
        <v>0</v>
      </c>
      <c r="Z2">
        <f>Calculation!Z4</f>
        <v>0</v>
      </c>
      <c r="AA2">
        <f>Calculation!AA4</f>
        <v>0</v>
      </c>
      <c r="AB2">
        <f>Calculation!AB4</f>
        <v>0</v>
      </c>
      <c r="AC2">
        <f>Calculation!AC4</f>
        <v>0</v>
      </c>
      <c r="AD2">
        <f>Calculation!AD4</f>
        <v>0</v>
      </c>
      <c r="AE2">
        <f>Calculation!AE4</f>
        <v>0</v>
      </c>
      <c r="AF2">
        <f>Calculation!AF4</f>
        <v>0</v>
      </c>
      <c r="AG2">
        <f>Calculation!AG4</f>
        <v>0</v>
      </c>
      <c r="AH2">
        <f>Calculation!AH4</f>
        <v>0</v>
      </c>
      <c r="AI2">
        <f>Calculation!AI4</f>
        <v>0</v>
      </c>
      <c r="AJ2">
        <f>Calculation!AJ4</f>
        <v>0</v>
      </c>
      <c r="AK2">
        <f>Calculation!AK4</f>
        <v>0</v>
      </c>
      <c r="AL2">
        <f>Calculation!AL4</f>
        <v>0</v>
      </c>
      <c r="AM2">
        <f>Calculation!AM4</f>
        <v>0</v>
      </c>
      <c r="AN2">
        <f>Calculation!AN4</f>
        <v>0</v>
      </c>
      <c r="AO2">
        <f>Calculation!AO4</f>
        <v>0</v>
      </c>
      <c r="AP2">
        <f>Calculation!AP4</f>
        <v>0</v>
      </c>
      <c r="AQ2">
        <f>Calculation!AQ4</f>
        <v>0</v>
      </c>
    </row>
    <row r="3" spans="1:43">
      <c r="A3" t="str">
        <f>Calculation!A5</f>
        <v>natural gas nonpeaker</v>
      </c>
      <c r="B3" s="6">
        <f>Calculation!B5</f>
        <v>0</v>
      </c>
      <c r="C3" s="6">
        <f>Calculation!C5</f>
        <v>0</v>
      </c>
      <c r="D3" s="6">
        <f>Calculation!D5</f>
        <v>0</v>
      </c>
      <c r="E3" s="2">
        <f>Calculation!E5</f>
        <v>0</v>
      </c>
      <c r="F3" s="2">
        <f>Calculation!F5</f>
        <v>0</v>
      </c>
      <c r="G3" s="2">
        <f>Calculation!G5</f>
        <v>0</v>
      </c>
      <c r="H3" s="2">
        <f>Calculation!H5</f>
        <v>0</v>
      </c>
      <c r="I3" s="2">
        <f>Calculation!I5</f>
        <v>0</v>
      </c>
      <c r="J3" s="2">
        <f>Calculation!J5</f>
        <v>0</v>
      </c>
      <c r="K3" s="2">
        <f>Calculation!K5</f>
        <v>0</v>
      </c>
      <c r="L3" s="2">
        <f>Calculation!L5</f>
        <v>0</v>
      </c>
      <c r="M3">
        <f>Calculation!M5</f>
        <v>0</v>
      </c>
      <c r="N3">
        <f>Calculation!N5</f>
        <v>0</v>
      </c>
      <c r="O3">
        <f>Calculation!O5</f>
        <v>0</v>
      </c>
      <c r="P3">
        <f>Calculation!P5</f>
        <v>0</v>
      </c>
      <c r="Q3">
        <f>Calculation!Q5</f>
        <v>0</v>
      </c>
      <c r="R3">
        <f>Calculation!R5</f>
        <v>0</v>
      </c>
      <c r="S3">
        <f>Calculation!S5</f>
        <v>0</v>
      </c>
      <c r="T3">
        <f>Calculation!T5</f>
        <v>0</v>
      </c>
      <c r="U3">
        <f>Calculation!U5</f>
        <v>0</v>
      </c>
      <c r="V3">
        <f>Calculation!V5</f>
        <v>0</v>
      </c>
      <c r="W3">
        <f>Calculation!W5</f>
        <v>0</v>
      </c>
      <c r="X3">
        <f>Calculation!X5</f>
        <v>0</v>
      </c>
      <c r="Y3">
        <f>Calculation!Y5</f>
        <v>0</v>
      </c>
      <c r="Z3">
        <f>Calculation!Z5</f>
        <v>0</v>
      </c>
      <c r="AA3">
        <f>Calculation!AA5</f>
        <v>0</v>
      </c>
      <c r="AB3">
        <f>Calculation!AB5</f>
        <v>0</v>
      </c>
      <c r="AC3">
        <f>Calculation!AC5</f>
        <v>0</v>
      </c>
      <c r="AD3">
        <f>Calculation!AD5</f>
        <v>0</v>
      </c>
      <c r="AE3">
        <f>Calculation!AE5</f>
        <v>0</v>
      </c>
      <c r="AF3">
        <f>Calculation!AF5</f>
        <v>0</v>
      </c>
      <c r="AG3">
        <f>Calculation!AG5</f>
        <v>0</v>
      </c>
      <c r="AH3">
        <f>Calculation!AH5</f>
        <v>0</v>
      </c>
      <c r="AI3">
        <f>Calculation!AI5</f>
        <v>0</v>
      </c>
      <c r="AJ3">
        <f>Calculation!AJ5</f>
        <v>0</v>
      </c>
      <c r="AK3">
        <f>Calculation!AK5</f>
        <v>0</v>
      </c>
      <c r="AL3">
        <f>Calculation!AL5</f>
        <v>0</v>
      </c>
      <c r="AM3">
        <f>Calculation!AM5</f>
        <v>0</v>
      </c>
      <c r="AN3">
        <f>Calculation!AN5</f>
        <v>0</v>
      </c>
      <c r="AO3">
        <f>Calculation!AO5</f>
        <v>0</v>
      </c>
      <c r="AP3">
        <f>Calculation!AP5</f>
        <v>0</v>
      </c>
      <c r="AQ3">
        <f>Calculation!AQ5</f>
        <v>0</v>
      </c>
    </row>
    <row r="4" spans="1:43">
      <c r="A4" t="str">
        <f>Calculation!A6</f>
        <v>nuclear</v>
      </c>
      <c r="B4" s="6">
        <f>Calculation!B6</f>
        <v>0</v>
      </c>
      <c r="C4" s="6">
        <f>Calculation!C6</f>
        <v>0</v>
      </c>
      <c r="D4" s="6">
        <f>Calculation!D6</f>
        <v>0</v>
      </c>
      <c r="E4" s="6">
        <f>Calculation!E6</f>
        <v>0</v>
      </c>
      <c r="F4" s="6">
        <f>Calculation!F6</f>
        <v>0</v>
      </c>
      <c r="G4" s="6">
        <f>Calculation!G6</f>
        <v>0</v>
      </c>
      <c r="H4" s="6">
        <f>Calculation!H6</f>
        <v>0</v>
      </c>
      <c r="I4" s="2">
        <f>Calculation!I6</f>
        <v>0</v>
      </c>
      <c r="J4" s="2">
        <f>Calculation!J6</f>
        <v>0</v>
      </c>
      <c r="K4" s="2">
        <f>Calculation!K6</f>
        <v>0</v>
      </c>
      <c r="L4" s="2">
        <f>Calculation!L6</f>
        <v>0</v>
      </c>
      <c r="M4">
        <f>Calculation!M6</f>
        <v>0</v>
      </c>
      <c r="N4">
        <f>Calculation!N6</f>
        <v>0</v>
      </c>
      <c r="O4">
        <f>Calculation!O6</f>
        <v>0</v>
      </c>
      <c r="P4">
        <f>Calculation!P6</f>
        <v>0</v>
      </c>
      <c r="Q4">
        <f>Calculation!Q6</f>
        <v>0</v>
      </c>
      <c r="R4">
        <f>Calculation!R6</f>
        <v>0</v>
      </c>
      <c r="S4">
        <f>Calculation!S6</f>
        <v>0</v>
      </c>
      <c r="T4">
        <f>Calculation!T6</f>
        <v>0</v>
      </c>
      <c r="U4">
        <f>Calculation!U6</f>
        <v>0</v>
      </c>
      <c r="V4">
        <f>Calculation!V6</f>
        <v>0</v>
      </c>
      <c r="W4">
        <f>Calculation!W6</f>
        <v>0</v>
      </c>
      <c r="X4">
        <f>Calculation!X6</f>
        <v>0</v>
      </c>
      <c r="Y4">
        <f>Calculation!Y6</f>
        <v>0</v>
      </c>
      <c r="Z4">
        <f>Calculation!Z6</f>
        <v>0</v>
      </c>
      <c r="AA4">
        <f>Calculation!AA6</f>
        <v>0</v>
      </c>
      <c r="AB4">
        <f>Calculation!AB6</f>
        <v>0</v>
      </c>
      <c r="AC4">
        <f>Calculation!AC6</f>
        <v>0</v>
      </c>
      <c r="AD4">
        <f>Calculation!AD6</f>
        <v>0</v>
      </c>
      <c r="AE4">
        <f>Calculation!AE6</f>
        <v>0</v>
      </c>
      <c r="AF4">
        <f>Calculation!AF6</f>
        <v>0</v>
      </c>
      <c r="AG4">
        <f>Calculation!AG6</f>
        <v>0</v>
      </c>
      <c r="AH4">
        <f>Calculation!AH6</f>
        <v>0</v>
      </c>
      <c r="AI4">
        <f>Calculation!AI6</f>
        <v>0</v>
      </c>
      <c r="AJ4">
        <f>Calculation!AJ6</f>
        <v>0</v>
      </c>
      <c r="AK4">
        <f>Calculation!AK6</f>
        <v>0</v>
      </c>
      <c r="AL4">
        <f>Calculation!AL6</f>
        <v>0</v>
      </c>
      <c r="AM4">
        <f>Calculation!AM6</f>
        <v>0</v>
      </c>
      <c r="AN4">
        <f>Calculation!AN6</f>
        <v>0</v>
      </c>
      <c r="AO4">
        <f>Calculation!AO6</f>
        <v>0</v>
      </c>
      <c r="AP4">
        <f>Calculation!AP6</f>
        <v>0</v>
      </c>
      <c r="AQ4">
        <f>Calculation!AQ6</f>
        <v>0</v>
      </c>
    </row>
    <row r="5" spans="1:43">
      <c r="A5" t="str">
        <f>Calculation!A7</f>
        <v>hydro</v>
      </c>
      <c r="B5" s="1">
        <f>Calculation!B7</f>
        <v>0</v>
      </c>
      <c r="C5" s="1">
        <f>Calculation!C7</f>
        <v>0</v>
      </c>
      <c r="D5" s="1">
        <f>Calculation!D7</f>
        <v>0</v>
      </c>
      <c r="E5" s="2">
        <f>Calculation!E7</f>
        <v>0</v>
      </c>
      <c r="F5" s="2">
        <f>Calculation!F7</f>
        <v>0</v>
      </c>
      <c r="G5" s="2">
        <f>Calculation!G7</f>
        <v>0</v>
      </c>
      <c r="H5" s="2">
        <f>Calculation!H7</f>
        <v>0</v>
      </c>
      <c r="I5" s="2">
        <f>Calculation!I7</f>
        <v>0</v>
      </c>
      <c r="J5" s="2">
        <f>Calculation!J7</f>
        <v>0</v>
      </c>
      <c r="K5" s="2">
        <f>Calculation!K7</f>
        <v>0</v>
      </c>
      <c r="L5" s="2">
        <f>Calculation!L7</f>
        <v>0</v>
      </c>
      <c r="M5">
        <f>Calculation!M7</f>
        <v>0</v>
      </c>
      <c r="N5">
        <f>Calculation!N7</f>
        <v>0</v>
      </c>
      <c r="O5">
        <f>Calculation!O7</f>
        <v>0</v>
      </c>
      <c r="P5">
        <f>Calculation!P7</f>
        <v>0</v>
      </c>
      <c r="Q5">
        <f>Calculation!Q7</f>
        <v>0</v>
      </c>
      <c r="R5">
        <f>Calculation!R7</f>
        <v>0</v>
      </c>
      <c r="S5">
        <f>Calculation!S7</f>
        <v>0</v>
      </c>
      <c r="T5">
        <f>Calculation!T7</f>
        <v>0</v>
      </c>
      <c r="U5">
        <f>Calculation!U7</f>
        <v>0</v>
      </c>
      <c r="V5">
        <f>Calculation!V7</f>
        <v>0</v>
      </c>
      <c r="W5">
        <f>Calculation!W7</f>
        <v>0</v>
      </c>
      <c r="X5">
        <f>Calculation!X7</f>
        <v>0</v>
      </c>
      <c r="Y5">
        <f>Calculation!Y7</f>
        <v>0</v>
      </c>
      <c r="Z5">
        <f>Calculation!Z7</f>
        <v>0</v>
      </c>
      <c r="AA5">
        <f>Calculation!AA7</f>
        <v>0</v>
      </c>
      <c r="AB5">
        <f>Calculation!AB7</f>
        <v>0</v>
      </c>
      <c r="AC5">
        <f>Calculation!AC7</f>
        <v>0</v>
      </c>
      <c r="AD5">
        <f>Calculation!AD7</f>
        <v>0</v>
      </c>
      <c r="AE5">
        <f>Calculation!AE7</f>
        <v>0</v>
      </c>
      <c r="AF5">
        <f>Calculation!AF7</f>
        <v>0</v>
      </c>
      <c r="AG5">
        <f>Calculation!AG7</f>
        <v>0</v>
      </c>
      <c r="AH5">
        <f>Calculation!AH7</f>
        <v>0</v>
      </c>
      <c r="AI5">
        <f>Calculation!AI7</f>
        <v>0</v>
      </c>
      <c r="AJ5">
        <f>Calculation!AJ7</f>
        <v>0</v>
      </c>
      <c r="AK5">
        <f>Calculation!AK7</f>
        <v>0</v>
      </c>
      <c r="AL5">
        <f>Calculation!AL7</f>
        <v>0</v>
      </c>
      <c r="AM5">
        <f>Calculation!AM7</f>
        <v>0</v>
      </c>
      <c r="AN5">
        <f>Calculation!AN7</f>
        <v>0</v>
      </c>
      <c r="AO5">
        <f>Calculation!AO7</f>
        <v>0</v>
      </c>
      <c r="AP5">
        <f>Calculation!AP7</f>
        <v>0</v>
      </c>
      <c r="AQ5">
        <f>Calculation!AQ7</f>
        <v>0</v>
      </c>
    </row>
    <row r="6" spans="1:43">
      <c r="A6" t="str">
        <f>Calculation!A8</f>
        <v>onshore wind</v>
      </c>
      <c r="B6" s="6">
        <f>Calculation!B8</f>
        <v>6</v>
      </c>
      <c r="C6" s="6">
        <f>Calculation!C8</f>
        <v>12</v>
      </c>
      <c r="D6" s="6">
        <f>Calculation!D8</f>
        <v>0.400000000000006</v>
      </c>
      <c r="E6" s="6">
        <f>Calculation!E8</f>
        <v>0</v>
      </c>
      <c r="F6" s="2">
        <f>Calculation!F8</f>
        <v>0</v>
      </c>
      <c r="G6" s="2">
        <f>Calculation!G8</f>
        <v>0</v>
      </c>
      <c r="H6" s="2">
        <f>Calculation!H8</f>
        <v>0</v>
      </c>
      <c r="I6" s="2">
        <f>Calculation!I8</f>
        <v>0</v>
      </c>
      <c r="J6" s="2">
        <f>Calculation!J8</f>
        <v>0</v>
      </c>
      <c r="K6" s="2">
        <f>Calculation!K8</f>
        <v>0</v>
      </c>
      <c r="L6" s="2">
        <f>Calculation!L8</f>
        <v>0</v>
      </c>
      <c r="M6">
        <f>Calculation!M8</f>
        <v>0</v>
      </c>
      <c r="N6">
        <f>Calculation!N8</f>
        <v>0</v>
      </c>
      <c r="O6">
        <f>Calculation!O8</f>
        <v>0</v>
      </c>
      <c r="P6">
        <f>Calculation!P8</f>
        <v>0</v>
      </c>
      <c r="Q6">
        <f>Calculation!Q8</f>
        <v>0</v>
      </c>
      <c r="R6">
        <f>Calculation!R8</f>
        <v>0</v>
      </c>
      <c r="S6">
        <f>Calculation!S8</f>
        <v>0</v>
      </c>
      <c r="T6">
        <f>Calculation!T8</f>
        <v>0</v>
      </c>
      <c r="U6">
        <f>Calculation!U8</f>
        <v>0</v>
      </c>
      <c r="V6">
        <f>Calculation!V8</f>
        <v>0</v>
      </c>
      <c r="W6">
        <f>Calculation!W8</f>
        <v>0</v>
      </c>
      <c r="X6">
        <f>Calculation!X8</f>
        <v>0</v>
      </c>
      <c r="Y6">
        <f>Calculation!Y8</f>
        <v>0</v>
      </c>
      <c r="Z6">
        <f>Calculation!Z8</f>
        <v>0</v>
      </c>
      <c r="AA6">
        <f>Calculation!AA8</f>
        <v>0</v>
      </c>
      <c r="AB6">
        <f>Calculation!AB8</f>
        <v>0</v>
      </c>
      <c r="AC6">
        <f>Calculation!AC8</f>
        <v>0</v>
      </c>
      <c r="AD6">
        <f>Calculation!AD8</f>
        <v>0</v>
      </c>
      <c r="AE6">
        <f>Calculation!AE8</f>
        <v>0</v>
      </c>
      <c r="AF6">
        <f>Calculation!AF8</f>
        <v>0</v>
      </c>
      <c r="AG6">
        <f>Calculation!AG8</f>
        <v>0</v>
      </c>
      <c r="AH6">
        <f>Calculation!AH8</f>
        <v>0</v>
      </c>
      <c r="AI6">
        <f>Calculation!AI8</f>
        <v>0</v>
      </c>
      <c r="AJ6">
        <f>Calculation!AJ8</f>
        <v>0</v>
      </c>
      <c r="AK6">
        <f>Calculation!AK8</f>
        <v>0</v>
      </c>
      <c r="AL6">
        <f>Calculation!AL8</f>
        <v>0</v>
      </c>
      <c r="AM6">
        <f>Calculation!AM8</f>
        <v>0</v>
      </c>
      <c r="AN6">
        <f>Calculation!AN8</f>
        <v>0</v>
      </c>
      <c r="AO6">
        <f>Calculation!AO8</f>
        <v>0</v>
      </c>
      <c r="AP6">
        <f>Calculation!AP8</f>
        <v>0</v>
      </c>
      <c r="AQ6">
        <f>Calculation!AQ8</f>
        <v>0</v>
      </c>
    </row>
    <row r="7" spans="1:43">
      <c r="A7" t="str">
        <f>Calculation!A9</f>
        <v>solar PV</v>
      </c>
      <c r="B7" s="7">
        <f>Calculation!B9</f>
        <v>0</v>
      </c>
      <c r="C7" s="6">
        <f>Calculation!C9</f>
        <v>137</v>
      </c>
      <c r="D7" s="6">
        <f>Calculation!D9</f>
        <v>43.9</v>
      </c>
      <c r="E7" s="7">
        <f>Calculation!E9</f>
        <v>0</v>
      </c>
      <c r="F7" s="2">
        <f>Calculation!F9</f>
        <v>0</v>
      </c>
      <c r="G7" s="2">
        <f>Calculation!G9</f>
        <v>0</v>
      </c>
      <c r="H7" s="2">
        <f>Calculation!H9</f>
        <v>0</v>
      </c>
      <c r="I7" s="2">
        <f>Calculation!I9</f>
        <v>0</v>
      </c>
      <c r="J7" s="2">
        <f>Calculation!J9</f>
        <v>0</v>
      </c>
      <c r="K7" s="2">
        <f>Calculation!K9</f>
        <v>0</v>
      </c>
      <c r="L7" s="2">
        <f>Calculation!L9</f>
        <v>0</v>
      </c>
      <c r="M7">
        <f>Calculation!M9</f>
        <v>0</v>
      </c>
      <c r="N7">
        <f>Calculation!N9</f>
        <v>0</v>
      </c>
      <c r="O7">
        <f>Calculation!O9</f>
        <v>0</v>
      </c>
      <c r="P7">
        <f>Calculation!P9</f>
        <v>0</v>
      </c>
      <c r="Q7">
        <f>Calculation!Q9</f>
        <v>0</v>
      </c>
      <c r="R7">
        <f>Calculation!R9</f>
        <v>0</v>
      </c>
      <c r="S7">
        <f>Calculation!S9</f>
        <v>0</v>
      </c>
      <c r="T7">
        <f>Calculation!T9</f>
        <v>0</v>
      </c>
      <c r="U7">
        <f>Calculation!U9</f>
        <v>0</v>
      </c>
      <c r="V7">
        <f>Calculation!V9</f>
        <v>0</v>
      </c>
      <c r="W7">
        <f>Calculation!W9</f>
        <v>0</v>
      </c>
      <c r="X7">
        <f>Calculation!X9</f>
        <v>0</v>
      </c>
      <c r="Y7">
        <f>Calculation!Y9</f>
        <v>0</v>
      </c>
      <c r="Z7">
        <f>Calculation!Z9</f>
        <v>0</v>
      </c>
      <c r="AA7">
        <f>Calculation!AA9</f>
        <v>0</v>
      </c>
      <c r="AB7">
        <f>Calculation!AB9</f>
        <v>0</v>
      </c>
      <c r="AC7">
        <f>Calculation!AC9</f>
        <v>0</v>
      </c>
      <c r="AD7">
        <f>Calculation!AD9</f>
        <v>0</v>
      </c>
      <c r="AE7">
        <f>Calculation!AE9</f>
        <v>0</v>
      </c>
      <c r="AF7">
        <f>Calculation!AF9</f>
        <v>0</v>
      </c>
      <c r="AG7">
        <f>Calculation!AG9</f>
        <v>0</v>
      </c>
      <c r="AH7">
        <f>Calculation!AH9</f>
        <v>0</v>
      </c>
      <c r="AI7">
        <f>Calculation!AI9</f>
        <v>0</v>
      </c>
      <c r="AJ7">
        <f>Calculation!AJ9</f>
        <v>0</v>
      </c>
      <c r="AK7">
        <f>Calculation!AK9</f>
        <v>0</v>
      </c>
      <c r="AL7">
        <f>Calculation!AL9</f>
        <v>0</v>
      </c>
      <c r="AM7">
        <f>Calculation!AM9</f>
        <v>0</v>
      </c>
      <c r="AN7">
        <f>Calculation!AN9</f>
        <v>0</v>
      </c>
      <c r="AO7">
        <f>Calculation!AO9</f>
        <v>0</v>
      </c>
      <c r="AP7">
        <f>Calculation!AP9</f>
        <v>0</v>
      </c>
      <c r="AQ7">
        <f>Calculation!AQ9</f>
        <v>0</v>
      </c>
    </row>
    <row r="8" spans="1:43">
      <c r="A8" t="str">
        <f>Calculation!A10</f>
        <v>solar thermal</v>
      </c>
      <c r="B8" s="6">
        <f>Calculation!B10</f>
        <v>0</v>
      </c>
      <c r="C8" s="6">
        <f>Calculation!C10</f>
        <v>0</v>
      </c>
      <c r="D8" s="6">
        <f>Calculation!D10</f>
        <v>0</v>
      </c>
      <c r="E8" s="6">
        <f>Calculation!E10</f>
        <v>0</v>
      </c>
      <c r="F8" s="2">
        <f>Calculation!F10</f>
        <v>0</v>
      </c>
      <c r="G8" s="2">
        <f>Calculation!G10</f>
        <v>0</v>
      </c>
      <c r="H8" s="2">
        <f>Calculation!H10</f>
        <v>0</v>
      </c>
      <c r="I8" s="2">
        <f>Calculation!I10</f>
        <v>0</v>
      </c>
      <c r="J8" s="2">
        <f>Calculation!J10</f>
        <v>0</v>
      </c>
      <c r="K8" s="2">
        <f>Calculation!K10</f>
        <v>0</v>
      </c>
      <c r="L8" s="2">
        <f>Calculation!L10</f>
        <v>0</v>
      </c>
      <c r="M8">
        <f>Calculation!M10</f>
        <v>0</v>
      </c>
      <c r="N8">
        <f>Calculation!N10</f>
        <v>0</v>
      </c>
      <c r="O8">
        <f>Calculation!O10</f>
        <v>0</v>
      </c>
      <c r="P8">
        <f>Calculation!P10</f>
        <v>0</v>
      </c>
      <c r="Q8">
        <f>Calculation!Q10</f>
        <v>0</v>
      </c>
      <c r="R8">
        <f>Calculation!R10</f>
        <v>0</v>
      </c>
      <c r="S8">
        <f>Calculation!S10</f>
        <v>0</v>
      </c>
      <c r="T8">
        <f>Calculation!T10</f>
        <v>0</v>
      </c>
      <c r="U8">
        <f>Calculation!U10</f>
        <v>0</v>
      </c>
      <c r="V8">
        <f>Calculation!V10</f>
        <v>0</v>
      </c>
      <c r="W8">
        <f>Calculation!W10</f>
        <v>0</v>
      </c>
      <c r="X8">
        <f>Calculation!X10</f>
        <v>0</v>
      </c>
      <c r="Y8">
        <f>Calculation!Y10</f>
        <v>0</v>
      </c>
      <c r="Z8">
        <f>Calculation!Z10</f>
        <v>0</v>
      </c>
      <c r="AA8">
        <f>Calculation!AA10</f>
        <v>0</v>
      </c>
      <c r="AB8">
        <f>Calculation!AB10</f>
        <v>0</v>
      </c>
      <c r="AC8">
        <f>Calculation!AC10</f>
        <v>0</v>
      </c>
      <c r="AD8">
        <f>Calculation!AD10</f>
        <v>0</v>
      </c>
      <c r="AE8">
        <f>Calculation!AE10</f>
        <v>0</v>
      </c>
      <c r="AF8">
        <f>Calculation!AF10</f>
        <v>0</v>
      </c>
      <c r="AG8">
        <f>Calculation!AG10</f>
        <v>0</v>
      </c>
      <c r="AH8">
        <f>Calculation!AH10</f>
        <v>0</v>
      </c>
      <c r="AI8">
        <f>Calculation!AI10</f>
        <v>0</v>
      </c>
      <c r="AJ8">
        <f>Calculation!AJ10</f>
        <v>0</v>
      </c>
      <c r="AK8">
        <f>Calculation!AK10</f>
        <v>0</v>
      </c>
      <c r="AL8">
        <f>Calculation!AL10</f>
        <v>0</v>
      </c>
      <c r="AM8">
        <f>Calculation!AM10</f>
        <v>0</v>
      </c>
      <c r="AN8">
        <f>Calculation!AN10</f>
        <v>0</v>
      </c>
      <c r="AO8">
        <f>Calculation!AO10</f>
        <v>0</v>
      </c>
      <c r="AP8">
        <f>Calculation!AP10</f>
        <v>0</v>
      </c>
      <c r="AQ8">
        <f>Calculation!AQ10</f>
        <v>0</v>
      </c>
    </row>
    <row r="9" spans="1:43">
      <c r="A9" t="str">
        <f>Calculation!A11</f>
        <v>biomass</v>
      </c>
      <c r="B9" s="1">
        <f>Calculation!B11</f>
        <v>0</v>
      </c>
      <c r="C9" s="1">
        <f>Calculation!C11</f>
        <v>0</v>
      </c>
      <c r="D9" s="1">
        <f>Calculation!D11</f>
        <v>0</v>
      </c>
      <c r="E9" s="2">
        <f>Calculation!E11</f>
        <v>0</v>
      </c>
      <c r="F9" s="2">
        <f>Calculation!F11</f>
        <v>0</v>
      </c>
      <c r="G9" s="2">
        <f>Calculation!G11</f>
        <v>0</v>
      </c>
      <c r="H9" s="2">
        <f>Calculation!H11</f>
        <v>0</v>
      </c>
      <c r="I9" s="2">
        <f>Calculation!I11</f>
        <v>0</v>
      </c>
      <c r="J9" s="2">
        <f>Calculation!J11</f>
        <v>0</v>
      </c>
      <c r="K9" s="2">
        <f>Calculation!K11</f>
        <v>0</v>
      </c>
      <c r="L9" s="2">
        <f>Calculation!L11</f>
        <v>0</v>
      </c>
      <c r="M9">
        <f>Calculation!M11</f>
        <v>0</v>
      </c>
      <c r="N9">
        <f>Calculation!N11</f>
        <v>0</v>
      </c>
      <c r="O9">
        <f>Calculation!O11</f>
        <v>0</v>
      </c>
      <c r="P9">
        <f>Calculation!P11</f>
        <v>0</v>
      </c>
      <c r="Q9">
        <f>Calculation!Q11</f>
        <v>0</v>
      </c>
      <c r="R9">
        <f>Calculation!R11</f>
        <v>0</v>
      </c>
      <c r="S9">
        <f>Calculation!S11</f>
        <v>0</v>
      </c>
      <c r="T9">
        <f>Calculation!T11</f>
        <v>0</v>
      </c>
      <c r="U9">
        <f>Calculation!U11</f>
        <v>0</v>
      </c>
      <c r="V9">
        <f>Calculation!V11</f>
        <v>0</v>
      </c>
      <c r="W9">
        <f>Calculation!W11</f>
        <v>0</v>
      </c>
      <c r="X9">
        <f>Calculation!X11</f>
        <v>0</v>
      </c>
      <c r="Y9">
        <f>Calculation!Y11</f>
        <v>0</v>
      </c>
      <c r="Z9">
        <f>Calculation!Z11</f>
        <v>0</v>
      </c>
      <c r="AA9">
        <f>Calculation!AA11</f>
        <v>0</v>
      </c>
      <c r="AB9">
        <f>Calculation!AB11</f>
        <v>0</v>
      </c>
      <c r="AC9">
        <f>Calculation!AC11</f>
        <v>0</v>
      </c>
      <c r="AD9">
        <f>Calculation!AD11</f>
        <v>0</v>
      </c>
      <c r="AE9">
        <f>Calculation!AE11</f>
        <v>0</v>
      </c>
      <c r="AF9">
        <f>Calculation!AF11</f>
        <v>0</v>
      </c>
      <c r="AG9">
        <f>Calculation!AG11</f>
        <v>0</v>
      </c>
      <c r="AH9">
        <f>Calculation!AH11</f>
        <v>0</v>
      </c>
      <c r="AI9">
        <f>Calculation!AI11</f>
        <v>0</v>
      </c>
      <c r="AJ9">
        <f>Calculation!AJ11</f>
        <v>0</v>
      </c>
      <c r="AK9">
        <f>Calculation!AK11</f>
        <v>0</v>
      </c>
      <c r="AL9">
        <f>Calculation!AL11</f>
        <v>0</v>
      </c>
      <c r="AM9">
        <f>Calculation!AM11</f>
        <v>0</v>
      </c>
      <c r="AN9">
        <f>Calculation!AN11</f>
        <v>0</v>
      </c>
      <c r="AO9">
        <f>Calculation!AO11</f>
        <v>0</v>
      </c>
      <c r="AP9">
        <f>Calculation!AP11</f>
        <v>0</v>
      </c>
      <c r="AQ9">
        <f>Calculation!AQ11</f>
        <v>0</v>
      </c>
    </row>
    <row r="10" spans="1:43">
      <c r="A10" t="str">
        <f>Calculation!A12</f>
        <v>geothermal</v>
      </c>
      <c r="B10" s="6">
        <f>Calculation!B12</f>
        <v>0</v>
      </c>
      <c r="C10" s="6">
        <f>Calculation!C12</f>
        <v>0</v>
      </c>
      <c r="D10" s="6">
        <f>Calculation!D12</f>
        <v>0</v>
      </c>
      <c r="E10" s="2">
        <f>Calculation!E12</f>
        <v>0</v>
      </c>
      <c r="F10" s="2">
        <f>Calculation!F12</f>
        <v>0</v>
      </c>
      <c r="G10" s="2">
        <f>Calculation!G12</f>
        <v>0</v>
      </c>
      <c r="H10" s="2">
        <f>Calculation!H12</f>
        <v>0</v>
      </c>
      <c r="I10" s="2">
        <f>Calculation!I12</f>
        <v>0</v>
      </c>
      <c r="J10" s="2">
        <f>Calculation!J12</f>
        <v>0</v>
      </c>
      <c r="K10" s="2">
        <f>Calculation!K12</f>
        <v>0</v>
      </c>
      <c r="L10" s="2">
        <f>Calculation!L12</f>
        <v>0</v>
      </c>
      <c r="M10">
        <f>Calculation!M12</f>
        <v>0</v>
      </c>
      <c r="N10">
        <f>Calculation!N12</f>
        <v>0</v>
      </c>
      <c r="O10">
        <f>Calculation!O12</f>
        <v>0</v>
      </c>
      <c r="P10">
        <f>Calculation!P12</f>
        <v>0</v>
      </c>
      <c r="Q10">
        <f>Calculation!Q12</f>
        <v>0</v>
      </c>
      <c r="R10">
        <f>Calculation!R12</f>
        <v>0</v>
      </c>
      <c r="S10">
        <f>Calculation!S12</f>
        <v>0</v>
      </c>
      <c r="T10">
        <f>Calculation!T12</f>
        <v>0</v>
      </c>
      <c r="U10">
        <f>Calculation!U12</f>
        <v>0</v>
      </c>
      <c r="V10">
        <f>Calculation!V12</f>
        <v>0</v>
      </c>
      <c r="W10">
        <f>Calculation!W12</f>
        <v>0</v>
      </c>
      <c r="X10">
        <f>Calculation!X12</f>
        <v>0</v>
      </c>
      <c r="Y10">
        <f>Calculation!Y12</f>
        <v>0</v>
      </c>
      <c r="Z10">
        <f>Calculation!Z12</f>
        <v>0</v>
      </c>
      <c r="AA10">
        <f>Calculation!AA12</f>
        <v>0</v>
      </c>
      <c r="AB10">
        <f>Calculation!AB12</f>
        <v>0</v>
      </c>
      <c r="AC10">
        <f>Calculation!AC12</f>
        <v>0</v>
      </c>
      <c r="AD10">
        <f>Calculation!AD12</f>
        <v>0</v>
      </c>
      <c r="AE10">
        <f>Calculation!AE12</f>
        <v>0</v>
      </c>
      <c r="AF10">
        <f>Calculation!AF12</f>
        <v>0</v>
      </c>
      <c r="AG10">
        <f>Calculation!AG12</f>
        <v>0</v>
      </c>
      <c r="AH10">
        <f>Calculation!AH12</f>
        <v>0</v>
      </c>
      <c r="AI10">
        <f>Calculation!AI12</f>
        <v>0</v>
      </c>
      <c r="AJ10">
        <f>Calculation!AJ12</f>
        <v>0</v>
      </c>
      <c r="AK10">
        <f>Calculation!AK12</f>
        <v>0</v>
      </c>
      <c r="AL10">
        <f>Calculation!AL12</f>
        <v>0</v>
      </c>
      <c r="AM10">
        <f>Calculation!AM12</f>
        <v>0</v>
      </c>
      <c r="AN10">
        <f>Calculation!AN12</f>
        <v>0</v>
      </c>
      <c r="AO10">
        <f>Calculation!AO12</f>
        <v>0</v>
      </c>
      <c r="AP10">
        <f>Calculation!AP12</f>
        <v>0</v>
      </c>
      <c r="AQ10">
        <f>Calculation!AQ12</f>
        <v>0</v>
      </c>
    </row>
    <row r="11" spans="1:43">
      <c r="A11" t="str">
        <f>Calculation!A13</f>
        <v>petroleum</v>
      </c>
      <c r="B11" s="1">
        <f>Calculation!B13</f>
        <v>0</v>
      </c>
      <c r="C11" s="1">
        <f>Calculation!C13</f>
        <v>0</v>
      </c>
      <c r="D11" s="1">
        <f>Calculation!D13</f>
        <v>0</v>
      </c>
      <c r="E11" s="2">
        <f>Calculation!E13</f>
        <v>0</v>
      </c>
      <c r="F11" s="2">
        <f>Calculation!F13</f>
        <v>0</v>
      </c>
      <c r="G11" s="2">
        <f>Calculation!G13</f>
        <v>0</v>
      </c>
      <c r="H11" s="2">
        <f>Calculation!H13</f>
        <v>0</v>
      </c>
      <c r="I11" s="2">
        <f>Calculation!I13</f>
        <v>0</v>
      </c>
      <c r="J11" s="2">
        <f>Calculation!J13</f>
        <v>0</v>
      </c>
      <c r="K11" s="2">
        <f>Calculation!K13</f>
        <v>0</v>
      </c>
      <c r="L11" s="2">
        <f>Calculation!L13</f>
        <v>0</v>
      </c>
      <c r="M11">
        <f>Calculation!M13</f>
        <v>0</v>
      </c>
      <c r="N11">
        <f>Calculation!N13</f>
        <v>0</v>
      </c>
      <c r="O11">
        <f>Calculation!O13</f>
        <v>0</v>
      </c>
      <c r="P11">
        <f>Calculation!P13</f>
        <v>0</v>
      </c>
      <c r="Q11">
        <f>Calculation!Q13</f>
        <v>0</v>
      </c>
      <c r="R11">
        <f>Calculation!R13</f>
        <v>0</v>
      </c>
      <c r="S11">
        <f>Calculation!S13</f>
        <v>0</v>
      </c>
      <c r="T11">
        <f>Calculation!T13</f>
        <v>0</v>
      </c>
      <c r="U11">
        <f>Calculation!U13</f>
        <v>0</v>
      </c>
      <c r="V11">
        <f>Calculation!V13</f>
        <v>0</v>
      </c>
      <c r="W11">
        <f>Calculation!W13</f>
        <v>0</v>
      </c>
      <c r="X11">
        <f>Calculation!X13</f>
        <v>0</v>
      </c>
      <c r="Y11">
        <f>Calculation!Y13</f>
        <v>0</v>
      </c>
      <c r="Z11">
        <f>Calculation!Z13</f>
        <v>0</v>
      </c>
      <c r="AA11">
        <f>Calculation!AA13</f>
        <v>0</v>
      </c>
      <c r="AB11">
        <f>Calculation!AB13</f>
        <v>0</v>
      </c>
      <c r="AC11">
        <f>Calculation!AC13</f>
        <v>0</v>
      </c>
      <c r="AD11">
        <f>Calculation!AD13</f>
        <v>0</v>
      </c>
      <c r="AE11">
        <f>Calculation!AE13</f>
        <v>0</v>
      </c>
      <c r="AF11">
        <f>Calculation!AF13</f>
        <v>0</v>
      </c>
      <c r="AG11">
        <f>Calculation!AG13</f>
        <v>0</v>
      </c>
      <c r="AH11">
        <f>Calculation!AH13</f>
        <v>0</v>
      </c>
      <c r="AI11">
        <f>Calculation!AI13</f>
        <v>0</v>
      </c>
      <c r="AJ11">
        <f>Calculation!AJ13</f>
        <v>0</v>
      </c>
      <c r="AK11">
        <f>Calculation!AK13</f>
        <v>0</v>
      </c>
      <c r="AL11">
        <f>Calculation!AL13</f>
        <v>0</v>
      </c>
      <c r="AM11">
        <f>Calculation!AM13</f>
        <v>0</v>
      </c>
      <c r="AN11">
        <f>Calculation!AN13</f>
        <v>0</v>
      </c>
      <c r="AO11">
        <f>Calculation!AO13</f>
        <v>0</v>
      </c>
      <c r="AP11">
        <f>Calculation!AP13</f>
        <v>0</v>
      </c>
      <c r="AQ11">
        <f>Calculation!AQ13</f>
        <v>0</v>
      </c>
    </row>
    <row r="12" spans="1:43">
      <c r="A12" t="str">
        <f>Calculation!A14</f>
        <v>natural gas peaker</v>
      </c>
      <c r="B12" s="1">
        <f>Calculation!B14</f>
        <v>992.6</v>
      </c>
      <c r="C12" s="1">
        <f>Calculation!C14</f>
        <v>0</v>
      </c>
      <c r="D12" s="1">
        <f>Calculation!D14</f>
        <v>474</v>
      </c>
      <c r="E12" s="6">
        <f>Calculation!E14</f>
        <v>0</v>
      </c>
      <c r="F12" s="6">
        <f>Calculation!F14</f>
        <v>0</v>
      </c>
      <c r="G12" s="2">
        <f>Calculation!G14</f>
        <v>0</v>
      </c>
      <c r="H12" s="2">
        <f>Calculation!H14</f>
        <v>0</v>
      </c>
      <c r="I12" s="2">
        <f>Calculation!I14</f>
        <v>0</v>
      </c>
      <c r="J12" s="2">
        <f>Calculation!J14</f>
        <v>0</v>
      </c>
      <c r="K12" s="2">
        <f>Calculation!K14</f>
        <v>0</v>
      </c>
      <c r="L12" s="2">
        <f>Calculation!L14</f>
        <v>0</v>
      </c>
      <c r="M12">
        <f>Calculation!M14</f>
        <v>0</v>
      </c>
      <c r="N12">
        <f>Calculation!N14</f>
        <v>0</v>
      </c>
      <c r="O12">
        <f>Calculation!O14</f>
        <v>0</v>
      </c>
      <c r="P12">
        <f>Calculation!P14</f>
        <v>0</v>
      </c>
      <c r="Q12">
        <f>Calculation!Q14</f>
        <v>0</v>
      </c>
      <c r="R12">
        <f>Calculation!R14</f>
        <v>0</v>
      </c>
      <c r="S12">
        <f>Calculation!S14</f>
        <v>0</v>
      </c>
      <c r="T12">
        <f>Calculation!T14</f>
        <v>0</v>
      </c>
      <c r="U12">
        <f>Calculation!U14</f>
        <v>0</v>
      </c>
      <c r="V12">
        <f>Calculation!V14</f>
        <v>0</v>
      </c>
      <c r="W12">
        <f>Calculation!W14</f>
        <v>0</v>
      </c>
      <c r="X12">
        <f>Calculation!X14</f>
        <v>0</v>
      </c>
      <c r="Y12">
        <f>Calculation!Y14</f>
        <v>0</v>
      </c>
      <c r="Z12">
        <f>Calculation!Z14</f>
        <v>0</v>
      </c>
      <c r="AA12">
        <f>Calculation!AA14</f>
        <v>0</v>
      </c>
      <c r="AB12">
        <f>Calculation!AB14</f>
        <v>0</v>
      </c>
      <c r="AC12">
        <f>Calculation!AC14</f>
        <v>0</v>
      </c>
      <c r="AD12">
        <f>Calculation!AD14</f>
        <v>0</v>
      </c>
      <c r="AE12">
        <f>Calculation!AE14</f>
        <v>0</v>
      </c>
      <c r="AF12">
        <f>Calculation!AF14</f>
        <v>0</v>
      </c>
      <c r="AG12">
        <f>Calculation!AG14</f>
        <v>0</v>
      </c>
      <c r="AH12">
        <f>Calculation!AH14</f>
        <v>0</v>
      </c>
      <c r="AI12">
        <f>Calculation!AI14</f>
        <v>0</v>
      </c>
      <c r="AJ12">
        <f>Calculation!AJ14</f>
        <v>0</v>
      </c>
      <c r="AK12">
        <f>Calculation!AK14</f>
        <v>0</v>
      </c>
      <c r="AL12">
        <f>Calculation!AL14</f>
        <v>0</v>
      </c>
      <c r="AM12">
        <f>Calculation!AM14</f>
        <v>0</v>
      </c>
      <c r="AN12">
        <f>Calculation!AN14</f>
        <v>0</v>
      </c>
      <c r="AO12">
        <f>Calculation!AO14</f>
        <v>0</v>
      </c>
      <c r="AP12">
        <f>Calculation!AP14</f>
        <v>0</v>
      </c>
      <c r="AQ12">
        <f>Calculation!AQ14</f>
        <v>0</v>
      </c>
    </row>
    <row r="13" spans="1:43">
      <c r="A13" t="str">
        <f>Calculation!A15</f>
        <v>lignite</v>
      </c>
      <c r="B13" s="1">
        <f>Calculation!B15</f>
        <v>0</v>
      </c>
      <c r="C13" s="1">
        <f>Calculation!C15</f>
        <v>0</v>
      </c>
      <c r="D13" s="1">
        <f>Calculation!D15</f>
        <v>0</v>
      </c>
      <c r="E13" s="2">
        <f>Calculation!E15</f>
        <v>0</v>
      </c>
      <c r="F13" s="2">
        <f>Calculation!F15</f>
        <v>0</v>
      </c>
      <c r="G13" s="2">
        <f>Calculation!G15</f>
        <v>0</v>
      </c>
      <c r="H13" s="2">
        <f>Calculation!H15</f>
        <v>0</v>
      </c>
      <c r="I13" s="2">
        <f>Calculation!I15</f>
        <v>0</v>
      </c>
      <c r="J13" s="2">
        <f>Calculation!J15</f>
        <v>0</v>
      </c>
      <c r="K13" s="2">
        <f>Calculation!K15</f>
        <v>0</v>
      </c>
      <c r="L13" s="2">
        <f>Calculation!L15</f>
        <v>0</v>
      </c>
      <c r="M13">
        <f>Calculation!M15</f>
        <v>0</v>
      </c>
      <c r="N13">
        <f>Calculation!N15</f>
        <v>0</v>
      </c>
      <c r="O13">
        <f>Calculation!O15</f>
        <v>0</v>
      </c>
      <c r="P13">
        <f>Calculation!P15</f>
        <v>0</v>
      </c>
      <c r="Q13">
        <f>Calculation!Q15</f>
        <v>0</v>
      </c>
      <c r="R13">
        <f>Calculation!R15</f>
        <v>0</v>
      </c>
      <c r="S13">
        <f>Calculation!S15</f>
        <v>0</v>
      </c>
      <c r="T13">
        <f>Calculation!T15</f>
        <v>0</v>
      </c>
      <c r="U13">
        <f>Calculation!U15</f>
        <v>0</v>
      </c>
      <c r="V13">
        <f>Calculation!V15</f>
        <v>0</v>
      </c>
      <c r="W13">
        <f>Calculation!W15</f>
        <v>0</v>
      </c>
      <c r="X13">
        <f>Calculation!X15</f>
        <v>0</v>
      </c>
      <c r="Y13">
        <f>Calculation!Y15</f>
        <v>0</v>
      </c>
      <c r="Z13">
        <f>Calculation!Z15</f>
        <v>0</v>
      </c>
      <c r="AA13">
        <f>Calculation!AA15</f>
        <v>0</v>
      </c>
      <c r="AB13">
        <f>Calculation!AB15</f>
        <v>0</v>
      </c>
      <c r="AC13">
        <f>Calculation!AC15</f>
        <v>0</v>
      </c>
      <c r="AD13">
        <f>Calculation!AD15</f>
        <v>0</v>
      </c>
      <c r="AE13">
        <f>Calculation!AE15</f>
        <v>0</v>
      </c>
      <c r="AF13">
        <f>Calculation!AF15</f>
        <v>0</v>
      </c>
      <c r="AG13">
        <f>Calculation!AG15</f>
        <v>0</v>
      </c>
      <c r="AH13">
        <f>Calculation!AH15</f>
        <v>0</v>
      </c>
      <c r="AI13">
        <f>Calculation!AI15</f>
        <v>0</v>
      </c>
      <c r="AJ13">
        <f>Calculation!AJ15</f>
        <v>0</v>
      </c>
      <c r="AK13">
        <f>Calculation!AK15</f>
        <v>0</v>
      </c>
      <c r="AL13">
        <f>Calculation!AL15</f>
        <v>0</v>
      </c>
      <c r="AM13">
        <f>Calculation!AM15</f>
        <v>0</v>
      </c>
      <c r="AN13">
        <f>Calculation!AN15</f>
        <v>0</v>
      </c>
      <c r="AO13">
        <f>Calculation!AO15</f>
        <v>0</v>
      </c>
      <c r="AP13">
        <f>Calculation!AP15</f>
        <v>0</v>
      </c>
      <c r="AQ13">
        <f>Calculation!AQ15</f>
        <v>0</v>
      </c>
    </row>
    <row r="14" spans="1:43">
      <c r="A14" t="str">
        <f>Calculation!A16</f>
        <v>offshore wind</v>
      </c>
      <c r="B14" s="6">
        <f>Calculation!B16</f>
        <v>106</v>
      </c>
      <c r="C14" s="6">
        <f>Calculation!C16</f>
        <v>0</v>
      </c>
      <c r="D14" s="6">
        <f>Calculation!D16</f>
        <v>251.5</v>
      </c>
      <c r="E14" s="6">
        <f>Calculation!E16</f>
        <v>0</v>
      </c>
      <c r="F14" s="6">
        <f>Calculation!F16</f>
        <v>0</v>
      </c>
      <c r="G14" s="6">
        <f>Calculation!G16</f>
        <v>0</v>
      </c>
      <c r="H14" s="6">
        <f>Calculation!H16</f>
        <v>0</v>
      </c>
      <c r="I14" s="6">
        <f>Calculation!I16</f>
        <v>0</v>
      </c>
      <c r="J14" s="6">
        <f>Calculation!J16</f>
        <v>0</v>
      </c>
      <c r="K14" s="6">
        <f>Calculation!K16</f>
        <v>0</v>
      </c>
      <c r="L14" s="2">
        <f>Calculation!L16</f>
        <v>0</v>
      </c>
      <c r="M14">
        <f>Calculation!M16</f>
        <v>0</v>
      </c>
      <c r="N14">
        <f>Calculation!N16</f>
        <v>0</v>
      </c>
      <c r="O14">
        <f>Calculation!O16</f>
        <v>0</v>
      </c>
      <c r="P14">
        <f>Calculation!P16</f>
        <v>0</v>
      </c>
      <c r="Q14">
        <f>Calculation!Q16</f>
        <v>0</v>
      </c>
      <c r="R14">
        <f>Calculation!R16</f>
        <v>0</v>
      </c>
      <c r="S14">
        <f>Calculation!S16</f>
        <v>0</v>
      </c>
      <c r="T14">
        <f>Calculation!T16</f>
        <v>0</v>
      </c>
      <c r="U14">
        <f>Calculation!U16</f>
        <v>0</v>
      </c>
      <c r="V14">
        <f>Calculation!V16</f>
        <v>0</v>
      </c>
      <c r="W14">
        <f>Calculation!W16</f>
        <v>0</v>
      </c>
      <c r="X14">
        <f>Calculation!X16</f>
        <v>0</v>
      </c>
      <c r="Y14">
        <f>Calculation!Y16</f>
        <v>0</v>
      </c>
      <c r="Z14">
        <f>Calculation!Z16</f>
        <v>0</v>
      </c>
      <c r="AA14">
        <f>Calculation!AA16</f>
        <v>0</v>
      </c>
      <c r="AB14">
        <f>Calculation!AB16</f>
        <v>0</v>
      </c>
      <c r="AC14">
        <f>Calculation!AC16</f>
        <v>0</v>
      </c>
      <c r="AD14">
        <f>Calculation!AD16</f>
        <v>0</v>
      </c>
      <c r="AE14">
        <f>Calculation!AE16</f>
        <v>0</v>
      </c>
      <c r="AF14">
        <f>Calculation!AF16</f>
        <v>0</v>
      </c>
      <c r="AG14">
        <f>Calculation!AG16</f>
        <v>0</v>
      </c>
      <c r="AH14">
        <f>Calculation!AH16</f>
        <v>0</v>
      </c>
      <c r="AI14">
        <f>Calculation!AI16</f>
        <v>0</v>
      </c>
      <c r="AJ14">
        <f>Calculation!AJ16</f>
        <v>0</v>
      </c>
      <c r="AK14">
        <f>Calculation!AK16</f>
        <v>0</v>
      </c>
      <c r="AL14">
        <f>Calculation!AL16</f>
        <v>0</v>
      </c>
      <c r="AM14">
        <f>Calculation!AM16</f>
        <v>0</v>
      </c>
      <c r="AN14">
        <f>Calculation!AN16</f>
        <v>0</v>
      </c>
      <c r="AO14">
        <f>Calculation!AO16</f>
        <v>0</v>
      </c>
      <c r="AP14">
        <f>Calculation!AP16</f>
        <v>0</v>
      </c>
      <c r="AQ14">
        <f>Calculation!AQ16</f>
        <v>0</v>
      </c>
    </row>
    <row r="15" spans="1:43">
      <c r="A15" t="str">
        <f>Calculation!A17</f>
        <v>crude oil</v>
      </c>
      <c r="B15" s="1">
        <f>Calculation!B17</f>
        <v>0</v>
      </c>
      <c r="C15" s="1">
        <f>Calculation!C17</f>
        <v>0</v>
      </c>
      <c r="D15" s="1">
        <f>Calculation!D17</f>
        <v>0</v>
      </c>
      <c r="E15" s="2">
        <f>Calculation!E17</f>
        <v>0</v>
      </c>
      <c r="F15" s="2">
        <f>Calculation!F17</f>
        <v>0</v>
      </c>
      <c r="G15" s="2">
        <f>Calculation!G17</f>
        <v>0</v>
      </c>
      <c r="H15" s="2">
        <f>Calculation!H17</f>
        <v>0</v>
      </c>
      <c r="I15" s="2">
        <f>Calculation!I17</f>
        <v>0</v>
      </c>
      <c r="J15" s="2">
        <f>Calculation!J17</f>
        <v>0</v>
      </c>
      <c r="K15" s="2">
        <f>Calculation!K17</f>
        <v>0</v>
      </c>
      <c r="L15" s="2">
        <f>Calculation!L17</f>
        <v>0</v>
      </c>
      <c r="M15">
        <f>Calculation!M17</f>
        <v>0</v>
      </c>
      <c r="N15">
        <f>Calculation!N17</f>
        <v>0</v>
      </c>
      <c r="O15">
        <f>Calculation!O17</f>
        <v>0</v>
      </c>
      <c r="P15">
        <f>Calculation!P17</f>
        <v>0</v>
      </c>
      <c r="Q15">
        <f>Calculation!Q17</f>
        <v>0</v>
      </c>
      <c r="R15">
        <f>Calculation!R17</f>
        <v>0</v>
      </c>
      <c r="S15">
        <f>Calculation!S17</f>
        <v>0</v>
      </c>
      <c r="T15">
        <f>Calculation!T17</f>
        <v>0</v>
      </c>
      <c r="U15">
        <f>Calculation!U17</f>
        <v>0</v>
      </c>
      <c r="V15">
        <f>Calculation!V17</f>
        <v>0</v>
      </c>
      <c r="W15">
        <f>Calculation!W17</f>
        <v>0</v>
      </c>
      <c r="X15">
        <f>Calculation!X17</f>
        <v>0</v>
      </c>
      <c r="Y15">
        <f>Calculation!Y17</f>
        <v>0</v>
      </c>
      <c r="Z15">
        <f>Calculation!Z17</f>
        <v>0</v>
      </c>
      <c r="AA15">
        <f>Calculation!AA17</f>
        <v>0</v>
      </c>
      <c r="AB15">
        <f>Calculation!AB17</f>
        <v>0</v>
      </c>
      <c r="AC15">
        <f>Calculation!AC17</f>
        <v>0</v>
      </c>
      <c r="AD15">
        <f>Calculation!AD17</f>
        <v>0</v>
      </c>
      <c r="AE15">
        <f>Calculation!AE17</f>
        <v>0</v>
      </c>
      <c r="AF15">
        <f>Calculation!AF17</f>
        <v>0</v>
      </c>
      <c r="AG15">
        <f>Calculation!AG17</f>
        <v>0</v>
      </c>
      <c r="AH15">
        <f>Calculation!AH17</f>
        <v>0</v>
      </c>
      <c r="AI15">
        <f>Calculation!AI17</f>
        <v>0</v>
      </c>
      <c r="AJ15">
        <f>Calculation!AJ17</f>
        <v>0</v>
      </c>
      <c r="AK15">
        <f>Calculation!AK17</f>
        <v>0</v>
      </c>
      <c r="AL15">
        <f>Calculation!AL17</f>
        <v>0</v>
      </c>
      <c r="AM15">
        <f>Calculation!AM17</f>
        <v>0</v>
      </c>
      <c r="AN15">
        <f>Calculation!AN17</f>
        <v>0</v>
      </c>
      <c r="AO15">
        <f>Calculation!AO17</f>
        <v>0</v>
      </c>
      <c r="AP15">
        <f>Calculation!AP17</f>
        <v>0</v>
      </c>
      <c r="AQ15">
        <f>Calculation!AQ17</f>
        <v>0</v>
      </c>
    </row>
    <row r="16" spans="1:43">
      <c r="A16" t="str">
        <f>Calculation!A18</f>
        <v>heavy or residual fuel oil</v>
      </c>
      <c r="B16" s="1">
        <f>Calculation!B18</f>
        <v>0</v>
      </c>
      <c r="C16" s="1">
        <f>Calculation!C18</f>
        <v>0</v>
      </c>
      <c r="D16" s="1">
        <f>Calculation!D18</f>
        <v>0</v>
      </c>
      <c r="E16" s="2">
        <f>Calculation!E18</f>
        <v>0</v>
      </c>
      <c r="F16" s="2">
        <f>Calculation!F18</f>
        <v>0</v>
      </c>
      <c r="G16" s="2">
        <f>Calculation!G18</f>
        <v>0</v>
      </c>
      <c r="H16" s="2">
        <f>Calculation!H18</f>
        <v>0</v>
      </c>
      <c r="I16" s="2">
        <f>Calculation!I18</f>
        <v>0</v>
      </c>
      <c r="J16" s="2">
        <f>Calculation!J18</f>
        <v>0</v>
      </c>
      <c r="K16" s="2">
        <f>Calculation!K18</f>
        <v>0</v>
      </c>
      <c r="L16" s="2">
        <f>Calculation!L18</f>
        <v>0</v>
      </c>
      <c r="M16">
        <f>Calculation!M18</f>
        <v>0</v>
      </c>
      <c r="N16">
        <f>Calculation!N18</f>
        <v>0</v>
      </c>
      <c r="O16">
        <f>Calculation!O18</f>
        <v>0</v>
      </c>
      <c r="P16">
        <f>Calculation!P18</f>
        <v>0</v>
      </c>
      <c r="Q16">
        <f>Calculation!Q18</f>
        <v>0</v>
      </c>
      <c r="R16">
        <f>Calculation!R18</f>
        <v>0</v>
      </c>
      <c r="S16">
        <f>Calculation!S18</f>
        <v>0</v>
      </c>
      <c r="T16">
        <f>Calculation!T18</f>
        <v>0</v>
      </c>
      <c r="U16">
        <f>Calculation!U18</f>
        <v>0</v>
      </c>
      <c r="V16">
        <f>Calculation!V18</f>
        <v>0</v>
      </c>
      <c r="W16">
        <f>Calculation!W18</f>
        <v>0</v>
      </c>
      <c r="X16">
        <f>Calculation!X18</f>
        <v>0</v>
      </c>
      <c r="Y16">
        <f>Calculation!Y18</f>
        <v>0</v>
      </c>
      <c r="Z16">
        <f>Calculation!Z18</f>
        <v>0</v>
      </c>
      <c r="AA16">
        <f>Calculation!AA18</f>
        <v>0</v>
      </c>
      <c r="AB16">
        <f>Calculation!AB18</f>
        <v>0</v>
      </c>
      <c r="AC16">
        <f>Calculation!AC18</f>
        <v>0</v>
      </c>
      <c r="AD16">
        <f>Calculation!AD18</f>
        <v>0</v>
      </c>
      <c r="AE16">
        <f>Calculation!AE18</f>
        <v>0</v>
      </c>
      <c r="AF16">
        <f>Calculation!AF18</f>
        <v>0</v>
      </c>
      <c r="AG16">
        <f>Calculation!AG18</f>
        <v>0</v>
      </c>
      <c r="AH16">
        <f>Calculation!AH18</f>
        <v>0</v>
      </c>
      <c r="AI16">
        <f>Calculation!AI18</f>
        <v>0</v>
      </c>
      <c r="AJ16">
        <f>Calculation!AJ18</f>
        <v>0</v>
      </c>
      <c r="AK16">
        <f>Calculation!AK18</f>
        <v>0</v>
      </c>
      <c r="AL16">
        <f>Calculation!AL18</f>
        <v>0</v>
      </c>
      <c r="AM16">
        <f>Calculation!AM18</f>
        <v>0</v>
      </c>
      <c r="AN16">
        <f>Calculation!AN18</f>
        <v>0</v>
      </c>
      <c r="AO16">
        <f>Calculation!AO18</f>
        <v>0</v>
      </c>
      <c r="AP16">
        <f>Calculation!AP18</f>
        <v>0</v>
      </c>
      <c r="AQ16">
        <f>Calculation!AQ18</f>
        <v>0</v>
      </c>
    </row>
    <row r="17" spans="1:43">
      <c r="A17" t="str">
        <f>Calculation!A19</f>
        <v>municipal solid waste</v>
      </c>
      <c r="B17" s="1">
        <f>Calculation!B19</f>
        <v>150</v>
      </c>
      <c r="C17" s="1">
        <f>Calculation!C19</f>
        <v>0</v>
      </c>
      <c r="D17" s="1">
        <f>Calculation!D19</f>
        <v>120</v>
      </c>
      <c r="E17" s="2">
        <f>Calculation!E19</f>
        <v>130</v>
      </c>
      <c r="F17" s="2">
        <f>Calculation!F19</f>
        <v>0</v>
      </c>
      <c r="G17" s="2">
        <f>Calculation!G19</f>
        <v>0</v>
      </c>
      <c r="H17" s="2">
        <f>Calculation!H19</f>
        <v>0</v>
      </c>
      <c r="I17" s="2">
        <f>Calculation!I19</f>
        <v>0</v>
      </c>
      <c r="J17" s="2">
        <f>Calculation!J19</f>
        <v>0</v>
      </c>
      <c r="K17" s="2">
        <f>Calculation!K19</f>
        <v>0</v>
      </c>
      <c r="L17" s="2">
        <f>Calculation!L19</f>
        <v>0</v>
      </c>
      <c r="M17">
        <f>Calculation!M19</f>
        <v>0</v>
      </c>
      <c r="N17">
        <f>Calculation!N19</f>
        <v>0</v>
      </c>
      <c r="O17">
        <f>Calculation!O19</f>
        <v>0</v>
      </c>
      <c r="P17">
        <f>Calculation!P19</f>
        <v>0</v>
      </c>
      <c r="Q17">
        <f>Calculation!Q19</f>
        <v>0</v>
      </c>
      <c r="R17">
        <f>Calculation!R19</f>
        <v>0</v>
      </c>
      <c r="S17">
        <f>Calculation!S19</f>
        <v>0</v>
      </c>
      <c r="T17">
        <f>Calculation!T19</f>
        <v>0</v>
      </c>
      <c r="U17">
        <f>Calculation!U19</f>
        <v>0</v>
      </c>
      <c r="V17">
        <f>Calculation!V19</f>
        <v>0</v>
      </c>
      <c r="W17">
        <f>Calculation!W19</f>
        <v>0</v>
      </c>
      <c r="X17">
        <f>Calculation!X19</f>
        <v>0</v>
      </c>
      <c r="Y17">
        <f>Calculation!Y19</f>
        <v>0</v>
      </c>
      <c r="Z17">
        <f>Calculation!Z19</f>
        <v>0</v>
      </c>
      <c r="AA17">
        <f>Calculation!AA19</f>
        <v>0</v>
      </c>
      <c r="AB17">
        <f>Calculation!AB19</f>
        <v>0</v>
      </c>
      <c r="AC17">
        <f>Calculation!AC19</f>
        <v>0</v>
      </c>
      <c r="AD17">
        <f>Calculation!AD19</f>
        <v>0</v>
      </c>
      <c r="AE17">
        <f>Calculation!AE19</f>
        <v>0</v>
      </c>
      <c r="AF17">
        <f>Calculation!AF19</f>
        <v>0</v>
      </c>
      <c r="AG17">
        <f>Calculation!AG19</f>
        <v>0</v>
      </c>
      <c r="AH17">
        <f>Calculation!AH19</f>
        <v>0</v>
      </c>
      <c r="AI17">
        <f>Calculation!AI19</f>
        <v>0</v>
      </c>
      <c r="AJ17">
        <f>Calculation!AJ19</f>
        <v>0</v>
      </c>
      <c r="AK17">
        <f>Calculation!AK19</f>
        <v>0</v>
      </c>
      <c r="AL17">
        <f>Calculation!AL19</f>
        <v>0</v>
      </c>
      <c r="AM17">
        <f>Calculation!AM19</f>
        <v>0</v>
      </c>
      <c r="AN17">
        <f>Calculation!AN19</f>
        <v>0</v>
      </c>
      <c r="AO17">
        <f>Calculation!AO19</f>
        <v>0</v>
      </c>
      <c r="AP17">
        <f>Calculation!AP19</f>
        <v>0</v>
      </c>
      <c r="AQ17">
        <f>Calculation!AQ19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P13" sqref="P13"/>
    </sheetView>
  </sheetViews>
  <sheetFormatPr defaultColWidth="9" defaultRowHeight="14" outlineLevelCol="2"/>
  <cols>
    <col min="1" max="1" width="5.83333333333333" customWidth="1"/>
    <col min="2" max="2" width="27.3333333333333" customWidth="1"/>
    <col min="3" max="3" width="17.25" customWidth="1"/>
  </cols>
  <sheetData>
    <row r="1" spans="1:3">
      <c r="A1" s="232" t="s">
        <v>66</v>
      </c>
      <c r="B1" s="232" t="s">
        <v>67</v>
      </c>
      <c r="C1" t="s">
        <v>68</v>
      </c>
    </row>
    <row r="2" spans="1:3">
      <c r="A2" s="246" t="s">
        <v>69</v>
      </c>
      <c r="B2" s="234" t="s">
        <v>70</v>
      </c>
      <c r="C2" s="234" t="s">
        <v>71</v>
      </c>
    </row>
    <row r="3" spans="1:3">
      <c r="A3" s="233">
        <v>11</v>
      </c>
      <c r="B3" s="234" t="s">
        <v>72</v>
      </c>
      <c r="C3" s="234" t="s">
        <v>73</v>
      </c>
    </row>
    <row r="4" spans="1:3">
      <c r="A4" s="233">
        <v>12</v>
      </c>
      <c r="B4" s="234" t="s">
        <v>74</v>
      </c>
      <c r="C4" s="234" t="s">
        <v>75</v>
      </c>
    </row>
    <row r="5" spans="1:3">
      <c r="A5" s="233">
        <v>13</v>
      </c>
      <c r="B5" s="234" t="s">
        <v>76</v>
      </c>
      <c r="C5" s="234" t="s">
        <v>77</v>
      </c>
    </row>
    <row r="6" spans="1:3">
      <c r="A6" s="233">
        <v>14</v>
      </c>
      <c r="B6" s="234" t="s">
        <v>78</v>
      </c>
      <c r="C6" s="234" t="s">
        <v>79</v>
      </c>
    </row>
    <row r="7" spans="1:3">
      <c r="A7" s="233">
        <v>15</v>
      </c>
      <c r="B7" s="234" t="s">
        <v>80</v>
      </c>
      <c r="C7" s="234" t="s">
        <v>81</v>
      </c>
    </row>
    <row r="8" spans="1:3">
      <c r="A8" s="233">
        <v>21</v>
      </c>
      <c r="B8" s="234" t="s">
        <v>82</v>
      </c>
      <c r="C8" s="234" t="s">
        <v>83</v>
      </c>
    </row>
    <row r="9" spans="1:3">
      <c r="A9" s="233">
        <v>22</v>
      </c>
      <c r="B9" s="234" t="s">
        <v>84</v>
      </c>
      <c r="C9" s="234" t="s">
        <v>85</v>
      </c>
    </row>
    <row r="10" spans="1:3">
      <c r="A10" s="233">
        <v>23</v>
      </c>
      <c r="B10" s="234" t="s">
        <v>86</v>
      </c>
      <c r="C10" s="234" t="s">
        <v>87</v>
      </c>
    </row>
    <row r="11" spans="1:3">
      <c r="A11" s="233">
        <v>31</v>
      </c>
      <c r="B11" s="234" t="s">
        <v>64</v>
      </c>
      <c r="C11" s="234" t="s">
        <v>88</v>
      </c>
    </row>
    <row r="12" spans="1:3">
      <c r="A12" s="233">
        <v>32</v>
      </c>
      <c r="B12" s="234" t="s">
        <v>89</v>
      </c>
      <c r="C12" s="234" t="s">
        <v>90</v>
      </c>
    </row>
    <row r="13" spans="1:3">
      <c r="A13" s="233">
        <v>33</v>
      </c>
      <c r="B13" s="234" t="s">
        <v>91</v>
      </c>
      <c r="C13" s="234" t="s">
        <v>92</v>
      </c>
    </row>
    <row r="14" spans="1:3">
      <c r="A14" s="233">
        <v>34</v>
      </c>
      <c r="B14" s="234" t="s">
        <v>93</v>
      </c>
      <c r="C14" s="234" t="s">
        <v>94</v>
      </c>
    </row>
    <row r="15" spans="1:3">
      <c r="A15" s="233">
        <v>35</v>
      </c>
      <c r="B15" s="234" t="s">
        <v>95</v>
      </c>
      <c r="C15" s="234" t="s">
        <v>96</v>
      </c>
    </row>
    <row r="16" spans="1:3">
      <c r="A16" s="233">
        <v>36</v>
      </c>
      <c r="B16" s="234" t="s">
        <v>97</v>
      </c>
      <c r="C16" s="234" t="s">
        <v>98</v>
      </c>
    </row>
    <row r="17" spans="1:3">
      <c r="A17" s="233">
        <v>37</v>
      </c>
      <c r="B17" s="234" t="s">
        <v>99</v>
      </c>
      <c r="C17" s="234" t="s">
        <v>100</v>
      </c>
    </row>
    <row r="18" spans="1:3">
      <c r="A18" s="233">
        <v>41</v>
      </c>
      <c r="B18" s="234" t="s">
        <v>101</v>
      </c>
      <c r="C18" s="234" t="s">
        <v>102</v>
      </c>
    </row>
    <row r="19" spans="1:3">
      <c r="A19" s="233">
        <v>42</v>
      </c>
      <c r="B19" s="234" t="s">
        <v>103</v>
      </c>
      <c r="C19" s="234" t="s">
        <v>104</v>
      </c>
    </row>
    <row r="20" spans="1:3">
      <c r="A20" s="233">
        <v>43</v>
      </c>
      <c r="B20" s="234" t="s">
        <v>105</v>
      </c>
      <c r="C20" s="234" t="s">
        <v>106</v>
      </c>
    </row>
    <row r="21" spans="1:3">
      <c r="A21" s="233">
        <v>44</v>
      </c>
      <c r="B21" s="234" t="s">
        <v>107</v>
      </c>
      <c r="C21" s="234" t="s">
        <v>108</v>
      </c>
    </row>
    <row r="22" spans="1:3">
      <c r="A22" s="233">
        <v>45</v>
      </c>
      <c r="B22" s="234" t="s">
        <v>109</v>
      </c>
      <c r="C22" s="234" t="s">
        <v>110</v>
      </c>
    </row>
    <row r="23" spans="1:3">
      <c r="A23" s="233">
        <v>46</v>
      </c>
      <c r="B23" s="234" t="s">
        <v>111</v>
      </c>
      <c r="C23" s="234" t="s">
        <v>112</v>
      </c>
    </row>
    <row r="24" spans="1:3">
      <c r="A24" s="233">
        <v>50</v>
      </c>
      <c r="B24" s="234" t="s">
        <v>113</v>
      </c>
      <c r="C24" s="234" t="s">
        <v>114</v>
      </c>
    </row>
    <row r="25" spans="1:3">
      <c r="A25" s="233">
        <v>51</v>
      </c>
      <c r="B25" s="234" t="s">
        <v>115</v>
      </c>
      <c r="C25" s="234" t="s">
        <v>116</v>
      </c>
    </row>
    <row r="26" spans="1:3">
      <c r="A26" s="233">
        <v>52</v>
      </c>
      <c r="B26" s="234" t="s">
        <v>117</v>
      </c>
      <c r="C26" s="234" t="s">
        <v>118</v>
      </c>
    </row>
    <row r="27" spans="1:3">
      <c r="A27" s="233">
        <v>53</v>
      </c>
      <c r="B27" s="234" t="s">
        <v>119</v>
      </c>
      <c r="C27" s="234" t="s">
        <v>120</v>
      </c>
    </row>
    <row r="28" spans="1:3">
      <c r="A28" s="233">
        <v>54</v>
      </c>
      <c r="B28" s="234" t="s">
        <v>121</v>
      </c>
      <c r="C28" s="234" t="s">
        <v>122</v>
      </c>
    </row>
    <row r="29" spans="1:3">
      <c r="A29" s="233">
        <v>61</v>
      </c>
      <c r="B29" s="234" t="s">
        <v>123</v>
      </c>
      <c r="C29" s="234" t="s">
        <v>124</v>
      </c>
    </row>
    <row r="30" spans="1:3">
      <c r="A30" s="233">
        <v>62</v>
      </c>
      <c r="B30" s="234" t="s">
        <v>125</v>
      </c>
      <c r="C30" s="234" t="s">
        <v>126</v>
      </c>
    </row>
    <row r="31" spans="1:3">
      <c r="A31" s="233">
        <v>63</v>
      </c>
      <c r="B31" s="234" t="s">
        <v>127</v>
      </c>
      <c r="C31" s="234" t="s">
        <v>128</v>
      </c>
    </row>
    <row r="32" spans="1:3">
      <c r="A32" s="233">
        <v>64</v>
      </c>
      <c r="B32" s="234" t="s">
        <v>129</v>
      </c>
      <c r="C32" s="234" t="s">
        <v>130</v>
      </c>
    </row>
    <row r="33" spans="1:3">
      <c r="A33" s="233">
        <v>65</v>
      </c>
      <c r="B33" s="234" t="s">
        <v>131</v>
      </c>
      <c r="C33" s="234" t="s">
        <v>132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Q17"/>
  <sheetViews>
    <sheetView topLeftCell="S1" workbookViewId="0">
      <selection activeCell="B2" sqref="B2:AQ17"/>
    </sheetView>
  </sheetViews>
  <sheetFormatPr defaultColWidth="9" defaultRowHeight="14"/>
  <sheetData>
    <row r="1" spans="1:43">
      <c r="A1" t="str">
        <f>Calculation!A62</f>
        <v>Mandated Construction (MW)</v>
      </c>
      <c r="B1">
        <f>Calculation!B62</f>
        <v>2019</v>
      </c>
      <c r="C1">
        <f>Calculation!C62</f>
        <v>2020</v>
      </c>
      <c r="D1">
        <f>Calculation!D62</f>
        <v>2021</v>
      </c>
      <c r="E1">
        <f>Calculation!E62</f>
        <v>2022</v>
      </c>
      <c r="F1">
        <f>Calculation!F62</f>
        <v>2023</v>
      </c>
      <c r="G1">
        <f>Calculation!G62</f>
        <v>2024</v>
      </c>
      <c r="H1">
        <f>Calculation!H62</f>
        <v>2025</v>
      </c>
      <c r="I1">
        <f>Calculation!I62</f>
        <v>2026</v>
      </c>
      <c r="J1">
        <f>Calculation!J62</f>
        <v>2027</v>
      </c>
      <c r="K1">
        <f>Calculation!K62</f>
        <v>2028</v>
      </c>
      <c r="L1">
        <f>Calculation!L62</f>
        <v>2029</v>
      </c>
      <c r="M1">
        <f>Calculation!M62</f>
        <v>2030</v>
      </c>
      <c r="N1">
        <f>Calculation!N62</f>
        <v>2031</v>
      </c>
      <c r="O1">
        <f>Calculation!O62</f>
        <v>2032</v>
      </c>
      <c r="P1">
        <f>Calculation!P62</f>
        <v>2033</v>
      </c>
      <c r="Q1">
        <f>Calculation!Q62</f>
        <v>2034</v>
      </c>
      <c r="R1">
        <f>Calculation!R62</f>
        <v>2035</v>
      </c>
      <c r="S1">
        <f>Calculation!S62</f>
        <v>2036</v>
      </c>
      <c r="T1">
        <f>Calculation!T62</f>
        <v>2037</v>
      </c>
      <c r="U1">
        <f>Calculation!U62</f>
        <v>2038</v>
      </c>
      <c r="V1">
        <f>Calculation!V62</f>
        <v>2039</v>
      </c>
      <c r="W1">
        <f>Calculation!W62</f>
        <v>2040</v>
      </c>
      <c r="X1">
        <f>Calculation!X62</f>
        <v>2041</v>
      </c>
      <c r="Y1">
        <f>Calculation!Y62</f>
        <v>2042</v>
      </c>
      <c r="Z1">
        <f>Calculation!Z62</f>
        <v>2043</v>
      </c>
      <c r="AA1">
        <f>Calculation!AA62</f>
        <v>2044</v>
      </c>
      <c r="AB1">
        <f>Calculation!AB62</f>
        <v>2045</v>
      </c>
      <c r="AC1">
        <f>Calculation!AC62</f>
        <v>2046</v>
      </c>
      <c r="AD1">
        <f>Calculation!AD62</f>
        <v>2047</v>
      </c>
      <c r="AE1">
        <f>Calculation!AE62</f>
        <v>2048</v>
      </c>
      <c r="AF1">
        <f>Calculation!AF62</f>
        <v>2049</v>
      </c>
      <c r="AG1">
        <f>Calculation!AG62</f>
        <v>2050</v>
      </c>
      <c r="AH1">
        <f>Calculation!AH62</f>
        <v>2051</v>
      </c>
      <c r="AI1">
        <f>Calculation!AI62</f>
        <v>2052</v>
      </c>
      <c r="AJ1">
        <f>Calculation!AJ62</f>
        <v>2053</v>
      </c>
      <c r="AK1">
        <f>Calculation!AK62</f>
        <v>2054</v>
      </c>
      <c r="AL1">
        <f>Calculation!AL62</f>
        <v>2055</v>
      </c>
      <c r="AM1">
        <f>Calculation!AM62</f>
        <v>2056</v>
      </c>
      <c r="AN1">
        <f>Calculation!AN62</f>
        <v>2057</v>
      </c>
      <c r="AO1">
        <f>Calculation!AO62</f>
        <v>2058</v>
      </c>
      <c r="AP1">
        <f>Calculation!AP62</f>
        <v>2059</v>
      </c>
      <c r="AQ1">
        <f>Calculation!AQ62</f>
        <v>2060</v>
      </c>
    </row>
    <row r="2" spans="1:43">
      <c r="A2" t="str">
        <f>Calculation!A63</f>
        <v>hard coal</v>
      </c>
      <c r="B2" s="1">
        <f>Calculation!B63</f>
        <v>0</v>
      </c>
      <c r="C2" s="1">
        <f>Calculation!C63</f>
        <v>0</v>
      </c>
      <c r="D2" s="1">
        <f>Calculation!D63</f>
        <v>0</v>
      </c>
      <c r="E2" s="1">
        <f>Calculation!E63</f>
        <v>650</v>
      </c>
      <c r="F2" s="1">
        <f>Calculation!F63</f>
        <v>3770</v>
      </c>
      <c r="G2" s="1">
        <f>Calculation!G63</f>
        <v>2780</v>
      </c>
      <c r="H2" s="1">
        <f>Calculation!H63</f>
        <v>2180</v>
      </c>
      <c r="I2" s="2">
        <f>Calculation!I63</f>
        <v>0</v>
      </c>
      <c r="J2" s="2">
        <f>Calculation!J63</f>
        <v>0</v>
      </c>
      <c r="K2" s="2">
        <f>Calculation!K63</f>
        <v>0</v>
      </c>
      <c r="L2" s="2">
        <f>Calculation!L63</f>
        <v>0</v>
      </c>
      <c r="M2" s="2">
        <f>Calculation!M63</f>
        <v>0</v>
      </c>
      <c r="N2">
        <f>Calculation!N63</f>
        <v>0</v>
      </c>
      <c r="O2">
        <f>Calculation!O63</f>
        <v>0</v>
      </c>
      <c r="P2">
        <f>Calculation!P63</f>
        <v>0</v>
      </c>
      <c r="Q2">
        <f>Calculation!Q63</f>
        <v>0</v>
      </c>
      <c r="R2">
        <f>Calculation!R63</f>
        <v>0</v>
      </c>
      <c r="S2">
        <f>Calculation!S63</f>
        <v>0</v>
      </c>
      <c r="T2">
        <f>Calculation!T63</f>
        <v>0</v>
      </c>
      <c r="U2">
        <f>Calculation!U63</f>
        <v>0</v>
      </c>
      <c r="V2">
        <f>Calculation!V63</f>
        <v>0</v>
      </c>
      <c r="W2">
        <f>Calculation!W63</f>
        <v>0</v>
      </c>
      <c r="X2">
        <f>Calculation!X63</f>
        <v>0</v>
      </c>
      <c r="Y2">
        <f>Calculation!Y63</f>
        <v>0</v>
      </c>
      <c r="Z2">
        <f>Calculation!Z63</f>
        <v>0</v>
      </c>
      <c r="AA2">
        <f>Calculation!AA63</f>
        <v>0</v>
      </c>
      <c r="AB2">
        <f>Calculation!AB63</f>
        <v>0</v>
      </c>
      <c r="AC2">
        <f>Calculation!AC63</f>
        <v>0</v>
      </c>
      <c r="AD2">
        <f>Calculation!AD63</f>
        <v>0</v>
      </c>
      <c r="AE2">
        <f>Calculation!AE63</f>
        <v>0</v>
      </c>
      <c r="AF2">
        <f>Calculation!AF63</f>
        <v>0</v>
      </c>
      <c r="AG2">
        <f>Calculation!AG63</f>
        <v>0</v>
      </c>
      <c r="AH2">
        <f>Calculation!AH63</f>
        <v>0</v>
      </c>
      <c r="AI2">
        <f>Calculation!AI63</f>
        <v>0</v>
      </c>
      <c r="AJ2">
        <f>Calculation!AJ63</f>
        <v>0</v>
      </c>
      <c r="AK2">
        <f>Calculation!AK63</f>
        <v>0</v>
      </c>
      <c r="AL2">
        <f>Calculation!AL63</f>
        <v>0</v>
      </c>
      <c r="AM2">
        <f>Calculation!AM63</f>
        <v>0</v>
      </c>
      <c r="AN2">
        <f>Calculation!AN63</f>
        <v>0</v>
      </c>
      <c r="AO2">
        <f>Calculation!AO63</f>
        <v>0</v>
      </c>
      <c r="AP2">
        <f>Calculation!AP63</f>
        <v>0</v>
      </c>
      <c r="AQ2">
        <f>Calculation!AQ63</f>
        <v>0</v>
      </c>
    </row>
    <row r="3" spans="1:43">
      <c r="A3" t="str">
        <f>Calculation!A64</f>
        <v>natural gas nonpeaker</v>
      </c>
      <c r="B3" s="1">
        <f>Calculation!B64</f>
        <v>0</v>
      </c>
      <c r="C3" s="1">
        <f>Calculation!C64</f>
        <v>0</v>
      </c>
      <c r="D3" s="1">
        <f>Calculation!D64</f>
        <v>0</v>
      </c>
      <c r="E3" s="2">
        <f>Calculation!E64</f>
        <v>0</v>
      </c>
      <c r="F3" s="2">
        <f>Calculation!F64</f>
        <v>925</v>
      </c>
      <c r="G3" s="2">
        <f>Calculation!G64</f>
        <v>925</v>
      </c>
      <c r="H3" s="2">
        <f>Calculation!H64</f>
        <v>925</v>
      </c>
      <c r="I3" s="2">
        <f>Calculation!I64</f>
        <v>0</v>
      </c>
      <c r="J3" s="2">
        <f>Calculation!J64</f>
        <v>0</v>
      </c>
      <c r="K3" s="2">
        <f>Calculation!K64</f>
        <v>0</v>
      </c>
      <c r="L3" s="2">
        <f>Calculation!L64</f>
        <v>0</v>
      </c>
      <c r="M3" s="2">
        <f>Calculation!M64</f>
        <v>0</v>
      </c>
      <c r="N3">
        <f>Calculation!N64</f>
        <v>0</v>
      </c>
      <c r="O3">
        <f>Calculation!O64</f>
        <v>0</v>
      </c>
      <c r="P3">
        <f>Calculation!P64</f>
        <v>0</v>
      </c>
      <c r="Q3">
        <f>Calculation!Q64</f>
        <v>0</v>
      </c>
      <c r="R3">
        <f>Calculation!R64</f>
        <v>0</v>
      </c>
      <c r="S3">
        <f>Calculation!S64</f>
        <v>0</v>
      </c>
      <c r="T3">
        <f>Calculation!T64</f>
        <v>0</v>
      </c>
      <c r="U3">
        <f>Calculation!U64</f>
        <v>0</v>
      </c>
      <c r="V3">
        <f>Calculation!V64</f>
        <v>0</v>
      </c>
      <c r="W3">
        <f>Calculation!W64</f>
        <v>0</v>
      </c>
      <c r="X3">
        <f>Calculation!X64</f>
        <v>0</v>
      </c>
      <c r="Y3">
        <f>Calculation!Y64</f>
        <v>0</v>
      </c>
      <c r="Z3">
        <f>Calculation!Z64</f>
        <v>0</v>
      </c>
      <c r="AA3">
        <f>Calculation!AA64</f>
        <v>0</v>
      </c>
      <c r="AB3">
        <f>Calculation!AB64</f>
        <v>0</v>
      </c>
      <c r="AC3">
        <f>Calculation!AC64</f>
        <v>0</v>
      </c>
      <c r="AD3">
        <f>Calculation!AD64</f>
        <v>0</v>
      </c>
      <c r="AE3">
        <f>Calculation!AE64</f>
        <v>0</v>
      </c>
      <c r="AF3">
        <f>Calculation!AF64</f>
        <v>0</v>
      </c>
      <c r="AG3">
        <f>Calculation!AG64</f>
        <v>0</v>
      </c>
      <c r="AH3">
        <f>Calculation!AH64</f>
        <v>0</v>
      </c>
      <c r="AI3">
        <f>Calculation!AI64</f>
        <v>0</v>
      </c>
      <c r="AJ3">
        <f>Calculation!AJ64</f>
        <v>0</v>
      </c>
      <c r="AK3">
        <f>Calculation!AK64</f>
        <v>0</v>
      </c>
      <c r="AL3">
        <f>Calculation!AL64</f>
        <v>0</v>
      </c>
      <c r="AM3">
        <f>Calculation!AM64</f>
        <v>0</v>
      </c>
      <c r="AN3">
        <f>Calculation!AN64</f>
        <v>0</v>
      </c>
      <c r="AO3">
        <f>Calculation!AO64</f>
        <v>0</v>
      </c>
      <c r="AP3">
        <f>Calculation!AP64</f>
        <v>0</v>
      </c>
      <c r="AQ3">
        <f>Calculation!AQ64</f>
        <v>0</v>
      </c>
    </row>
    <row r="4" spans="1:43">
      <c r="A4" t="str">
        <f>Calculation!A65</f>
        <v>nuclear</v>
      </c>
      <c r="B4" s="1">
        <f>Calculation!B65</f>
        <v>0</v>
      </c>
      <c r="C4" s="1">
        <f>Calculation!C65</f>
        <v>0</v>
      </c>
      <c r="D4" s="1">
        <f>Calculation!D65</f>
        <v>0</v>
      </c>
      <c r="E4" s="1">
        <f>Calculation!E65</f>
        <v>0</v>
      </c>
      <c r="F4" s="1">
        <f>Calculation!F65</f>
        <v>0</v>
      </c>
      <c r="G4" s="1">
        <f>Calculation!G65</f>
        <v>0</v>
      </c>
      <c r="H4" s="1">
        <f>Calculation!H65</f>
        <v>0</v>
      </c>
      <c r="I4" s="1">
        <f>Calculation!I65</f>
        <v>0</v>
      </c>
      <c r="J4" s="1">
        <f>Calculation!J65</f>
        <v>0</v>
      </c>
      <c r="K4" s="1">
        <f>Calculation!K65</f>
        <v>0</v>
      </c>
      <c r="L4" s="4">
        <f>Calculation!L65</f>
        <v>0</v>
      </c>
      <c r="M4" s="4">
        <f>Calculation!M65</f>
        <v>0</v>
      </c>
      <c r="N4">
        <f>Calculation!N65</f>
        <v>0</v>
      </c>
      <c r="O4">
        <f>Calculation!O65</f>
        <v>0</v>
      </c>
      <c r="P4">
        <f>Calculation!P65</f>
        <v>0</v>
      </c>
      <c r="Q4">
        <f>Calculation!Q65</f>
        <v>0</v>
      </c>
      <c r="R4">
        <f>Calculation!R65</f>
        <v>0</v>
      </c>
      <c r="S4">
        <f>Calculation!S65</f>
        <v>0</v>
      </c>
      <c r="T4">
        <f>Calculation!T65</f>
        <v>0</v>
      </c>
      <c r="U4">
        <f>Calculation!U65</f>
        <v>0</v>
      </c>
      <c r="V4">
        <f>Calculation!V65</f>
        <v>0</v>
      </c>
      <c r="W4">
        <f>Calculation!W65</f>
        <v>0</v>
      </c>
      <c r="X4">
        <f>Calculation!X65</f>
        <v>0</v>
      </c>
      <c r="Y4">
        <f>Calculation!Y65</f>
        <v>0</v>
      </c>
      <c r="Z4">
        <f>Calculation!Z65</f>
        <v>0</v>
      </c>
      <c r="AA4">
        <f>Calculation!AA65</f>
        <v>0</v>
      </c>
      <c r="AB4">
        <f>Calculation!AB65</f>
        <v>0</v>
      </c>
      <c r="AC4">
        <f>Calculation!AC65</f>
        <v>0</v>
      </c>
      <c r="AD4">
        <f>Calculation!AD65</f>
        <v>0</v>
      </c>
      <c r="AE4">
        <f>Calculation!AE65</f>
        <v>0</v>
      </c>
      <c r="AF4">
        <f>Calculation!AF65</f>
        <v>0</v>
      </c>
      <c r="AG4">
        <f>Calculation!AG65</f>
        <v>0</v>
      </c>
      <c r="AH4">
        <f>Calculation!AH65</f>
        <v>0</v>
      </c>
      <c r="AI4">
        <f>Calculation!AI65</f>
        <v>0</v>
      </c>
      <c r="AJ4">
        <f>Calculation!AJ65</f>
        <v>0</v>
      </c>
      <c r="AK4">
        <f>Calculation!AK65</f>
        <v>0</v>
      </c>
      <c r="AL4">
        <f>Calculation!AL65</f>
        <v>0</v>
      </c>
      <c r="AM4">
        <f>Calculation!AM65</f>
        <v>0</v>
      </c>
      <c r="AN4">
        <f>Calculation!AN65</f>
        <v>0</v>
      </c>
      <c r="AO4">
        <f>Calculation!AO65</f>
        <v>0</v>
      </c>
      <c r="AP4">
        <f>Calculation!AP65</f>
        <v>0</v>
      </c>
      <c r="AQ4">
        <f>Calculation!AQ65</f>
        <v>0</v>
      </c>
    </row>
    <row r="5" spans="1:43">
      <c r="A5" t="str">
        <f>Calculation!A66</f>
        <v>hydro</v>
      </c>
      <c r="B5" s="1">
        <f>Calculation!B66</f>
        <v>0</v>
      </c>
      <c r="C5" s="1">
        <f>Calculation!C66</f>
        <v>0</v>
      </c>
      <c r="D5" s="1">
        <f>Calculation!D66</f>
        <v>0</v>
      </c>
      <c r="E5" s="2">
        <f>Calculation!E66</f>
        <v>0</v>
      </c>
      <c r="F5" s="2">
        <f>Calculation!F66</f>
        <v>0</v>
      </c>
      <c r="G5" s="2">
        <f>Calculation!G66</f>
        <v>0</v>
      </c>
      <c r="H5" s="2">
        <f>Calculation!H66</f>
        <v>0</v>
      </c>
      <c r="I5" s="2">
        <f>Calculation!I66</f>
        <v>0</v>
      </c>
      <c r="J5" s="2">
        <f>Calculation!J66</f>
        <v>0</v>
      </c>
      <c r="K5" s="2">
        <f>Calculation!K66</f>
        <v>0</v>
      </c>
      <c r="L5" s="2">
        <f>Calculation!L66</f>
        <v>0</v>
      </c>
      <c r="M5" s="2">
        <f>Calculation!M66</f>
        <v>0</v>
      </c>
      <c r="N5">
        <f>Calculation!N66</f>
        <v>0</v>
      </c>
      <c r="O5">
        <f>Calculation!O66</f>
        <v>0</v>
      </c>
      <c r="P5">
        <f>Calculation!P66</f>
        <v>0</v>
      </c>
      <c r="Q5">
        <f>Calculation!Q66</f>
        <v>0</v>
      </c>
      <c r="R5">
        <f>Calculation!R66</f>
        <v>0</v>
      </c>
      <c r="S5">
        <f>Calculation!S66</f>
        <v>0</v>
      </c>
      <c r="T5">
        <f>Calculation!T66</f>
        <v>0</v>
      </c>
      <c r="U5">
        <f>Calculation!U66</f>
        <v>0</v>
      </c>
      <c r="V5">
        <f>Calculation!V66</f>
        <v>0</v>
      </c>
      <c r="W5">
        <f>Calculation!W66</f>
        <v>0</v>
      </c>
      <c r="X5">
        <f>Calculation!X66</f>
        <v>0</v>
      </c>
      <c r="Y5">
        <f>Calculation!Y66</f>
        <v>0</v>
      </c>
      <c r="Z5">
        <f>Calculation!Z66</f>
        <v>0</v>
      </c>
      <c r="AA5">
        <f>Calculation!AA66</f>
        <v>0</v>
      </c>
      <c r="AB5">
        <f>Calculation!AB66</f>
        <v>0</v>
      </c>
      <c r="AC5">
        <f>Calculation!AC66</f>
        <v>0</v>
      </c>
      <c r="AD5">
        <f>Calculation!AD66</f>
        <v>0</v>
      </c>
      <c r="AE5">
        <f>Calculation!AE66</f>
        <v>0</v>
      </c>
      <c r="AF5">
        <f>Calculation!AF66</f>
        <v>0</v>
      </c>
      <c r="AG5">
        <f>Calculation!AG66</f>
        <v>0</v>
      </c>
      <c r="AH5">
        <f>Calculation!AH66</f>
        <v>0</v>
      </c>
      <c r="AI5">
        <f>Calculation!AI66</f>
        <v>0</v>
      </c>
      <c r="AJ5">
        <f>Calculation!AJ66</f>
        <v>0</v>
      </c>
      <c r="AK5">
        <f>Calculation!AK66</f>
        <v>0</v>
      </c>
      <c r="AL5">
        <f>Calculation!AL66</f>
        <v>0</v>
      </c>
      <c r="AM5">
        <f>Calculation!AM66</f>
        <v>0</v>
      </c>
      <c r="AN5">
        <f>Calculation!AN66</f>
        <v>0</v>
      </c>
      <c r="AO5">
        <f>Calculation!AO66</f>
        <v>0</v>
      </c>
      <c r="AP5">
        <f>Calculation!AP66</f>
        <v>0</v>
      </c>
      <c r="AQ5">
        <f>Calculation!AQ66</f>
        <v>0</v>
      </c>
    </row>
    <row r="6" spans="1:43">
      <c r="A6" t="str">
        <f>Calculation!A67</f>
        <v>onshore wind</v>
      </c>
      <c r="B6" s="1">
        <f>Calculation!B67</f>
        <v>6</v>
      </c>
      <c r="C6" s="1">
        <f>Calculation!C67</f>
        <v>12</v>
      </c>
      <c r="D6" s="1">
        <f>Calculation!D67</f>
        <v>0.400000000000006</v>
      </c>
      <c r="E6" s="1">
        <f>Calculation!E67</f>
        <v>0</v>
      </c>
      <c r="F6" s="2">
        <f>Calculation!F67</f>
        <v>190</v>
      </c>
      <c r="G6" s="2">
        <f>Calculation!G67</f>
        <v>190</v>
      </c>
      <c r="H6" s="2">
        <f>Calculation!H67</f>
        <v>190</v>
      </c>
      <c r="I6" s="2">
        <f>Calculation!I67</f>
        <v>0</v>
      </c>
      <c r="J6" s="2">
        <f>Calculation!J67</f>
        <v>0</v>
      </c>
      <c r="K6" s="2">
        <f>Calculation!K67</f>
        <v>0</v>
      </c>
      <c r="L6" s="2">
        <f>Calculation!L67</f>
        <v>0</v>
      </c>
      <c r="M6" s="2">
        <f>Calculation!M67</f>
        <v>0</v>
      </c>
      <c r="N6">
        <f>Calculation!N67</f>
        <v>0</v>
      </c>
      <c r="O6">
        <f>Calculation!O67</f>
        <v>0</v>
      </c>
      <c r="P6">
        <f>Calculation!P67</f>
        <v>0</v>
      </c>
      <c r="Q6">
        <f>Calculation!Q67</f>
        <v>0</v>
      </c>
      <c r="R6">
        <f>Calculation!R67</f>
        <v>0</v>
      </c>
      <c r="S6">
        <f>Calculation!S67</f>
        <v>0</v>
      </c>
      <c r="T6">
        <f>Calculation!T67</f>
        <v>0</v>
      </c>
      <c r="U6">
        <f>Calculation!U67</f>
        <v>0</v>
      </c>
      <c r="V6">
        <f>Calculation!V67</f>
        <v>0</v>
      </c>
      <c r="W6">
        <f>Calculation!W67</f>
        <v>0</v>
      </c>
      <c r="X6">
        <f>Calculation!X67</f>
        <v>0</v>
      </c>
      <c r="Y6">
        <f>Calculation!Y67</f>
        <v>0</v>
      </c>
      <c r="Z6">
        <f>Calculation!Z67</f>
        <v>0</v>
      </c>
      <c r="AA6">
        <f>Calculation!AA67</f>
        <v>0</v>
      </c>
      <c r="AB6">
        <f>Calculation!AB67</f>
        <v>0</v>
      </c>
      <c r="AC6">
        <f>Calculation!AC67</f>
        <v>0</v>
      </c>
      <c r="AD6">
        <f>Calculation!AD67</f>
        <v>0</v>
      </c>
      <c r="AE6">
        <f>Calculation!AE67</f>
        <v>0</v>
      </c>
      <c r="AF6">
        <f>Calculation!AF67</f>
        <v>0</v>
      </c>
      <c r="AG6">
        <f>Calculation!AG67</f>
        <v>0</v>
      </c>
      <c r="AH6">
        <f>Calculation!AH67</f>
        <v>0</v>
      </c>
      <c r="AI6">
        <f>Calculation!AI67</f>
        <v>0</v>
      </c>
      <c r="AJ6">
        <f>Calculation!AJ67</f>
        <v>0</v>
      </c>
      <c r="AK6">
        <f>Calculation!AK67</f>
        <v>0</v>
      </c>
      <c r="AL6">
        <f>Calculation!AL67</f>
        <v>0</v>
      </c>
      <c r="AM6">
        <f>Calculation!AM67</f>
        <v>0</v>
      </c>
      <c r="AN6">
        <f>Calculation!AN67</f>
        <v>0</v>
      </c>
      <c r="AO6">
        <f>Calculation!AO67</f>
        <v>0</v>
      </c>
      <c r="AP6">
        <f>Calculation!AP67</f>
        <v>0</v>
      </c>
      <c r="AQ6">
        <f>Calculation!AQ67</f>
        <v>0</v>
      </c>
    </row>
    <row r="7" spans="1:43">
      <c r="A7" t="str">
        <f>Calculation!A68</f>
        <v>solar PV</v>
      </c>
      <c r="B7" s="1">
        <f>Calculation!B68</f>
        <v>0</v>
      </c>
      <c r="C7" s="1">
        <f>Calculation!C68</f>
        <v>137</v>
      </c>
      <c r="D7" s="1">
        <f>Calculation!D68</f>
        <v>43.9</v>
      </c>
      <c r="E7" s="1">
        <f>Calculation!E68</f>
        <v>0</v>
      </c>
      <c r="F7" s="3">
        <f>Calculation!F68</f>
        <v>87</v>
      </c>
      <c r="G7" s="3">
        <f>Calculation!G68</f>
        <v>87</v>
      </c>
      <c r="H7" s="3">
        <f>Calculation!H68</f>
        <v>87</v>
      </c>
      <c r="I7" s="2">
        <f>Calculation!I68</f>
        <v>0</v>
      </c>
      <c r="J7" s="2">
        <f>Calculation!J68</f>
        <v>0</v>
      </c>
      <c r="K7" s="2">
        <f>Calculation!K68</f>
        <v>0</v>
      </c>
      <c r="L7" s="2">
        <f>Calculation!L68</f>
        <v>0</v>
      </c>
      <c r="M7" s="2">
        <f>Calculation!M68</f>
        <v>0</v>
      </c>
      <c r="N7">
        <f>Calculation!N68</f>
        <v>0</v>
      </c>
      <c r="O7">
        <f>Calculation!O68</f>
        <v>0</v>
      </c>
      <c r="P7">
        <f>Calculation!P68</f>
        <v>0</v>
      </c>
      <c r="Q7">
        <f>Calculation!Q68</f>
        <v>0</v>
      </c>
      <c r="R7">
        <f>Calculation!R68</f>
        <v>0</v>
      </c>
      <c r="S7">
        <f>Calculation!S68</f>
        <v>0</v>
      </c>
      <c r="T7">
        <f>Calculation!T68</f>
        <v>0</v>
      </c>
      <c r="U7">
        <f>Calculation!U68</f>
        <v>0</v>
      </c>
      <c r="V7">
        <f>Calculation!V68</f>
        <v>0</v>
      </c>
      <c r="W7">
        <f>Calculation!W68</f>
        <v>0</v>
      </c>
      <c r="X7">
        <f>Calculation!X68</f>
        <v>0</v>
      </c>
      <c r="Y7">
        <f>Calculation!Y68</f>
        <v>0</v>
      </c>
      <c r="Z7">
        <f>Calculation!Z68</f>
        <v>0</v>
      </c>
      <c r="AA7">
        <f>Calculation!AA68</f>
        <v>0</v>
      </c>
      <c r="AB7">
        <f>Calculation!AB68</f>
        <v>0</v>
      </c>
      <c r="AC7">
        <f>Calculation!AC68</f>
        <v>0</v>
      </c>
      <c r="AD7">
        <f>Calculation!AD68</f>
        <v>0</v>
      </c>
      <c r="AE7">
        <f>Calculation!AE68</f>
        <v>0</v>
      </c>
      <c r="AF7">
        <f>Calculation!AF68</f>
        <v>0</v>
      </c>
      <c r="AG7">
        <f>Calculation!AG68</f>
        <v>0</v>
      </c>
      <c r="AH7">
        <f>Calculation!AH68</f>
        <v>0</v>
      </c>
      <c r="AI7">
        <f>Calculation!AI68</f>
        <v>0</v>
      </c>
      <c r="AJ7">
        <f>Calculation!AJ68</f>
        <v>0</v>
      </c>
      <c r="AK7">
        <f>Calculation!AK68</f>
        <v>0</v>
      </c>
      <c r="AL7">
        <f>Calculation!AL68</f>
        <v>0</v>
      </c>
      <c r="AM7">
        <f>Calculation!AM68</f>
        <v>0</v>
      </c>
      <c r="AN7">
        <f>Calculation!AN68</f>
        <v>0</v>
      </c>
      <c r="AO7">
        <f>Calculation!AO68</f>
        <v>0</v>
      </c>
      <c r="AP7">
        <f>Calculation!AP68</f>
        <v>0</v>
      </c>
      <c r="AQ7">
        <f>Calculation!AQ68</f>
        <v>0</v>
      </c>
    </row>
    <row r="8" spans="1:43">
      <c r="A8" t="str">
        <f>Calculation!A69</f>
        <v>solar thermal</v>
      </c>
      <c r="B8" s="1">
        <f>Calculation!B69</f>
        <v>0</v>
      </c>
      <c r="C8" s="1">
        <f>Calculation!C69</f>
        <v>0</v>
      </c>
      <c r="D8" s="1">
        <f>Calculation!D69</f>
        <v>0</v>
      </c>
      <c r="E8" s="1">
        <f>Calculation!E69</f>
        <v>0</v>
      </c>
      <c r="F8" s="2">
        <f>Calculation!F69</f>
        <v>0</v>
      </c>
      <c r="G8" s="2">
        <f>Calculation!G69</f>
        <v>0</v>
      </c>
      <c r="H8" s="2">
        <f>Calculation!H69</f>
        <v>0</v>
      </c>
      <c r="I8" s="2">
        <f>Calculation!I69</f>
        <v>0</v>
      </c>
      <c r="J8" s="2">
        <f>Calculation!J69</f>
        <v>0</v>
      </c>
      <c r="K8" s="2">
        <f>Calculation!K69</f>
        <v>0</v>
      </c>
      <c r="L8" s="2">
        <f>Calculation!L69</f>
        <v>0</v>
      </c>
      <c r="M8" s="2">
        <f>Calculation!M69</f>
        <v>0</v>
      </c>
      <c r="N8">
        <f>Calculation!N69</f>
        <v>0</v>
      </c>
      <c r="O8">
        <f>Calculation!O69</f>
        <v>0</v>
      </c>
      <c r="P8">
        <f>Calculation!P69</f>
        <v>0</v>
      </c>
      <c r="Q8">
        <f>Calculation!Q69</f>
        <v>0</v>
      </c>
      <c r="R8">
        <f>Calculation!R69</f>
        <v>0</v>
      </c>
      <c r="S8">
        <f>Calculation!S69</f>
        <v>0</v>
      </c>
      <c r="T8">
        <f>Calculation!T69</f>
        <v>0</v>
      </c>
      <c r="U8">
        <f>Calculation!U69</f>
        <v>0</v>
      </c>
      <c r="V8">
        <f>Calculation!V69</f>
        <v>0</v>
      </c>
      <c r="W8">
        <f>Calculation!W69</f>
        <v>0</v>
      </c>
      <c r="X8">
        <f>Calculation!X69</f>
        <v>0</v>
      </c>
      <c r="Y8">
        <f>Calculation!Y69</f>
        <v>0</v>
      </c>
      <c r="Z8">
        <f>Calculation!Z69</f>
        <v>0</v>
      </c>
      <c r="AA8">
        <f>Calculation!AA69</f>
        <v>0</v>
      </c>
      <c r="AB8">
        <f>Calculation!AB69</f>
        <v>0</v>
      </c>
      <c r="AC8">
        <f>Calculation!AC69</f>
        <v>0</v>
      </c>
      <c r="AD8">
        <f>Calculation!AD69</f>
        <v>0</v>
      </c>
      <c r="AE8">
        <f>Calculation!AE69</f>
        <v>0</v>
      </c>
      <c r="AF8">
        <f>Calculation!AF69</f>
        <v>0</v>
      </c>
      <c r="AG8">
        <f>Calculation!AG69</f>
        <v>0</v>
      </c>
      <c r="AH8">
        <f>Calculation!AH69</f>
        <v>0</v>
      </c>
      <c r="AI8">
        <f>Calculation!AI69</f>
        <v>0</v>
      </c>
      <c r="AJ8">
        <f>Calculation!AJ69</f>
        <v>0</v>
      </c>
      <c r="AK8">
        <f>Calculation!AK69</f>
        <v>0</v>
      </c>
      <c r="AL8">
        <f>Calculation!AL69</f>
        <v>0</v>
      </c>
      <c r="AM8">
        <f>Calculation!AM69</f>
        <v>0</v>
      </c>
      <c r="AN8">
        <f>Calculation!AN69</f>
        <v>0</v>
      </c>
      <c r="AO8">
        <f>Calculation!AO69</f>
        <v>0</v>
      </c>
      <c r="AP8">
        <f>Calculation!AP69</f>
        <v>0</v>
      </c>
      <c r="AQ8">
        <f>Calculation!AQ69</f>
        <v>0</v>
      </c>
    </row>
    <row r="9" spans="1:43">
      <c r="A9" t="str">
        <f>Calculation!A70</f>
        <v>biomass</v>
      </c>
      <c r="B9" s="1">
        <f>Calculation!B70</f>
        <v>0</v>
      </c>
      <c r="C9" s="1">
        <f>Calculation!C70</f>
        <v>0</v>
      </c>
      <c r="D9" s="1">
        <f>Calculation!D70</f>
        <v>0</v>
      </c>
      <c r="E9" s="2">
        <f>Calculation!E70</f>
        <v>0</v>
      </c>
      <c r="F9" s="2">
        <f>Calculation!F70</f>
        <v>274</v>
      </c>
      <c r="G9" s="2">
        <f>Calculation!G70</f>
        <v>274</v>
      </c>
      <c r="H9" s="2">
        <f>Calculation!H70</f>
        <v>274</v>
      </c>
      <c r="I9" s="2">
        <f>Calculation!I70</f>
        <v>0</v>
      </c>
      <c r="J9" s="2">
        <f>Calculation!J70</f>
        <v>0</v>
      </c>
      <c r="K9" s="2">
        <f>Calculation!K70</f>
        <v>0</v>
      </c>
      <c r="L9" s="2">
        <f>Calculation!L70</f>
        <v>0</v>
      </c>
      <c r="M9" s="2">
        <f>Calculation!M70</f>
        <v>0</v>
      </c>
      <c r="N9">
        <f>Calculation!N70</f>
        <v>0</v>
      </c>
      <c r="O9">
        <f>Calculation!O70</f>
        <v>0</v>
      </c>
      <c r="P9">
        <f>Calculation!P70</f>
        <v>0</v>
      </c>
      <c r="Q9">
        <f>Calculation!Q70</f>
        <v>0</v>
      </c>
      <c r="R9">
        <f>Calculation!R70</f>
        <v>0</v>
      </c>
      <c r="S9">
        <f>Calculation!S70</f>
        <v>0</v>
      </c>
      <c r="T9">
        <f>Calculation!T70</f>
        <v>0</v>
      </c>
      <c r="U9">
        <f>Calculation!U70</f>
        <v>0</v>
      </c>
      <c r="V9">
        <f>Calculation!V70</f>
        <v>0</v>
      </c>
      <c r="W9">
        <f>Calculation!W70</f>
        <v>0</v>
      </c>
      <c r="X9">
        <f>Calculation!X70</f>
        <v>0</v>
      </c>
      <c r="Y9">
        <f>Calculation!Y70</f>
        <v>0</v>
      </c>
      <c r="Z9">
        <f>Calculation!Z70</f>
        <v>0</v>
      </c>
      <c r="AA9">
        <f>Calculation!AA70</f>
        <v>0</v>
      </c>
      <c r="AB9">
        <f>Calculation!AB70</f>
        <v>0</v>
      </c>
      <c r="AC9">
        <f>Calculation!AC70</f>
        <v>0</v>
      </c>
      <c r="AD9">
        <f>Calculation!AD70</f>
        <v>0</v>
      </c>
      <c r="AE9">
        <f>Calculation!AE70</f>
        <v>0</v>
      </c>
      <c r="AF9">
        <f>Calculation!AF70</f>
        <v>0</v>
      </c>
      <c r="AG9">
        <f>Calculation!AG70</f>
        <v>0</v>
      </c>
      <c r="AH9">
        <f>Calculation!AH70</f>
        <v>0</v>
      </c>
      <c r="AI9">
        <f>Calculation!AI70</f>
        <v>0</v>
      </c>
      <c r="AJ9">
        <f>Calculation!AJ70</f>
        <v>0</v>
      </c>
      <c r="AK9">
        <f>Calculation!AK70</f>
        <v>0</v>
      </c>
      <c r="AL9">
        <f>Calculation!AL70</f>
        <v>0</v>
      </c>
      <c r="AM9">
        <f>Calculation!AM70</f>
        <v>0</v>
      </c>
      <c r="AN9">
        <f>Calculation!AN70</f>
        <v>0</v>
      </c>
      <c r="AO9">
        <f>Calculation!AO70</f>
        <v>0</v>
      </c>
      <c r="AP9">
        <f>Calculation!AP70</f>
        <v>0</v>
      </c>
      <c r="AQ9">
        <f>Calculation!AQ70</f>
        <v>0</v>
      </c>
    </row>
    <row r="10" spans="1:43">
      <c r="A10" t="str">
        <f>Calculation!A71</f>
        <v>geothermal</v>
      </c>
      <c r="B10" s="1">
        <f>Calculation!B71</f>
        <v>0</v>
      </c>
      <c r="C10" s="1">
        <f>Calculation!C71</f>
        <v>0</v>
      </c>
      <c r="D10" s="1">
        <f>Calculation!D71</f>
        <v>0</v>
      </c>
      <c r="E10" s="2">
        <f>Calculation!E71</f>
        <v>0</v>
      </c>
      <c r="F10" s="2">
        <f>Calculation!F71</f>
        <v>0</v>
      </c>
      <c r="G10" s="2">
        <f>Calculation!G71</f>
        <v>0</v>
      </c>
      <c r="H10" s="2">
        <f>Calculation!H71</f>
        <v>0</v>
      </c>
      <c r="I10" s="2">
        <f>Calculation!I71</f>
        <v>0</v>
      </c>
      <c r="J10" s="2">
        <f>Calculation!J71</f>
        <v>0</v>
      </c>
      <c r="K10" s="2">
        <f>Calculation!K71</f>
        <v>0</v>
      </c>
      <c r="L10" s="2">
        <f>Calculation!L71</f>
        <v>0</v>
      </c>
      <c r="M10" s="2">
        <f>Calculation!M71</f>
        <v>0</v>
      </c>
      <c r="N10">
        <f>Calculation!N71</f>
        <v>0</v>
      </c>
      <c r="O10">
        <f>Calculation!O71</f>
        <v>0</v>
      </c>
      <c r="P10">
        <f>Calculation!P71</f>
        <v>0</v>
      </c>
      <c r="Q10">
        <f>Calculation!Q71</f>
        <v>0</v>
      </c>
      <c r="R10">
        <f>Calculation!R71</f>
        <v>0</v>
      </c>
      <c r="S10">
        <f>Calculation!S71</f>
        <v>0</v>
      </c>
      <c r="T10">
        <f>Calculation!T71</f>
        <v>0</v>
      </c>
      <c r="U10">
        <f>Calculation!U71</f>
        <v>0</v>
      </c>
      <c r="V10">
        <f>Calculation!V71</f>
        <v>0</v>
      </c>
      <c r="W10">
        <f>Calculation!W71</f>
        <v>0</v>
      </c>
      <c r="X10">
        <f>Calculation!X71</f>
        <v>0</v>
      </c>
      <c r="Y10">
        <f>Calculation!Y71</f>
        <v>0</v>
      </c>
      <c r="Z10">
        <f>Calculation!Z71</f>
        <v>0</v>
      </c>
      <c r="AA10">
        <f>Calculation!AA71</f>
        <v>0</v>
      </c>
      <c r="AB10">
        <f>Calculation!AB71</f>
        <v>0</v>
      </c>
      <c r="AC10">
        <f>Calculation!AC71</f>
        <v>0</v>
      </c>
      <c r="AD10">
        <f>Calculation!AD71</f>
        <v>0</v>
      </c>
      <c r="AE10">
        <f>Calculation!AE71</f>
        <v>0</v>
      </c>
      <c r="AF10">
        <f>Calculation!AF71</f>
        <v>0</v>
      </c>
      <c r="AG10">
        <f>Calculation!AG71</f>
        <v>0</v>
      </c>
      <c r="AH10">
        <f>Calculation!AH71</f>
        <v>0</v>
      </c>
      <c r="AI10">
        <f>Calculation!AI71</f>
        <v>0</v>
      </c>
      <c r="AJ10">
        <f>Calculation!AJ71</f>
        <v>0</v>
      </c>
      <c r="AK10">
        <f>Calculation!AK71</f>
        <v>0</v>
      </c>
      <c r="AL10">
        <f>Calculation!AL71</f>
        <v>0</v>
      </c>
      <c r="AM10">
        <f>Calculation!AM71</f>
        <v>0</v>
      </c>
      <c r="AN10">
        <f>Calculation!AN71</f>
        <v>0</v>
      </c>
      <c r="AO10">
        <f>Calculation!AO71</f>
        <v>0</v>
      </c>
      <c r="AP10">
        <f>Calculation!AP71</f>
        <v>0</v>
      </c>
      <c r="AQ10">
        <f>Calculation!AQ71</f>
        <v>0</v>
      </c>
    </row>
    <row r="11" spans="1:43">
      <c r="A11" t="str">
        <f>Calculation!A72</f>
        <v>petroleum</v>
      </c>
      <c r="B11" s="1">
        <f>Calculation!B72</f>
        <v>0</v>
      </c>
      <c r="C11" s="1">
        <f>Calculation!C72</f>
        <v>0</v>
      </c>
      <c r="D11" s="1">
        <f>Calculation!D72</f>
        <v>0</v>
      </c>
      <c r="E11" s="2">
        <f>Calculation!E72</f>
        <v>0</v>
      </c>
      <c r="F11" s="2">
        <f>Calculation!F72</f>
        <v>0</v>
      </c>
      <c r="G11" s="2">
        <f>Calculation!G72</f>
        <v>0</v>
      </c>
      <c r="H11" s="2">
        <f>Calculation!H72</f>
        <v>0</v>
      </c>
      <c r="I11" s="2">
        <f>Calculation!I72</f>
        <v>0</v>
      </c>
      <c r="J11" s="2">
        <f>Calculation!J72</f>
        <v>0</v>
      </c>
      <c r="K11" s="2">
        <f>Calculation!K72</f>
        <v>0</v>
      </c>
      <c r="L11" s="2">
        <f>Calculation!L72</f>
        <v>0</v>
      </c>
      <c r="M11" s="2">
        <f>Calculation!M72</f>
        <v>0</v>
      </c>
      <c r="N11">
        <f>Calculation!N72</f>
        <v>0</v>
      </c>
      <c r="O11">
        <f>Calculation!O72</f>
        <v>0</v>
      </c>
      <c r="P11">
        <f>Calculation!P72</f>
        <v>0</v>
      </c>
      <c r="Q11">
        <f>Calculation!Q72</f>
        <v>0</v>
      </c>
      <c r="R11">
        <f>Calculation!R72</f>
        <v>0</v>
      </c>
      <c r="S11">
        <f>Calculation!S72</f>
        <v>0</v>
      </c>
      <c r="T11">
        <f>Calculation!T72</f>
        <v>0</v>
      </c>
      <c r="U11">
        <f>Calculation!U72</f>
        <v>0</v>
      </c>
      <c r="V11">
        <f>Calculation!V72</f>
        <v>0</v>
      </c>
      <c r="W11">
        <f>Calculation!W72</f>
        <v>0</v>
      </c>
      <c r="X11">
        <f>Calculation!X72</f>
        <v>0</v>
      </c>
      <c r="Y11">
        <f>Calculation!Y72</f>
        <v>0</v>
      </c>
      <c r="Z11">
        <f>Calculation!Z72</f>
        <v>0</v>
      </c>
      <c r="AA11">
        <f>Calculation!AA72</f>
        <v>0</v>
      </c>
      <c r="AB11">
        <f>Calculation!AB72</f>
        <v>0</v>
      </c>
      <c r="AC11">
        <f>Calculation!AC72</f>
        <v>0</v>
      </c>
      <c r="AD11">
        <f>Calculation!AD72</f>
        <v>0</v>
      </c>
      <c r="AE11">
        <f>Calculation!AE72</f>
        <v>0</v>
      </c>
      <c r="AF11">
        <f>Calculation!AF72</f>
        <v>0</v>
      </c>
      <c r="AG11">
        <f>Calculation!AG72</f>
        <v>0</v>
      </c>
      <c r="AH11">
        <f>Calculation!AH72</f>
        <v>0</v>
      </c>
      <c r="AI11">
        <f>Calculation!AI72</f>
        <v>0</v>
      </c>
      <c r="AJ11">
        <f>Calculation!AJ72</f>
        <v>0</v>
      </c>
      <c r="AK11">
        <f>Calculation!AK72</f>
        <v>0</v>
      </c>
      <c r="AL11">
        <f>Calculation!AL72</f>
        <v>0</v>
      </c>
      <c r="AM11">
        <f>Calculation!AM72</f>
        <v>0</v>
      </c>
      <c r="AN11">
        <f>Calculation!AN72</f>
        <v>0</v>
      </c>
      <c r="AO11">
        <f>Calculation!AO72</f>
        <v>0</v>
      </c>
      <c r="AP11">
        <f>Calculation!AP72</f>
        <v>0</v>
      </c>
      <c r="AQ11">
        <f>Calculation!AQ72</f>
        <v>0</v>
      </c>
    </row>
    <row r="12" spans="1:43">
      <c r="A12" t="str">
        <f>Calculation!A73</f>
        <v>natural gas peaker</v>
      </c>
      <c r="B12" s="1">
        <f>Calculation!B73</f>
        <v>992.6</v>
      </c>
      <c r="C12" s="1">
        <f>Calculation!C73</f>
        <v>0</v>
      </c>
      <c r="D12" s="1">
        <f>Calculation!D73</f>
        <v>474</v>
      </c>
      <c r="E12" s="1">
        <f>Calculation!E73</f>
        <v>0</v>
      </c>
      <c r="F12" s="1">
        <f>Calculation!F73</f>
        <v>533</v>
      </c>
      <c r="G12" s="1">
        <f>Calculation!G73</f>
        <v>533</v>
      </c>
      <c r="H12" s="1">
        <f>Calculation!H73</f>
        <v>533</v>
      </c>
      <c r="I12" s="2">
        <f>Calculation!I73</f>
        <v>0</v>
      </c>
      <c r="J12" s="2">
        <f>Calculation!J73</f>
        <v>0</v>
      </c>
      <c r="K12" s="2">
        <f>Calculation!K73</f>
        <v>0</v>
      </c>
      <c r="L12" s="2">
        <f>Calculation!L73</f>
        <v>0</v>
      </c>
      <c r="M12" s="2">
        <f>Calculation!M73</f>
        <v>0</v>
      </c>
      <c r="N12">
        <f>Calculation!N73</f>
        <v>0</v>
      </c>
      <c r="O12">
        <f>Calculation!O73</f>
        <v>0</v>
      </c>
      <c r="P12">
        <f>Calculation!P73</f>
        <v>0</v>
      </c>
      <c r="Q12">
        <f>Calculation!Q73</f>
        <v>0</v>
      </c>
      <c r="R12">
        <f>Calculation!R73</f>
        <v>0</v>
      </c>
      <c r="S12">
        <f>Calculation!S73</f>
        <v>0</v>
      </c>
      <c r="T12">
        <f>Calculation!T73</f>
        <v>0</v>
      </c>
      <c r="U12">
        <f>Calculation!U73</f>
        <v>0</v>
      </c>
      <c r="V12">
        <f>Calculation!V73</f>
        <v>0</v>
      </c>
      <c r="W12">
        <f>Calculation!W73</f>
        <v>0</v>
      </c>
      <c r="X12">
        <f>Calculation!X73</f>
        <v>0</v>
      </c>
      <c r="Y12">
        <f>Calculation!Y73</f>
        <v>0</v>
      </c>
      <c r="Z12">
        <f>Calculation!Z73</f>
        <v>0</v>
      </c>
      <c r="AA12">
        <f>Calculation!AA73</f>
        <v>0</v>
      </c>
      <c r="AB12">
        <f>Calculation!AB73</f>
        <v>0</v>
      </c>
      <c r="AC12">
        <f>Calculation!AC73</f>
        <v>0</v>
      </c>
      <c r="AD12">
        <f>Calculation!AD73</f>
        <v>0</v>
      </c>
      <c r="AE12">
        <f>Calculation!AE73</f>
        <v>0</v>
      </c>
      <c r="AF12">
        <f>Calculation!AF73</f>
        <v>0</v>
      </c>
      <c r="AG12">
        <f>Calculation!AG73</f>
        <v>0</v>
      </c>
      <c r="AH12">
        <f>Calculation!AH73</f>
        <v>0</v>
      </c>
      <c r="AI12">
        <f>Calculation!AI73</f>
        <v>0</v>
      </c>
      <c r="AJ12">
        <f>Calculation!AJ73</f>
        <v>0</v>
      </c>
      <c r="AK12">
        <f>Calculation!AK73</f>
        <v>0</v>
      </c>
      <c r="AL12">
        <f>Calculation!AL73</f>
        <v>0</v>
      </c>
      <c r="AM12">
        <f>Calculation!AM73</f>
        <v>0</v>
      </c>
      <c r="AN12">
        <f>Calculation!AN73</f>
        <v>0</v>
      </c>
      <c r="AO12">
        <f>Calculation!AO73</f>
        <v>0</v>
      </c>
      <c r="AP12">
        <f>Calculation!AP73</f>
        <v>0</v>
      </c>
      <c r="AQ12">
        <f>Calculation!AQ73</f>
        <v>0</v>
      </c>
    </row>
    <row r="13" spans="1:43">
      <c r="A13" t="str">
        <f>Calculation!A74</f>
        <v>lignite</v>
      </c>
      <c r="B13" s="1">
        <f>Calculation!B74</f>
        <v>0</v>
      </c>
      <c r="C13" s="1">
        <f>Calculation!C74</f>
        <v>0</v>
      </c>
      <c r="D13" s="1">
        <f>Calculation!D74</f>
        <v>0</v>
      </c>
      <c r="E13" s="2">
        <f>Calculation!E74</f>
        <v>0</v>
      </c>
      <c r="F13" s="2">
        <f>Calculation!F74</f>
        <v>0</v>
      </c>
      <c r="G13" s="2">
        <f>Calculation!G74</f>
        <v>0</v>
      </c>
      <c r="H13" s="2">
        <f>Calculation!H74</f>
        <v>0</v>
      </c>
      <c r="I13" s="2">
        <f>Calculation!I74</f>
        <v>0</v>
      </c>
      <c r="J13" s="2">
        <f>Calculation!J74</f>
        <v>0</v>
      </c>
      <c r="K13" s="2">
        <f>Calculation!K74</f>
        <v>0</v>
      </c>
      <c r="L13" s="2">
        <f>Calculation!L74</f>
        <v>0</v>
      </c>
      <c r="M13" s="2">
        <f>Calculation!M74</f>
        <v>0</v>
      </c>
      <c r="N13">
        <f>Calculation!N74</f>
        <v>0</v>
      </c>
      <c r="O13">
        <f>Calculation!O74</f>
        <v>0</v>
      </c>
      <c r="P13">
        <f>Calculation!P74</f>
        <v>0</v>
      </c>
      <c r="Q13">
        <f>Calculation!Q74</f>
        <v>0</v>
      </c>
      <c r="R13">
        <f>Calculation!R74</f>
        <v>0</v>
      </c>
      <c r="S13">
        <f>Calculation!S74</f>
        <v>0</v>
      </c>
      <c r="T13">
        <f>Calculation!T74</f>
        <v>0</v>
      </c>
      <c r="U13">
        <f>Calculation!U74</f>
        <v>0</v>
      </c>
      <c r="V13">
        <f>Calculation!V74</f>
        <v>0</v>
      </c>
      <c r="W13">
        <f>Calculation!W74</f>
        <v>0</v>
      </c>
      <c r="X13">
        <f>Calculation!X74</f>
        <v>0</v>
      </c>
      <c r="Y13">
        <f>Calculation!Y74</f>
        <v>0</v>
      </c>
      <c r="Z13">
        <f>Calculation!Z74</f>
        <v>0</v>
      </c>
      <c r="AA13">
        <f>Calculation!AA74</f>
        <v>0</v>
      </c>
      <c r="AB13">
        <f>Calculation!AB74</f>
        <v>0</v>
      </c>
      <c r="AC13">
        <f>Calculation!AC74</f>
        <v>0</v>
      </c>
      <c r="AD13">
        <f>Calculation!AD74</f>
        <v>0</v>
      </c>
      <c r="AE13">
        <f>Calculation!AE74</f>
        <v>0</v>
      </c>
      <c r="AF13">
        <f>Calculation!AF74</f>
        <v>0</v>
      </c>
      <c r="AG13">
        <f>Calculation!AG74</f>
        <v>0</v>
      </c>
      <c r="AH13">
        <f>Calculation!AH74</f>
        <v>0</v>
      </c>
      <c r="AI13">
        <f>Calculation!AI74</f>
        <v>0</v>
      </c>
      <c r="AJ13">
        <f>Calculation!AJ74</f>
        <v>0</v>
      </c>
      <c r="AK13">
        <f>Calculation!AK74</f>
        <v>0</v>
      </c>
      <c r="AL13">
        <f>Calculation!AL74</f>
        <v>0</v>
      </c>
      <c r="AM13">
        <f>Calculation!AM74</f>
        <v>0</v>
      </c>
      <c r="AN13">
        <f>Calculation!AN74</f>
        <v>0</v>
      </c>
      <c r="AO13">
        <f>Calculation!AO74</f>
        <v>0</v>
      </c>
      <c r="AP13">
        <f>Calculation!AP74</f>
        <v>0</v>
      </c>
      <c r="AQ13">
        <f>Calculation!AQ74</f>
        <v>0</v>
      </c>
    </row>
    <row r="14" spans="1:43">
      <c r="A14" t="str">
        <f>Calculation!A75</f>
        <v>offshore wind</v>
      </c>
      <c r="B14" s="1">
        <f>Calculation!B75</f>
        <v>106</v>
      </c>
      <c r="C14" s="1">
        <f>Calculation!C75</f>
        <v>0</v>
      </c>
      <c r="D14" s="1">
        <f>Calculation!D75</f>
        <v>251.5</v>
      </c>
      <c r="E14" s="1">
        <f>Calculation!E75</f>
        <v>0</v>
      </c>
      <c r="F14" s="4">
        <f>Calculation!F75</f>
        <v>325</v>
      </c>
      <c r="G14" s="4">
        <f>Calculation!G75</f>
        <v>325</v>
      </c>
      <c r="H14" s="4">
        <f>Calculation!H75</f>
        <v>325</v>
      </c>
      <c r="I14" s="3">
        <f>Calculation!I75</f>
        <v>0</v>
      </c>
      <c r="J14" s="3">
        <f>Calculation!J75</f>
        <v>0</v>
      </c>
      <c r="K14" s="3">
        <f>Calculation!K75</f>
        <v>0</v>
      </c>
      <c r="L14" s="2">
        <f>Calculation!L75</f>
        <v>0</v>
      </c>
      <c r="M14" s="2">
        <f>Calculation!M75</f>
        <v>0</v>
      </c>
      <c r="N14">
        <f>Calculation!N75</f>
        <v>0</v>
      </c>
      <c r="O14">
        <f>Calculation!O75</f>
        <v>0</v>
      </c>
      <c r="P14">
        <f>Calculation!P75</f>
        <v>0</v>
      </c>
      <c r="Q14">
        <f>Calculation!Q75</f>
        <v>0</v>
      </c>
      <c r="R14">
        <f>Calculation!R75</f>
        <v>0</v>
      </c>
      <c r="S14">
        <f>Calculation!S75</f>
        <v>0</v>
      </c>
      <c r="T14">
        <f>Calculation!T75</f>
        <v>0</v>
      </c>
      <c r="U14">
        <f>Calculation!U75</f>
        <v>0</v>
      </c>
      <c r="V14">
        <f>Calculation!V75</f>
        <v>0</v>
      </c>
      <c r="W14">
        <f>Calculation!W75</f>
        <v>0</v>
      </c>
      <c r="X14">
        <f>Calculation!X75</f>
        <v>0</v>
      </c>
      <c r="Y14">
        <f>Calculation!Y75</f>
        <v>0</v>
      </c>
      <c r="Z14">
        <f>Calculation!Z75</f>
        <v>0</v>
      </c>
      <c r="AA14">
        <f>Calculation!AA75</f>
        <v>0</v>
      </c>
      <c r="AB14">
        <f>Calculation!AB75</f>
        <v>0</v>
      </c>
      <c r="AC14">
        <f>Calculation!AC75</f>
        <v>0</v>
      </c>
      <c r="AD14">
        <f>Calculation!AD75</f>
        <v>0</v>
      </c>
      <c r="AE14">
        <f>Calculation!AE75</f>
        <v>0</v>
      </c>
      <c r="AF14">
        <f>Calculation!AF75</f>
        <v>0</v>
      </c>
      <c r="AG14">
        <f>Calculation!AG75</f>
        <v>0</v>
      </c>
      <c r="AH14">
        <f>Calculation!AH75</f>
        <v>0</v>
      </c>
      <c r="AI14">
        <f>Calculation!AI75</f>
        <v>0</v>
      </c>
      <c r="AJ14">
        <f>Calculation!AJ75</f>
        <v>0</v>
      </c>
      <c r="AK14">
        <f>Calculation!AK75</f>
        <v>0</v>
      </c>
      <c r="AL14">
        <f>Calculation!AL75</f>
        <v>0</v>
      </c>
      <c r="AM14">
        <f>Calculation!AM75</f>
        <v>0</v>
      </c>
      <c r="AN14">
        <f>Calculation!AN75</f>
        <v>0</v>
      </c>
      <c r="AO14">
        <f>Calculation!AO75</f>
        <v>0</v>
      </c>
      <c r="AP14">
        <f>Calculation!AP75</f>
        <v>0</v>
      </c>
      <c r="AQ14">
        <f>Calculation!AQ75</f>
        <v>0</v>
      </c>
    </row>
    <row r="15" spans="1:43">
      <c r="A15" t="str">
        <f>Calculation!A76</f>
        <v>crude oil</v>
      </c>
      <c r="B15" s="1">
        <f>Calculation!B76</f>
        <v>0</v>
      </c>
      <c r="C15" s="1">
        <f>Calculation!C76</f>
        <v>0</v>
      </c>
      <c r="D15" s="1">
        <f>Calculation!D76</f>
        <v>0</v>
      </c>
      <c r="E15" s="2">
        <f>Calculation!E76</f>
        <v>0</v>
      </c>
      <c r="F15" s="2">
        <f>Calculation!F76</f>
        <v>0</v>
      </c>
      <c r="G15" s="2">
        <f>Calculation!G76</f>
        <v>0</v>
      </c>
      <c r="H15" s="2">
        <f>Calculation!H76</f>
        <v>0</v>
      </c>
      <c r="I15" s="2">
        <f>Calculation!I76</f>
        <v>0</v>
      </c>
      <c r="J15" s="2">
        <f>Calculation!J76</f>
        <v>0</v>
      </c>
      <c r="K15" s="2">
        <f>Calculation!K76</f>
        <v>0</v>
      </c>
      <c r="L15" s="2">
        <f>Calculation!L76</f>
        <v>0</v>
      </c>
      <c r="M15" s="2">
        <f>Calculation!M76</f>
        <v>0</v>
      </c>
      <c r="N15">
        <f>Calculation!N76</f>
        <v>0</v>
      </c>
      <c r="O15">
        <f>Calculation!O76</f>
        <v>0</v>
      </c>
      <c r="P15">
        <f>Calculation!P76</f>
        <v>0</v>
      </c>
      <c r="Q15">
        <f>Calculation!Q76</f>
        <v>0</v>
      </c>
      <c r="R15">
        <f>Calculation!R76</f>
        <v>0</v>
      </c>
      <c r="S15">
        <f>Calculation!S76</f>
        <v>0</v>
      </c>
      <c r="T15">
        <f>Calculation!T76</f>
        <v>0</v>
      </c>
      <c r="U15">
        <f>Calculation!U76</f>
        <v>0</v>
      </c>
      <c r="V15">
        <f>Calculation!V76</f>
        <v>0</v>
      </c>
      <c r="W15">
        <f>Calculation!W76</f>
        <v>0</v>
      </c>
      <c r="X15">
        <f>Calculation!X76</f>
        <v>0</v>
      </c>
      <c r="Y15">
        <f>Calculation!Y76</f>
        <v>0</v>
      </c>
      <c r="Z15">
        <f>Calculation!Z76</f>
        <v>0</v>
      </c>
      <c r="AA15">
        <f>Calculation!AA76</f>
        <v>0</v>
      </c>
      <c r="AB15">
        <f>Calculation!AB76</f>
        <v>0</v>
      </c>
      <c r="AC15">
        <f>Calculation!AC76</f>
        <v>0</v>
      </c>
      <c r="AD15">
        <f>Calculation!AD76</f>
        <v>0</v>
      </c>
      <c r="AE15">
        <f>Calculation!AE76</f>
        <v>0</v>
      </c>
      <c r="AF15">
        <f>Calculation!AF76</f>
        <v>0</v>
      </c>
      <c r="AG15">
        <f>Calculation!AG76</f>
        <v>0</v>
      </c>
      <c r="AH15">
        <f>Calculation!AH76</f>
        <v>0</v>
      </c>
      <c r="AI15">
        <f>Calculation!AI76</f>
        <v>0</v>
      </c>
      <c r="AJ15">
        <f>Calculation!AJ76</f>
        <v>0</v>
      </c>
      <c r="AK15">
        <f>Calculation!AK76</f>
        <v>0</v>
      </c>
      <c r="AL15">
        <f>Calculation!AL76</f>
        <v>0</v>
      </c>
      <c r="AM15">
        <f>Calculation!AM76</f>
        <v>0</v>
      </c>
      <c r="AN15">
        <f>Calculation!AN76</f>
        <v>0</v>
      </c>
      <c r="AO15">
        <f>Calculation!AO76</f>
        <v>0</v>
      </c>
      <c r="AP15">
        <f>Calculation!AP76</f>
        <v>0</v>
      </c>
      <c r="AQ15">
        <f>Calculation!AQ76</f>
        <v>0</v>
      </c>
    </row>
    <row r="16" spans="1:43">
      <c r="A16" t="str">
        <f>Calculation!A77</f>
        <v>heavy or residual fuel oil</v>
      </c>
      <c r="B16" s="1">
        <f>Calculation!B77</f>
        <v>0</v>
      </c>
      <c r="C16" s="1">
        <f>Calculation!C77</f>
        <v>0</v>
      </c>
      <c r="D16" s="1">
        <f>Calculation!D77</f>
        <v>0</v>
      </c>
      <c r="E16" s="2">
        <f>Calculation!E77</f>
        <v>0</v>
      </c>
      <c r="F16" s="2">
        <f>Calculation!F77</f>
        <v>0</v>
      </c>
      <c r="G16" s="2">
        <f>Calculation!G77</f>
        <v>0</v>
      </c>
      <c r="H16" s="2">
        <f>Calculation!H77</f>
        <v>0</v>
      </c>
      <c r="I16" s="2">
        <f>Calculation!I77</f>
        <v>0</v>
      </c>
      <c r="J16" s="2">
        <f>Calculation!J77</f>
        <v>0</v>
      </c>
      <c r="K16" s="2">
        <f>Calculation!K77</f>
        <v>0</v>
      </c>
      <c r="L16" s="2">
        <f>Calculation!L77</f>
        <v>0</v>
      </c>
      <c r="M16" s="2">
        <f>Calculation!M77</f>
        <v>0</v>
      </c>
      <c r="N16">
        <f>Calculation!N77</f>
        <v>0</v>
      </c>
      <c r="O16">
        <f>Calculation!O77</f>
        <v>0</v>
      </c>
      <c r="P16">
        <f>Calculation!P77</f>
        <v>0</v>
      </c>
      <c r="Q16">
        <f>Calculation!Q77</f>
        <v>0</v>
      </c>
      <c r="R16">
        <f>Calculation!R77</f>
        <v>0</v>
      </c>
      <c r="S16">
        <f>Calculation!S77</f>
        <v>0</v>
      </c>
      <c r="T16">
        <f>Calculation!T77</f>
        <v>0</v>
      </c>
      <c r="U16">
        <f>Calculation!U77</f>
        <v>0</v>
      </c>
      <c r="V16">
        <f>Calculation!V77</f>
        <v>0</v>
      </c>
      <c r="W16">
        <f>Calculation!W77</f>
        <v>0</v>
      </c>
      <c r="X16">
        <f>Calculation!X77</f>
        <v>0</v>
      </c>
      <c r="Y16">
        <f>Calculation!Y77</f>
        <v>0</v>
      </c>
      <c r="Z16">
        <f>Calculation!Z77</f>
        <v>0</v>
      </c>
      <c r="AA16">
        <f>Calculation!AA77</f>
        <v>0</v>
      </c>
      <c r="AB16">
        <f>Calculation!AB77</f>
        <v>0</v>
      </c>
      <c r="AC16">
        <f>Calculation!AC77</f>
        <v>0</v>
      </c>
      <c r="AD16">
        <f>Calculation!AD77</f>
        <v>0</v>
      </c>
      <c r="AE16">
        <f>Calculation!AE77</f>
        <v>0</v>
      </c>
      <c r="AF16">
        <f>Calculation!AF77</f>
        <v>0</v>
      </c>
      <c r="AG16">
        <f>Calculation!AG77</f>
        <v>0</v>
      </c>
      <c r="AH16">
        <f>Calculation!AH77</f>
        <v>0</v>
      </c>
      <c r="AI16">
        <f>Calculation!AI77</f>
        <v>0</v>
      </c>
      <c r="AJ16">
        <f>Calculation!AJ77</f>
        <v>0</v>
      </c>
      <c r="AK16">
        <f>Calculation!AK77</f>
        <v>0</v>
      </c>
      <c r="AL16">
        <f>Calculation!AL77</f>
        <v>0</v>
      </c>
      <c r="AM16">
        <f>Calculation!AM77</f>
        <v>0</v>
      </c>
      <c r="AN16">
        <f>Calculation!AN77</f>
        <v>0</v>
      </c>
      <c r="AO16">
        <f>Calculation!AO77</f>
        <v>0</v>
      </c>
      <c r="AP16">
        <f>Calculation!AP77</f>
        <v>0</v>
      </c>
      <c r="AQ16">
        <f>Calculation!AQ77</f>
        <v>0</v>
      </c>
    </row>
    <row r="17" spans="1:43">
      <c r="A17" t="str">
        <f>Calculation!A78</f>
        <v>municipal solid waste</v>
      </c>
      <c r="B17" s="1">
        <f>Calculation!B78</f>
        <v>150</v>
      </c>
      <c r="C17" s="1">
        <f>Calculation!C78</f>
        <v>0</v>
      </c>
      <c r="D17" s="1">
        <f>Calculation!D78</f>
        <v>120</v>
      </c>
      <c r="E17" s="2">
        <f>Calculation!E78</f>
        <v>130</v>
      </c>
      <c r="F17" s="2">
        <f>Calculation!F78</f>
        <v>0</v>
      </c>
      <c r="G17" s="2">
        <f>Calculation!G78</f>
        <v>0</v>
      </c>
      <c r="H17" s="2">
        <f>Calculation!H78</f>
        <v>0</v>
      </c>
      <c r="I17" s="2">
        <f>Calculation!I78</f>
        <v>0</v>
      </c>
      <c r="J17" s="2">
        <f>Calculation!J78</f>
        <v>0</v>
      </c>
      <c r="K17" s="2">
        <f>Calculation!K78</f>
        <v>0</v>
      </c>
      <c r="L17" s="2">
        <f>Calculation!L78</f>
        <v>0</v>
      </c>
      <c r="M17" s="2">
        <f>Calculation!M78</f>
        <v>0</v>
      </c>
      <c r="N17">
        <f>Calculation!N78</f>
        <v>0</v>
      </c>
      <c r="O17">
        <f>Calculation!O78</f>
        <v>0</v>
      </c>
      <c r="P17">
        <f>Calculation!P78</f>
        <v>0</v>
      </c>
      <c r="Q17">
        <f>Calculation!Q78</f>
        <v>0</v>
      </c>
      <c r="R17">
        <f>Calculation!R78</f>
        <v>0</v>
      </c>
      <c r="S17">
        <f>Calculation!S78</f>
        <v>0</v>
      </c>
      <c r="T17">
        <f>Calculation!T78</f>
        <v>0</v>
      </c>
      <c r="U17">
        <f>Calculation!U78</f>
        <v>0</v>
      </c>
      <c r="V17">
        <f>Calculation!V78</f>
        <v>0</v>
      </c>
      <c r="W17">
        <f>Calculation!W78</f>
        <v>0</v>
      </c>
      <c r="X17">
        <f>Calculation!X78</f>
        <v>0</v>
      </c>
      <c r="Y17">
        <f>Calculation!Y78</f>
        <v>0</v>
      </c>
      <c r="Z17">
        <f>Calculation!Z78</f>
        <v>0</v>
      </c>
      <c r="AA17">
        <f>Calculation!AA78</f>
        <v>0</v>
      </c>
      <c r="AB17">
        <f>Calculation!AB78</f>
        <v>0</v>
      </c>
      <c r="AC17">
        <f>Calculation!AC78</f>
        <v>0</v>
      </c>
      <c r="AD17">
        <f>Calculation!AD78</f>
        <v>0</v>
      </c>
      <c r="AE17">
        <f>Calculation!AE78</f>
        <v>0</v>
      </c>
      <c r="AF17">
        <f>Calculation!AF78</f>
        <v>0</v>
      </c>
      <c r="AG17">
        <f>Calculation!AG78</f>
        <v>0</v>
      </c>
      <c r="AH17">
        <f>Calculation!AH78</f>
        <v>0</v>
      </c>
      <c r="AI17">
        <f>Calculation!AI78</f>
        <v>0</v>
      </c>
      <c r="AJ17">
        <f>Calculation!AJ78</f>
        <v>0</v>
      </c>
      <c r="AK17">
        <f>Calculation!AK78</f>
        <v>0</v>
      </c>
      <c r="AL17">
        <f>Calculation!AL78</f>
        <v>0</v>
      </c>
      <c r="AM17">
        <f>Calculation!AM78</f>
        <v>0</v>
      </c>
      <c r="AN17">
        <f>Calculation!AN78</f>
        <v>0</v>
      </c>
      <c r="AO17">
        <f>Calculation!AO78</f>
        <v>0</v>
      </c>
      <c r="AP17">
        <f>Calculation!AP78</f>
        <v>0</v>
      </c>
      <c r="AQ17">
        <f>Calculation!AQ78</f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5"/>
  <sheetViews>
    <sheetView zoomScale="85" zoomScaleNormal="85" workbookViewId="0">
      <selection activeCell="A27" sqref="$A27:$XFD27"/>
    </sheetView>
  </sheetViews>
  <sheetFormatPr defaultColWidth="9" defaultRowHeight="14"/>
  <cols>
    <col min="1" max="1" width="17.25" customWidth="1"/>
    <col min="2" max="50" width="5.83333333333333" customWidth="1"/>
  </cols>
  <sheetData>
    <row r="1" spans="1:48">
      <c r="A1" t="s">
        <v>133</v>
      </c>
      <c r="AV1" t="s">
        <v>134</v>
      </c>
    </row>
    <row r="2" s="218" customFormat="1" ht="32.25" customHeight="1" spans="1:50">
      <c r="A2" s="219"/>
      <c r="B2" s="220" t="s">
        <v>135</v>
      </c>
      <c r="C2" s="220"/>
      <c r="D2" s="220"/>
      <c r="E2" s="220" t="s">
        <v>136</v>
      </c>
      <c r="F2" s="220"/>
      <c r="G2" s="220"/>
      <c r="H2" s="220" t="s">
        <v>137</v>
      </c>
      <c r="I2" s="220"/>
      <c r="J2" s="220"/>
      <c r="K2" s="220" t="s">
        <v>138</v>
      </c>
      <c r="L2" s="220"/>
      <c r="M2" s="220"/>
      <c r="N2" s="220" t="s">
        <v>139</v>
      </c>
      <c r="O2" s="220"/>
      <c r="P2" s="220"/>
      <c r="Q2" s="220" t="s">
        <v>140</v>
      </c>
      <c r="R2" s="220"/>
      <c r="S2" s="220"/>
      <c r="T2" s="220" t="s">
        <v>141</v>
      </c>
      <c r="U2" s="220"/>
      <c r="V2" s="220"/>
      <c r="W2" s="220" t="s">
        <v>142</v>
      </c>
      <c r="X2" s="220"/>
      <c r="Y2" s="220"/>
      <c r="Z2" s="220" t="s">
        <v>143</v>
      </c>
      <c r="AA2" s="220"/>
      <c r="AB2" s="220"/>
      <c r="AC2" s="220" t="s">
        <v>144</v>
      </c>
      <c r="AD2" s="220"/>
      <c r="AE2" s="220"/>
      <c r="AF2" s="220" t="s">
        <v>145</v>
      </c>
      <c r="AG2" s="220"/>
      <c r="AH2" s="220"/>
      <c r="AJ2" s="220" t="s">
        <v>146</v>
      </c>
      <c r="AK2" s="220"/>
      <c r="AL2" s="220"/>
      <c r="AM2" s="220" t="s">
        <v>147</v>
      </c>
      <c r="AN2" s="220"/>
      <c r="AO2" s="220"/>
      <c r="AP2" s="220" t="s">
        <v>148</v>
      </c>
      <c r="AQ2" s="220"/>
      <c r="AR2" s="220"/>
      <c r="AS2" s="220" t="s">
        <v>149</v>
      </c>
      <c r="AT2" s="220"/>
      <c r="AU2" s="220"/>
      <c r="AV2" s="220" t="s">
        <v>150</v>
      </c>
      <c r="AW2" s="220"/>
      <c r="AX2" s="220"/>
    </row>
    <row r="3" spans="1:50">
      <c r="A3" s="126" t="s">
        <v>151</v>
      </c>
      <c r="B3" s="126">
        <v>2019</v>
      </c>
      <c r="C3" s="126">
        <v>2020</v>
      </c>
      <c r="D3" s="126">
        <v>2021</v>
      </c>
      <c r="E3" s="126">
        <v>2019</v>
      </c>
      <c r="F3" s="126">
        <v>2020</v>
      </c>
      <c r="G3" s="126">
        <v>2021</v>
      </c>
      <c r="H3" s="126">
        <v>2019</v>
      </c>
      <c r="I3" s="126">
        <v>2020</v>
      </c>
      <c r="J3" s="126">
        <v>2021</v>
      </c>
      <c r="K3" s="126">
        <v>2019</v>
      </c>
      <c r="L3" s="126">
        <v>2020</v>
      </c>
      <c r="M3" s="126">
        <v>2021</v>
      </c>
      <c r="N3" s="126">
        <v>2019</v>
      </c>
      <c r="O3" s="126">
        <v>2020</v>
      </c>
      <c r="P3" s="126">
        <v>2021</v>
      </c>
      <c r="Q3" s="126">
        <v>2019</v>
      </c>
      <c r="R3" s="126">
        <v>2020</v>
      </c>
      <c r="S3" s="126">
        <v>2021</v>
      </c>
      <c r="T3" s="126">
        <v>2019</v>
      </c>
      <c r="U3" s="126">
        <v>2020</v>
      </c>
      <c r="V3" s="126">
        <v>2021</v>
      </c>
      <c r="W3" s="126">
        <v>2019</v>
      </c>
      <c r="X3" s="126">
        <v>2020</v>
      </c>
      <c r="Y3" s="126">
        <v>2021</v>
      </c>
      <c r="Z3" s="126">
        <v>2019</v>
      </c>
      <c r="AA3" s="126">
        <v>2020</v>
      </c>
      <c r="AB3" s="126">
        <v>2021</v>
      </c>
      <c r="AC3" s="126">
        <v>2019</v>
      </c>
      <c r="AD3" s="126">
        <v>2020</v>
      </c>
      <c r="AE3" s="126">
        <v>2021</v>
      </c>
      <c r="AF3" s="126">
        <v>2019</v>
      </c>
      <c r="AG3" s="126">
        <v>2020</v>
      </c>
      <c r="AH3" s="126">
        <v>2021</v>
      </c>
      <c r="AJ3" s="126">
        <v>2019</v>
      </c>
      <c r="AK3" s="126">
        <v>2020</v>
      </c>
      <c r="AL3" s="126">
        <v>2021</v>
      </c>
      <c r="AM3" s="126">
        <v>2019</v>
      </c>
      <c r="AN3" s="126">
        <v>2020</v>
      </c>
      <c r="AO3" s="126">
        <v>2021</v>
      </c>
      <c r="AP3" s="126">
        <v>2019</v>
      </c>
      <c r="AQ3" s="126">
        <v>2020</v>
      </c>
      <c r="AR3" s="126">
        <v>2021</v>
      </c>
      <c r="AS3" s="126">
        <v>2019</v>
      </c>
      <c r="AT3" s="126">
        <v>2020</v>
      </c>
      <c r="AU3" s="126">
        <v>2021</v>
      </c>
      <c r="AV3" s="126">
        <v>2019</v>
      </c>
      <c r="AW3" s="126">
        <v>2020</v>
      </c>
      <c r="AX3" s="126">
        <v>2021</v>
      </c>
    </row>
    <row r="4" spans="1:50">
      <c r="A4" s="221" t="s">
        <v>71</v>
      </c>
      <c r="B4" s="222">
        <v>37</v>
      </c>
      <c r="C4" s="223">
        <v>41</v>
      </c>
      <c r="D4" s="223">
        <v>94</v>
      </c>
      <c r="E4" s="222">
        <v>104063</v>
      </c>
      <c r="F4" s="223">
        <v>107912</v>
      </c>
      <c r="G4" s="224">
        <v>110962</v>
      </c>
      <c r="H4" s="223">
        <v>9024</v>
      </c>
      <c r="I4" s="223">
        <v>9972</v>
      </c>
      <c r="J4" s="223">
        <v>10783</v>
      </c>
      <c r="K4" s="222">
        <v>175</v>
      </c>
      <c r="L4" s="223">
        <v>147</v>
      </c>
      <c r="M4" s="224">
        <v>165</v>
      </c>
      <c r="N4" s="223">
        <v>71.2</v>
      </c>
      <c r="O4" s="223">
        <v>90</v>
      </c>
      <c r="P4" s="223">
        <v>111</v>
      </c>
      <c r="Q4" s="222">
        <v>1117</v>
      </c>
      <c r="R4" s="223">
        <v>1363</v>
      </c>
      <c r="S4" s="224">
        <v>1557</v>
      </c>
      <c r="T4" s="223">
        <v>1173</v>
      </c>
      <c r="U4" s="223">
        <v>1535</v>
      </c>
      <c r="V4" s="223">
        <v>2139</v>
      </c>
      <c r="W4" s="222">
        <v>35804</v>
      </c>
      <c r="X4" s="223">
        <v>37028</v>
      </c>
      <c r="Y4" s="224">
        <v>39094</v>
      </c>
      <c r="Z4" s="223">
        <v>4874</v>
      </c>
      <c r="AA4" s="223">
        <v>4989</v>
      </c>
      <c r="AB4" s="223">
        <v>5326</v>
      </c>
      <c r="AC4" s="222">
        <v>20915</v>
      </c>
      <c r="AD4" s="223">
        <v>28165</v>
      </c>
      <c r="AE4" s="224">
        <v>32871</v>
      </c>
      <c r="AF4" s="223">
        <v>14167</v>
      </c>
      <c r="AG4" s="223">
        <v>17287.87</v>
      </c>
      <c r="AH4" s="224">
        <v>19909</v>
      </c>
      <c r="AJ4" s="222">
        <v>20418</v>
      </c>
      <c r="AK4" s="223">
        <v>25356</v>
      </c>
      <c r="AL4" s="223">
        <v>30654</v>
      </c>
      <c r="AM4" s="222">
        <v>118957</v>
      </c>
      <c r="AN4" s="223">
        <v>124624</v>
      </c>
      <c r="AO4" s="224">
        <v>129739</v>
      </c>
      <c r="AP4" s="223">
        <v>201006</v>
      </c>
      <c r="AQ4" s="223">
        <v>220204</v>
      </c>
      <c r="AR4" s="223">
        <v>237777</v>
      </c>
      <c r="AS4" s="222">
        <v>3334.9</v>
      </c>
      <c r="AT4" s="223">
        <v>3619.4</v>
      </c>
      <c r="AU4" s="224">
        <v>4022</v>
      </c>
      <c r="AV4" s="223">
        <v>6180</v>
      </c>
      <c r="AW4" s="223">
        <v>7827</v>
      </c>
      <c r="AX4" s="224">
        <v>10745</v>
      </c>
    </row>
    <row r="5" spans="1:50">
      <c r="A5" s="225" t="s">
        <v>100</v>
      </c>
      <c r="B5" s="226"/>
      <c r="D5">
        <v>31</v>
      </c>
      <c r="E5" s="226">
        <v>10029</v>
      </c>
      <c r="F5">
        <v>10305</v>
      </c>
      <c r="G5" s="227">
        <v>10636</v>
      </c>
      <c r="H5">
        <v>8</v>
      </c>
      <c r="I5">
        <v>11</v>
      </c>
      <c r="J5">
        <v>1</v>
      </c>
      <c r="K5" s="226"/>
      <c r="M5" s="227"/>
      <c r="N5">
        <v>6.7</v>
      </c>
      <c r="O5">
        <v>10</v>
      </c>
      <c r="P5">
        <v>11</v>
      </c>
      <c r="Q5" s="226">
        <v>146</v>
      </c>
      <c r="R5">
        <v>185</v>
      </c>
      <c r="S5" s="227">
        <v>191</v>
      </c>
      <c r="T5">
        <v>140</v>
      </c>
      <c r="U5">
        <v>170</v>
      </c>
      <c r="V5">
        <v>194</v>
      </c>
      <c r="W5" s="226">
        <v>108</v>
      </c>
      <c r="X5">
        <v>108</v>
      </c>
      <c r="Y5" s="227">
        <v>168</v>
      </c>
      <c r="Z5">
        <v>250</v>
      </c>
      <c r="AA5">
        <v>250</v>
      </c>
      <c r="AB5">
        <v>250</v>
      </c>
      <c r="AC5" s="226">
        <v>1354</v>
      </c>
      <c r="AD5">
        <v>1795</v>
      </c>
      <c r="AE5" s="227">
        <v>1942</v>
      </c>
      <c r="AF5">
        <v>677</v>
      </c>
      <c r="AG5">
        <v>805.02</v>
      </c>
      <c r="AH5" s="227">
        <v>1009</v>
      </c>
      <c r="AJ5" s="226">
        <v>1619</v>
      </c>
      <c r="AK5">
        <v>2272</v>
      </c>
      <c r="AL5">
        <v>3343</v>
      </c>
      <c r="AM5" s="226">
        <v>10713</v>
      </c>
      <c r="AN5">
        <v>11135</v>
      </c>
      <c r="AO5" s="227">
        <v>11599</v>
      </c>
      <c r="AP5">
        <v>14044</v>
      </c>
      <c r="AQ5">
        <v>15560</v>
      </c>
      <c r="AR5">
        <v>17334</v>
      </c>
      <c r="AS5" s="226">
        <v>383.3</v>
      </c>
      <c r="AT5">
        <v>454</v>
      </c>
      <c r="AU5" s="227">
        <v>566</v>
      </c>
      <c r="AV5">
        <v>942</v>
      </c>
      <c r="AW5">
        <v>1467</v>
      </c>
      <c r="AX5" s="227">
        <v>2334</v>
      </c>
    </row>
    <row r="6" spans="1:50">
      <c r="A6" s="225" t="s">
        <v>81</v>
      </c>
      <c r="B6" s="226"/>
      <c r="D6">
        <v>3</v>
      </c>
      <c r="E6" s="226">
        <v>8643</v>
      </c>
      <c r="F6">
        <v>9207</v>
      </c>
      <c r="G6" s="227">
        <v>9620</v>
      </c>
      <c r="H6">
        <v>42</v>
      </c>
      <c r="I6">
        <v>74</v>
      </c>
      <c r="J6">
        <v>105.7</v>
      </c>
      <c r="K6" s="226"/>
      <c r="M6" s="227"/>
      <c r="N6">
        <v>0.1</v>
      </c>
      <c r="O6">
        <v>0.1</v>
      </c>
      <c r="P6">
        <v>0.3</v>
      </c>
      <c r="Q6" s="226">
        <v>13</v>
      </c>
      <c r="R6">
        <v>27</v>
      </c>
      <c r="S6" s="227">
        <v>29</v>
      </c>
      <c r="T6">
        <v>7</v>
      </c>
      <c r="U6">
        <v>6</v>
      </c>
      <c r="V6">
        <v>9</v>
      </c>
      <c r="W6" s="226">
        <v>239</v>
      </c>
      <c r="X6">
        <v>242</v>
      </c>
      <c r="Y6" s="227">
        <v>241</v>
      </c>
      <c r="AC6" s="226">
        <v>2920</v>
      </c>
      <c r="AD6">
        <v>3786</v>
      </c>
      <c r="AE6" s="227">
        <v>3996</v>
      </c>
      <c r="AF6">
        <v>1001</v>
      </c>
      <c r="AG6">
        <v>1138</v>
      </c>
      <c r="AH6" s="227">
        <v>1310</v>
      </c>
      <c r="AJ6" s="226">
        <v>1051</v>
      </c>
      <c r="AK6">
        <v>1237</v>
      </c>
      <c r="AL6">
        <v>1412</v>
      </c>
      <c r="AM6" s="226">
        <v>8721</v>
      </c>
      <c r="AN6">
        <v>9374</v>
      </c>
      <c r="AO6" s="227">
        <v>9834</v>
      </c>
      <c r="AP6">
        <v>12931</v>
      </c>
      <c r="AQ6">
        <v>14639</v>
      </c>
      <c r="AR6">
        <v>15487</v>
      </c>
      <c r="AS6" s="226">
        <v>16.9</v>
      </c>
      <c r="AT6">
        <v>59.9</v>
      </c>
      <c r="AU6" s="227">
        <v>70</v>
      </c>
      <c r="AV6">
        <v>51</v>
      </c>
      <c r="AW6">
        <v>88</v>
      </c>
      <c r="AX6" s="227">
        <v>102</v>
      </c>
    </row>
    <row r="7" spans="1:50">
      <c r="A7" s="225" t="s">
        <v>90</v>
      </c>
      <c r="B7" s="226">
        <v>10</v>
      </c>
      <c r="C7">
        <v>23</v>
      </c>
      <c r="D7">
        <v>23</v>
      </c>
      <c r="E7" s="226">
        <v>8028</v>
      </c>
      <c r="F7">
        <v>7921</v>
      </c>
      <c r="G7" s="227">
        <v>7881</v>
      </c>
      <c r="H7">
        <v>1610</v>
      </c>
      <c r="I7">
        <v>1700</v>
      </c>
      <c r="J7">
        <v>1906</v>
      </c>
      <c r="K7" s="226"/>
      <c r="M7" s="227"/>
      <c r="N7">
        <v>6.8</v>
      </c>
      <c r="O7">
        <v>8</v>
      </c>
      <c r="P7">
        <v>9</v>
      </c>
      <c r="Q7" s="226">
        <v>59</v>
      </c>
      <c r="R7">
        <v>80</v>
      </c>
      <c r="S7" s="227">
        <v>88</v>
      </c>
      <c r="T7">
        <v>130</v>
      </c>
      <c r="U7">
        <v>154</v>
      </c>
      <c r="V7">
        <v>191</v>
      </c>
      <c r="W7" s="226">
        <v>265</v>
      </c>
      <c r="X7">
        <v>265</v>
      </c>
      <c r="Y7" s="227">
        <v>265</v>
      </c>
      <c r="Z7">
        <v>437</v>
      </c>
      <c r="AA7">
        <v>549</v>
      </c>
      <c r="AB7">
        <v>661</v>
      </c>
      <c r="AC7" s="226">
        <v>1041</v>
      </c>
      <c r="AD7">
        <v>1547</v>
      </c>
      <c r="AE7" s="227">
        <v>2234</v>
      </c>
      <c r="AF7">
        <v>821</v>
      </c>
      <c r="AG7">
        <v>895.91</v>
      </c>
      <c r="AH7" s="227">
        <v>941</v>
      </c>
      <c r="AJ7" s="226">
        <v>1486</v>
      </c>
      <c r="AK7">
        <v>1684</v>
      </c>
      <c r="AL7">
        <v>1916</v>
      </c>
      <c r="AM7" s="226">
        <v>10050</v>
      </c>
      <c r="AN7">
        <v>10079</v>
      </c>
      <c r="AO7" s="227">
        <v>10322</v>
      </c>
      <c r="AP7">
        <v>13288</v>
      </c>
      <c r="AQ7">
        <v>14146</v>
      </c>
      <c r="AR7">
        <v>15420</v>
      </c>
      <c r="AS7" s="226">
        <v>215.2</v>
      </c>
      <c r="AT7">
        <v>217</v>
      </c>
      <c r="AU7" s="227">
        <v>247</v>
      </c>
      <c r="AV7">
        <v>664</v>
      </c>
      <c r="AW7">
        <v>788</v>
      </c>
      <c r="AX7" s="227">
        <v>975</v>
      </c>
    </row>
    <row r="8" spans="1:50">
      <c r="A8" s="225" t="s">
        <v>102</v>
      </c>
      <c r="B8" s="226"/>
      <c r="E8" s="226">
        <v>6579</v>
      </c>
      <c r="F8">
        <v>6482</v>
      </c>
      <c r="G8" s="227">
        <v>6626</v>
      </c>
      <c r="H8">
        <v>295</v>
      </c>
      <c r="I8">
        <v>344</v>
      </c>
      <c r="J8">
        <v>335</v>
      </c>
      <c r="K8" s="226"/>
      <c r="M8" s="227"/>
      <c r="N8">
        <v>3.6</v>
      </c>
      <c r="O8">
        <v>9</v>
      </c>
      <c r="P8">
        <v>9</v>
      </c>
      <c r="Q8" s="226">
        <v>52</v>
      </c>
      <c r="R8">
        <v>98</v>
      </c>
      <c r="S8" s="227">
        <v>122</v>
      </c>
      <c r="T8">
        <v>21</v>
      </c>
      <c r="U8">
        <v>44</v>
      </c>
      <c r="V8">
        <v>96</v>
      </c>
      <c r="W8" s="226">
        <v>408</v>
      </c>
      <c r="X8">
        <v>408</v>
      </c>
      <c r="Y8" s="227">
        <v>407</v>
      </c>
      <c r="AC8" s="226">
        <v>794</v>
      </c>
      <c r="AD8">
        <v>1518</v>
      </c>
      <c r="AE8" s="227">
        <v>1850</v>
      </c>
      <c r="AF8">
        <v>600</v>
      </c>
      <c r="AG8">
        <v>603.85</v>
      </c>
      <c r="AH8" s="227">
        <v>626</v>
      </c>
      <c r="AJ8" s="226">
        <v>1054</v>
      </c>
      <c r="AK8">
        <v>1175</v>
      </c>
      <c r="AL8">
        <v>1556</v>
      </c>
      <c r="AM8" s="226">
        <v>7050</v>
      </c>
      <c r="AN8">
        <v>7068</v>
      </c>
      <c r="AO8" s="227">
        <v>7301</v>
      </c>
      <c r="AP8">
        <v>9306</v>
      </c>
      <c r="AQ8">
        <v>10169</v>
      </c>
      <c r="AR8">
        <v>11114</v>
      </c>
      <c r="AS8" s="226">
        <v>99.4</v>
      </c>
      <c r="AT8">
        <v>91</v>
      </c>
      <c r="AU8" s="227">
        <v>113</v>
      </c>
      <c r="AV8">
        <v>454</v>
      </c>
      <c r="AW8">
        <v>571</v>
      </c>
      <c r="AX8" s="227">
        <v>930</v>
      </c>
    </row>
    <row r="9" spans="1:50">
      <c r="A9" s="225" t="s">
        <v>108</v>
      </c>
      <c r="B9" s="226">
        <v>2</v>
      </c>
      <c r="E9" s="226">
        <v>6141</v>
      </c>
      <c r="F9">
        <v>6620</v>
      </c>
      <c r="G9" s="227">
        <v>6825</v>
      </c>
      <c r="H9">
        <v>2217</v>
      </c>
      <c r="I9">
        <v>2696</v>
      </c>
      <c r="J9">
        <v>3054</v>
      </c>
      <c r="K9" s="226"/>
      <c r="M9" s="227"/>
      <c r="N9">
        <v>13.3</v>
      </c>
      <c r="O9">
        <v>16</v>
      </c>
      <c r="P9">
        <v>26</v>
      </c>
      <c r="Q9" s="226">
        <v>31</v>
      </c>
      <c r="R9">
        <v>43</v>
      </c>
      <c r="S9" s="227">
        <v>50</v>
      </c>
      <c r="T9">
        <v>192</v>
      </c>
      <c r="U9">
        <v>224</v>
      </c>
      <c r="V9">
        <v>301</v>
      </c>
      <c r="W9" s="226">
        <v>1576</v>
      </c>
      <c r="X9">
        <v>1666</v>
      </c>
      <c r="Y9" s="227">
        <v>1736</v>
      </c>
      <c r="Z9">
        <v>1614</v>
      </c>
      <c r="AA9">
        <v>1614</v>
      </c>
      <c r="AB9">
        <v>1614</v>
      </c>
      <c r="AC9" s="226">
        <v>441</v>
      </c>
      <c r="AD9">
        <v>565</v>
      </c>
      <c r="AE9" s="227">
        <v>1195</v>
      </c>
      <c r="AF9">
        <v>302</v>
      </c>
      <c r="AG9">
        <v>408.82</v>
      </c>
      <c r="AH9" s="227">
        <v>508</v>
      </c>
      <c r="AJ9" s="226">
        <v>610</v>
      </c>
      <c r="AK9">
        <v>797</v>
      </c>
      <c r="AL9">
        <v>1020</v>
      </c>
      <c r="AM9" s="226">
        <v>8628</v>
      </c>
      <c r="AN9">
        <v>9582</v>
      </c>
      <c r="AO9" s="227">
        <v>10256</v>
      </c>
      <c r="AP9">
        <v>12870</v>
      </c>
      <c r="AQ9">
        <v>14224</v>
      </c>
      <c r="AR9">
        <v>15821</v>
      </c>
      <c r="AS9" s="226">
        <v>34.7</v>
      </c>
      <c r="AT9">
        <v>0</v>
      </c>
      <c r="AU9" s="227">
        <v>0</v>
      </c>
      <c r="AV9">
        <v>256</v>
      </c>
      <c r="AW9">
        <v>385</v>
      </c>
      <c r="AX9" s="227">
        <v>512</v>
      </c>
    </row>
    <row r="10" spans="1:50">
      <c r="A10" s="225" t="s">
        <v>79</v>
      </c>
      <c r="B10" s="226"/>
      <c r="E10" s="226">
        <v>6112</v>
      </c>
      <c r="F10">
        <v>6263</v>
      </c>
      <c r="G10" s="227">
        <v>6884</v>
      </c>
      <c r="H10">
        <v>334</v>
      </c>
      <c r="I10">
        <v>348</v>
      </c>
      <c r="J10">
        <v>346</v>
      </c>
      <c r="K10" s="226"/>
      <c r="M10" s="227"/>
      <c r="N10">
        <v>11.4</v>
      </c>
      <c r="O10">
        <v>1</v>
      </c>
      <c r="P10">
        <v>1</v>
      </c>
      <c r="Q10" s="226">
        <v>35</v>
      </c>
      <c r="R10">
        <v>38</v>
      </c>
      <c r="S10" s="227">
        <v>53</v>
      </c>
      <c r="T10">
        <v>11</v>
      </c>
      <c r="U10">
        <v>26</v>
      </c>
      <c r="V10">
        <v>32</v>
      </c>
      <c r="W10" s="226">
        <v>223</v>
      </c>
      <c r="X10">
        <v>223</v>
      </c>
      <c r="Y10" s="227">
        <v>224</v>
      </c>
      <c r="AC10" s="226">
        <v>1251</v>
      </c>
      <c r="AD10">
        <v>1974</v>
      </c>
      <c r="AE10" s="227">
        <v>2123</v>
      </c>
      <c r="AF10">
        <v>857</v>
      </c>
      <c r="AG10">
        <v>1028.32</v>
      </c>
      <c r="AH10" s="227">
        <v>1102</v>
      </c>
      <c r="AJ10" s="226">
        <v>1088</v>
      </c>
      <c r="AK10">
        <v>1309</v>
      </c>
      <c r="AL10">
        <v>1458</v>
      </c>
      <c r="AM10" s="226">
        <v>6687</v>
      </c>
      <c r="AN10">
        <v>6878</v>
      </c>
      <c r="AO10" s="227">
        <v>7533</v>
      </c>
      <c r="AP10">
        <v>9249</v>
      </c>
      <c r="AQ10">
        <v>10383</v>
      </c>
      <c r="AR10">
        <v>11338</v>
      </c>
      <c r="AS10" s="226">
        <v>184.6</v>
      </c>
      <c r="AT10">
        <v>202</v>
      </c>
      <c r="AU10" s="227">
        <v>217</v>
      </c>
      <c r="AV10">
        <v>231</v>
      </c>
      <c r="AW10">
        <v>280</v>
      </c>
      <c r="AX10" s="227">
        <v>356</v>
      </c>
    </row>
    <row r="11" spans="1:50">
      <c r="A11" s="225" t="s">
        <v>132</v>
      </c>
      <c r="B11" s="226"/>
      <c r="D11">
        <v>6</v>
      </c>
      <c r="E11" s="226">
        <v>5644</v>
      </c>
      <c r="F11">
        <v>6152</v>
      </c>
      <c r="G11" s="227">
        <v>6599</v>
      </c>
      <c r="H11">
        <v>85</v>
      </c>
      <c r="I11">
        <v>85</v>
      </c>
      <c r="J11">
        <v>99</v>
      </c>
      <c r="K11" s="226"/>
      <c r="M11" s="227"/>
      <c r="N11">
        <v>0.3</v>
      </c>
      <c r="O11">
        <v>0.3</v>
      </c>
      <c r="Q11" s="226">
        <v>2</v>
      </c>
      <c r="R11">
        <v>2</v>
      </c>
      <c r="S11" s="227">
        <v>5</v>
      </c>
      <c r="T11">
        <v>5</v>
      </c>
      <c r="U11">
        <v>6</v>
      </c>
      <c r="V11">
        <v>17</v>
      </c>
      <c r="W11" s="226">
        <v>773</v>
      </c>
      <c r="X11">
        <v>800</v>
      </c>
      <c r="Y11" s="227">
        <v>934</v>
      </c>
      <c r="AC11" s="226">
        <v>1956</v>
      </c>
      <c r="AD11">
        <v>2361</v>
      </c>
      <c r="AE11" s="227">
        <v>2408</v>
      </c>
      <c r="AF11">
        <v>1027</v>
      </c>
      <c r="AG11">
        <v>1282.68</v>
      </c>
      <c r="AH11" s="227">
        <v>1337</v>
      </c>
      <c r="AJ11" s="226">
        <v>1072</v>
      </c>
      <c r="AK11">
        <v>1266</v>
      </c>
      <c r="AL11">
        <v>1354</v>
      </c>
      <c r="AM11" s="226">
        <v>5813</v>
      </c>
      <c r="AN11">
        <v>6337</v>
      </c>
      <c r="AO11" s="227">
        <v>6845</v>
      </c>
      <c r="AP11">
        <v>9614</v>
      </c>
      <c r="AQ11">
        <v>10763</v>
      </c>
      <c r="AR11">
        <v>11547</v>
      </c>
      <c r="AS11" s="226">
        <v>77.7</v>
      </c>
      <c r="AT11">
        <v>91.7</v>
      </c>
      <c r="AU11" s="227">
        <v>125</v>
      </c>
      <c r="AV11">
        <v>15</v>
      </c>
      <c r="AW11">
        <v>16</v>
      </c>
      <c r="AX11" s="227">
        <v>17</v>
      </c>
    </row>
    <row r="12" spans="1:50">
      <c r="A12" s="225" t="s">
        <v>94</v>
      </c>
      <c r="B12" s="226"/>
      <c r="E12" s="226">
        <v>5136</v>
      </c>
      <c r="F12">
        <v>5143</v>
      </c>
      <c r="G12" s="227">
        <v>5274</v>
      </c>
      <c r="H12">
        <v>14</v>
      </c>
      <c r="I12">
        <v>14</v>
      </c>
      <c r="J12">
        <v>11</v>
      </c>
      <c r="K12" s="226"/>
      <c r="M12" s="227"/>
      <c r="N12">
        <v>1.3</v>
      </c>
      <c r="O12">
        <v>1</v>
      </c>
      <c r="P12">
        <v>2</v>
      </c>
      <c r="Q12" s="226">
        <v>127</v>
      </c>
      <c r="R12">
        <v>139</v>
      </c>
      <c r="S12" s="227">
        <v>144</v>
      </c>
      <c r="T12">
        <v>64</v>
      </c>
      <c r="U12">
        <v>73</v>
      </c>
      <c r="V12">
        <v>93</v>
      </c>
      <c r="W12" s="226">
        <v>345</v>
      </c>
      <c r="X12">
        <v>474</v>
      </c>
      <c r="Y12" s="227">
        <v>507</v>
      </c>
      <c r="AC12" s="226">
        <v>274</v>
      </c>
      <c r="AD12">
        <v>412</v>
      </c>
      <c r="AE12" s="227">
        <v>511</v>
      </c>
      <c r="AF12">
        <v>773</v>
      </c>
      <c r="AG12">
        <v>825.56</v>
      </c>
      <c r="AH12" s="227">
        <v>947</v>
      </c>
      <c r="AJ12" s="226">
        <v>1254</v>
      </c>
      <c r="AK12">
        <v>1370</v>
      </c>
      <c r="AL12">
        <v>1707</v>
      </c>
      <c r="AM12" s="226">
        <v>5521</v>
      </c>
      <c r="AN12">
        <v>5561</v>
      </c>
      <c r="AO12" s="227">
        <v>5740</v>
      </c>
      <c r="AP12">
        <v>7394</v>
      </c>
      <c r="AQ12">
        <v>7816</v>
      </c>
      <c r="AR12">
        <v>8466</v>
      </c>
      <c r="AS12" s="226">
        <v>179.7</v>
      </c>
      <c r="AT12">
        <v>191</v>
      </c>
      <c r="AU12" s="227">
        <v>216</v>
      </c>
      <c r="AV12">
        <v>480</v>
      </c>
      <c r="AW12">
        <v>544</v>
      </c>
      <c r="AX12" s="227">
        <v>760</v>
      </c>
    </row>
    <row r="13" spans="1:50">
      <c r="A13" s="225" t="s">
        <v>77</v>
      </c>
      <c r="B13" s="226">
        <v>3</v>
      </c>
      <c r="C13">
        <v>4</v>
      </c>
      <c r="D13">
        <v>4</v>
      </c>
      <c r="E13" s="226">
        <v>4705</v>
      </c>
      <c r="F13">
        <v>4952</v>
      </c>
      <c r="G13" s="227">
        <v>4888</v>
      </c>
      <c r="H13">
        <v>3</v>
      </c>
      <c r="I13">
        <v>94</v>
      </c>
      <c r="J13">
        <v>90</v>
      </c>
      <c r="K13" s="226"/>
      <c r="M13" s="227"/>
      <c r="N13">
        <v>0.7</v>
      </c>
      <c r="O13">
        <v>2</v>
      </c>
      <c r="P13">
        <v>2</v>
      </c>
      <c r="Q13" s="226">
        <v>53</v>
      </c>
      <c r="R13">
        <v>67</v>
      </c>
      <c r="S13" s="227">
        <v>71</v>
      </c>
      <c r="T13">
        <v>34</v>
      </c>
      <c r="U13">
        <v>46</v>
      </c>
      <c r="V13">
        <v>137</v>
      </c>
      <c r="W13" s="226">
        <v>182</v>
      </c>
      <c r="X13">
        <v>182</v>
      </c>
      <c r="Y13" s="227">
        <v>242</v>
      </c>
      <c r="AC13" s="226">
        <v>1639</v>
      </c>
      <c r="AD13">
        <v>2274</v>
      </c>
      <c r="AE13" s="227">
        <v>2546</v>
      </c>
      <c r="AF13">
        <v>962</v>
      </c>
      <c r="AG13">
        <v>1445.52</v>
      </c>
      <c r="AH13" s="227">
        <v>1658</v>
      </c>
      <c r="AJ13" s="226">
        <v>1474</v>
      </c>
      <c r="AK13">
        <v>2190</v>
      </c>
      <c r="AL13">
        <v>2921</v>
      </c>
      <c r="AM13" s="226">
        <v>5021</v>
      </c>
      <c r="AN13">
        <v>5391</v>
      </c>
      <c r="AO13" s="227">
        <v>5424</v>
      </c>
      <c r="AP13">
        <v>8319</v>
      </c>
      <c r="AQ13">
        <v>10042</v>
      </c>
      <c r="AR13">
        <v>11078</v>
      </c>
      <c r="AS13" s="226">
        <v>224.3</v>
      </c>
      <c r="AT13">
        <v>230</v>
      </c>
      <c r="AU13" s="227">
        <v>236</v>
      </c>
      <c r="AV13">
        <v>513</v>
      </c>
      <c r="AW13">
        <v>747</v>
      </c>
      <c r="AX13" s="227">
        <v>1263</v>
      </c>
    </row>
    <row r="14" spans="1:50">
      <c r="A14" s="225" t="s">
        <v>92</v>
      </c>
      <c r="B14" s="226">
        <v>1</v>
      </c>
      <c r="C14">
        <v>1</v>
      </c>
      <c r="D14">
        <v>1</v>
      </c>
      <c r="E14" s="226">
        <v>4649</v>
      </c>
      <c r="F14">
        <v>4738</v>
      </c>
      <c r="G14" s="227">
        <v>4791</v>
      </c>
      <c r="H14">
        <v>1261</v>
      </c>
      <c r="I14">
        <v>1262</v>
      </c>
      <c r="J14">
        <v>1256</v>
      </c>
      <c r="K14" s="226">
        <v>2</v>
      </c>
      <c r="L14">
        <v>2</v>
      </c>
      <c r="M14" s="227">
        <v>2</v>
      </c>
      <c r="N14">
        <v>5.6</v>
      </c>
      <c r="O14">
        <v>6</v>
      </c>
      <c r="P14">
        <v>7</v>
      </c>
      <c r="Q14" s="226">
        <v>24</v>
      </c>
      <c r="R14">
        <v>24</v>
      </c>
      <c r="S14" s="227">
        <v>24</v>
      </c>
      <c r="T14">
        <v>161</v>
      </c>
      <c r="U14">
        <v>210</v>
      </c>
      <c r="V14">
        <v>261</v>
      </c>
      <c r="W14" s="226">
        <v>1170</v>
      </c>
      <c r="X14">
        <v>1171</v>
      </c>
      <c r="Y14" s="227">
        <v>1278</v>
      </c>
      <c r="Z14">
        <v>908</v>
      </c>
      <c r="AA14">
        <v>911</v>
      </c>
      <c r="AB14">
        <v>911</v>
      </c>
      <c r="AC14" s="226">
        <v>160</v>
      </c>
      <c r="AD14">
        <v>186</v>
      </c>
      <c r="AE14" s="227">
        <v>364</v>
      </c>
      <c r="AF14">
        <v>414</v>
      </c>
      <c r="AG14">
        <v>412.17</v>
      </c>
      <c r="AH14" s="227">
        <v>577</v>
      </c>
      <c r="AJ14" s="226">
        <v>1339</v>
      </c>
      <c r="AK14">
        <v>1517</v>
      </c>
      <c r="AL14">
        <v>1842</v>
      </c>
      <c r="AM14" s="226">
        <v>6212</v>
      </c>
      <c r="AN14">
        <v>6358</v>
      </c>
      <c r="AO14" s="227">
        <v>6462</v>
      </c>
      <c r="AP14">
        <v>9789</v>
      </c>
      <c r="AQ14">
        <v>10142</v>
      </c>
      <c r="AR14">
        <v>10857</v>
      </c>
      <c r="AS14" s="226">
        <v>108.4</v>
      </c>
      <c r="AT14">
        <v>115</v>
      </c>
      <c r="AU14" s="227">
        <v>121</v>
      </c>
      <c r="AV14">
        <v>925</v>
      </c>
      <c r="AW14">
        <v>1067</v>
      </c>
      <c r="AX14" s="227">
        <v>1265</v>
      </c>
    </row>
    <row r="15" spans="1:50">
      <c r="A15" s="225" t="s">
        <v>124</v>
      </c>
      <c r="B15" s="226"/>
      <c r="E15" s="226">
        <v>4207</v>
      </c>
      <c r="F15">
        <v>4768</v>
      </c>
      <c r="G15" s="227">
        <v>4716</v>
      </c>
      <c r="H15">
        <v>8</v>
      </c>
      <c r="I15">
        <v>22</v>
      </c>
      <c r="J15">
        <v>20</v>
      </c>
      <c r="K15" s="226"/>
      <c r="M15" s="227"/>
      <c r="N15">
        <v>1.7</v>
      </c>
      <c r="O15">
        <v>2</v>
      </c>
      <c r="P15">
        <v>2</v>
      </c>
      <c r="Q15" s="226">
        <v>7</v>
      </c>
      <c r="R15">
        <v>7</v>
      </c>
      <c r="S15" s="227">
        <v>14</v>
      </c>
      <c r="T15">
        <v>7</v>
      </c>
      <c r="U15">
        <v>33</v>
      </c>
      <c r="V15">
        <v>35</v>
      </c>
      <c r="W15" s="226">
        <v>391</v>
      </c>
      <c r="X15">
        <v>392</v>
      </c>
      <c r="Y15" s="227">
        <v>349</v>
      </c>
      <c r="AC15" s="226">
        <v>532</v>
      </c>
      <c r="AD15">
        <v>892</v>
      </c>
      <c r="AE15" s="227">
        <v>1021</v>
      </c>
      <c r="AF15">
        <v>778</v>
      </c>
      <c r="AG15">
        <v>893.42</v>
      </c>
      <c r="AH15" s="227">
        <v>1103</v>
      </c>
      <c r="AJ15" s="226">
        <v>939</v>
      </c>
      <c r="AK15">
        <v>1089</v>
      </c>
      <c r="AL15">
        <v>1314</v>
      </c>
      <c r="AM15" s="226">
        <v>4380</v>
      </c>
      <c r="AN15">
        <v>4993</v>
      </c>
      <c r="AO15" s="227">
        <v>4952</v>
      </c>
      <c r="AP15">
        <v>6242</v>
      </c>
      <c r="AQ15">
        <v>7366</v>
      </c>
      <c r="AR15">
        <v>7636</v>
      </c>
      <c r="AS15" s="226">
        <v>150.3</v>
      </c>
      <c r="AT15">
        <v>161</v>
      </c>
      <c r="AU15" s="227">
        <v>165</v>
      </c>
      <c r="AV15">
        <v>102</v>
      </c>
      <c r="AW15">
        <v>194</v>
      </c>
      <c r="AX15" s="227">
        <v>211</v>
      </c>
    </row>
    <row r="16" spans="1:50">
      <c r="A16" s="225" t="s">
        <v>118</v>
      </c>
      <c r="B16" s="226"/>
      <c r="E16" s="226">
        <v>3384</v>
      </c>
      <c r="F16">
        <v>3469</v>
      </c>
      <c r="G16" s="227">
        <v>3469</v>
      </c>
      <c r="I16">
        <v>56</v>
      </c>
      <c r="J16">
        <v>62</v>
      </c>
      <c r="K16" s="226"/>
      <c r="M16" s="227"/>
      <c r="Q16" s="226">
        <v>9</v>
      </c>
      <c r="R16">
        <v>12</v>
      </c>
      <c r="S16" s="227">
        <v>12</v>
      </c>
      <c r="T16">
        <v>17</v>
      </c>
      <c r="U16">
        <v>23</v>
      </c>
      <c r="V16">
        <v>30</v>
      </c>
      <c r="W16" s="226">
        <v>2223</v>
      </c>
      <c r="X16">
        <v>2281</v>
      </c>
      <c r="Y16" s="227">
        <v>2283</v>
      </c>
      <c r="AC16" s="226">
        <v>457</v>
      </c>
      <c r="AD16">
        <v>580</v>
      </c>
      <c r="AE16" s="227">
        <v>580</v>
      </c>
      <c r="AF16">
        <v>491</v>
      </c>
      <c r="AG16">
        <v>970.67</v>
      </c>
      <c r="AH16" s="227">
        <v>1118</v>
      </c>
      <c r="AJ16" s="226">
        <v>510</v>
      </c>
      <c r="AK16">
        <v>1057</v>
      </c>
      <c r="AL16">
        <v>1137</v>
      </c>
      <c r="AM16" s="226">
        <v>3410</v>
      </c>
      <c r="AN16">
        <v>3560</v>
      </c>
      <c r="AO16" s="227">
        <v>3572</v>
      </c>
      <c r="AP16">
        <v>6599</v>
      </c>
      <c r="AQ16">
        <v>7478</v>
      </c>
      <c r="AR16">
        <v>7573</v>
      </c>
      <c r="AS16" s="226">
        <v>0</v>
      </c>
      <c r="AT16">
        <v>0</v>
      </c>
      <c r="AU16" s="227">
        <v>0</v>
      </c>
      <c r="AV16">
        <v>19</v>
      </c>
      <c r="AW16">
        <v>19</v>
      </c>
      <c r="AX16" s="227">
        <v>19</v>
      </c>
    </row>
    <row r="17" spans="1:50">
      <c r="A17" s="225" t="s">
        <v>83</v>
      </c>
      <c r="B17" s="226"/>
      <c r="E17" s="226">
        <v>3328</v>
      </c>
      <c r="F17">
        <v>3499</v>
      </c>
      <c r="G17" s="227">
        <v>3550</v>
      </c>
      <c r="H17">
        <v>6</v>
      </c>
      <c r="I17">
        <v>6</v>
      </c>
      <c r="J17">
        <v>0</v>
      </c>
      <c r="K17" s="226">
        <v>15</v>
      </c>
      <c r="L17">
        <v>15</v>
      </c>
      <c r="M17" s="227">
        <v>15</v>
      </c>
      <c r="O17">
        <v>2</v>
      </c>
      <c r="P17">
        <v>3</v>
      </c>
      <c r="Q17" s="226">
        <v>14</v>
      </c>
      <c r="R17">
        <v>20</v>
      </c>
      <c r="S17" s="227">
        <v>30</v>
      </c>
      <c r="T17">
        <v>13</v>
      </c>
      <c r="U17">
        <v>23</v>
      </c>
      <c r="V17">
        <v>43</v>
      </c>
      <c r="W17" s="226">
        <v>302</v>
      </c>
      <c r="X17">
        <v>305</v>
      </c>
      <c r="Y17" s="227">
        <v>305</v>
      </c>
      <c r="Z17">
        <v>448</v>
      </c>
      <c r="AA17">
        <v>448</v>
      </c>
      <c r="AB17">
        <v>558</v>
      </c>
      <c r="AC17" s="226">
        <v>832</v>
      </c>
      <c r="AD17">
        <v>981</v>
      </c>
      <c r="AE17" s="227">
        <v>1087</v>
      </c>
      <c r="AF17">
        <v>246</v>
      </c>
      <c r="AG17">
        <v>281.89</v>
      </c>
      <c r="AH17" s="227">
        <v>318</v>
      </c>
      <c r="AJ17" s="226">
        <v>343</v>
      </c>
      <c r="AK17">
        <v>400</v>
      </c>
      <c r="AL17">
        <v>478</v>
      </c>
      <c r="AM17" s="226">
        <v>3446</v>
      </c>
      <c r="AN17">
        <v>3643</v>
      </c>
      <c r="AO17" s="227">
        <v>3737</v>
      </c>
      <c r="AP17">
        <v>5370</v>
      </c>
      <c r="AQ17">
        <v>5776</v>
      </c>
      <c r="AR17">
        <v>6164</v>
      </c>
      <c r="AS17" s="226">
        <v>70</v>
      </c>
      <c r="AT17">
        <v>78</v>
      </c>
      <c r="AU17" s="227">
        <v>96</v>
      </c>
      <c r="AV17">
        <v>97</v>
      </c>
      <c r="AW17">
        <v>118</v>
      </c>
      <c r="AX17" s="227">
        <v>160</v>
      </c>
    </row>
    <row r="18" spans="1:50">
      <c r="A18" s="225" t="s">
        <v>130</v>
      </c>
      <c r="B18" s="226"/>
      <c r="E18" s="226">
        <v>3031</v>
      </c>
      <c r="F18">
        <v>3136</v>
      </c>
      <c r="G18" s="227">
        <v>3166</v>
      </c>
      <c r="H18">
        <v>70</v>
      </c>
      <c r="I18">
        <v>70</v>
      </c>
      <c r="J18">
        <v>53</v>
      </c>
      <c r="K18" s="226"/>
      <c r="M18" s="227"/>
      <c r="Q18" s="226">
        <v>5</v>
      </c>
      <c r="R18">
        <v>8</v>
      </c>
      <c r="S18" s="227">
        <v>8</v>
      </c>
      <c r="T18">
        <v>5</v>
      </c>
      <c r="U18">
        <v>5</v>
      </c>
      <c r="V18">
        <v>5</v>
      </c>
      <c r="W18" s="226">
        <v>43</v>
      </c>
      <c r="X18">
        <v>43</v>
      </c>
      <c r="Y18" s="227">
        <v>43</v>
      </c>
      <c r="AC18" s="226">
        <v>1116</v>
      </c>
      <c r="AD18">
        <v>1377</v>
      </c>
      <c r="AE18" s="227">
        <v>1455</v>
      </c>
      <c r="AF18">
        <v>844</v>
      </c>
      <c r="AG18">
        <v>1121.96</v>
      </c>
      <c r="AH18" s="227">
        <v>1303</v>
      </c>
      <c r="AJ18" s="226">
        <v>918</v>
      </c>
      <c r="AK18">
        <v>1197</v>
      </c>
      <c r="AL18">
        <v>1384</v>
      </c>
      <c r="AM18" s="226">
        <v>3219</v>
      </c>
      <c r="AN18">
        <v>3326</v>
      </c>
      <c r="AO18" s="227">
        <v>3333</v>
      </c>
      <c r="AP18">
        <v>5296</v>
      </c>
      <c r="AQ18">
        <v>5943</v>
      </c>
      <c r="AR18">
        <v>6214</v>
      </c>
      <c r="AS18" s="226">
        <v>108</v>
      </c>
      <c r="AT18">
        <v>107</v>
      </c>
      <c r="AU18" s="227">
        <v>101</v>
      </c>
      <c r="AV18">
        <v>74</v>
      </c>
      <c r="AW18">
        <v>75</v>
      </c>
      <c r="AX18" s="227">
        <v>81</v>
      </c>
    </row>
    <row r="19" spans="1:50">
      <c r="A19" s="225" t="s">
        <v>104</v>
      </c>
      <c r="B19" s="226"/>
      <c r="E19" s="226">
        <v>2777</v>
      </c>
      <c r="F19">
        <v>2891</v>
      </c>
      <c r="G19" s="227">
        <v>2893</v>
      </c>
      <c r="H19">
        <v>101</v>
      </c>
      <c r="I19">
        <v>112</v>
      </c>
      <c r="J19">
        <v>133</v>
      </c>
      <c r="K19" s="226"/>
      <c r="M19" s="227"/>
      <c r="N19">
        <v>3.3</v>
      </c>
      <c r="O19">
        <v>4</v>
      </c>
      <c r="P19">
        <v>5</v>
      </c>
      <c r="Q19" s="226">
        <v>62</v>
      </c>
      <c r="R19">
        <v>68</v>
      </c>
      <c r="S19" s="227">
        <v>69</v>
      </c>
      <c r="T19">
        <v>26</v>
      </c>
      <c r="U19">
        <v>38</v>
      </c>
      <c r="V19">
        <v>49</v>
      </c>
      <c r="W19" s="226">
        <v>3679</v>
      </c>
      <c r="X19">
        <v>3757</v>
      </c>
      <c r="Y19" s="227">
        <v>3771</v>
      </c>
      <c r="AC19" s="226">
        <v>405</v>
      </c>
      <c r="AD19">
        <v>502</v>
      </c>
      <c r="AE19" s="227">
        <v>720</v>
      </c>
      <c r="AF19">
        <v>420</v>
      </c>
      <c r="AG19">
        <v>485.66</v>
      </c>
      <c r="AH19" s="227">
        <v>713</v>
      </c>
      <c r="AJ19" s="226">
        <v>621</v>
      </c>
      <c r="AK19">
        <v>698</v>
      </c>
      <c r="AL19">
        <v>953</v>
      </c>
      <c r="AM19" s="226">
        <v>3157</v>
      </c>
      <c r="AN19">
        <v>3316</v>
      </c>
      <c r="AO19" s="227">
        <v>3372</v>
      </c>
      <c r="AP19">
        <v>7862</v>
      </c>
      <c r="AQ19">
        <v>8273</v>
      </c>
      <c r="AR19">
        <v>8816</v>
      </c>
      <c r="AS19" s="226">
        <v>187.7</v>
      </c>
      <c r="AT19">
        <v>204</v>
      </c>
      <c r="AU19" s="227">
        <v>223</v>
      </c>
      <c r="AV19">
        <v>202</v>
      </c>
      <c r="AW19">
        <v>212</v>
      </c>
      <c r="AX19" s="227">
        <v>240</v>
      </c>
    </row>
    <row r="20" spans="1:50">
      <c r="A20" s="225" t="s">
        <v>96</v>
      </c>
      <c r="B20" s="226"/>
      <c r="C20">
        <v>3</v>
      </c>
      <c r="D20">
        <v>3</v>
      </c>
      <c r="E20" s="226">
        <v>2586</v>
      </c>
      <c r="F20">
        <v>2862</v>
      </c>
      <c r="G20" s="227">
        <v>2936</v>
      </c>
      <c r="H20">
        <v>391</v>
      </c>
      <c r="I20">
        <v>391</v>
      </c>
      <c r="J20">
        <v>390</v>
      </c>
      <c r="K20" s="226">
        <v>1</v>
      </c>
      <c r="M20" s="227"/>
      <c r="N20">
        <v>1</v>
      </c>
      <c r="O20">
        <v>2</v>
      </c>
      <c r="P20">
        <v>3</v>
      </c>
      <c r="Q20" s="226">
        <v>6</v>
      </c>
      <c r="R20">
        <v>6</v>
      </c>
      <c r="S20" s="227">
        <v>6</v>
      </c>
      <c r="T20">
        <v>51</v>
      </c>
      <c r="U20">
        <v>72</v>
      </c>
      <c r="V20">
        <v>84</v>
      </c>
      <c r="W20" s="226">
        <v>1321</v>
      </c>
      <c r="X20">
        <v>1331</v>
      </c>
      <c r="Y20" s="227">
        <v>1386</v>
      </c>
      <c r="Z20">
        <v>871</v>
      </c>
      <c r="AA20">
        <v>871</v>
      </c>
      <c r="AB20">
        <v>986</v>
      </c>
      <c r="AC20" s="226">
        <v>376</v>
      </c>
      <c r="AD20">
        <v>486</v>
      </c>
      <c r="AE20" s="227">
        <v>735</v>
      </c>
      <c r="AF20">
        <v>38</v>
      </c>
      <c r="AG20">
        <v>37.8</v>
      </c>
      <c r="AH20" s="227">
        <v>39</v>
      </c>
      <c r="AJ20" s="226">
        <v>169</v>
      </c>
      <c r="AK20">
        <v>202</v>
      </c>
      <c r="AL20">
        <v>277</v>
      </c>
      <c r="AM20" s="226">
        <v>3172</v>
      </c>
      <c r="AN20">
        <v>3478</v>
      </c>
      <c r="AO20" s="227">
        <v>3596</v>
      </c>
      <c r="AP20">
        <v>5909</v>
      </c>
      <c r="AQ20">
        <v>6372</v>
      </c>
      <c r="AR20">
        <v>6983</v>
      </c>
      <c r="AS20" s="226">
        <v>134</v>
      </c>
      <c r="AT20">
        <v>144</v>
      </c>
      <c r="AU20" s="227">
        <v>177</v>
      </c>
      <c r="AV20">
        <v>131</v>
      </c>
      <c r="AW20">
        <v>164</v>
      </c>
      <c r="AX20" s="227">
        <v>238</v>
      </c>
    </row>
    <row r="21" spans="1:50">
      <c r="A21" s="225" t="s">
        <v>87</v>
      </c>
      <c r="B21" s="226"/>
      <c r="E21" s="226">
        <v>2097</v>
      </c>
      <c r="F21">
        <v>2222</v>
      </c>
      <c r="G21" s="227">
        <v>2250</v>
      </c>
      <c r="H21">
        <v>12</v>
      </c>
      <c r="I21">
        <v>14</v>
      </c>
      <c r="J21">
        <v>13</v>
      </c>
      <c r="K21" s="226">
        <v>2</v>
      </c>
      <c r="L21">
        <v>2</v>
      </c>
      <c r="M21" s="227">
        <v>2</v>
      </c>
      <c r="N21">
        <v>0.6</v>
      </c>
      <c r="O21">
        <v>2</v>
      </c>
      <c r="P21">
        <v>2</v>
      </c>
      <c r="Q21" s="226">
        <v>101</v>
      </c>
      <c r="R21">
        <v>133</v>
      </c>
      <c r="S21" s="227">
        <v>205</v>
      </c>
      <c r="T21">
        <v>13</v>
      </c>
      <c r="U21">
        <v>15</v>
      </c>
      <c r="V21">
        <v>16</v>
      </c>
      <c r="W21" s="226">
        <v>108</v>
      </c>
      <c r="X21">
        <v>109</v>
      </c>
      <c r="Y21" s="227">
        <v>169</v>
      </c>
      <c r="AC21" s="226">
        <v>611</v>
      </c>
      <c r="AD21">
        <v>686</v>
      </c>
      <c r="AE21" s="227">
        <v>835</v>
      </c>
      <c r="AF21">
        <v>195</v>
      </c>
      <c r="AG21">
        <v>234.99</v>
      </c>
      <c r="AH21" s="227">
        <v>337</v>
      </c>
      <c r="AJ21" s="226">
        <v>274</v>
      </c>
      <c r="AK21">
        <v>318</v>
      </c>
      <c r="AL21">
        <v>420</v>
      </c>
      <c r="AM21" s="226">
        <v>2253</v>
      </c>
      <c r="AN21">
        <v>2423</v>
      </c>
      <c r="AO21" s="227">
        <v>2531</v>
      </c>
      <c r="AP21">
        <v>3246</v>
      </c>
      <c r="AQ21">
        <v>3536</v>
      </c>
      <c r="AR21">
        <v>3955</v>
      </c>
      <c r="AS21" s="226">
        <v>26.4</v>
      </c>
      <c r="AT21">
        <v>35</v>
      </c>
      <c r="AU21" s="227">
        <v>43</v>
      </c>
      <c r="AV21">
        <v>79</v>
      </c>
      <c r="AW21">
        <v>83</v>
      </c>
      <c r="AX21" s="227">
        <v>83</v>
      </c>
    </row>
    <row r="22" spans="1:50">
      <c r="A22" s="225" t="s">
        <v>126</v>
      </c>
      <c r="B22" s="226"/>
      <c r="D22">
        <v>6</v>
      </c>
      <c r="E22" s="226">
        <v>2062</v>
      </c>
      <c r="F22">
        <v>2262</v>
      </c>
      <c r="G22" s="227">
        <v>2257</v>
      </c>
      <c r="H22">
        <v>1</v>
      </c>
      <c r="I22">
        <v>1</v>
      </c>
      <c r="J22">
        <v>0</v>
      </c>
      <c r="K22" s="226"/>
      <c r="M22" s="227"/>
      <c r="Q22" s="226">
        <v>3</v>
      </c>
      <c r="R22">
        <v>6</v>
      </c>
      <c r="S22" s="227">
        <v>6</v>
      </c>
      <c r="T22">
        <v>7</v>
      </c>
      <c r="U22">
        <v>8</v>
      </c>
      <c r="V22">
        <v>14</v>
      </c>
      <c r="W22" s="226">
        <v>943</v>
      </c>
      <c r="X22">
        <v>957</v>
      </c>
      <c r="Y22" s="227">
        <v>967</v>
      </c>
      <c r="AC22" s="226">
        <v>1297</v>
      </c>
      <c r="AD22">
        <v>1373</v>
      </c>
      <c r="AE22" s="227">
        <v>1725</v>
      </c>
      <c r="AF22">
        <v>836</v>
      </c>
      <c r="AG22">
        <v>891.32</v>
      </c>
      <c r="AH22" s="227">
        <v>1069</v>
      </c>
      <c r="AJ22" s="226">
        <v>924</v>
      </c>
      <c r="AK22">
        <v>982</v>
      </c>
      <c r="AL22">
        <v>1146</v>
      </c>
      <c r="AM22" s="226">
        <v>2104</v>
      </c>
      <c r="AN22">
        <v>2308</v>
      </c>
      <c r="AO22" s="227">
        <v>2309</v>
      </c>
      <c r="AP22">
        <v>5268</v>
      </c>
      <c r="AQ22">
        <v>5620</v>
      </c>
      <c r="AR22">
        <v>6152</v>
      </c>
      <c r="AS22" s="226">
        <v>30</v>
      </c>
      <c r="AT22">
        <v>31</v>
      </c>
      <c r="AU22" s="227">
        <v>32</v>
      </c>
      <c r="AV22">
        <v>71</v>
      </c>
      <c r="AW22">
        <v>74</v>
      </c>
      <c r="AX22" s="227">
        <v>77</v>
      </c>
    </row>
    <row r="23" spans="1:50">
      <c r="A23" s="225" t="s">
        <v>106</v>
      </c>
      <c r="B23" s="226">
        <v>6</v>
      </c>
      <c r="C23">
        <v>6</v>
      </c>
      <c r="D23">
        <v>12</v>
      </c>
      <c r="E23" s="226">
        <v>2039</v>
      </c>
      <c r="F23">
        <v>2024</v>
      </c>
      <c r="G23" s="227">
        <v>2228</v>
      </c>
      <c r="H23">
        <v>8</v>
      </c>
      <c r="I23">
        <v>8</v>
      </c>
      <c r="J23">
        <v>2</v>
      </c>
      <c r="K23" s="226">
        <v>7</v>
      </c>
      <c r="L23">
        <v>5</v>
      </c>
      <c r="M23" s="227">
        <v>5</v>
      </c>
      <c r="N23">
        <v>2.7</v>
      </c>
      <c r="O23">
        <v>6</v>
      </c>
      <c r="P23">
        <v>9</v>
      </c>
      <c r="Q23" s="226">
        <v>43</v>
      </c>
      <c r="R23">
        <v>43</v>
      </c>
      <c r="S23" s="227">
        <v>43</v>
      </c>
      <c r="T23">
        <v>30</v>
      </c>
      <c r="U23">
        <v>35</v>
      </c>
      <c r="V23">
        <v>59</v>
      </c>
      <c r="W23" s="226">
        <v>1612</v>
      </c>
      <c r="X23">
        <v>1581</v>
      </c>
      <c r="Y23" s="227">
        <v>1578</v>
      </c>
      <c r="AC23" s="226">
        <v>427</v>
      </c>
      <c r="AD23">
        <v>669</v>
      </c>
      <c r="AE23" s="227">
        <v>803</v>
      </c>
      <c r="AF23">
        <v>155</v>
      </c>
      <c r="AG23">
        <v>190.62</v>
      </c>
      <c r="AH23" s="227">
        <v>219</v>
      </c>
      <c r="AJ23" s="226">
        <v>344</v>
      </c>
      <c r="AK23">
        <v>391</v>
      </c>
      <c r="AL23">
        <v>450</v>
      </c>
      <c r="AM23" s="226">
        <v>2280</v>
      </c>
      <c r="AN23">
        <v>2269</v>
      </c>
      <c r="AO23" s="227">
        <v>2502</v>
      </c>
      <c r="AP23">
        <v>4669</v>
      </c>
      <c r="AQ23">
        <v>4915</v>
      </c>
      <c r="AR23">
        <v>5344</v>
      </c>
      <c r="AS23" s="226">
        <v>150.3</v>
      </c>
      <c r="AT23">
        <v>147</v>
      </c>
      <c r="AU23" s="227">
        <v>156</v>
      </c>
      <c r="AV23">
        <v>189</v>
      </c>
      <c r="AW23">
        <v>200</v>
      </c>
      <c r="AX23" s="227">
        <v>231</v>
      </c>
    </row>
    <row r="24" spans="1:50">
      <c r="A24" s="225" t="s">
        <v>98</v>
      </c>
      <c r="B24" s="226"/>
      <c r="E24" s="226">
        <v>1925</v>
      </c>
      <c r="F24">
        <v>2056</v>
      </c>
      <c r="G24" s="227">
        <v>2260</v>
      </c>
      <c r="H24">
        <v>13</v>
      </c>
      <c r="I24">
        <v>14</v>
      </c>
      <c r="J24">
        <v>10</v>
      </c>
      <c r="K24" s="226"/>
      <c r="M24" s="227"/>
      <c r="N24">
        <v>3.1</v>
      </c>
      <c r="O24">
        <v>4</v>
      </c>
      <c r="P24">
        <v>4</v>
      </c>
      <c r="Q24" s="226">
        <v>27</v>
      </c>
      <c r="R24">
        <v>33</v>
      </c>
      <c r="S24" s="227">
        <v>36</v>
      </c>
      <c r="T24">
        <v>17</v>
      </c>
      <c r="U24">
        <v>43</v>
      </c>
      <c r="V24">
        <v>73</v>
      </c>
      <c r="W24" s="226">
        <v>661</v>
      </c>
      <c r="X24">
        <v>660</v>
      </c>
      <c r="Y24" s="227">
        <v>677</v>
      </c>
      <c r="AC24" s="226">
        <v>286</v>
      </c>
      <c r="AD24">
        <v>510</v>
      </c>
      <c r="AE24" s="227">
        <v>547</v>
      </c>
      <c r="AF24">
        <v>367</v>
      </c>
      <c r="AG24">
        <v>476.66</v>
      </c>
      <c r="AH24" s="227">
        <v>552</v>
      </c>
      <c r="AJ24" s="226">
        <v>630</v>
      </c>
      <c r="AK24">
        <v>776</v>
      </c>
      <c r="AL24">
        <v>911</v>
      </c>
      <c r="AM24" s="226">
        <v>2205</v>
      </c>
      <c r="AN24">
        <v>2455</v>
      </c>
      <c r="AO24" s="227">
        <v>2711</v>
      </c>
      <c r="AP24">
        <v>3782</v>
      </c>
      <c r="AQ24">
        <v>4401</v>
      </c>
      <c r="AR24">
        <v>4847</v>
      </c>
      <c r="AS24" s="226">
        <v>220.9</v>
      </c>
      <c r="AT24">
        <v>305</v>
      </c>
      <c r="AU24" s="227">
        <v>328</v>
      </c>
      <c r="AV24">
        <v>262</v>
      </c>
      <c r="AW24">
        <v>299</v>
      </c>
      <c r="AX24" s="227">
        <v>359</v>
      </c>
    </row>
    <row r="25" spans="1:50">
      <c r="A25" s="225" t="s">
        <v>110</v>
      </c>
      <c r="B25" s="226"/>
      <c r="E25" s="226">
        <v>1858</v>
      </c>
      <c r="F25">
        <v>1859</v>
      </c>
      <c r="G25" s="227">
        <v>1965</v>
      </c>
      <c r="H25">
        <v>35</v>
      </c>
      <c r="I25">
        <v>54</v>
      </c>
      <c r="J25">
        <v>51</v>
      </c>
      <c r="K25" s="226"/>
      <c r="M25" s="227"/>
      <c r="N25">
        <v>1.8</v>
      </c>
      <c r="O25">
        <v>3</v>
      </c>
      <c r="P25">
        <v>2</v>
      </c>
      <c r="Q25" s="226">
        <v>166</v>
      </c>
      <c r="R25">
        <v>181</v>
      </c>
      <c r="S25" s="227">
        <v>189</v>
      </c>
      <c r="T25">
        <v>16</v>
      </c>
      <c r="U25">
        <v>23</v>
      </c>
      <c r="V25">
        <v>43</v>
      </c>
      <c r="W25" s="226">
        <v>1681</v>
      </c>
      <c r="X25">
        <v>1759</v>
      </c>
      <c r="Y25" s="227">
        <v>1768</v>
      </c>
      <c r="Z25">
        <v>217</v>
      </c>
      <c r="AA25">
        <v>217</v>
      </c>
      <c r="AB25">
        <v>217</v>
      </c>
      <c r="AC25" s="226">
        <v>287</v>
      </c>
      <c r="AD25">
        <v>653</v>
      </c>
      <c r="AE25" s="227">
        <v>755</v>
      </c>
      <c r="AF25">
        <v>105</v>
      </c>
      <c r="AG25">
        <v>162.46</v>
      </c>
      <c r="AH25" s="227">
        <v>258</v>
      </c>
      <c r="AJ25" s="226">
        <v>135</v>
      </c>
      <c r="AK25">
        <v>205</v>
      </c>
      <c r="AL25">
        <v>312</v>
      </c>
      <c r="AM25" s="226">
        <v>2294</v>
      </c>
      <c r="AN25">
        <v>2344</v>
      </c>
      <c r="AO25" s="227">
        <v>2481</v>
      </c>
      <c r="AP25">
        <v>4615</v>
      </c>
      <c r="AQ25">
        <v>5178</v>
      </c>
      <c r="AR25">
        <v>5533</v>
      </c>
      <c r="AS25" s="226">
        <v>218.2</v>
      </c>
      <c r="AT25">
        <v>224</v>
      </c>
      <c r="AU25" s="227">
        <v>231</v>
      </c>
      <c r="AV25">
        <v>29</v>
      </c>
      <c r="AW25">
        <v>40</v>
      </c>
      <c r="AX25" s="227">
        <v>54</v>
      </c>
    </row>
    <row r="26" spans="1:50">
      <c r="A26" s="225" t="s">
        <v>85</v>
      </c>
      <c r="B26" s="226"/>
      <c r="E26" s="226">
        <v>1733</v>
      </c>
      <c r="F26">
        <v>1733</v>
      </c>
      <c r="G26" s="227">
        <v>1706</v>
      </c>
      <c r="H26">
        <v>1</v>
      </c>
      <c r="I26">
        <v>1</v>
      </c>
      <c r="J26">
        <v>1</v>
      </c>
      <c r="K26" s="226"/>
      <c r="M26" s="227"/>
      <c r="N26">
        <v>0.3</v>
      </c>
      <c r="O26">
        <v>1</v>
      </c>
      <c r="P26">
        <v>1</v>
      </c>
      <c r="Q26" s="226">
        <v>55</v>
      </c>
      <c r="R26">
        <v>61</v>
      </c>
      <c r="S26" s="227">
        <v>83</v>
      </c>
      <c r="T26">
        <v>19</v>
      </c>
      <c r="U26">
        <v>19</v>
      </c>
      <c r="V26">
        <v>25</v>
      </c>
      <c r="W26" s="226">
        <v>445</v>
      </c>
      <c r="X26">
        <v>510</v>
      </c>
      <c r="Y26" s="227">
        <v>619</v>
      </c>
      <c r="AC26" s="226">
        <v>557</v>
      </c>
      <c r="AD26">
        <v>577</v>
      </c>
      <c r="AE26" s="227">
        <v>665</v>
      </c>
      <c r="AF26">
        <v>205</v>
      </c>
      <c r="AG26">
        <v>260.91</v>
      </c>
      <c r="AH26" s="227">
        <v>266</v>
      </c>
      <c r="AJ26" s="226">
        <v>274</v>
      </c>
      <c r="AK26">
        <v>338</v>
      </c>
      <c r="AL26">
        <v>346</v>
      </c>
      <c r="AM26" s="226">
        <v>1845</v>
      </c>
      <c r="AN26">
        <v>1852</v>
      </c>
      <c r="AO26" s="227">
        <v>1855</v>
      </c>
      <c r="AP26">
        <v>3122</v>
      </c>
      <c r="AQ26">
        <v>3278</v>
      </c>
      <c r="AR26">
        <v>3485</v>
      </c>
      <c r="AS26" s="226">
        <v>37.7</v>
      </c>
      <c r="AT26">
        <v>37</v>
      </c>
      <c r="AU26" s="227">
        <v>39</v>
      </c>
      <c r="AV26">
        <v>69</v>
      </c>
      <c r="AW26">
        <v>76</v>
      </c>
      <c r="AX26" s="227">
        <v>80</v>
      </c>
    </row>
    <row r="27" spans="1:50">
      <c r="A27" s="225" t="s">
        <v>88</v>
      </c>
      <c r="B27" s="226"/>
      <c r="E27" s="226">
        <v>1502</v>
      </c>
      <c r="F27">
        <v>1502</v>
      </c>
      <c r="G27" s="227">
        <v>1502</v>
      </c>
      <c r="H27">
        <v>765</v>
      </c>
      <c r="I27">
        <v>766</v>
      </c>
      <c r="J27">
        <v>811</v>
      </c>
      <c r="K27" s="226">
        <v>86</v>
      </c>
      <c r="L27">
        <v>61</v>
      </c>
      <c r="M27" s="227">
        <v>61</v>
      </c>
      <c r="N27">
        <v>1.8</v>
      </c>
      <c r="O27">
        <v>2</v>
      </c>
      <c r="P27">
        <v>3</v>
      </c>
      <c r="Q27" s="226"/>
      <c r="S27" s="227"/>
      <c r="T27">
        <v>41</v>
      </c>
      <c r="U27">
        <v>41</v>
      </c>
      <c r="V27">
        <v>53</v>
      </c>
      <c r="W27" s="226"/>
      <c r="Y27" s="227"/>
      <c r="AC27" s="226">
        <v>81</v>
      </c>
      <c r="AD27">
        <v>82</v>
      </c>
      <c r="AE27" s="227">
        <v>107</v>
      </c>
      <c r="AF27">
        <v>6</v>
      </c>
      <c r="AG27">
        <v>19.7</v>
      </c>
      <c r="AH27" s="227">
        <v>24</v>
      </c>
      <c r="AJ27" s="226">
        <v>109</v>
      </c>
      <c r="AK27">
        <v>137</v>
      </c>
      <c r="AL27">
        <v>168</v>
      </c>
      <c r="AM27" s="226">
        <v>2475</v>
      </c>
      <c r="AN27">
        <v>2450</v>
      </c>
      <c r="AO27" s="227">
        <v>2510</v>
      </c>
      <c r="AP27">
        <v>2664</v>
      </c>
      <c r="AQ27">
        <v>2669</v>
      </c>
      <c r="AR27">
        <v>2786</v>
      </c>
      <c r="AS27" s="226">
        <v>78.2</v>
      </c>
      <c r="AT27">
        <v>78</v>
      </c>
      <c r="AU27" s="227">
        <v>80</v>
      </c>
      <c r="AV27">
        <v>102</v>
      </c>
      <c r="AW27">
        <v>117</v>
      </c>
      <c r="AX27" s="227">
        <v>144</v>
      </c>
    </row>
    <row r="28" spans="1:50">
      <c r="A28" s="225" t="s">
        <v>114</v>
      </c>
      <c r="B28" s="226"/>
      <c r="E28" s="226">
        <v>1319</v>
      </c>
      <c r="F28">
        <v>1329</v>
      </c>
      <c r="G28" s="227">
        <v>1329</v>
      </c>
      <c r="H28">
        <v>168</v>
      </c>
      <c r="I28">
        <v>149</v>
      </c>
      <c r="J28">
        <v>140</v>
      </c>
      <c r="K28" s="226"/>
      <c r="M28" s="227"/>
      <c r="N28">
        <v>0.6</v>
      </c>
      <c r="O28">
        <v>1</v>
      </c>
      <c r="P28">
        <v>1</v>
      </c>
      <c r="Q28" s="226">
        <v>7</v>
      </c>
      <c r="R28">
        <v>7</v>
      </c>
      <c r="S28" s="227">
        <v>7</v>
      </c>
      <c r="T28">
        <v>25</v>
      </c>
      <c r="U28">
        <v>28</v>
      </c>
      <c r="V28">
        <v>45</v>
      </c>
      <c r="W28" s="226">
        <v>772</v>
      </c>
      <c r="X28">
        <v>779</v>
      </c>
      <c r="Y28" s="227">
        <v>789</v>
      </c>
      <c r="AC28" s="226">
        <v>64</v>
      </c>
      <c r="AD28">
        <v>97</v>
      </c>
      <c r="AE28" s="227">
        <v>169</v>
      </c>
      <c r="AF28">
        <v>58</v>
      </c>
      <c r="AG28">
        <v>49.17</v>
      </c>
      <c r="AH28" s="227">
        <v>54</v>
      </c>
      <c r="AJ28" s="226">
        <v>65</v>
      </c>
      <c r="AK28">
        <v>67</v>
      </c>
      <c r="AL28">
        <v>63</v>
      </c>
      <c r="AM28" s="226">
        <v>1548</v>
      </c>
      <c r="AN28">
        <v>1545</v>
      </c>
      <c r="AO28" s="227">
        <v>1553</v>
      </c>
      <c r="AP28">
        <v>2448</v>
      </c>
      <c r="AQ28">
        <v>2488</v>
      </c>
      <c r="AR28">
        <v>2574</v>
      </c>
      <c r="AS28" s="226">
        <v>28.4</v>
      </c>
      <c r="AT28">
        <v>31</v>
      </c>
      <c r="AU28" s="227">
        <v>31</v>
      </c>
      <c r="AV28">
        <v>65</v>
      </c>
      <c r="AW28">
        <v>7</v>
      </c>
      <c r="AX28" s="227">
        <v>9</v>
      </c>
    </row>
    <row r="29" spans="1:50">
      <c r="A29" s="225" t="s">
        <v>120</v>
      </c>
      <c r="B29" s="226"/>
      <c r="C29">
        <v>0.2</v>
      </c>
      <c r="D29">
        <v>0.2</v>
      </c>
      <c r="E29" s="226">
        <v>1298</v>
      </c>
      <c r="F29">
        <v>1298</v>
      </c>
      <c r="G29" s="227">
        <v>1298</v>
      </c>
      <c r="H29">
        <v>3</v>
      </c>
      <c r="I29">
        <v>3</v>
      </c>
      <c r="J29">
        <v>2.6</v>
      </c>
      <c r="K29" s="226"/>
      <c r="M29" s="227"/>
      <c r="O29">
        <v>0.2</v>
      </c>
      <c r="P29">
        <v>0.4</v>
      </c>
      <c r="Q29" s="226">
        <v>27</v>
      </c>
      <c r="R29">
        <v>27</v>
      </c>
      <c r="S29" s="227">
        <v>27</v>
      </c>
      <c r="T29">
        <v>17</v>
      </c>
      <c r="U29">
        <v>22</v>
      </c>
      <c r="V29">
        <v>33</v>
      </c>
      <c r="W29" s="226">
        <v>6873</v>
      </c>
      <c r="X29">
        <v>7480</v>
      </c>
      <c r="Y29" s="227">
        <v>7823</v>
      </c>
      <c r="AC29" s="226">
        <v>863</v>
      </c>
      <c r="AD29">
        <v>881</v>
      </c>
      <c r="AE29" s="227">
        <v>886</v>
      </c>
      <c r="AF29">
        <v>350</v>
      </c>
      <c r="AG29">
        <v>295.43</v>
      </c>
      <c r="AH29" s="227">
        <v>350</v>
      </c>
      <c r="AJ29" s="226">
        <v>375</v>
      </c>
      <c r="AK29">
        <v>388</v>
      </c>
      <c r="AL29">
        <v>397</v>
      </c>
      <c r="AM29" s="226">
        <v>1509</v>
      </c>
      <c r="AN29">
        <v>1517</v>
      </c>
      <c r="AO29" s="227">
        <v>1529</v>
      </c>
      <c r="AP29">
        <v>9620</v>
      </c>
      <c r="AQ29">
        <v>10266</v>
      </c>
      <c r="AR29">
        <v>10635</v>
      </c>
      <c r="AS29" s="226">
        <v>164</v>
      </c>
      <c r="AT29">
        <v>166.8</v>
      </c>
      <c r="AU29" s="227">
        <v>168</v>
      </c>
      <c r="AV29">
        <v>25</v>
      </c>
      <c r="AW29">
        <v>38</v>
      </c>
      <c r="AX29" s="227">
        <v>47</v>
      </c>
    </row>
    <row r="30" spans="1:50">
      <c r="A30" s="225" t="s">
        <v>75</v>
      </c>
      <c r="B30" s="226"/>
      <c r="E30" s="226">
        <v>1225</v>
      </c>
      <c r="F30">
        <v>1230</v>
      </c>
      <c r="G30" s="227">
        <v>1224</v>
      </c>
      <c r="H30">
        <v>382</v>
      </c>
      <c r="I30">
        <v>382</v>
      </c>
      <c r="J30">
        <v>564</v>
      </c>
      <c r="K30" s="226"/>
      <c r="M30" s="227">
        <v>18</v>
      </c>
      <c r="Q30" s="226">
        <v>4</v>
      </c>
      <c r="R30">
        <v>4</v>
      </c>
      <c r="S30" s="227">
        <v>4</v>
      </c>
      <c r="T30">
        <v>12</v>
      </c>
      <c r="U30">
        <v>30</v>
      </c>
      <c r="V30">
        <v>41</v>
      </c>
      <c r="W30" s="226">
        <v>1</v>
      </c>
      <c r="X30">
        <v>1</v>
      </c>
      <c r="Y30" s="227">
        <v>1</v>
      </c>
      <c r="AC30" s="226">
        <v>60</v>
      </c>
      <c r="AD30">
        <v>85</v>
      </c>
      <c r="AE30" s="227">
        <v>130</v>
      </c>
      <c r="AF30">
        <v>104</v>
      </c>
      <c r="AG30">
        <v>118.84</v>
      </c>
      <c r="AH30" s="227">
        <v>119</v>
      </c>
      <c r="AJ30" s="226">
        <v>143</v>
      </c>
      <c r="AK30">
        <v>164</v>
      </c>
      <c r="AL30">
        <v>178</v>
      </c>
      <c r="AM30" s="226">
        <v>1639</v>
      </c>
      <c r="AN30">
        <v>1668</v>
      </c>
      <c r="AO30" s="227">
        <v>1884</v>
      </c>
      <c r="AP30">
        <v>1842</v>
      </c>
      <c r="AQ30">
        <v>1917</v>
      </c>
      <c r="AR30">
        <v>2192</v>
      </c>
      <c r="AS30" s="226">
        <v>16</v>
      </c>
      <c r="AT30">
        <v>22</v>
      </c>
      <c r="AU30" s="227">
        <v>33</v>
      </c>
      <c r="AV30">
        <v>38</v>
      </c>
      <c r="AW30">
        <v>45</v>
      </c>
      <c r="AX30" s="227">
        <v>59</v>
      </c>
    </row>
    <row r="31" spans="1:50">
      <c r="A31" s="225" t="s">
        <v>116</v>
      </c>
      <c r="B31" s="226"/>
      <c r="E31" s="226">
        <v>1216</v>
      </c>
      <c r="F31">
        <v>1212</v>
      </c>
      <c r="G31" s="227">
        <v>1412</v>
      </c>
      <c r="H31">
        <v>126</v>
      </c>
      <c r="I31">
        <v>128</v>
      </c>
      <c r="J31">
        <v>115</v>
      </c>
      <c r="K31" s="226"/>
      <c r="M31" s="227"/>
      <c r="N31">
        <v>3.5</v>
      </c>
      <c r="O31">
        <v>5</v>
      </c>
      <c r="P31">
        <v>5</v>
      </c>
      <c r="Q31" s="226">
        <v>15</v>
      </c>
      <c r="R31">
        <v>18</v>
      </c>
      <c r="S31" s="227">
        <v>18</v>
      </c>
      <c r="T31">
        <v>47</v>
      </c>
      <c r="U31">
        <v>61</v>
      </c>
      <c r="V31">
        <v>95</v>
      </c>
      <c r="W31" s="226">
        <v>7846</v>
      </c>
      <c r="X31">
        <v>7892</v>
      </c>
      <c r="Y31" s="227">
        <v>8887</v>
      </c>
      <c r="AC31" s="226">
        <v>325</v>
      </c>
      <c r="AD31">
        <v>426</v>
      </c>
      <c r="AE31" s="227">
        <v>527</v>
      </c>
      <c r="AF31">
        <v>169</v>
      </c>
      <c r="AG31">
        <v>169.01</v>
      </c>
      <c r="AH31" s="227">
        <v>169</v>
      </c>
      <c r="AJ31" s="226">
        <v>188</v>
      </c>
      <c r="AK31">
        <v>191</v>
      </c>
      <c r="AL31">
        <v>196</v>
      </c>
      <c r="AM31" s="226">
        <v>1570</v>
      </c>
      <c r="AN31">
        <v>1596</v>
      </c>
      <c r="AO31" s="227">
        <v>1825</v>
      </c>
      <c r="AP31">
        <v>9929</v>
      </c>
      <c r="AQ31">
        <v>10105</v>
      </c>
      <c r="AR31">
        <v>11435</v>
      </c>
      <c r="AS31" s="226">
        <v>162.5</v>
      </c>
      <c r="AT31">
        <v>172</v>
      </c>
      <c r="AU31" s="227">
        <v>180</v>
      </c>
      <c r="AV31">
        <v>19</v>
      </c>
      <c r="AW31">
        <v>22</v>
      </c>
      <c r="AX31" s="227">
        <v>27</v>
      </c>
    </row>
    <row r="32" spans="1:50">
      <c r="A32" s="225" t="s">
        <v>128</v>
      </c>
      <c r="B32" s="226"/>
      <c r="E32" s="226">
        <v>375</v>
      </c>
      <c r="F32">
        <v>375</v>
      </c>
      <c r="G32" s="227">
        <v>375</v>
      </c>
      <c r="H32">
        <v>0.4</v>
      </c>
      <c r="I32">
        <v>0.5</v>
      </c>
      <c r="J32">
        <v>0</v>
      </c>
      <c r="K32" s="226"/>
      <c r="M32" s="227"/>
      <c r="N32">
        <v>0.4</v>
      </c>
      <c r="O32">
        <v>1</v>
      </c>
      <c r="P32">
        <v>1</v>
      </c>
      <c r="Q32" s="226"/>
      <c r="S32" s="227"/>
      <c r="W32" s="226">
        <v>1192</v>
      </c>
      <c r="X32">
        <v>1193</v>
      </c>
      <c r="Y32" s="227">
        <v>1193</v>
      </c>
      <c r="AC32" s="226">
        <v>462</v>
      </c>
      <c r="AD32">
        <v>843</v>
      </c>
      <c r="AE32" s="227">
        <v>896</v>
      </c>
      <c r="AF32">
        <v>1086</v>
      </c>
      <c r="AG32">
        <v>1532.09</v>
      </c>
      <c r="AH32" s="227">
        <v>1616</v>
      </c>
      <c r="AJ32" s="226">
        <v>1122</v>
      </c>
      <c r="AK32">
        <v>1601</v>
      </c>
      <c r="AL32">
        <v>1632</v>
      </c>
      <c r="AM32" s="226">
        <v>393</v>
      </c>
      <c r="AN32">
        <v>393</v>
      </c>
      <c r="AO32" s="227">
        <v>393</v>
      </c>
      <c r="AP32">
        <v>3168</v>
      </c>
      <c r="AQ32">
        <v>4030</v>
      </c>
      <c r="AR32">
        <v>4114</v>
      </c>
      <c r="AS32" s="226">
        <v>16.6</v>
      </c>
      <c r="AT32">
        <v>16</v>
      </c>
      <c r="AU32" s="227">
        <v>17</v>
      </c>
      <c r="AV32">
        <v>15</v>
      </c>
      <c r="AW32">
        <v>17</v>
      </c>
      <c r="AX32" s="227">
        <v>16</v>
      </c>
    </row>
    <row r="33" spans="1:50">
      <c r="A33" s="225" t="s">
        <v>112</v>
      </c>
      <c r="B33" s="226">
        <v>11</v>
      </c>
      <c r="E33" s="226">
        <v>352</v>
      </c>
      <c r="F33">
        <v>324</v>
      </c>
      <c r="G33" s="227">
        <v>324</v>
      </c>
      <c r="H33">
        <v>73</v>
      </c>
      <c r="I33">
        <v>169</v>
      </c>
      <c r="J33">
        <v>214</v>
      </c>
      <c r="K33" s="226"/>
      <c r="M33" s="227"/>
      <c r="N33">
        <v>0.5</v>
      </c>
      <c r="O33">
        <v>1</v>
      </c>
      <c r="P33">
        <v>1</v>
      </c>
      <c r="Q33" s="226">
        <v>24</v>
      </c>
      <c r="R33">
        <v>24</v>
      </c>
      <c r="S33" s="227">
        <v>24</v>
      </c>
      <c r="T33">
        <v>8</v>
      </c>
      <c r="U33">
        <v>21</v>
      </c>
      <c r="V33">
        <v>27</v>
      </c>
      <c r="W33" s="226">
        <v>154</v>
      </c>
      <c r="X33">
        <v>151</v>
      </c>
      <c r="Y33" s="227">
        <v>153</v>
      </c>
      <c r="Z33">
        <v>130</v>
      </c>
      <c r="AA33">
        <v>130</v>
      </c>
      <c r="AB33">
        <v>130</v>
      </c>
      <c r="AC33" s="226">
        <v>29</v>
      </c>
      <c r="AD33">
        <v>29</v>
      </c>
      <c r="AE33" s="227">
        <v>29</v>
      </c>
      <c r="AF33">
        <v>127</v>
      </c>
      <c r="AG33">
        <v>108.01</v>
      </c>
      <c r="AH33" s="227">
        <v>128</v>
      </c>
      <c r="AJ33" s="226">
        <v>129</v>
      </c>
      <c r="AK33">
        <v>143</v>
      </c>
      <c r="AL33">
        <v>147</v>
      </c>
      <c r="AM33" s="226">
        <v>465</v>
      </c>
      <c r="AN33">
        <v>546</v>
      </c>
      <c r="AO33" s="227">
        <v>598</v>
      </c>
      <c r="AP33">
        <v>918</v>
      </c>
      <c r="AQ33">
        <v>999</v>
      </c>
      <c r="AR33">
        <v>1056</v>
      </c>
      <c r="AS33" s="226">
        <v>8.5</v>
      </c>
      <c r="AT33">
        <v>7</v>
      </c>
      <c r="AU33" s="227">
        <v>8</v>
      </c>
      <c r="AV33">
        <v>13</v>
      </c>
      <c r="AW33">
        <v>16</v>
      </c>
      <c r="AX33" s="227">
        <v>19</v>
      </c>
    </row>
    <row r="34" spans="1:50">
      <c r="A34" s="225" t="s">
        <v>73</v>
      </c>
      <c r="B34" s="226"/>
      <c r="E34" s="226">
        <v>85</v>
      </c>
      <c r="F34">
        <v>77</v>
      </c>
      <c r="G34" s="227">
        <v>77</v>
      </c>
      <c r="H34">
        <v>993</v>
      </c>
      <c r="I34">
        <v>1000</v>
      </c>
      <c r="J34">
        <v>998</v>
      </c>
      <c r="K34" s="226">
        <v>22</v>
      </c>
      <c r="L34">
        <v>22</v>
      </c>
      <c r="M34" s="227">
        <v>22</v>
      </c>
      <c r="O34">
        <v>2</v>
      </c>
      <c r="P34">
        <v>2</v>
      </c>
      <c r="Q34" s="226"/>
      <c r="S34" s="227"/>
      <c r="T34">
        <v>35</v>
      </c>
      <c r="U34">
        <v>37</v>
      </c>
      <c r="V34">
        <v>37</v>
      </c>
      <c r="W34" s="226">
        <v>99</v>
      </c>
      <c r="X34">
        <v>99</v>
      </c>
      <c r="Y34" s="227">
        <v>99</v>
      </c>
      <c r="AC34" s="226">
        <v>19</v>
      </c>
      <c r="AD34">
        <v>19</v>
      </c>
      <c r="AE34" s="227">
        <v>24</v>
      </c>
      <c r="AF34">
        <v>5</v>
      </c>
      <c r="AG34">
        <v>5.1</v>
      </c>
      <c r="AH34" s="227">
        <v>5</v>
      </c>
      <c r="AJ34" s="226">
        <v>51</v>
      </c>
      <c r="AK34">
        <v>62</v>
      </c>
      <c r="AL34">
        <v>80</v>
      </c>
      <c r="AM34" s="226">
        <v>1135</v>
      </c>
      <c r="AN34">
        <v>1136</v>
      </c>
      <c r="AO34" s="227">
        <v>1137</v>
      </c>
      <c r="AP34">
        <v>1304</v>
      </c>
      <c r="AQ34">
        <v>1316</v>
      </c>
      <c r="AR34">
        <v>1340</v>
      </c>
      <c r="AS34" s="226">
        <v>1</v>
      </c>
      <c r="AT34">
        <v>0</v>
      </c>
      <c r="AU34" s="227">
        <v>1</v>
      </c>
      <c r="AV34">
        <v>46</v>
      </c>
      <c r="AW34">
        <v>56</v>
      </c>
      <c r="AX34" s="227">
        <v>75</v>
      </c>
    </row>
    <row r="35" spans="1:50">
      <c r="A35" s="228" t="s">
        <v>122</v>
      </c>
      <c r="B35" s="229">
        <v>4</v>
      </c>
      <c r="C35" s="230">
        <v>4</v>
      </c>
      <c r="D35" s="230">
        <v>4</v>
      </c>
      <c r="E35" s="229"/>
      <c r="F35" s="230"/>
      <c r="G35" s="231">
        <v>0</v>
      </c>
      <c r="H35" s="230"/>
      <c r="I35" s="230"/>
      <c r="J35" s="230">
        <v>0</v>
      </c>
      <c r="K35" s="229">
        <v>38</v>
      </c>
      <c r="L35" s="230">
        <v>39</v>
      </c>
      <c r="M35" s="231">
        <v>39</v>
      </c>
      <c r="N35" s="230"/>
      <c r="O35" s="230"/>
      <c r="P35" s="230"/>
      <c r="Q35" s="229"/>
      <c r="R35" s="230"/>
      <c r="S35" s="231"/>
      <c r="T35" s="230">
        <v>2</v>
      </c>
      <c r="U35" s="230">
        <v>2</v>
      </c>
      <c r="V35" s="230">
        <v>2</v>
      </c>
      <c r="W35" s="229">
        <v>170</v>
      </c>
      <c r="X35" s="230">
        <v>210</v>
      </c>
      <c r="Y35" s="231">
        <v>291</v>
      </c>
      <c r="Z35" s="230"/>
      <c r="AA35" s="230"/>
      <c r="AB35" s="230"/>
      <c r="AC35" s="229">
        <v>1</v>
      </c>
      <c r="AD35" s="230">
        <v>1</v>
      </c>
      <c r="AE35" s="231">
        <v>3</v>
      </c>
      <c r="AF35" s="230">
        <v>110</v>
      </c>
      <c r="AG35" s="230">
        <v>136.26</v>
      </c>
      <c r="AH35" s="231">
        <v>137</v>
      </c>
      <c r="AJ35" s="229">
        <v>110</v>
      </c>
      <c r="AK35" s="230">
        <v>137</v>
      </c>
      <c r="AL35" s="230">
        <v>139</v>
      </c>
      <c r="AM35" s="229">
        <v>42</v>
      </c>
      <c r="AN35" s="230">
        <v>43</v>
      </c>
      <c r="AO35" s="231">
        <v>43</v>
      </c>
      <c r="AP35" s="230">
        <v>327</v>
      </c>
      <c r="AQ35" s="230">
        <v>395</v>
      </c>
      <c r="AR35" s="230">
        <v>480</v>
      </c>
      <c r="AS35" s="229">
        <v>2</v>
      </c>
      <c r="AT35" s="230">
        <v>2</v>
      </c>
      <c r="AU35" s="231">
        <v>2</v>
      </c>
      <c r="AV35" s="230"/>
      <c r="AW35" s="230"/>
      <c r="AX35" s="231">
        <v>2</v>
      </c>
    </row>
  </sheetData>
  <mergeCells count="16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J2:AL2"/>
    <mergeCell ref="AM2:AO2"/>
    <mergeCell ref="AP2:AR2"/>
    <mergeCell ref="AS2:AU2"/>
    <mergeCell ref="AV2:AX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6306"/>
  <sheetViews>
    <sheetView workbookViewId="0">
      <selection activeCell="E50" sqref="E50"/>
    </sheetView>
  </sheetViews>
  <sheetFormatPr defaultColWidth="9" defaultRowHeight="14"/>
  <cols>
    <col min="1" max="1" width="17.25" customWidth="1"/>
    <col min="2" max="52" width="8.5" customWidth="1"/>
  </cols>
  <sheetData>
    <row r="1" s="124" customFormat="1" ht="42" spans="1:53">
      <c r="A1" s="186" t="s">
        <v>152</v>
      </c>
      <c r="B1" s="124" t="s">
        <v>153</v>
      </c>
      <c r="C1" s="124" t="s">
        <v>153</v>
      </c>
      <c r="D1" s="124" t="s">
        <v>153</v>
      </c>
      <c r="E1" s="124" t="s">
        <v>153</v>
      </c>
      <c r="F1" s="124" t="s">
        <v>154</v>
      </c>
      <c r="G1" s="124" t="s">
        <v>154</v>
      </c>
      <c r="H1" s="124" t="s">
        <v>154</v>
      </c>
      <c r="I1" s="124" t="s">
        <v>154</v>
      </c>
      <c r="J1" s="210" t="s">
        <v>155</v>
      </c>
      <c r="K1" s="210" t="s">
        <v>155</v>
      </c>
      <c r="L1" s="210" t="s">
        <v>155</v>
      </c>
      <c r="M1" s="210" t="s">
        <v>155</v>
      </c>
      <c r="N1" s="210" t="s">
        <v>156</v>
      </c>
      <c r="O1" s="210" t="s">
        <v>156</v>
      </c>
      <c r="P1" s="210" t="s">
        <v>156</v>
      </c>
      <c r="Q1" s="210" t="s">
        <v>156</v>
      </c>
      <c r="R1" s="210" t="s">
        <v>157</v>
      </c>
      <c r="S1" s="210" t="s">
        <v>157</v>
      </c>
      <c r="T1" s="210" t="s">
        <v>157</v>
      </c>
      <c r="U1" s="210" t="s">
        <v>157</v>
      </c>
      <c r="V1" s="210" t="s">
        <v>158</v>
      </c>
      <c r="W1" s="210" t="s">
        <v>158</v>
      </c>
      <c r="X1" s="210" t="s">
        <v>158</v>
      </c>
      <c r="Y1" s="210" t="s">
        <v>158</v>
      </c>
      <c r="Z1" s="210" t="s">
        <v>159</v>
      </c>
      <c r="AA1" s="210" t="s">
        <v>159</v>
      </c>
      <c r="AB1" s="210" t="s">
        <v>159</v>
      </c>
      <c r="AC1" s="210" t="s">
        <v>159</v>
      </c>
      <c r="AD1" s="210" t="s">
        <v>160</v>
      </c>
      <c r="AE1" s="210" t="s">
        <v>160</v>
      </c>
      <c r="AF1" s="210" t="s">
        <v>160</v>
      </c>
      <c r="AG1" s="210" t="s">
        <v>160</v>
      </c>
      <c r="AH1" s="210" t="s">
        <v>160</v>
      </c>
      <c r="AI1" s="210" t="s">
        <v>160</v>
      </c>
      <c r="AJ1" s="210" t="s">
        <v>160</v>
      </c>
      <c r="AK1" s="210" t="s">
        <v>160</v>
      </c>
      <c r="AL1" s="210" t="s">
        <v>155</v>
      </c>
      <c r="AM1" s="210" t="s">
        <v>155</v>
      </c>
      <c r="AN1" s="210" t="s">
        <v>155</v>
      </c>
      <c r="AO1" s="210" t="s">
        <v>155</v>
      </c>
      <c r="AP1" s="210" t="s">
        <v>161</v>
      </c>
      <c r="AQ1" s="210" t="s">
        <v>161</v>
      </c>
      <c r="AR1" s="210" t="s">
        <v>161</v>
      </c>
      <c r="AS1" s="210" t="s">
        <v>161</v>
      </c>
      <c r="AT1" s="210" t="s">
        <v>162</v>
      </c>
      <c r="AU1" s="210" t="s">
        <v>162</v>
      </c>
      <c r="AV1" s="210" t="s">
        <v>162</v>
      </c>
      <c r="AW1" s="210" t="s">
        <v>162</v>
      </c>
      <c r="AX1" s="210" t="s">
        <v>163</v>
      </c>
      <c r="AY1" s="210" t="s">
        <v>163</v>
      </c>
      <c r="AZ1" s="210" t="s">
        <v>163</v>
      </c>
      <c r="BA1" s="210" t="s">
        <v>163</v>
      </c>
    </row>
    <row r="2" s="183" customFormat="1" ht="42.75" customHeight="1" spans="1:53">
      <c r="A2" s="186"/>
      <c r="B2" s="187" t="s">
        <v>164</v>
      </c>
      <c r="C2" s="188"/>
      <c r="D2" s="188"/>
      <c r="E2" s="189"/>
      <c r="F2" s="187" t="s">
        <v>165</v>
      </c>
      <c r="G2" s="188"/>
      <c r="H2" s="188"/>
      <c r="I2" s="189"/>
      <c r="J2" s="187" t="s">
        <v>166</v>
      </c>
      <c r="K2" s="188"/>
      <c r="L2" s="188"/>
      <c r="M2" s="189"/>
      <c r="N2" s="187" t="s">
        <v>167</v>
      </c>
      <c r="O2" s="188"/>
      <c r="P2" s="188"/>
      <c r="Q2" s="189"/>
      <c r="R2" s="187" t="s">
        <v>168</v>
      </c>
      <c r="S2" s="188"/>
      <c r="T2" s="188"/>
      <c r="U2" s="189"/>
      <c r="V2" s="187" t="s">
        <v>169</v>
      </c>
      <c r="W2" s="188"/>
      <c r="X2" s="188"/>
      <c r="Y2" s="189"/>
      <c r="Z2" s="187" t="s">
        <v>170</v>
      </c>
      <c r="AA2" s="188"/>
      <c r="AB2" s="188"/>
      <c r="AC2" s="189"/>
      <c r="AD2" s="187" t="s">
        <v>171</v>
      </c>
      <c r="AE2" s="188"/>
      <c r="AF2" s="188"/>
      <c r="AG2" s="189"/>
      <c r="AH2" s="187" t="s">
        <v>172</v>
      </c>
      <c r="AI2" s="188"/>
      <c r="AJ2" s="188"/>
      <c r="AK2" s="189"/>
      <c r="AL2" s="187" t="s">
        <v>173</v>
      </c>
      <c r="AM2" s="188"/>
      <c r="AN2" s="188"/>
      <c r="AO2" s="189"/>
      <c r="AP2" s="187" t="s">
        <v>174</v>
      </c>
      <c r="AQ2" s="188"/>
      <c r="AR2" s="188"/>
      <c r="AS2" s="189"/>
      <c r="AT2" s="187" t="s">
        <v>175</v>
      </c>
      <c r="AU2" s="188"/>
      <c r="AV2" s="188"/>
      <c r="AW2" s="189"/>
      <c r="AX2" s="187" t="s">
        <v>176</v>
      </c>
      <c r="AY2" s="188"/>
      <c r="AZ2" s="188"/>
      <c r="BA2" s="189"/>
    </row>
    <row r="3" s="124" customFormat="1" spans="1:53">
      <c r="A3" s="190"/>
      <c r="B3" s="191">
        <v>2019</v>
      </c>
      <c r="C3" s="191">
        <v>2020</v>
      </c>
      <c r="D3" s="191">
        <v>2021</v>
      </c>
      <c r="E3" s="191">
        <v>2022</v>
      </c>
      <c r="F3" s="191">
        <v>2019</v>
      </c>
      <c r="G3" s="191">
        <v>2020</v>
      </c>
      <c r="H3" s="192">
        <v>2021</v>
      </c>
      <c r="I3" s="192">
        <v>2022</v>
      </c>
      <c r="J3" s="191">
        <v>2019</v>
      </c>
      <c r="K3" s="191">
        <v>2020</v>
      </c>
      <c r="L3" s="191">
        <v>2021</v>
      </c>
      <c r="M3" s="191">
        <v>2022</v>
      </c>
      <c r="N3" s="191">
        <v>2019</v>
      </c>
      <c r="O3" s="191">
        <v>2020</v>
      </c>
      <c r="P3" s="191">
        <v>2021</v>
      </c>
      <c r="Q3" s="191">
        <v>2022</v>
      </c>
      <c r="R3" s="191">
        <v>2019</v>
      </c>
      <c r="S3" s="191">
        <v>2020</v>
      </c>
      <c r="T3" s="191">
        <v>2021</v>
      </c>
      <c r="U3" s="191">
        <v>2022</v>
      </c>
      <c r="V3" s="191">
        <v>2019</v>
      </c>
      <c r="W3" s="191">
        <v>2020</v>
      </c>
      <c r="X3" s="191">
        <v>2021</v>
      </c>
      <c r="Y3" s="191">
        <v>2022</v>
      </c>
      <c r="Z3" s="191">
        <v>2019</v>
      </c>
      <c r="AA3" s="191">
        <v>2020</v>
      </c>
      <c r="AB3" s="192">
        <v>2021</v>
      </c>
      <c r="AC3" s="192">
        <v>2022</v>
      </c>
      <c r="AD3" s="191">
        <v>2019</v>
      </c>
      <c r="AE3" s="191">
        <v>2020</v>
      </c>
      <c r="AF3" s="191">
        <v>2021</v>
      </c>
      <c r="AG3" s="191">
        <v>2022</v>
      </c>
      <c r="AH3" s="191">
        <v>2019</v>
      </c>
      <c r="AI3" s="191">
        <v>2020</v>
      </c>
      <c r="AJ3" s="191">
        <v>2021</v>
      </c>
      <c r="AK3" s="191">
        <v>2022</v>
      </c>
      <c r="AL3" s="191">
        <v>2019</v>
      </c>
      <c r="AM3" s="191">
        <v>2020</v>
      </c>
      <c r="AN3" s="191">
        <v>2021</v>
      </c>
      <c r="AO3" s="191">
        <v>2022</v>
      </c>
      <c r="AP3" s="191">
        <v>2019</v>
      </c>
      <c r="AQ3" s="191">
        <v>2020</v>
      </c>
      <c r="AR3" s="191">
        <v>2021</v>
      </c>
      <c r="AS3" s="191">
        <v>2022</v>
      </c>
      <c r="AT3" s="191">
        <v>2019</v>
      </c>
      <c r="AU3" s="191">
        <v>2020</v>
      </c>
      <c r="AV3" s="191">
        <v>2021</v>
      </c>
      <c r="AW3" s="191">
        <v>2022</v>
      </c>
      <c r="AX3" s="191">
        <v>2019</v>
      </c>
      <c r="AY3" s="191">
        <v>2020</v>
      </c>
      <c r="AZ3" s="191">
        <v>2021</v>
      </c>
      <c r="BA3" s="191">
        <v>2022</v>
      </c>
    </row>
    <row r="4" s="124" customFormat="1" spans="1:53">
      <c r="A4" s="193" t="s">
        <v>71</v>
      </c>
      <c r="B4" s="194">
        <f t="shared" ref="B4:AE4" si="0">SUM(B5:B35)</f>
        <v>2571.89</v>
      </c>
      <c r="C4" s="194">
        <f t="shared" si="0"/>
        <v>7211.65</v>
      </c>
      <c r="D4" s="194">
        <f t="shared" si="0"/>
        <v>4733.92</v>
      </c>
      <c r="E4" s="194">
        <f t="shared" si="0"/>
        <v>3861</v>
      </c>
      <c r="F4" s="194">
        <f t="shared" si="0"/>
        <v>408.6</v>
      </c>
      <c r="G4" s="194">
        <f t="shared" si="0"/>
        <v>111.8</v>
      </c>
      <c r="H4" s="194">
        <f t="shared" si="0"/>
        <v>339.78</v>
      </c>
      <c r="I4" s="194">
        <f t="shared" si="0"/>
        <v>228</v>
      </c>
      <c r="J4" s="194">
        <f t="shared" si="0"/>
        <v>117.53</v>
      </c>
      <c r="K4" s="194">
        <f t="shared" si="0"/>
        <v>221.85</v>
      </c>
      <c r="L4" s="194">
        <f t="shared" si="0"/>
        <v>211.75</v>
      </c>
      <c r="M4" s="194">
        <f t="shared" si="0"/>
        <v>99</v>
      </c>
      <c r="N4" s="194">
        <f t="shared" si="0"/>
        <v>273.16</v>
      </c>
      <c r="O4" s="194">
        <f t="shared" si="0"/>
        <v>300.23</v>
      </c>
      <c r="P4" s="194">
        <f t="shared" si="0"/>
        <v>629.76</v>
      </c>
      <c r="Q4" s="194">
        <f t="shared" si="0"/>
        <v>288</v>
      </c>
      <c r="R4" s="194">
        <f t="shared" si="0"/>
        <v>165.83</v>
      </c>
      <c r="S4" s="194">
        <f t="shared" si="0"/>
        <v>283.39</v>
      </c>
      <c r="T4" s="194">
        <f t="shared" si="0"/>
        <v>388.32</v>
      </c>
      <c r="U4" s="194">
        <f t="shared" si="0"/>
        <v>616</v>
      </c>
      <c r="V4" s="194">
        <f t="shared" si="0"/>
        <v>3096.44</v>
      </c>
      <c r="W4" s="194">
        <f t="shared" si="0"/>
        <v>3861.3</v>
      </c>
      <c r="X4" s="194">
        <f t="shared" si="0"/>
        <v>2805.3</v>
      </c>
      <c r="Y4" s="194">
        <f t="shared" si="0"/>
        <v>2652</v>
      </c>
      <c r="Z4" s="194">
        <f t="shared" si="0"/>
        <v>140</v>
      </c>
      <c r="AA4" s="194">
        <f t="shared" si="0"/>
        <v>168.8</v>
      </c>
      <c r="AB4" s="194">
        <f t="shared" si="0"/>
        <v>0</v>
      </c>
      <c r="AC4" s="194">
        <f t="shared" si="0"/>
        <v>0</v>
      </c>
      <c r="AD4" s="194">
        <f t="shared" si="0"/>
        <v>628.95</v>
      </c>
      <c r="AE4" s="194">
        <f t="shared" si="0"/>
        <v>810.64</v>
      </c>
      <c r="AF4" s="194">
        <f t="shared" ref="AF4:AK4" si="1">SUM(AF5:AF35)</f>
        <v>626.03</v>
      </c>
      <c r="AG4" s="194">
        <f t="shared" si="1"/>
        <v>640.5</v>
      </c>
      <c r="AH4" s="194">
        <f t="shared" si="1"/>
        <v>0</v>
      </c>
      <c r="AI4" s="194">
        <f t="shared" si="1"/>
        <v>12.2</v>
      </c>
      <c r="AJ4" s="194">
        <f t="shared" si="1"/>
        <v>0</v>
      </c>
      <c r="AK4" s="194">
        <f t="shared" si="1"/>
        <v>0</v>
      </c>
      <c r="AL4" s="194">
        <f t="shared" ref="AL4:AO4" si="2">SUM(AL5:AL35)</f>
        <v>1.42</v>
      </c>
      <c r="AM4" s="194">
        <f t="shared" si="2"/>
        <v>1.2</v>
      </c>
      <c r="AN4" s="194">
        <f t="shared" si="2"/>
        <v>13.39</v>
      </c>
      <c r="AO4" s="194">
        <f t="shared" si="2"/>
        <v>14.7</v>
      </c>
      <c r="AP4" s="194">
        <f t="shared" ref="AP4:AU4" si="3">SUM(AP5:AP35)</f>
        <v>414.61</v>
      </c>
      <c r="AQ4" s="194">
        <f t="shared" si="3"/>
        <v>1192.51</v>
      </c>
      <c r="AR4" s="194">
        <f t="shared" si="3"/>
        <v>1828.65</v>
      </c>
      <c r="AS4" s="194">
        <f t="shared" si="3"/>
        <v>2372.94</v>
      </c>
      <c r="AT4" s="194">
        <f t="shared" si="3"/>
        <v>30</v>
      </c>
      <c r="AU4" s="194">
        <f t="shared" si="3"/>
        <v>120</v>
      </c>
      <c r="AV4" s="194">
        <f t="shared" ref="AV4:BA4" si="4">SUM(AV5:AV35)</f>
        <v>520</v>
      </c>
      <c r="AW4" s="194">
        <f t="shared" si="4"/>
        <v>880</v>
      </c>
      <c r="AX4" s="194">
        <f t="shared" si="4"/>
        <v>2652.05</v>
      </c>
      <c r="AY4" s="194">
        <f t="shared" si="4"/>
        <v>4820.22</v>
      </c>
      <c r="AZ4" s="194">
        <f t="shared" si="4"/>
        <v>5491.2</v>
      </c>
      <c r="BA4" s="212">
        <f t="shared" si="4"/>
        <v>8822</v>
      </c>
    </row>
    <row r="5" spans="1:53">
      <c r="A5" s="195" t="s">
        <v>73</v>
      </c>
      <c r="B5" s="196"/>
      <c r="C5" s="197">
        <v>4.97</v>
      </c>
      <c r="D5" s="197">
        <v>4.95</v>
      </c>
      <c r="E5" s="197"/>
      <c r="F5" s="196"/>
      <c r="G5" s="197"/>
      <c r="H5" s="197"/>
      <c r="I5" s="197"/>
      <c r="J5" s="196"/>
      <c r="K5" s="197"/>
      <c r="L5" s="197"/>
      <c r="M5" s="197"/>
      <c r="N5" s="196">
        <v>10.5</v>
      </c>
      <c r="O5" s="197">
        <v>2</v>
      </c>
      <c r="P5" s="197"/>
      <c r="Q5" s="197"/>
      <c r="R5" s="196"/>
      <c r="S5" s="197"/>
      <c r="T5" s="197"/>
      <c r="U5" s="197"/>
      <c r="V5" s="196"/>
      <c r="W5" s="197"/>
      <c r="X5" s="197"/>
      <c r="Y5" s="197"/>
      <c r="Z5" s="196"/>
      <c r="AA5" s="197"/>
      <c r="AB5" s="197"/>
      <c r="AC5" s="197"/>
      <c r="AD5" s="196">
        <v>15.5</v>
      </c>
      <c r="AE5" s="197">
        <v>6.7</v>
      </c>
      <c r="AF5" s="197"/>
      <c r="AG5" s="197"/>
      <c r="AH5" s="196"/>
      <c r="AI5" s="197"/>
      <c r="AJ5" s="197"/>
      <c r="AK5" s="197"/>
      <c r="AL5" s="196"/>
      <c r="AM5" s="197"/>
      <c r="AN5" s="197">
        <v>0.62</v>
      </c>
      <c r="AO5" s="197">
        <v>0.4</v>
      </c>
      <c r="AP5" s="196"/>
      <c r="AQ5" s="197"/>
      <c r="AR5" s="197"/>
      <c r="AS5" s="197">
        <v>3</v>
      </c>
      <c r="AT5" s="196"/>
      <c r="AU5" s="197"/>
      <c r="AV5" s="197"/>
      <c r="AW5" s="197"/>
      <c r="AX5" s="196">
        <v>11.26</v>
      </c>
      <c r="AY5" s="197">
        <v>10.56</v>
      </c>
      <c r="AZ5" s="197">
        <v>18.52</v>
      </c>
      <c r="BA5" s="213">
        <v>15</v>
      </c>
    </row>
    <row r="6" spans="1:53">
      <c r="A6" s="198" t="s">
        <v>75</v>
      </c>
      <c r="B6" s="199">
        <v>12.95</v>
      </c>
      <c r="C6" s="200">
        <v>31.81</v>
      </c>
      <c r="D6" s="201">
        <v>45.95</v>
      </c>
      <c r="E6" s="201">
        <v>15</v>
      </c>
      <c r="F6" s="199"/>
      <c r="G6" s="200"/>
      <c r="H6" s="201"/>
      <c r="I6" s="201"/>
      <c r="J6" s="199"/>
      <c r="K6" s="200"/>
      <c r="L6" s="201"/>
      <c r="M6" s="201"/>
      <c r="N6" s="199">
        <v>2</v>
      </c>
      <c r="O6" s="200">
        <v>17.1</v>
      </c>
      <c r="P6" s="201">
        <v>10.6</v>
      </c>
      <c r="Q6" s="201">
        <v>1</v>
      </c>
      <c r="R6" s="199"/>
      <c r="S6" s="200">
        <v>7.2</v>
      </c>
      <c r="T6" s="201">
        <v>16.1</v>
      </c>
      <c r="U6" s="201">
        <v>11</v>
      </c>
      <c r="V6" s="199">
        <v>35</v>
      </c>
      <c r="W6" s="200">
        <v>5</v>
      </c>
      <c r="X6" s="201">
        <v>39</v>
      </c>
      <c r="Y6" s="201"/>
      <c r="Z6" s="199"/>
      <c r="AA6" s="200"/>
      <c r="AB6" s="201"/>
      <c r="AC6" s="201"/>
      <c r="AD6" s="199">
        <v>93</v>
      </c>
      <c r="AE6" s="200">
        <v>65</v>
      </c>
      <c r="AF6" s="201">
        <v>0.04</v>
      </c>
      <c r="AG6" s="201"/>
      <c r="AH6" s="199"/>
      <c r="AI6" s="200"/>
      <c r="AJ6" s="201"/>
      <c r="AK6" s="201"/>
      <c r="AL6" s="199"/>
      <c r="AM6" s="200"/>
      <c r="AN6" s="201"/>
      <c r="AO6" s="201">
        <v>0.2</v>
      </c>
      <c r="AP6" s="199"/>
      <c r="AQ6" s="200"/>
      <c r="AR6" s="201"/>
      <c r="AS6" s="201">
        <v>0.1</v>
      </c>
      <c r="AT6" s="199"/>
      <c r="AU6" s="200"/>
      <c r="AV6" s="201"/>
      <c r="AW6" s="201"/>
      <c r="AX6" s="199">
        <v>22.54</v>
      </c>
      <c r="AY6" s="200">
        <v>20.81</v>
      </c>
      <c r="AZ6" s="201">
        <v>12.98</v>
      </c>
      <c r="BA6" s="214">
        <v>40</v>
      </c>
    </row>
    <row r="7" spans="1:53">
      <c r="A7" s="198" t="s">
        <v>77</v>
      </c>
      <c r="B7" s="199">
        <v>238.38</v>
      </c>
      <c r="C7" s="200">
        <v>641.57</v>
      </c>
      <c r="D7" s="201">
        <v>270.4</v>
      </c>
      <c r="E7" s="201">
        <v>250</v>
      </c>
      <c r="F7" s="199"/>
      <c r="G7" s="200"/>
      <c r="H7" s="201"/>
      <c r="I7" s="201"/>
      <c r="J7" s="199">
        <v>1.2</v>
      </c>
      <c r="K7" s="200">
        <v>13.35</v>
      </c>
      <c r="L7" s="201">
        <v>4.5</v>
      </c>
      <c r="M7" s="201"/>
      <c r="N7" s="199">
        <v>10.15</v>
      </c>
      <c r="O7" s="200">
        <v>9.1</v>
      </c>
      <c r="P7" s="201">
        <v>87.2</v>
      </c>
      <c r="Q7" s="201">
        <v>10</v>
      </c>
      <c r="R7" s="199">
        <v>7.7</v>
      </c>
      <c r="S7" s="200">
        <v>8.82</v>
      </c>
      <c r="T7" s="201">
        <v>46.56</v>
      </c>
      <c r="U7" s="201">
        <v>4</v>
      </c>
      <c r="V7" s="199">
        <v>242</v>
      </c>
      <c r="W7" s="200">
        <v>283.5</v>
      </c>
      <c r="X7" s="201">
        <v>12.65</v>
      </c>
      <c r="Y7" s="201"/>
      <c r="Z7" s="199"/>
      <c r="AA7" s="200"/>
      <c r="AB7" s="201"/>
      <c r="AC7" s="201"/>
      <c r="AD7" s="199">
        <v>45.36</v>
      </c>
      <c r="AE7" s="200">
        <v>46.62</v>
      </c>
      <c r="AF7" s="201"/>
      <c r="AG7" s="201"/>
      <c r="AH7" s="199"/>
      <c r="AI7" s="200"/>
      <c r="AJ7" s="201"/>
      <c r="AK7" s="201"/>
      <c r="AL7" s="199"/>
      <c r="AM7" s="200"/>
      <c r="AN7" s="201">
        <v>0.12</v>
      </c>
      <c r="AO7" s="201"/>
      <c r="AP7" s="199">
        <v>0.04</v>
      </c>
      <c r="AQ7" s="200">
        <v>0.27</v>
      </c>
      <c r="AR7" s="201">
        <v>1.04</v>
      </c>
      <c r="AS7" s="201">
        <v>152</v>
      </c>
      <c r="AT7" s="199"/>
      <c r="AU7" s="200"/>
      <c r="AV7" s="201">
        <v>60</v>
      </c>
      <c r="AW7" s="201">
        <v>150</v>
      </c>
      <c r="AX7" s="199">
        <v>235.65</v>
      </c>
      <c r="AY7" s="200">
        <v>715.08</v>
      </c>
      <c r="AZ7" s="201">
        <v>730.85</v>
      </c>
      <c r="BA7" s="214">
        <v>934</v>
      </c>
    </row>
    <row r="8" spans="1:53">
      <c r="A8" s="198" t="s">
        <v>79</v>
      </c>
      <c r="B8" s="199">
        <v>214.16</v>
      </c>
      <c r="C8" s="200">
        <v>719.95</v>
      </c>
      <c r="D8" s="201">
        <v>149.06</v>
      </c>
      <c r="E8" s="201">
        <v>195</v>
      </c>
      <c r="F8" s="199"/>
      <c r="G8" s="200"/>
      <c r="H8" s="201"/>
      <c r="I8" s="201"/>
      <c r="J8" s="199"/>
      <c r="K8" s="200">
        <v>1.8</v>
      </c>
      <c r="L8" s="201">
        <v>14.4</v>
      </c>
      <c r="M8" s="201">
        <v>4</v>
      </c>
      <c r="N8" s="199"/>
      <c r="O8" s="200"/>
      <c r="P8" s="201">
        <v>6.3</v>
      </c>
      <c r="Q8" s="201">
        <v>4</v>
      </c>
      <c r="R8" s="199">
        <v>2.43</v>
      </c>
      <c r="S8" s="200">
        <v>2</v>
      </c>
      <c r="T8" s="201">
        <v>0.15</v>
      </c>
      <c r="U8" s="201">
        <v>41</v>
      </c>
      <c r="V8" s="199"/>
      <c r="W8" s="200">
        <v>103.8</v>
      </c>
      <c r="X8" s="201">
        <v>633</v>
      </c>
      <c r="Y8" s="201">
        <v>241</v>
      </c>
      <c r="Z8" s="199">
        <v>70</v>
      </c>
      <c r="AA8" s="200">
        <v>167</v>
      </c>
      <c r="AB8" s="201"/>
      <c r="AC8" s="201"/>
      <c r="AD8" s="199"/>
      <c r="AE8" s="200"/>
      <c r="AF8" s="201">
        <v>0.98</v>
      </c>
      <c r="AG8" s="201"/>
      <c r="AH8" s="199"/>
      <c r="AI8" s="200">
        <v>9.7</v>
      </c>
      <c r="AJ8" s="201"/>
      <c r="AK8" s="201"/>
      <c r="AL8" s="199"/>
      <c r="AM8" s="200"/>
      <c r="AN8" s="201"/>
      <c r="AO8" s="201"/>
      <c r="AP8" s="199">
        <v>0.07</v>
      </c>
      <c r="AQ8" s="200">
        <v>0.06</v>
      </c>
      <c r="AR8" s="201">
        <v>0.32</v>
      </c>
      <c r="AS8" s="201">
        <v>0.4</v>
      </c>
      <c r="AT8" s="199"/>
      <c r="AU8" s="200"/>
      <c r="AV8" s="201"/>
      <c r="AW8" s="201"/>
      <c r="AX8" s="199">
        <v>157.98</v>
      </c>
      <c r="AY8" s="200">
        <v>220.3</v>
      </c>
      <c r="AZ8" s="201">
        <v>149.25</v>
      </c>
      <c r="BA8" s="214">
        <v>237</v>
      </c>
    </row>
    <row r="9" spans="1:53">
      <c r="A9" s="198" t="s">
        <v>81</v>
      </c>
      <c r="B9" s="199">
        <v>124.39</v>
      </c>
      <c r="C9" s="200">
        <v>843.24</v>
      </c>
      <c r="D9" s="201">
        <v>156.75</v>
      </c>
      <c r="E9" s="201">
        <v>551</v>
      </c>
      <c r="F9" s="199"/>
      <c r="G9" s="200"/>
      <c r="H9" s="201"/>
      <c r="I9" s="201"/>
      <c r="J9" s="199"/>
      <c r="K9" s="200">
        <v>6</v>
      </c>
      <c r="L9" s="201">
        <v>10.25</v>
      </c>
      <c r="M9" s="201">
        <v>1</v>
      </c>
      <c r="N9" s="199"/>
      <c r="O9" s="200">
        <v>1.5</v>
      </c>
      <c r="P9" s="201">
        <v>3.9</v>
      </c>
      <c r="Q9" s="201">
        <v>1</v>
      </c>
      <c r="R9" s="199"/>
      <c r="S9" s="200">
        <v>1.25</v>
      </c>
      <c r="T9" s="201">
        <v>32.25</v>
      </c>
      <c r="U9" s="201">
        <v>36</v>
      </c>
      <c r="V9" s="199">
        <v>340</v>
      </c>
      <c r="W9" s="200">
        <v>414.1</v>
      </c>
      <c r="X9" s="201">
        <v>302</v>
      </c>
      <c r="Y9" s="201">
        <v>604</v>
      </c>
      <c r="Z9" s="199">
        <v>70</v>
      </c>
      <c r="AA9" s="200"/>
      <c r="AB9" s="201"/>
      <c r="AC9" s="201"/>
      <c r="AD9" s="199"/>
      <c r="AE9" s="200"/>
      <c r="AF9" s="201"/>
      <c r="AG9" s="201"/>
      <c r="AH9" s="199"/>
      <c r="AI9" s="200"/>
      <c r="AJ9" s="201"/>
      <c r="AK9" s="201"/>
      <c r="AL9" s="199"/>
      <c r="AM9" s="200"/>
      <c r="AN9" s="201"/>
      <c r="AO9" s="201"/>
      <c r="AP9" s="199"/>
      <c r="AQ9" s="200"/>
      <c r="AR9" s="201"/>
      <c r="AS9" s="201"/>
      <c r="AT9" s="199"/>
      <c r="AU9" s="200"/>
      <c r="AV9" s="201"/>
      <c r="AW9" s="201"/>
      <c r="AX9" s="199">
        <v>123.36</v>
      </c>
      <c r="AY9" s="200">
        <v>147.08</v>
      </c>
      <c r="AZ9" s="201">
        <v>173.92</v>
      </c>
      <c r="BA9" s="214">
        <v>151</v>
      </c>
    </row>
    <row r="10" spans="1:53">
      <c r="A10" s="198" t="s">
        <v>83</v>
      </c>
      <c r="B10" s="199">
        <v>77.63</v>
      </c>
      <c r="C10" s="200">
        <v>147.39</v>
      </c>
      <c r="D10" s="201">
        <v>78.25</v>
      </c>
      <c r="E10" s="201">
        <v>90</v>
      </c>
      <c r="F10" s="199"/>
      <c r="G10" s="200"/>
      <c r="H10" s="201">
        <v>111.88</v>
      </c>
      <c r="I10" s="201">
        <v>112</v>
      </c>
      <c r="J10" s="199"/>
      <c r="K10" s="200">
        <v>6.12</v>
      </c>
      <c r="L10" s="201">
        <v>10.4</v>
      </c>
      <c r="M10" s="201">
        <v>18</v>
      </c>
      <c r="N10" s="199"/>
      <c r="O10" s="200">
        <v>1.8</v>
      </c>
      <c r="P10" s="201">
        <v>20.3</v>
      </c>
      <c r="Q10" s="201">
        <v>15</v>
      </c>
      <c r="R10" s="199">
        <v>1.61</v>
      </c>
      <c r="S10" s="200"/>
      <c r="T10" s="201">
        <v>11.97</v>
      </c>
      <c r="U10" s="201">
        <v>19</v>
      </c>
      <c r="V10" s="199"/>
      <c r="W10" s="200">
        <v>80</v>
      </c>
      <c r="X10" s="201">
        <v>66</v>
      </c>
      <c r="Y10" s="201">
        <v>88</v>
      </c>
      <c r="Z10" s="199"/>
      <c r="AA10" s="200"/>
      <c r="AB10" s="201"/>
      <c r="AC10" s="201"/>
      <c r="AD10" s="199"/>
      <c r="AE10" s="200">
        <v>10</v>
      </c>
      <c r="AF10" s="201"/>
      <c r="AG10" s="201"/>
      <c r="AH10" s="199"/>
      <c r="AI10" s="200"/>
      <c r="AJ10" s="201"/>
      <c r="AK10" s="201"/>
      <c r="AL10" s="199"/>
      <c r="AM10" s="200"/>
      <c r="AN10" s="201"/>
      <c r="AO10" s="201"/>
      <c r="AP10" s="199"/>
      <c r="AQ10" s="200">
        <v>0.11</v>
      </c>
      <c r="AR10" s="201">
        <v>0.42</v>
      </c>
      <c r="AS10" s="201">
        <v>0.04</v>
      </c>
      <c r="AT10" s="199"/>
      <c r="AU10" s="200"/>
      <c r="AV10" s="201"/>
      <c r="AW10" s="201"/>
      <c r="AX10" s="199">
        <v>34.05</v>
      </c>
      <c r="AY10" s="200">
        <v>56.41</v>
      </c>
      <c r="AZ10" s="201">
        <v>77.72</v>
      </c>
      <c r="BA10" s="214">
        <v>123</v>
      </c>
    </row>
    <row r="11" spans="1:53">
      <c r="A11" s="198" t="s">
        <v>85</v>
      </c>
      <c r="B11" s="199">
        <v>41.23</v>
      </c>
      <c r="C11" s="200">
        <v>38.97</v>
      </c>
      <c r="D11" s="201">
        <v>129.91</v>
      </c>
      <c r="E11" s="201">
        <v>478</v>
      </c>
      <c r="F11" s="199"/>
      <c r="G11" s="200"/>
      <c r="H11" s="201"/>
      <c r="I11" s="201"/>
      <c r="J11" s="199"/>
      <c r="K11" s="200">
        <v>3.5</v>
      </c>
      <c r="L11" s="201">
        <v>12.5</v>
      </c>
      <c r="M11" s="201">
        <v>3</v>
      </c>
      <c r="N11" s="199"/>
      <c r="O11" s="200"/>
      <c r="P11" s="201">
        <v>2.85</v>
      </c>
      <c r="Q11" s="201"/>
      <c r="R11" s="199"/>
      <c r="S11" s="200"/>
      <c r="T11" s="201"/>
      <c r="U11" s="201"/>
      <c r="V11" s="199"/>
      <c r="W11" s="200"/>
      <c r="X11" s="201"/>
      <c r="Y11" s="201"/>
      <c r="Z11" s="199"/>
      <c r="AA11" s="200"/>
      <c r="AB11" s="201"/>
      <c r="AC11" s="201"/>
      <c r="AD11" s="199"/>
      <c r="AE11" s="200"/>
      <c r="AF11" s="201"/>
      <c r="AG11" s="201"/>
      <c r="AH11" s="199"/>
      <c r="AI11" s="200"/>
      <c r="AJ11" s="201"/>
      <c r="AK11" s="201"/>
      <c r="AL11" s="199"/>
      <c r="AM11" s="200"/>
      <c r="AN11" s="201"/>
      <c r="AO11" s="201"/>
      <c r="AP11" s="199">
        <v>60.41</v>
      </c>
      <c r="AQ11" s="200">
        <v>68.53</v>
      </c>
      <c r="AR11" s="201">
        <v>8</v>
      </c>
      <c r="AS11" s="201">
        <v>37</v>
      </c>
      <c r="AT11" s="199"/>
      <c r="AU11" s="200"/>
      <c r="AV11" s="201">
        <v>105</v>
      </c>
      <c r="AW11" s="201">
        <v>35</v>
      </c>
      <c r="AX11" s="199">
        <v>9.32</v>
      </c>
      <c r="AY11" s="200">
        <v>58.7</v>
      </c>
      <c r="AZ11" s="201">
        <v>9</v>
      </c>
      <c r="BA11" s="214">
        <v>41</v>
      </c>
    </row>
    <row r="12" spans="1:53">
      <c r="A12" s="198" t="s">
        <v>87</v>
      </c>
      <c r="B12" s="199">
        <v>12.2</v>
      </c>
      <c r="C12" s="200">
        <v>75.8</v>
      </c>
      <c r="D12" s="201">
        <v>148.72</v>
      </c>
      <c r="E12" s="201">
        <v>109</v>
      </c>
      <c r="F12" s="199"/>
      <c r="G12" s="200"/>
      <c r="H12" s="201"/>
      <c r="I12" s="201"/>
      <c r="J12" s="199">
        <v>30.98</v>
      </c>
      <c r="K12" s="200">
        <v>32.4</v>
      </c>
      <c r="L12" s="201">
        <v>71.5</v>
      </c>
      <c r="M12" s="201">
        <v>28</v>
      </c>
      <c r="N12" s="199">
        <v>1.5</v>
      </c>
      <c r="O12" s="200">
        <v>2.4</v>
      </c>
      <c r="P12" s="201">
        <v>0.75</v>
      </c>
      <c r="Q12" s="201">
        <v>10</v>
      </c>
      <c r="R12" s="199">
        <v>1.91</v>
      </c>
      <c r="S12" s="200">
        <v>9.6</v>
      </c>
      <c r="T12" s="201">
        <v>9.2</v>
      </c>
      <c r="U12" s="201">
        <v>8</v>
      </c>
      <c r="V12" s="199">
        <v>47.15</v>
      </c>
      <c r="W12" s="200">
        <v>134.8</v>
      </c>
      <c r="X12" s="201">
        <v>52.9</v>
      </c>
      <c r="Y12" s="201">
        <v>7</v>
      </c>
      <c r="Z12" s="199"/>
      <c r="AA12" s="200"/>
      <c r="AB12" s="201"/>
      <c r="AC12" s="201"/>
      <c r="AD12" s="199">
        <v>6.5</v>
      </c>
      <c r="AE12" s="200">
        <v>0.6</v>
      </c>
      <c r="AF12" s="201">
        <v>0.3</v>
      </c>
      <c r="AG12" s="201"/>
      <c r="AH12" s="199"/>
      <c r="AI12" s="200"/>
      <c r="AJ12" s="201"/>
      <c r="AK12" s="201"/>
      <c r="AL12" s="199"/>
      <c r="AM12" s="200"/>
      <c r="AN12" s="201"/>
      <c r="AO12" s="201"/>
      <c r="AP12" s="199">
        <v>4.18</v>
      </c>
      <c r="AQ12" s="200">
        <v>2.05</v>
      </c>
      <c r="AR12" s="201"/>
      <c r="AS12" s="201">
        <v>91</v>
      </c>
      <c r="AT12" s="199"/>
      <c r="AU12" s="200"/>
      <c r="AV12" s="201">
        <v>30</v>
      </c>
      <c r="AW12" s="201">
        <v>90</v>
      </c>
      <c r="AX12" s="199">
        <v>59.1</v>
      </c>
      <c r="AY12" s="200">
        <v>43.52</v>
      </c>
      <c r="AZ12" s="201">
        <v>102.12</v>
      </c>
      <c r="BA12" s="214">
        <v>56</v>
      </c>
    </row>
    <row r="13" spans="1:53">
      <c r="A13" s="198" t="s">
        <v>88</v>
      </c>
      <c r="B13" s="199">
        <v>11.2</v>
      </c>
      <c r="C13" s="200">
        <v>1.2</v>
      </c>
      <c r="D13" s="201">
        <v>25.19</v>
      </c>
      <c r="E13" s="201"/>
      <c r="F13" s="199"/>
      <c r="G13" s="200"/>
      <c r="H13" s="201"/>
      <c r="I13" s="201"/>
      <c r="J13" s="199"/>
      <c r="K13" s="200"/>
      <c r="L13" s="201"/>
      <c r="M13" s="201"/>
      <c r="N13" s="199">
        <v>15</v>
      </c>
      <c r="O13" s="200"/>
      <c r="P13" s="201">
        <v>12</v>
      </c>
      <c r="Q13" s="201">
        <v>13</v>
      </c>
      <c r="R13" s="199">
        <v>0.21</v>
      </c>
      <c r="S13" s="200">
        <v>0.55</v>
      </c>
      <c r="T13" s="201">
        <v>0.96</v>
      </c>
      <c r="U13" s="201">
        <v>15</v>
      </c>
      <c r="V13" s="199"/>
      <c r="W13" s="200"/>
      <c r="X13" s="201"/>
      <c r="Y13" s="201">
        <v>65</v>
      </c>
      <c r="Z13" s="199"/>
      <c r="AA13" s="200"/>
      <c r="AB13" s="201"/>
      <c r="AC13" s="201"/>
      <c r="AD13" s="199">
        <v>99.26</v>
      </c>
      <c r="AE13" s="200"/>
      <c r="AF13" s="201">
        <v>47.4</v>
      </c>
      <c r="AG13" s="201"/>
      <c r="AH13" s="199"/>
      <c r="AI13" s="200"/>
      <c r="AJ13" s="201"/>
      <c r="AK13" s="201"/>
      <c r="AL13" s="199"/>
      <c r="AM13" s="200"/>
      <c r="AN13" s="201"/>
      <c r="AO13" s="201"/>
      <c r="AP13" s="199"/>
      <c r="AQ13" s="200"/>
      <c r="AR13" s="201"/>
      <c r="AS13" s="201"/>
      <c r="AT13" s="199"/>
      <c r="AU13" s="200"/>
      <c r="AV13" s="201"/>
      <c r="AW13" s="201"/>
      <c r="AX13" s="199">
        <v>19.99</v>
      </c>
      <c r="AY13" s="200">
        <v>28.06</v>
      </c>
      <c r="AZ13" s="201">
        <v>31.68</v>
      </c>
      <c r="BA13" s="214">
        <v>27</v>
      </c>
    </row>
    <row r="14" spans="1:53">
      <c r="A14" s="198" t="s">
        <v>90</v>
      </c>
      <c r="B14" s="199">
        <v>175.86</v>
      </c>
      <c r="C14" s="200">
        <v>505.78</v>
      </c>
      <c r="D14" s="201">
        <v>676.68</v>
      </c>
      <c r="E14" s="201">
        <v>50</v>
      </c>
      <c r="F14" s="199"/>
      <c r="G14" s="200">
        <v>111.8</v>
      </c>
      <c r="H14" s="201">
        <v>111.8</v>
      </c>
      <c r="I14" s="201"/>
      <c r="J14" s="199">
        <v>7.5</v>
      </c>
      <c r="K14" s="200">
        <v>20.5</v>
      </c>
      <c r="L14" s="201">
        <v>8</v>
      </c>
      <c r="M14" s="201">
        <v>1</v>
      </c>
      <c r="N14" s="199">
        <v>33.67</v>
      </c>
      <c r="O14" s="200">
        <v>24.1</v>
      </c>
      <c r="P14" s="201">
        <v>44.2</v>
      </c>
      <c r="Q14" s="201">
        <v>8</v>
      </c>
      <c r="R14" s="199">
        <v>14.89</v>
      </c>
      <c r="S14" s="200">
        <v>13.17</v>
      </c>
      <c r="T14" s="201">
        <v>23.48</v>
      </c>
      <c r="U14" s="201">
        <v>26</v>
      </c>
      <c r="V14" s="199">
        <v>289.2</v>
      </c>
      <c r="W14" s="200">
        <v>22.55</v>
      </c>
      <c r="X14" s="201">
        <v>33.5</v>
      </c>
      <c r="Y14" s="201">
        <v>9</v>
      </c>
      <c r="Z14" s="199"/>
      <c r="AA14" s="200"/>
      <c r="AB14" s="201"/>
      <c r="AC14" s="201"/>
      <c r="AD14" s="199">
        <v>110.78</v>
      </c>
      <c r="AE14" s="200">
        <v>87.86</v>
      </c>
      <c r="AF14" s="201">
        <v>215.63</v>
      </c>
      <c r="AG14" s="201">
        <v>68</v>
      </c>
      <c r="AH14" s="199"/>
      <c r="AI14" s="200"/>
      <c r="AJ14" s="201"/>
      <c r="AK14" s="201"/>
      <c r="AL14" s="199"/>
      <c r="AM14" s="200"/>
      <c r="AN14" s="201"/>
      <c r="AO14" s="201"/>
      <c r="AP14" s="199"/>
      <c r="AQ14" s="200"/>
      <c r="AR14" s="201">
        <v>0.14</v>
      </c>
      <c r="AS14" s="201">
        <v>0.1</v>
      </c>
      <c r="AT14" s="199"/>
      <c r="AU14" s="200"/>
      <c r="AV14" s="201"/>
      <c r="AW14" s="201"/>
      <c r="AX14" s="199">
        <v>158.79</v>
      </c>
      <c r="AY14" s="200">
        <v>197.79</v>
      </c>
      <c r="AZ14" s="201">
        <v>231.98</v>
      </c>
      <c r="BA14" s="214">
        <v>593</v>
      </c>
    </row>
    <row r="15" spans="1:53">
      <c r="A15" s="198" t="s">
        <v>92</v>
      </c>
      <c r="B15" s="199">
        <v>14.8</v>
      </c>
      <c r="C15" s="200">
        <v>27.4</v>
      </c>
      <c r="D15" s="201">
        <v>206.56</v>
      </c>
      <c r="E15" s="201">
        <v>83</v>
      </c>
      <c r="F15" s="199"/>
      <c r="G15" s="200"/>
      <c r="H15" s="201"/>
      <c r="I15" s="201"/>
      <c r="J15" s="199">
        <v>1.5</v>
      </c>
      <c r="K15" s="200">
        <v>1.5</v>
      </c>
      <c r="L15" s="201"/>
      <c r="M15" s="201">
        <v>5</v>
      </c>
      <c r="N15" s="199">
        <v>18.3</v>
      </c>
      <c r="O15" s="200">
        <v>50.1</v>
      </c>
      <c r="P15" s="201">
        <v>58.05</v>
      </c>
      <c r="Q15" s="201">
        <v>11</v>
      </c>
      <c r="R15" s="199">
        <v>14.68</v>
      </c>
      <c r="S15" s="200">
        <v>11.11</v>
      </c>
      <c r="T15" s="201">
        <v>4.8</v>
      </c>
      <c r="U15" s="201">
        <v>4</v>
      </c>
      <c r="V15" s="199">
        <v>10.31</v>
      </c>
      <c r="W15" s="200">
        <v>149.3</v>
      </c>
      <c r="X15" s="201">
        <v>94.95</v>
      </c>
      <c r="Y15" s="201">
        <v>22</v>
      </c>
      <c r="Z15" s="199"/>
      <c r="AA15" s="200"/>
      <c r="AB15" s="201"/>
      <c r="AC15" s="201"/>
      <c r="AD15" s="199">
        <v>2.99</v>
      </c>
      <c r="AE15" s="200"/>
      <c r="AF15" s="201"/>
      <c r="AG15" s="201">
        <v>64</v>
      </c>
      <c r="AH15" s="199"/>
      <c r="AI15" s="200"/>
      <c r="AJ15" s="201"/>
      <c r="AK15" s="201"/>
      <c r="AL15" s="199"/>
      <c r="AM15" s="200"/>
      <c r="AN15" s="201"/>
      <c r="AO15" s="201"/>
      <c r="AP15" s="199">
        <v>29.73</v>
      </c>
      <c r="AQ15" s="200">
        <v>3.49</v>
      </c>
      <c r="AR15" s="201">
        <v>4.59</v>
      </c>
      <c r="AS15" s="201">
        <v>108</v>
      </c>
      <c r="AT15" s="199"/>
      <c r="AU15" s="200"/>
      <c r="AV15" s="201">
        <v>105</v>
      </c>
      <c r="AW15" s="201">
        <v>105</v>
      </c>
      <c r="AX15" s="199">
        <v>204.87</v>
      </c>
      <c r="AY15" s="200">
        <v>177.86</v>
      </c>
      <c r="AZ15" s="201">
        <v>362.51</v>
      </c>
      <c r="BA15" s="214">
        <v>697</v>
      </c>
    </row>
    <row r="16" spans="1:53">
      <c r="A16" s="198" t="s">
        <v>94</v>
      </c>
      <c r="B16" s="199">
        <v>30.15</v>
      </c>
      <c r="C16" s="200">
        <v>133.89</v>
      </c>
      <c r="D16" s="201">
        <v>99.7</v>
      </c>
      <c r="E16" s="201">
        <v>79</v>
      </c>
      <c r="F16" s="199"/>
      <c r="G16" s="200"/>
      <c r="H16" s="201"/>
      <c r="I16" s="201"/>
      <c r="J16" s="199">
        <v>10.85</v>
      </c>
      <c r="K16" s="200">
        <v>14</v>
      </c>
      <c r="L16" s="201">
        <v>7.2</v>
      </c>
      <c r="M16" s="201">
        <v>3</v>
      </c>
      <c r="N16" s="199">
        <v>9.75</v>
      </c>
      <c r="O16" s="200">
        <v>10.15</v>
      </c>
      <c r="P16" s="201">
        <v>19.28</v>
      </c>
      <c r="Q16" s="201">
        <v>8</v>
      </c>
      <c r="R16" s="199">
        <v>19.2</v>
      </c>
      <c r="S16" s="200">
        <v>28.73</v>
      </c>
      <c r="T16" s="201">
        <v>27.66</v>
      </c>
      <c r="U16" s="201">
        <v>17</v>
      </c>
      <c r="V16" s="199">
        <v>100</v>
      </c>
      <c r="W16" s="200">
        <v>6</v>
      </c>
      <c r="X16" s="201">
        <v>19.8</v>
      </c>
      <c r="Y16" s="201">
        <v>205</v>
      </c>
      <c r="Z16" s="199"/>
      <c r="AA16" s="200">
        <v>1.8</v>
      </c>
      <c r="AB16" s="201"/>
      <c r="AC16" s="201"/>
      <c r="AD16" s="199"/>
      <c r="AE16" s="200"/>
      <c r="AF16" s="201"/>
      <c r="AG16" s="201">
        <v>14</v>
      </c>
      <c r="AH16" s="199"/>
      <c r="AI16" s="200"/>
      <c r="AJ16" s="201"/>
      <c r="AK16" s="201"/>
      <c r="AL16" s="199"/>
      <c r="AM16" s="200"/>
      <c r="AN16" s="201"/>
      <c r="AO16" s="201"/>
      <c r="AP16" s="199">
        <v>5.58</v>
      </c>
      <c r="AQ16" s="200">
        <v>15.89</v>
      </c>
      <c r="AR16" s="201">
        <v>4.23</v>
      </c>
      <c r="AS16" s="201">
        <v>135</v>
      </c>
      <c r="AT16" s="199">
        <v>30</v>
      </c>
      <c r="AU16" s="200">
        <v>120</v>
      </c>
      <c r="AV16" s="201">
        <v>30</v>
      </c>
      <c r="AW16" s="201">
        <v>120</v>
      </c>
      <c r="AX16" s="199">
        <v>137.28</v>
      </c>
      <c r="AY16" s="200">
        <v>115.85</v>
      </c>
      <c r="AZ16" s="201">
        <v>337.2</v>
      </c>
      <c r="BA16" s="214">
        <v>447</v>
      </c>
    </row>
    <row r="17" spans="1:53">
      <c r="A17" s="198" t="s">
        <v>96</v>
      </c>
      <c r="B17" s="199">
        <v>81.55</v>
      </c>
      <c r="C17" s="200">
        <v>109.18</v>
      </c>
      <c r="D17" s="201">
        <v>254.55</v>
      </c>
      <c r="E17" s="201">
        <v>11</v>
      </c>
      <c r="F17" s="199"/>
      <c r="G17" s="200"/>
      <c r="H17" s="201">
        <v>116.1</v>
      </c>
      <c r="I17" s="201">
        <v>116</v>
      </c>
      <c r="J17" s="199"/>
      <c r="K17" s="200"/>
      <c r="L17" s="201"/>
      <c r="M17" s="201">
        <v>2</v>
      </c>
      <c r="N17" s="199">
        <v>7.2</v>
      </c>
      <c r="O17" s="200">
        <v>20.48</v>
      </c>
      <c r="P17" s="201">
        <v>12.5</v>
      </c>
      <c r="Q17" s="201">
        <v>6</v>
      </c>
      <c r="R17" s="199">
        <v>23.89</v>
      </c>
      <c r="S17" s="200">
        <v>5.69</v>
      </c>
      <c r="T17" s="201">
        <v>17.52</v>
      </c>
      <c r="U17" s="201">
        <v>17</v>
      </c>
      <c r="V17" s="199">
        <v>12</v>
      </c>
      <c r="W17" s="200">
        <v>148</v>
      </c>
      <c r="X17" s="201">
        <v>112.1</v>
      </c>
      <c r="Y17" s="201">
        <v>105</v>
      </c>
      <c r="Z17" s="199"/>
      <c r="AA17" s="200"/>
      <c r="AB17" s="201"/>
      <c r="AC17" s="201"/>
      <c r="AD17" s="199">
        <v>0.3</v>
      </c>
      <c r="AE17" s="200"/>
      <c r="AF17" s="201"/>
      <c r="AG17" s="201">
        <v>0.1</v>
      </c>
      <c r="AH17" s="199"/>
      <c r="AI17" s="200"/>
      <c r="AJ17" s="201"/>
      <c r="AK17" s="201"/>
      <c r="AL17" s="199"/>
      <c r="AM17" s="200"/>
      <c r="AN17" s="201"/>
      <c r="AO17" s="201">
        <v>0.1</v>
      </c>
      <c r="AP17" s="199">
        <v>7.79</v>
      </c>
      <c r="AQ17" s="200">
        <v>12.69</v>
      </c>
      <c r="AR17" s="201">
        <v>2.56</v>
      </c>
      <c r="AS17" s="201">
        <v>166</v>
      </c>
      <c r="AT17" s="199"/>
      <c r="AU17" s="200"/>
      <c r="AV17" s="201">
        <v>60</v>
      </c>
      <c r="AW17" s="201">
        <v>150</v>
      </c>
      <c r="AX17" s="199">
        <v>22.31</v>
      </c>
      <c r="AY17" s="200">
        <v>33.44</v>
      </c>
      <c r="AZ17" s="201">
        <v>75.01</v>
      </c>
      <c r="BA17" s="214">
        <v>188</v>
      </c>
    </row>
    <row r="18" spans="1:53">
      <c r="A18" s="198" t="s">
        <v>98</v>
      </c>
      <c r="B18" s="199">
        <v>61.37</v>
      </c>
      <c r="C18" s="200">
        <v>207.87</v>
      </c>
      <c r="D18" s="201">
        <v>35.84</v>
      </c>
      <c r="E18" s="201">
        <v>8</v>
      </c>
      <c r="F18" s="199"/>
      <c r="G18" s="200"/>
      <c r="H18" s="201"/>
      <c r="I18" s="201"/>
      <c r="J18" s="199"/>
      <c r="K18" s="200">
        <v>6</v>
      </c>
      <c r="L18" s="201">
        <v>6</v>
      </c>
      <c r="M18" s="201"/>
      <c r="N18" s="199"/>
      <c r="O18" s="200">
        <v>24.65</v>
      </c>
      <c r="P18" s="201">
        <v>30.5</v>
      </c>
      <c r="Q18" s="201">
        <v>15</v>
      </c>
      <c r="R18" s="199">
        <v>0.32</v>
      </c>
      <c r="S18" s="200">
        <v>86.57</v>
      </c>
      <c r="T18" s="201">
        <v>20.35</v>
      </c>
      <c r="U18" s="201">
        <v>39</v>
      </c>
      <c r="V18" s="199"/>
      <c r="W18" s="200">
        <v>138</v>
      </c>
      <c r="X18" s="201">
        <v>204</v>
      </c>
      <c r="Y18" s="201">
        <v>332</v>
      </c>
      <c r="Z18" s="199"/>
      <c r="AA18" s="200"/>
      <c r="AB18" s="201"/>
      <c r="AC18" s="201"/>
      <c r="AD18" s="199"/>
      <c r="AE18" s="200"/>
      <c r="AF18" s="201"/>
      <c r="AG18" s="201"/>
      <c r="AH18" s="199"/>
      <c r="AI18" s="200"/>
      <c r="AJ18" s="201"/>
      <c r="AK18" s="201"/>
      <c r="AL18" s="199"/>
      <c r="AM18" s="200">
        <v>1.2</v>
      </c>
      <c r="AN18" s="201"/>
      <c r="AO18" s="201"/>
      <c r="AP18" s="199">
        <v>34.65</v>
      </c>
      <c r="AQ18" s="200">
        <v>11.55</v>
      </c>
      <c r="AR18" s="201">
        <v>18.62</v>
      </c>
      <c r="AS18" s="201">
        <v>21</v>
      </c>
      <c r="AT18" s="199"/>
      <c r="AU18" s="200"/>
      <c r="AV18" s="201"/>
      <c r="AW18" s="201"/>
      <c r="AX18" s="199">
        <v>99.06</v>
      </c>
      <c r="AY18" s="200">
        <v>144.37</v>
      </c>
      <c r="AZ18" s="201">
        <v>135.26</v>
      </c>
      <c r="BA18" s="214">
        <v>315</v>
      </c>
    </row>
    <row r="19" spans="1:53">
      <c r="A19" s="198" t="s">
        <v>100</v>
      </c>
      <c r="B19" s="199">
        <v>212.58</v>
      </c>
      <c r="C19" s="200">
        <v>439.96</v>
      </c>
      <c r="D19" s="201">
        <v>146.04</v>
      </c>
      <c r="E19" s="201">
        <v>359</v>
      </c>
      <c r="F19" s="199">
        <v>125</v>
      </c>
      <c r="G19" s="200"/>
      <c r="H19" s="201"/>
      <c r="I19" s="201"/>
      <c r="J19" s="199">
        <v>30</v>
      </c>
      <c r="K19" s="200">
        <v>39.58</v>
      </c>
      <c r="L19" s="201">
        <v>19.2</v>
      </c>
      <c r="M19" s="201">
        <v>11</v>
      </c>
      <c r="N19" s="199">
        <v>30.6</v>
      </c>
      <c r="O19" s="200">
        <v>32.7</v>
      </c>
      <c r="P19" s="201">
        <v>41.9</v>
      </c>
      <c r="Q19" s="201">
        <v>9</v>
      </c>
      <c r="R19" s="199">
        <v>28.19</v>
      </c>
      <c r="S19" s="200">
        <v>27.08</v>
      </c>
      <c r="T19" s="201">
        <v>122.58</v>
      </c>
      <c r="U19" s="201">
        <v>86</v>
      </c>
      <c r="V19" s="199">
        <v>125</v>
      </c>
      <c r="W19" s="200">
        <v>521.3</v>
      </c>
      <c r="X19" s="201">
        <v>157.1</v>
      </c>
      <c r="Y19" s="201">
        <v>321</v>
      </c>
      <c r="Z19" s="199"/>
      <c r="AA19" s="200"/>
      <c r="AB19" s="201"/>
      <c r="AC19" s="201"/>
      <c r="AD19" s="199">
        <v>0.66</v>
      </c>
      <c r="AE19" s="200"/>
      <c r="AF19" s="201">
        <v>1.95</v>
      </c>
      <c r="AG19" s="201">
        <v>4</v>
      </c>
      <c r="AH19" s="199"/>
      <c r="AI19" s="200"/>
      <c r="AJ19" s="201"/>
      <c r="AK19" s="201"/>
      <c r="AL19" s="199"/>
      <c r="AM19" s="200"/>
      <c r="AN19" s="201"/>
      <c r="AO19" s="201">
        <v>2</v>
      </c>
      <c r="AP19" s="199">
        <v>0.14</v>
      </c>
      <c r="AQ19" s="200"/>
      <c r="AR19" s="201"/>
      <c r="AS19" s="201">
        <v>60</v>
      </c>
      <c r="AT19" s="199"/>
      <c r="AU19" s="200"/>
      <c r="AV19" s="201">
        <v>60</v>
      </c>
      <c r="AW19" s="201">
        <v>60</v>
      </c>
      <c r="AX19" s="199">
        <v>256.3</v>
      </c>
      <c r="AY19" s="200">
        <v>647.2</v>
      </c>
      <c r="AZ19" s="201">
        <v>1070.5</v>
      </c>
      <c r="BA19" s="214">
        <v>927</v>
      </c>
    </row>
    <row r="20" spans="1:53">
      <c r="A20" s="198" t="s">
        <v>102</v>
      </c>
      <c r="B20" s="199">
        <v>326.54</v>
      </c>
      <c r="C20" s="200">
        <v>723.88</v>
      </c>
      <c r="D20" s="201">
        <v>331.98</v>
      </c>
      <c r="E20" s="201">
        <v>52</v>
      </c>
      <c r="F20" s="199"/>
      <c r="G20" s="200"/>
      <c r="H20" s="201"/>
      <c r="I20" s="201"/>
      <c r="J20" s="199">
        <v>1.8</v>
      </c>
      <c r="K20" s="200">
        <v>46.35</v>
      </c>
      <c r="L20" s="201">
        <v>23.9</v>
      </c>
      <c r="M20" s="201">
        <v>5</v>
      </c>
      <c r="N20" s="199">
        <v>7.95</v>
      </c>
      <c r="O20" s="200">
        <v>28.1</v>
      </c>
      <c r="P20" s="201">
        <v>54.75</v>
      </c>
      <c r="Q20" s="201">
        <v>25</v>
      </c>
      <c r="R20" s="199">
        <v>12.85</v>
      </c>
      <c r="S20" s="200">
        <v>3.2</v>
      </c>
      <c r="T20" s="201">
        <v>12.97</v>
      </c>
      <c r="U20" s="201">
        <v>45</v>
      </c>
      <c r="V20" s="199">
        <v>203.7</v>
      </c>
      <c r="W20" s="200">
        <v>148.45</v>
      </c>
      <c r="X20" s="201">
        <v>173.4</v>
      </c>
      <c r="Y20" s="201">
        <v>8</v>
      </c>
      <c r="Z20" s="199"/>
      <c r="AA20" s="200"/>
      <c r="AB20" s="201"/>
      <c r="AC20" s="201"/>
      <c r="AD20" s="199">
        <v>35</v>
      </c>
      <c r="AE20" s="200">
        <v>20</v>
      </c>
      <c r="AF20" s="201"/>
      <c r="AG20" s="201"/>
      <c r="AH20" s="199"/>
      <c r="AI20" s="200"/>
      <c r="AJ20" s="201"/>
      <c r="AK20" s="201"/>
      <c r="AL20" s="199"/>
      <c r="AM20" s="200"/>
      <c r="AN20" s="201"/>
      <c r="AO20" s="201"/>
      <c r="AP20" s="199">
        <v>5.1</v>
      </c>
      <c r="AQ20" s="200"/>
      <c r="AR20" s="201"/>
      <c r="AS20" s="201">
        <v>4</v>
      </c>
      <c r="AT20" s="199"/>
      <c r="AU20" s="200"/>
      <c r="AV20" s="201"/>
      <c r="AW20" s="201"/>
      <c r="AX20" s="199">
        <v>71.56</v>
      </c>
      <c r="AY20" s="200">
        <v>120.72</v>
      </c>
      <c r="AZ20" s="201">
        <v>380.97</v>
      </c>
      <c r="BA20" s="214">
        <v>778</v>
      </c>
    </row>
    <row r="21" spans="1:53">
      <c r="A21" s="198" t="s">
        <v>104</v>
      </c>
      <c r="B21" s="199">
        <v>75.74</v>
      </c>
      <c r="C21" s="200">
        <v>91.31</v>
      </c>
      <c r="D21" s="201">
        <v>217.87</v>
      </c>
      <c r="E21" s="201">
        <v>59</v>
      </c>
      <c r="F21" s="199"/>
      <c r="G21" s="200"/>
      <c r="H21" s="201"/>
      <c r="I21" s="201"/>
      <c r="J21" s="199">
        <v>14</v>
      </c>
      <c r="K21" s="200">
        <v>8.6</v>
      </c>
      <c r="L21" s="201"/>
      <c r="M21" s="201"/>
      <c r="N21" s="199">
        <v>1.75</v>
      </c>
      <c r="O21" s="200">
        <v>9.65</v>
      </c>
      <c r="P21" s="201">
        <v>11.1</v>
      </c>
      <c r="Q21" s="201">
        <v>20</v>
      </c>
      <c r="R21" s="199">
        <v>7.65</v>
      </c>
      <c r="S21" s="200">
        <v>15.7</v>
      </c>
      <c r="T21" s="201">
        <v>13.69</v>
      </c>
      <c r="U21" s="201">
        <v>46</v>
      </c>
      <c r="V21" s="199">
        <v>301</v>
      </c>
      <c r="W21" s="200">
        <v>138.3</v>
      </c>
      <c r="X21" s="201">
        <v>12.4</v>
      </c>
      <c r="Y21" s="201"/>
      <c r="Z21" s="199"/>
      <c r="AA21" s="200"/>
      <c r="AB21" s="201"/>
      <c r="AC21" s="201"/>
      <c r="AD21" s="199"/>
      <c r="AE21" s="200">
        <v>15.4</v>
      </c>
      <c r="AF21" s="201">
        <v>24.56</v>
      </c>
      <c r="AG21" s="201"/>
      <c r="AH21" s="199"/>
      <c r="AI21" s="200"/>
      <c r="AJ21" s="201"/>
      <c r="AK21" s="201"/>
      <c r="AL21" s="199"/>
      <c r="AM21" s="200"/>
      <c r="AN21" s="201"/>
      <c r="AO21" s="201"/>
      <c r="AP21" s="199">
        <v>6.22</v>
      </c>
      <c r="AQ21" s="200">
        <v>65.33</v>
      </c>
      <c r="AR21" s="201">
        <v>15.99</v>
      </c>
      <c r="AS21" s="201">
        <v>16</v>
      </c>
      <c r="AT21" s="199"/>
      <c r="AU21" s="200"/>
      <c r="AV21" s="201"/>
      <c r="AW21" s="201"/>
      <c r="AX21" s="199">
        <v>124.77</v>
      </c>
      <c r="AY21" s="200">
        <v>76.09</v>
      </c>
      <c r="AZ21" s="201">
        <v>256.25</v>
      </c>
      <c r="BA21" s="214">
        <v>456</v>
      </c>
    </row>
    <row r="22" spans="1:53">
      <c r="A22" s="198" t="s">
        <v>106</v>
      </c>
      <c r="B22" s="199">
        <v>71.11</v>
      </c>
      <c r="C22" s="200">
        <v>241.41</v>
      </c>
      <c r="D22" s="201">
        <v>134.61</v>
      </c>
      <c r="E22" s="201">
        <v>98</v>
      </c>
      <c r="F22" s="199"/>
      <c r="G22" s="200"/>
      <c r="H22" s="201"/>
      <c r="I22" s="201"/>
      <c r="J22" s="199">
        <v>1.5</v>
      </c>
      <c r="K22" s="200"/>
      <c r="L22" s="201">
        <v>2</v>
      </c>
      <c r="M22" s="201"/>
      <c r="N22" s="199">
        <v>1.5</v>
      </c>
      <c r="O22" s="200">
        <v>0.6</v>
      </c>
      <c r="P22" s="201">
        <v>21.75</v>
      </c>
      <c r="Q22" s="201">
        <v>16</v>
      </c>
      <c r="R22" s="199">
        <v>12.25</v>
      </c>
      <c r="S22" s="200">
        <v>4.69</v>
      </c>
      <c r="T22" s="201">
        <v>5.3</v>
      </c>
      <c r="U22" s="201">
        <v>17</v>
      </c>
      <c r="V22" s="199">
        <v>3.4</v>
      </c>
      <c r="W22" s="200">
        <v>0.2</v>
      </c>
      <c r="X22" s="201">
        <v>206.6</v>
      </c>
      <c r="Y22" s="201">
        <v>106</v>
      </c>
      <c r="Z22" s="199"/>
      <c r="AA22" s="200"/>
      <c r="AB22" s="201"/>
      <c r="AC22" s="201"/>
      <c r="AD22" s="199">
        <v>0.65</v>
      </c>
      <c r="AE22" s="200"/>
      <c r="AF22" s="201"/>
      <c r="AG22" s="201"/>
      <c r="AH22" s="199"/>
      <c r="AI22" s="200"/>
      <c r="AJ22" s="201"/>
      <c r="AK22" s="201"/>
      <c r="AL22" s="199"/>
      <c r="AM22" s="200"/>
      <c r="AN22" s="201">
        <v>3</v>
      </c>
      <c r="AO22" s="201"/>
      <c r="AP22" s="199">
        <v>50.79</v>
      </c>
      <c r="AQ22" s="200">
        <v>22.7</v>
      </c>
      <c r="AR22" s="201">
        <v>5.29</v>
      </c>
      <c r="AS22" s="201">
        <v>15</v>
      </c>
      <c r="AT22" s="199"/>
      <c r="AU22" s="200"/>
      <c r="AV22" s="201"/>
      <c r="AW22" s="201"/>
      <c r="AX22" s="199">
        <v>39.88</v>
      </c>
      <c r="AY22" s="200">
        <v>46.87</v>
      </c>
      <c r="AZ22" s="201">
        <v>59.43</v>
      </c>
      <c r="BA22" s="214">
        <v>185</v>
      </c>
    </row>
    <row r="23" spans="1:53">
      <c r="A23" s="198" t="s">
        <v>108</v>
      </c>
      <c r="B23" s="199">
        <v>30.54</v>
      </c>
      <c r="C23" s="200">
        <v>110.54</v>
      </c>
      <c r="D23" s="201">
        <v>630.2</v>
      </c>
      <c r="E23" s="201">
        <v>161</v>
      </c>
      <c r="F23" s="199">
        <v>283.6</v>
      </c>
      <c r="G23" s="200"/>
      <c r="H23" s="201"/>
      <c r="I23" s="201"/>
      <c r="J23" s="199"/>
      <c r="K23" s="200"/>
      <c r="L23" s="201">
        <v>7</v>
      </c>
      <c r="M23" s="201"/>
      <c r="N23" s="199">
        <v>71.1</v>
      </c>
      <c r="O23" s="200"/>
      <c r="P23" s="201">
        <v>77.25</v>
      </c>
      <c r="Q23" s="201">
        <v>40</v>
      </c>
      <c r="R23" s="199"/>
      <c r="S23" s="200"/>
      <c r="T23" s="201"/>
      <c r="U23" s="201"/>
      <c r="V23" s="199">
        <v>235</v>
      </c>
      <c r="W23" s="200">
        <v>300</v>
      </c>
      <c r="X23" s="201">
        <v>200</v>
      </c>
      <c r="Y23" s="201">
        <v>60</v>
      </c>
      <c r="Z23" s="199"/>
      <c r="AA23" s="200"/>
      <c r="AB23" s="201"/>
      <c r="AC23" s="201"/>
      <c r="AD23" s="199">
        <v>172.95</v>
      </c>
      <c r="AE23" s="200">
        <v>441.46</v>
      </c>
      <c r="AF23" s="201">
        <v>244.98</v>
      </c>
      <c r="AG23" s="201">
        <v>321</v>
      </c>
      <c r="AH23" s="199"/>
      <c r="AI23" s="200"/>
      <c r="AJ23" s="201"/>
      <c r="AK23" s="201"/>
      <c r="AL23" s="199">
        <v>1.42</v>
      </c>
      <c r="AM23" s="200"/>
      <c r="AN23" s="201">
        <v>9.65</v>
      </c>
      <c r="AO23" s="201">
        <v>12</v>
      </c>
      <c r="AP23" s="199"/>
      <c r="AQ23" s="200"/>
      <c r="AR23" s="201"/>
      <c r="AS23" s="201">
        <v>170</v>
      </c>
      <c r="AT23" s="199"/>
      <c r="AU23" s="200"/>
      <c r="AV23" s="201">
        <v>70</v>
      </c>
      <c r="AW23" s="201">
        <v>170</v>
      </c>
      <c r="AX23" s="199">
        <v>103.6</v>
      </c>
      <c r="AY23" s="200">
        <v>189.12</v>
      </c>
      <c r="AZ23" s="201">
        <v>223.04</v>
      </c>
      <c r="BA23" s="214">
        <v>570</v>
      </c>
    </row>
    <row r="24" spans="1:53">
      <c r="A24" s="198" t="s">
        <v>110</v>
      </c>
      <c r="B24" s="199">
        <v>90.03</v>
      </c>
      <c r="C24" s="200">
        <v>353.66</v>
      </c>
      <c r="D24" s="201">
        <v>99.56</v>
      </c>
      <c r="E24" s="201">
        <v>191</v>
      </c>
      <c r="F24" s="199"/>
      <c r="G24" s="200"/>
      <c r="H24" s="201"/>
      <c r="I24" s="201"/>
      <c r="J24" s="199">
        <v>6.7</v>
      </c>
      <c r="K24" s="200">
        <v>16.15</v>
      </c>
      <c r="L24" s="201">
        <v>7.9</v>
      </c>
      <c r="M24" s="201">
        <v>8</v>
      </c>
      <c r="N24" s="199">
        <v>4.7</v>
      </c>
      <c r="O24" s="200">
        <v>6.1</v>
      </c>
      <c r="P24" s="201">
        <v>19.5</v>
      </c>
      <c r="Q24" s="201">
        <v>16</v>
      </c>
      <c r="R24" s="199"/>
      <c r="S24" s="200">
        <v>10</v>
      </c>
      <c r="T24" s="201">
        <v>3.3</v>
      </c>
      <c r="U24" s="201">
        <v>11</v>
      </c>
      <c r="V24" s="199"/>
      <c r="W24" s="200">
        <v>1.5</v>
      </c>
      <c r="X24" s="201">
        <v>105.6</v>
      </c>
      <c r="Y24" s="201">
        <v>200</v>
      </c>
      <c r="Z24" s="199"/>
      <c r="AA24" s="200"/>
      <c r="AB24" s="201"/>
      <c r="AC24" s="201"/>
      <c r="AD24" s="199"/>
      <c r="AE24" s="200">
        <v>15</v>
      </c>
      <c r="AF24" s="201"/>
      <c r="AG24" s="201">
        <v>0.4</v>
      </c>
      <c r="AH24" s="199"/>
      <c r="AI24" s="200"/>
      <c r="AJ24" s="201"/>
      <c r="AK24" s="201"/>
      <c r="AL24" s="199"/>
      <c r="AM24" s="200"/>
      <c r="AN24" s="201"/>
      <c r="AO24" s="201"/>
      <c r="AP24" s="199">
        <v>28.84</v>
      </c>
      <c r="AQ24" s="200">
        <v>69.44</v>
      </c>
      <c r="AR24" s="201">
        <v>8.18</v>
      </c>
      <c r="AS24" s="201">
        <v>44</v>
      </c>
      <c r="AT24" s="199"/>
      <c r="AU24" s="200"/>
      <c r="AV24" s="201"/>
      <c r="AW24" s="201"/>
      <c r="AX24" s="199">
        <v>9.58</v>
      </c>
      <c r="AY24" s="200">
        <v>72.5</v>
      </c>
      <c r="AZ24" s="201">
        <v>107.15</v>
      </c>
      <c r="BA24" s="214">
        <v>208</v>
      </c>
    </row>
    <row r="25" spans="1:53">
      <c r="A25" s="198" t="s">
        <v>112</v>
      </c>
      <c r="B25" s="199"/>
      <c r="C25" s="200"/>
      <c r="D25" s="201"/>
      <c r="E25" s="201"/>
      <c r="F25" s="199"/>
      <c r="G25" s="200"/>
      <c r="H25" s="201"/>
      <c r="I25" s="201"/>
      <c r="J25" s="199"/>
      <c r="K25" s="200"/>
      <c r="L25" s="201"/>
      <c r="M25" s="201">
        <v>4</v>
      </c>
      <c r="N25" s="199"/>
      <c r="O25" s="200">
        <v>2</v>
      </c>
      <c r="P25" s="201">
        <v>9.58</v>
      </c>
      <c r="Q25" s="201">
        <v>3</v>
      </c>
      <c r="R25" s="199"/>
      <c r="S25" s="200"/>
      <c r="T25" s="201"/>
      <c r="U25" s="201">
        <v>2</v>
      </c>
      <c r="V25" s="199"/>
      <c r="W25" s="200"/>
      <c r="X25" s="201"/>
      <c r="Y25" s="201"/>
      <c r="Z25" s="199"/>
      <c r="AA25" s="200"/>
      <c r="AB25" s="201"/>
      <c r="AC25" s="201"/>
      <c r="AD25" s="199">
        <v>46</v>
      </c>
      <c r="AE25" s="200">
        <v>96</v>
      </c>
      <c r="AF25" s="201">
        <v>48.71</v>
      </c>
      <c r="AG25" s="201">
        <v>147</v>
      </c>
      <c r="AH25" s="199"/>
      <c r="AI25" s="200"/>
      <c r="AJ25" s="201"/>
      <c r="AK25" s="201"/>
      <c r="AL25" s="199"/>
      <c r="AM25" s="200"/>
      <c r="AN25" s="201"/>
      <c r="AO25" s="201"/>
      <c r="AP25" s="199"/>
      <c r="AQ25" s="200"/>
      <c r="AR25" s="201">
        <v>0.6</v>
      </c>
      <c r="AS25" s="201">
        <v>0.3</v>
      </c>
      <c r="AT25" s="199"/>
      <c r="AU25" s="200"/>
      <c r="AV25" s="201"/>
      <c r="AW25" s="201"/>
      <c r="AX25" s="199">
        <v>7.16</v>
      </c>
      <c r="AY25" s="200">
        <v>0.5</v>
      </c>
      <c r="AZ25" s="201">
        <v>25.93</v>
      </c>
      <c r="BA25" s="214">
        <v>99</v>
      </c>
    </row>
    <row r="26" spans="1:53">
      <c r="A26" s="198" t="s">
        <v>114</v>
      </c>
      <c r="B26" s="199">
        <v>18.4</v>
      </c>
      <c r="C26" s="200">
        <v>28.03</v>
      </c>
      <c r="D26" s="201">
        <v>69.9</v>
      </c>
      <c r="E26" s="201">
        <v>29</v>
      </c>
      <c r="F26" s="199"/>
      <c r="G26" s="200"/>
      <c r="H26" s="201"/>
      <c r="I26" s="201"/>
      <c r="J26" s="199"/>
      <c r="K26" s="200"/>
      <c r="L26" s="201"/>
      <c r="M26" s="201"/>
      <c r="N26" s="199"/>
      <c r="O26" s="200">
        <v>12.15</v>
      </c>
      <c r="P26" s="201">
        <v>16.7</v>
      </c>
      <c r="Q26" s="201">
        <v>6</v>
      </c>
      <c r="R26" s="199">
        <v>5.21</v>
      </c>
      <c r="S26" s="200">
        <v>4.3</v>
      </c>
      <c r="T26" s="201"/>
      <c r="U26" s="201">
        <v>20</v>
      </c>
      <c r="V26" s="199"/>
      <c r="W26" s="200"/>
      <c r="X26" s="201"/>
      <c r="Y26" s="201">
        <v>66</v>
      </c>
      <c r="Z26" s="199"/>
      <c r="AA26" s="200"/>
      <c r="AB26" s="201"/>
      <c r="AC26" s="201"/>
      <c r="AD26" s="199"/>
      <c r="AE26" s="200"/>
      <c r="AF26" s="201"/>
      <c r="AG26" s="201"/>
      <c r="AH26" s="199"/>
      <c r="AI26" s="200"/>
      <c r="AJ26" s="201"/>
      <c r="AK26" s="201"/>
      <c r="AL26" s="199"/>
      <c r="AM26" s="200"/>
      <c r="AN26" s="201"/>
      <c r="AO26" s="201"/>
      <c r="AP26" s="199">
        <v>5.7</v>
      </c>
      <c r="AQ26" s="200">
        <v>3.73</v>
      </c>
      <c r="AR26" s="201">
        <v>10</v>
      </c>
      <c r="AS26" s="201">
        <v>13</v>
      </c>
      <c r="AT26" s="199"/>
      <c r="AU26" s="200"/>
      <c r="AV26" s="201"/>
      <c r="AW26" s="201"/>
      <c r="AX26" s="199">
        <v>22.03</v>
      </c>
      <c r="AY26" s="200">
        <v>3.97</v>
      </c>
      <c r="AZ26" s="201">
        <v>6.82</v>
      </c>
      <c r="BA26" s="214">
        <v>6</v>
      </c>
    </row>
    <row r="27" spans="1:53">
      <c r="A27" s="198" t="s">
        <v>116</v>
      </c>
      <c r="B27" s="199">
        <v>66.29</v>
      </c>
      <c r="C27" s="200">
        <v>100.37</v>
      </c>
      <c r="D27" s="201">
        <v>103.8</v>
      </c>
      <c r="E27" s="201">
        <v>74</v>
      </c>
      <c r="F27" s="199"/>
      <c r="G27" s="200"/>
      <c r="H27" s="201"/>
      <c r="I27" s="201"/>
      <c r="J27" s="199">
        <v>6</v>
      </c>
      <c r="K27" s="200">
        <v>3</v>
      </c>
      <c r="L27" s="201"/>
      <c r="M27" s="201"/>
      <c r="N27" s="199">
        <v>13.89</v>
      </c>
      <c r="O27" s="200">
        <v>17.15</v>
      </c>
      <c r="P27" s="201">
        <v>34</v>
      </c>
      <c r="Q27" s="201">
        <v>12</v>
      </c>
      <c r="R27" s="199">
        <v>2.34</v>
      </c>
      <c r="S27" s="200">
        <v>12.71</v>
      </c>
      <c r="T27" s="201">
        <v>1.68</v>
      </c>
      <c r="U27" s="201">
        <v>22</v>
      </c>
      <c r="V27" s="199">
        <v>3</v>
      </c>
      <c r="W27" s="200"/>
      <c r="X27" s="201">
        <v>200</v>
      </c>
      <c r="Y27" s="201"/>
      <c r="Z27" s="199"/>
      <c r="AA27" s="200"/>
      <c r="AB27" s="201"/>
      <c r="AC27" s="201"/>
      <c r="AD27" s="199"/>
      <c r="AE27" s="200"/>
      <c r="AF27" s="201">
        <v>0.75</v>
      </c>
      <c r="AG27" s="201"/>
      <c r="AH27" s="199"/>
      <c r="AI27" s="200">
        <v>2.5</v>
      </c>
      <c r="AJ27" s="201"/>
      <c r="AK27" s="201"/>
      <c r="AL27" s="199"/>
      <c r="AM27" s="200"/>
      <c r="AN27" s="201"/>
      <c r="AO27" s="201"/>
      <c r="AP27" s="199">
        <v>26.91</v>
      </c>
      <c r="AQ27" s="200">
        <v>412.59</v>
      </c>
      <c r="AR27" s="201">
        <v>1014.57</v>
      </c>
      <c r="AS27" s="201">
        <v>731</v>
      </c>
      <c r="AT27" s="199"/>
      <c r="AU27" s="200"/>
      <c r="AV27" s="201"/>
      <c r="AW27" s="201"/>
      <c r="AX27" s="199">
        <v>6.96</v>
      </c>
      <c r="AY27" s="200">
        <v>2.55</v>
      </c>
      <c r="AZ27" s="201">
        <v>4.78</v>
      </c>
      <c r="BA27" s="214">
        <v>14</v>
      </c>
    </row>
    <row r="28" spans="1:53">
      <c r="A28" s="198" t="s">
        <v>118</v>
      </c>
      <c r="B28" s="199">
        <v>78.13</v>
      </c>
      <c r="C28" s="200">
        <v>149.35</v>
      </c>
      <c r="D28" s="201">
        <v>28.9</v>
      </c>
      <c r="E28" s="201">
        <v>12</v>
      </c>
      <c r="F28" s="199"/>
      <c r="G28" s="200"/>
      <c r="H28" s="201"/>
      <c r="I28" s="201"/>
      <c r="J28" s="199"/>
      <c r="K28" s="200"/>
      <c r="L28" s="201"/>
      <c r="M28" s="201"/>
      <c r="N28" s="199">
        <v>24</v>
      </c>
      <c r="O28" s="200">
        <v>6</v>
      </c>
      <c r="P28" s="201">
        <v>7</v>
      </c>
      <c r="Q28" s="201">
        <v>17</v>
      </c>
      <c r="R28" s="199"/>
      <c r="S28" s="200"/>
      <c r="T28" s="201"/>
      <c r="U28" s="201"/>
      <c r="V28" s="199">
        <v>81</v>
      </c>
      <c r="W28" s="200"/>
      <c r="X28" s="201"/>
      <c r="Y28" s="201"/>
      <c r="Z28" s="199"/>
      <c r="AA28" s="200"/>
      <c r="AB28" s="201"/>
      <c r="AC28" s="201"/>
      <c r="AD28" s="199"/>
      <c r="AE28" s="200"/>
      <c r="AF28" s="201">
        <v>5.63</v>
      </c>
      <c r="AG28" s="201">
        <v>7</v>
      </c>
      <c r="AH28" s="199"/>
      <c r="AI28" s="200"/>
      <c r="AJ28" s="201"/>
      <c r="AK28" s="201"/>
      <c r="AL28" s="199"/>
      <c r="AM28" s="200"/>
      <c r="AN28" s="201"/>
      <c r="AO28" s="201"/>
      <c r="AP28" s="199">
        <v>5.3</v>
      </c>
      <c r="AQ28" s="200">
        <v>13.1</v>
      </c>
      <c r="AR28" s="201">
        <v>2</v>
      </c>
      <c r="AS28" s="201"/>
      <c r="AT28" s="199"/>
      <c r="AU28" s="200"/>
      <c r="AV28" s="201"/>
      <c r="AW28" s="201"/>
      <c r="AX28" s="199">
        <v>45.28</v>
      </c>
      <c r="AY28" s="200">
        <v>546.74</v>
      </c>
      <c r="AZ28" s="201">
        <v>147.33</v>
      </c>
      <c r="BA28" s="214">
        <v>283</v>
      </c>
    </row>
    <row r="29" spans="1:53">
      <c r="A29" s="198" t="s">
        <v>120</v>
      </c>
      <c r="B29" s="199">
        <v>7.35</v>
      </c>
      <c r="C29" s="200">
        <v>25.65</v>
      </c>
      <c r="D29" s="201">
        <v>5</v>
      </c>
      <c r="E29" s="201">
        <v>109</v>
      </c>
      <c r="F29" s="199"/>
      <c r="G29" s="200"/>
      <c r="H29" s="201"/>
      <c r="I29" s="201"/>
      <c r="J29" s="199"/>
      <c r="K29" s="200"/>
      <c r="L29" s="201"/>
      <c r="M29" s="201"/>
      <c r="N29" s="199"/>
      <c r="O29" s="200">
        <v>5</v>
      </c>
      <c r="P29" s="201">
        <v>10.5</v>
      </c>
      <c r="Q29" s="201">
        <v>8</v>
      </c>
      <c r="R29" s="199"/>
      <c r="S29" s="200"/>
      <c r="T29" s="201"/>
      <c r="U29" s="201"/>
      <c r="V29" s="199"/>
      <c r="W29" s="200"/>
      <c r="X29" s="201"/>
      <c r="Y29" s="201"/>
      <c r="Z29" s="199"/>
      <c r="AA29" s="200"/>
      <c r="AB29" s="201"/>
      <c r="AC29" s="201"/>
      <c r="AD29" s="199"/>
      <c r="AE29" s="200"/>
      <c r="AF29" s="201"/>
      <c r="AG29" s="201"/>
      <c r="AH29" s="199"/>
      <c r="AI29" s="200"/>
      <c r="AJ29" s="201"/>
      <c r="AK29" s="201"/>
      <c r="AL29" s="199"/>
      <c r="AM29" s="200"/>
      <c r="AN29" s="201"/>
      <c r="AO29" s="201"/>
      <c r="AP29" s="199">
        <v>92.25</v>
      </c>
      <c r="AQ29" s="200">
        <v>340</v>
      </c>
      <c r="AR29" s="201">
        <v>470</v>
      </c>
      <c r="AS29" s="201">
        <v>507</v>
      </c>
      <c r="AT29" s="199"/>
      <c r="AU29" s="200"/>
      <c r="AV29" s="201"/>
      <c r="AW29" s="201"/>
      <c r="AX29" s="199">
        <v>33</v>
      </c>
      <c r="AY29" s="200">
        <v>2</v>
      </c>
      <c r="AZ29" s="201">
        <v>63.85</v>
      </c>
      <c r="BA29" s="214">
        <v>246</v>
      </c>
    </row>
    <row r="30" spans="1:53">
      <c r="A30" s="198" t="s">
        <v>122</v>
      </c>
      <c r="B30" s="199"/>
      <c r="C30" s="200"/>
      <c r="D30" s="201">
        <v>2.2</v>
      </c>
      <c r="E30" s="201"/>
      <c r="F30" s="199"/>
      <c r="G30" s="200"/>
      <c r="H30" s="201"/>
      <c r="I30" s="201"/>
      <c r="J30" s="199"/>
      <c r="K30" s="200"/>
      <c r="L30" s="201"/>
      <c r="M30" s="201"/>
      <c r="N30" s="199"/>
      <c r="O30" s="200"/>
      <c r="P30" s="201"/>
      <c r="Q30" s="201"/>
      <c r="R30" s="199"/>
      <c r="S30" s="200"/>
      <c r="T30" s="201"/>
      <c r="U30" s="201"/>
      <c r="V30" s="199"/>
      <c r="W30" s="200"/>
      <c r="X30" s="201"/>
      <c r="Y30" s="201"/>
      <c r="Z30" s="199"/>
      <c r="AA30" s="200"/>
      <c r="AB30" s="201"/>
      <c r="AC30" s="201"/>
      <c r="AD30" s="199"/>
      <c r="AE30" s="200"/>
      <c r="AF30" s="201"/>
      <c r="AG30" s="201"/>
      <c r="AH30" s="199"/>
      <c r="AI30" s="200"/>
      <c r="AJ30" s="201"/>
      <c r="AK30" s="201"/>
      <c r="AL30" s="199"/>
      <c r="AM30" s="200"/>
      <c r="AN30" s="201"/>
      <c r="AO30" s="201"/>
      <c r="AP30" s="199">
        <v>13.74</v>
      </c>
      <c r="AQ30" s="200">
        <v>38.83</v>
      </c>
      <c r="AR30" s="201">
        <v>80.91</v>
      </c>
      <c r="AS30" s="201">
        <v>2</v>
      </c>
      <c r="AT30" s="199"/>
      <c r="AU30" s="200"/>
      <c r="AV30" s="201"/>
      <c r="AW30" s="201"/>
      <c r="AX30" s="199">
        <v>12</v>
      </c>
      <c r="AY30" s="200">
        <v>27.17</v>
      </c>
      <c r="AZ30" s="201">
        <v>2.43</v>
      </c>
      <c r="BA30" s="214">
        <v>41</v>
      </c>
    </row>
    <row r="31" spans="1:53">
      <c r="A31" s="198" t="s">
        <v>124</v>
      </c>
      <c r="B31" s="199">
        <v>117.35</v>
      </c>
      <c r="C31" s="200">
        <v>344.29</v>
      </c>
      <c r="D31" s="201">
        <v>129.74</v>
      </c>
      <c r="E31" s="201">
        <v>142</v>
      </c>
      <c r="F31" s="199"/>
      <c r="G31" s="200"/>
      <c r="H31" s="201"/>
      <c r="I31" s="201"/>
      <c r="J31" s="199">
        <v>4</v>
      </c>
      <c r="K31" s="200"/>
      <c r="L31" s="201">
        <v>4</v>
      </c>
      <c r="M31" s="201">
        <v>6</v>
      </c>
      <c r="N31" s="199">
        <v>6</v>
      </c>
      <c r="O31" s="200">
        <v>15</v>
      </c>
      <c r="P31" s="201">
        <v>1.5</v>
      </c>
      <c r="Q31" s="201">
        <v>9</v>
      </c>
      <c r="R31" s="199">
        <v>3.05</v>
      </c>
      <c r="S31" s="200">
        <v>8.22</v>
      </c>
      <c r="T31" s="201">
        <v>4.8</v>
      </c>
      <c r="U31" s="201">
        <v>54</v>
      </c>
      <c r="V31" s="199">
        <v>416.9</v>
      </c>
      <c r="W31" s="200">
        <v>560.5</v>
      </c>
      <c r="X31" s="201">
        <v>2.5</v>
      </c>
      <c r="Y31" s="201">
        <v>110</v>
      </c>
      <c r="Z31" s="199"/>
      <c r="AA31" s="200"/>
      <c r="AB31" s="201"/>
      <c r="AC31" s="201"/>
      <c r="AD31" s="199"/>
      <c r="AE31" s="200"/>
      <c r="AF31" s="201"/>
      <c r="AG31" s="201">
        <v>15</v>
      </c>
      <c r="AH31" s="199"/>
      <c r="AI31" s="200"/>
      <c r="AJ31" s="201"/>
      <c r="AK31" s="201"/>
      <c r="AL31" s="199"/>
      <c r="AM31" s="200"/>
      <c r="AN31" s="201"/>
      <c r="AO31" s="201"/>
      <c r="AP31" s="199">
        <v>10.86</v>
      </c>
      <c r="AQ31" s="200">
        <v>29.39</v>
      </c>
      <c r="AR31" s="201">
        <v>13.01</v>
      </c>
      <c r="AS31" s="201">
        <v>42</v>
      </c>
      <c r="AT31" s="199"/>
      <c r="AU31" s="200"/>
      <c r="AV31" s="201"/>
      <c r="AW31" s="201"/>
      <c r="AX31" s="199">
        <v>181.55</v>
      </c>
      <c r="AY31" s="200">
        <v>138.68</v>
      </c>
      <c r="AZ31" s="201">
        <v>229.65</v>
      </c>
      <c r="BA31" s="214">
        <v>218</v>
      </c>
    </row>
    <row r="32" spans="1:53">
      <c r="A32" s="198" t="s">
        <v>126</v>
      </c>
      <c r="B32" s="199">
        <v>12</v>
      </c>
      <c r="C32" s="200">
        <v>76</v>
      </c>
      <c r="D32" s="201">
        <v>351.34</v>
      </c>
      <c r="E32" s="201">
        <v>349</v>
      </c>
      <c r="F32" s="199"/>
      <c r="G32" s="200"/>
      <c r="H32" s="201"/>
      <c r="I32" s="201"/>
      <c r="J32" s="199"/>
      <c r="K32" s="200">
        <v>3</v>
      </c>
      <c r="L32" s="201"/>
      <c r="M32" s="201"/>
      <c r="N32" s="199"/>
      <c r="O32" s="200">
        <v>1.2</v>
      </c>
      <c r="P32" s="201">
        <v>6</v>
      </c>
      <c r="Q32" s="201">
        <v>2</v>
      </c>
      <c r="R32" s="199"/>
      <c r="S32" s="200"/>
      <c r="T32" s="201">
        <v>0.9</v>
      </c>
      <c r="U32" s="201"/>
      <c r="V32" s="199"/>
      <c r="W32" s="200">
        <v>200</v>
      </c>
      <c r="X32" s="201"/>
      <c r="Y32" s="201">
        <v>1</v>
      </c>
      <c r="Z32" s="199"/>
      <c r="AA32" s="200"/>
      <c r="AB32" s="201"/>
      <c r="AC32" s="201"/>
      <c r="AD32" s="199"/>
      <c r="AE32" s="200"/>
      <c r="AF32" s="201"/>
      <c r="AG32" s="201"/>
      <c r="AH32" s="199"/>
      <c r="AI32" s="200"/>
      <c r="AJ32" s="201"/>
      <c r="AK32" s="201"/>
      <c r="AL32" s="199"/>
      <c r="AM32" s="200"/>
      <c r="AN32" s="201"/>
      <c r="AO32" s="201"/>
      <c r="AP32" s="199">
        <v>15.25</v>
      </c>
      <c r="AQ32" s="200">
        <v>12.5</v>
      </c>
      <c r="AR32" s="201">
        <v>14.96</v>
      </c>
      <c r="AS32" s="201">
        <v>6</v>
      </c>
      <c r="AT32" s="199"/>
      <c r="AU32" s="200"/>
      <c r="AV32" s="201"/>
      <c r="AW32" s="201"/>
      <c r="AX32" s="199">
        <v>80.62</v>
      </c>
      <c r="AY32" s="200">
        <v>56.99</v>
      </c>
      <c r="AZ32" s="201">
        <v>164.45</v>
      </c>
      <c r="BA32" s="214">
        <v>272</v>
      </c>
    </row>
    <row r="33" spans="1:53">
      <c r="A33" s="198" t="s">
        <v>128</v>
      </c>
      <c r="B33" s="199">
        <v>195.2</v>
      </c>
      <c r="C33" s="200">
        <v>378.65</v>
      </c>
      <c r="D33" s="201">
        <v>52.97</v>
      </c>
      <c r="E33" s="201">
        <v>88</v>
      </c>
      <c r="F33" s="199"/>
      <c r="G33" s="200"/>
      <c r="H33" s="201"/>
      <c r="I33" s="201"/>
      <c r="J33" s="199"/>
      <c r="K33" s="200"/>
      <c r="L33" s="201"/>
      <c r="M33" s="201"/>
      <c r="N33" s="199"/>
      <c r="O33" s="200"/>
      <c r="P33" s="201"/>
      <c r="Q33" s="201"/>
      <c r="R33" s="199"/>
      <c r="S33" s="200">
        <v>0.15</v>
      </c>
      <c r="T33" s="201">
        <v>0.25</v>
      </c>
      <c r="U33" s="201">
        <v>14</v>
      </c>
      <c r="V33" s="199"/>
      <c r="W33" s="200"/>
      <c r="X33" s="201"/>
      <c r="Y33" s="201"/>
      <c r="Z33" s="199"/>
      <c r="AA33" s="200"/>
      <c r="AB33" s="201"/>
      <c r="AC33" s="201"/>
      <c r="AD33" s="199"/>
      <c r="AE33" s="200"/>
      <c r="AF33" s="201"/>
      <c r="AG33" s="201"/>
      <c r="AH33" s="199"/>
      <c r="AI33" s="200"/>
      <c r="AJ33" s="201"/>
      <c r="AK33" s="201"/>
      <c r="AL33" s="199"/>
      <c r="AM33" s="200"/>
      <c r="AN33" s="201"/>
      <c r="AO33" s="201"/>
      <c r="AP33" s="199">
        <v>0.3</v>
      </c>
      <c r="AQ33" s="200">
        <v>0.57</v>
      </c>
      <c r="AR33" s="201">
        <v>0.34</v>
      </c>
      <c r="AS33" s="201">
        <v>6</v>
      </c>
      <c r="AT33" s="199"/>
      <c r="AU33" s="200"/>
      <c r="AV33" s="201"/>
      <c r="AW33" s="201"/>
      <c r="AX33" s="199">
        <v>142.45</v>
      </c>
      <c r="AY33" s="200">
        <v>457</v>
      </c>
      <c r="AZ33" s="201">
        <v>63</v>
      </c>
      <c r="BA33" s="214">
        <v>262</v>
      </c>
    </row>
    <row r="34" spans="1:53">
      <c r="A34" s="198" t="s">
        <v>130</v>
      </c>
      <c r="B34" s="199">
        <v>109.81</v>
      </c>
      <c r="C34" s="200">
        <v>260.49</v>
      </c>
      <c r="D34" s="201">
        <v>78.65</v>
      </c>
      <c r="E34" s="201">
        <v>10</v>
      </c>
      <c r="F34" s="199"/>
      <c r="G34" s="200"/>
      <c r="H34" s="201"/>
      <c r="I34" s="201"/>
      <c r="J34" s="199"/>
      <c r="K34" s="200"/>
      <c r="L34" s="201"/>
      <c r="M34" s="201"/>
      <c r="N34" s="199"/>
      <c r="O34" s="200"/>
      <c r="P34" s="201">
        <v>1.2</v>
      </c>
      <c r="Q34" s="201">
        <v>3</v>
      </c>
      <c r="R34" s="199">
        <v>0.65</v>
      </c>
      <c r="S34" s="200">
        <v>1.2</v>
      </c>
      <c r="T34" s="201">
        <v>8.4</v>
      </c>
      <c r="U34" s="201">
        <v>24</v>
      </c>
      <c r="V34" s="199">
        <v>366</v>
      </c>
      <c r="W34" s="200">
        <v>132</v>
      </c>
      <c r="X34" s="201"/>
      <c r="Y34" s="201">
        <v>97</v>
      </c>
      <c r="Z34" s="199"/>
      <c r="AA34" s="200"/>
      <c r="AB34" s="201"/>
      <c r="AC34" s="201"/>
      <c r="AD34" s="199"/>
      <c r="AE34" s="200"/>
      <c r="AF34" s="201"/>
      <c r="AG34" s="201"/>
      <c r="AH34" s="199"/>
      <c r="AI34" s="200"/>
      <c r="AJ34" s="201"/>
      <c r="AK34" s="201"/>
      <c r="AL34" s="199"/>
      <c r="AM34" s="200"/>
      <c r="AN34" s="201"/>
      <c r="AO34" s="201"/>
      <c r="AP34" s="199">
        <v>0.36</v>
      </c>
      <c r="AQ34" s="200">
        <v>0.04</v>
      </c>
      <c r="AR34" s="201"/>
      <c r="AS34" s="201"/>
      <c r="AT34" s="199"/>
      <c r="AU34" s="200"/>
      <c r="AV34" s="201"/>
      <c r="AW34" s="201"/>
      <c r="AX34" s="199">
        <v>123.39</v>
      </c>
      <c r="AY34" s="200">
        <v>282.04</v>
      </c>
      <c r="AZ34" s="201">
        <v>187.65</v>
      </c>
      <c r="BA34" s="214">
        <v>200</v>
      </c>
    </row>
    <row r="35" spans="1:53">
      <c r="A35" s="202" t="s">
        <v>132</v>
      </c>
      <c r="B35" s="203">
        <v>64.95</v>
      </c>
      <c r="C35" s="204">
        <v>399.04</v>
      </c>
      <c r="D35" s="204">
        <v>68.65</v>
      </c>
      <c r="E35" s="204">
        <v>209</v>
      </c>
      <c r="F35" s="203"/>
      <c r="G35" s="204"/>
      <c r="H35" s="204"/>
      <c r="I35" s="204"/>
      <c r="J35" s="203">
        <v>1.5</v>
      </c>
      <c r="K35" s="204"/>
      <c r="L35" s="204">
        <v>3</v>
      </c>
      <c r="M35" s="204"/>
      <c r="N35" s="203">
        <v>3.6</v>
      </c>
      <c r="O35" s="204">
        <v>1.2</v>
      </c>
      <c r="P35" s="204">
        <v>8.6</v>
      </c>
      <c r="Q35" s="204"/>
      <c r="R35" s="203">
        <v>6.8</v>
      </c>
      <c r="S35" s="204">
        <v>21.45</v>
      </c>
      <c r="T35" s="204">
        <v>3.45</v>
      </c>
      <c r="U35" s="204">
        <v>38</v>
      </c>
      <c r="V35" s="203">
        <v>285.78</v>
      </c>
      <c r="W35" s="204">
        <v>374</v>
      </c>
      <c r="X35" s="204">
        <v>177.8</v>
      </c>
      <c r="Y35" s="204">
        <v>5</v>
      </c>
      <c r="Z35" s="203"/>
      <c r="AA35" s="204"/>
      <c r="AB35" s="204"/>
      <c r="AC35" s="204"/>
      <c r="AD35" s="203"/>
      <c r="AE35" s="204">
        <v>6</v>
      </c>
      <c r="AF35" s="204">
        <v>35.1</v>
      </c>
      <c r="AG35" s="204"/>
      <c r="AH35" s="203"/>
      <c r="AI35" s="204"/>
      <c r="AJ35" s="204"/>
      <c r="AK35" s="204"/>
      <c r="AL35" s="203"/>
      <c r="AM35" s="204"/>
      <c r="AN35" s="204"/>
      <c r="AO35" s="204"/>
      <c r="AP35" s="203">
        <v>10.4</v>
      </c>
      <c r="AQ35" s="204">
        <v>69.65</v>
      </c>
      <c r="AR35" s="204">
        <v>152.88</v>
      </c>
      <c r="AS35" s="204">
        <v>43</v>
      </c>
      <c r="AT35" s="203"/>
      <c r="AU35" s="204"/>
      <c r="AV35" s="204"/>
      <c r="AW35" s="204"/>
      <c r="AX35" s="203">
        <v>96.36</v>
      </c>
      <c r="AY35" s="204">
        <v>180.25</v>
      </c>
      <c r="AZ35" s="204">
        <v>49.97</v>
      </c>
      <c r="BA35" s="215">
        <v>193</v>
      </c>
    </row>
    <row r="37" s="184" customFormat="1" ht="42" spans="1:57">
      <c r="A37" s="205" t="s">
        <v>177</v>
      </c>
      <c r="B37" s="205" t="s">
        <v>155</v>
      </c>
      <c r="C37" s="205" t="s">
        <v>158</v>
      </c>
      <c r="D37" s="205" t="s">
        <v>161</v>
      </c>
      <c r="E37" s="205" t="s">
        <v>159</v>
      </c>
      <c r="F37" s="205" t="s">
        <v>156</v>
      </c>
      <c r="G37" s="205" t="s">
        <v>160</v>
      </c>
      <c r="H37" s="206" t="s">
        <v>154</v>
      </c>
      <c r="I37" s="205" t="s">
        <v>162</v>
      </c>
      <c r="J37" s="205" t="s">
        <v>163</v>
      </c>
      <c r="K37" s="205" t="s">
        <v>157</v>
      </c>
      <c r="L37" s="206" t="s">
        <v>153</v>
      </c>
      <c r="M37" s="211" t="s">
        <v>178</v>
      </c>
      <c r="N37" s="211" t="s">
        <v>179</v>
      </c>
      <c r="O37" s="211" t="s">
        <v>180</v>
      </c>
      <c r="P37" s="205" t="s">
        <v>155</v>
      </c>
      <c r="Q37" s="205" t="s">
        <v>158</v>
      </c>
      <c r="R37" s="205" t="s">
        <v>161</v>
      </c>
      <c r="S37" s="205" t="s">
        <v>159</v>
      </c>
      <c r="T37" s="205" t="s">
        <v>156</v>
      </c>
      <c r="U37" s="205" t="s">
        <v>160</v>
      </c>
      <c r="V37" s="206" t="s">
        <v>154</v>
      </c>
      <c r="W37" s="205" t="s">
        <v>162</v>
      </c>
      <c r="X37" s="205" t="s">
        <v>163</v>
      </c>
      <c r="Y37" s="205" t="s">
        <v>157</v>
      </c>
      <c r="Z37" s="206" t="s">
        <v>153</v>
      </c>
      <c r="AA37" s="211" t="s">
        <v>178</v>
      </c>
      <c r="AB37" s="211" t="s">
        <v>179</v>
      </c>
      <c r="AC37" s="211" t="s">
        <v>180</v>
      </c>
      <c r="AD37" s="205" t="s">
        <v>155</v>
      </c>
      <c r="AE37" s="205" t="s">
        <v>158</v>
      </c>
      <c r="AF37" s="205" t="s">
        <v>161</v>
      </c>
      <c r="AG37" s="205" t="s">
        <v>159</v>
      </c>
      <c r="AH37" s="205" t="s">
        <v>156</v>
      </c>
      <c r="AI37" s="205" t="s">
        <v>160</v>
      </c>
      <c r="AJ37" s="206" t="s">
        <v>154</v>
      </c>
      <c r="AK37" s="205" t="s">
        <v>162</v>
      </c>
      <c r="AL37" s="205" t="s">
        <v>163</v>
      </c>
      <c r="AM37" s="205" t="s">
        <v>157</v>
      </c>
      <c r="AN37" s="206" t="s">
        <v>153</v>
      </c>
      <c r="AO37" s="211" t="s">
        <v>178</v>
      </c>
      <c r="AP37" s="211" t="s">
        <v>179</v>
      </c>
      <c r="AQ37" s="211" t="s">
        <v>180</v>
      </c>
      <c r="AR37" s="205" t="s">
        <v>155</v>
      </c>
      <c r="AS37" s="205" t="s">
        <v>158</v>
      </c>
      <c r="AT37" s="205" t="s">
        <v>161</v>
      </c>
      <c r="AU37" s="205" t="s">
        <v>159</v>
      </c>
      <c r="AV37" s="205" t="s">
        <v>156</v>
      </c>
      <c r="AW37" s="205" t="s">
        <v>160</v>
      </c>
      <c r="AX37" s="206" t="s">
        <v>154</v>
      </c>
      <c r="AY37" s="205" t="s">
        <v>162</v>
      </c>
      <c r="AZ37" s="205" t="s">
        <v>163</v>
      </c>
      <c r="BA37" s="205" t="s">
        <v>157</v>
      </c>
      <c r="BB37" s="206" t="s">
        <v>153</v>
      </c>
      <c r="BC37" s="211" t="s">
        <v>178</v>
      </c>
      <c r="BD37" s="211" t="s">
        <v>179</v>
      </c>
      <c r="BE37" s="211" t="s">
        <v>180</v>
      </c>
    </row>
    <row r="38" s="184" customFormat="1" spans="1:57">
      <c r="A38" s="207"/>
      <c r="B38" s="191">
        <v>2019</v>
      </c>
      <c r="C38" s="191">
        <v>2019</v>
      </c>
      <c r="D38" s="191">
        <v>2019</v>
      </c>
      <c r="E38" s="191">
        <v>2019</v>
      </c>
      <c r="F38" s="191">
        <v>2019</v>
      </c>
      <c r="G38" s="191">
        <v>2019</v>
      </c>
      <c r="H38" s="191">
        <v>2019</v>
      </c>
      <c r="I38" s="191">
        <v>2019</v>
      </c>
      <c r="J38" s="191">
        <v>2019</v>
      </c>
      <c r="K38" s="191">
        <v>2019</v>
      </c>
      <c r="L38" s="191">
        <v>2019</v>
      </c>
      <c r="M38" s="191">
        <v>2019</v>
      </c>
      <c r="N38" s="191">
        <v>2019</v>
      </c>
      <c r="O38" s="191">
        <v>2019</v>
      </c>
      <c r="P38" s="191">
        <v>2020</v>
      </c>
      <c r="Q38" s="191">
        <v>2020</v>
      </c>
      <c r="R38" s="191">
        <v>2020</v>
      </c>
      <c r="S38" s="191">
        <v>2020</v>
      </c>
      <c r="T38" s="191">
        <v>2020</v>
      </c>
      <c r="U38" s="191">
        <v>2020</v>
      </c>
      <c r="V38" s="191">
        <v>2020</v>
      </c>
      <c r="W38" s="191">
        <v>2020</v>
      </c>
      <c r="X38" s="191">
        <v>2020</v>
      </c>
      <c r="Y38" s="192">
        <v>2020</v>
      </c>
      <c r="Z38" s="191">
        <v>2020</v>
      </c>
      <c r="AA38" s="191">
        <v>2020</v>
      </c>
      <c r="AB38" s="192">
        <v>2020</v>
      </c>
      <c r="AC38" s="191">
        <v>2020</v>
      </c>
      <c r="AD38" s="191">
        <v>2021</v>
      </c>
      <c r="AE38" s="191">
        <v>2021</v>
      </c>
      <c r="AF38" s="191">
        <v>2021</v>
      </c>
      <c r="AG38" s="191">
        <v>2021</v>
      </c>
      <c r="AH38" s="191">
        <v>2021</v>
      </c>
      <c r="AI38" s="191">
        <v>2021</v>
      </c>
      <c r="AJ38" s="191">
        <v>2021</v>
      </c>
      <c r="AK38" s="191">
        <v>2021</v>
      </c>
      <c r="AL38" s="191">
        <v>2021</v>
      </c>
      <c r="AM38" s="191">
        <v>2021</v>
      </c>
      <c r="AN38" s="191">
        <v>2021</v>
      </c>
      <c r="AO38" s="191">
        <v>2021</v>
      </c>
      <c r="AP38" s="191">
        <v>2021</v>
      </c>
      <c r="AQ38" s="191">
        <v>2021</v>
      </c>
      <c r="AR38" s="191">
        <v>2022</v>
      </c>
      <c r="AS38" s="191">
        <v>2022</v>
      </c>
      <c r="AT38" s="191">
        <v>2022</v>
      </c>
      <c r="AU38" s="191">
        <v>2022</v>
      </c>
      <c r="AV38" s="191">
        <v>2022</v>
      </c>
      <c r="AW38" s="191">
        <v>2022</v>
      </c>
      <c r="AX38" s="191">
        <v>2022</v>
      </c>
      <c r="AY38" s="191">
        <v>2022</v>
      </c>
      <c r="AZ38" s="191">
        <v>2022</v>
      </c>
      <c r="BA38" s="191">
        <v>2022</v>
      </c>
      <c r="BB38" s="191">
        <v>2022</v>
      </c>
      <c r="BC38" s="191">
        <v>2022</v>
      </c>
      <c r="BD38" s="191">
        <v>2022</v>
      </c>
      <c r="BE38" s="191">
        <v>2022</v>
      </c>
    </row>
    <row r="39" spans="1:57">
      <c r="A39" s="127" t="s">
        <v>181</v>
      </c>
      <c r="B39" s="208">
        <f t="shared" ref="B39:P39" si="5">SUM(B40:B70)</f>
        <v>1189.5</v>
      </c>
      <c r="C39" s="208">
        <f t="shared" si="5"/>
        <v>30964.4</v>
      </c>
      <c r="D39" s="208">
        <f t="shared" si="5"/>
        <v>4146.1</v>
      </c>
      <c r="E39" s="208">
        <f t="shared" si="5"/>
        <v>1400</v>
      </c>
      <c r="F39" s="208">
        <f t="shared" si="5"/>
        <v>2731.6</v>
      </c>
      <c r="G39" s="208">
        <f t="shared" si="5"/>
        <v>6289.5</v>
      </c>
      <c r="H39" s="208">
        <f t="shared" si="5"/>
        <v>4086</v>
      </c>
      <c r="I39" s="208">
        <f t="shared" si="5"/>
        <v>300</v>
      </c>
      <c r="J39" s="208">
        <f t="shared" si="5"/>
        <v>26520.5</v>
      </c>
      <c r="K39" s="208">
        <f t="shared" si="5"/>
        <v>1658.3</v>
      </c>
      <c r="L39" s="208">
        <f t="shared" si="5"/>
        <v>25718.9</v>
      </c>
      <c r="M39" s="208">
        <f t="shared" si="5"/>
        <v>0</v>
      </c>
      <c r="N39" s="208">
        <f t="shared" si="5"/>
        <v>0</v>
      </c>
      <c r="O39" s="208">
        <f t="shared" si="5"/>
        <v>0</v>
      </c>
      <c r="P39" s="208">
        <f t="shared" si="5"/>
        <v>2230.5</v>
      </c>
      <c r="Q39" s="208">
        <f t="shared" ref="Q39" si="6">SUM(Q40:Q70)</f>
        <v>38613</v>
      </c>
      <c r="R39" s="208">
        <f t="shared" ref="R39" si="7">SUM(R40:R70)</f>
        <v>11925.1</v>
      </c>
      <c r="S39" s="208">
        <f t="shared" ref="S39" si="8">SUM(S40:S70)</f>
        <v>1688</v>
      </c>
      <c r="T39" s="208">
        <f t="shared" ref="T39" si="9">SUM(T40:T70)</f>
        <v>3002.3</v>
      </c>
      <c r="U39" s="208">
        <f t="shared" ref="U39" si="10">SUM(U40:U70)</f>
        <v>8228.4</v>
      </c>
      <c r="V39" s="208">
        <f t="shared" ref="V39" si="11">SUM(V40:V70)</f>
        <v>1118</v>
      </c>
      <c r="W39" s="208">
        <f t="shared" ref="W39" si="12">SUM(W40:W70)</f>
        <v>1200</v>
      </c>
      <c r="X39" s="208">
        <f t="shared" ref="X39" si="13">SUM(X40:X70)</f>
        <v>48202.2</v>
      </c>
      <c r="Y39" s="208">
        <f t="shared" ref="Y39" si="14">SUM(Y40:Y70)</f>
        <v>2833.9</v>
      </c>
      <c r="Z39" s="208">
        <f t="shared" ref="Z39" si="15">SUM(Z40:Z70)</f>
        <v>72116.5</v>
      </c>
      <c r="AA39" s="208">
        <f t="shared" ref="AA39" si="16">SUM(AA40:AA70)</f>
        <v>0</v>
      </c>
      <c r="AB39" s="208">
        <f t="shared" ref="AB39" si="17">SUM(AB40:AB70)</f>
        <v>0</v>
      </c>
      <c r="AC39" s="208">
        <f t="shared" ref="AC39:AD39" si="18">SUM(AC40:AC70)</f>
        <v>0</v>
      </c>
      <c r="AD39" s="208">
        <f t="shared" si="18"/>
        <v>2251.4</v>
      </c>
      <c r="AE39" s="208">
        <f t="shared" ref="AE39" si="19">SUM(AE40:AE70)</f>
        <v>28053</v>
      </c>
      <c r="AF39" s="208">
        <f t="shared" ref="AF39" si="20">SUM(AF40:AF70)</f>
        <v>18286.5</v>
      </c>
      <c r="AG39" s="208">
        <f t="shared" ref="AG39" si="21">SUM(AG40:AG70)</f>
        <v>0</v>
      </c>
      <c r="AH39" s="208">
        <f t="shared" ref="AH39" si="22">SUM(AH40:AH70)</f>
        <v>6297.6</v>
      </c>
      <c r="AI39" s="208">
        <f t="shared" ref="AI39" si="23">SUM(AI40:AI70)</f>
        <v>6260.3</v>
      </c>
      <c r="AJ39" s="208">
        <f t="shared" ref="AJ39" si="24">SUM(AJ40:AJ70)</f>
        <v>3397.8</v>
      </c>
      <c r="AK39" s="208">
        <f t="shared" ref="AK39" si="25">SUM(AK40:AK70)</f>
        <v>5200</v>
      </c>
      <c r="AL39" s="208">
        <f t="shared" ref="AL39" si="26">SUM(AL40:AL70)</f>
        <v>54912</v>
      </c>
      <c r="AM39" s="208">
        <f t="shared" ref="AM39" si="27">SUM(AM40:AM70)</f>
        <v>3883.2</v>
      </c>
      <c r="AN39" s="208">
        <f t="shared" ref="AN39" si="28">SUM(AN40:AN70)</f>
        <v>47339.2</v>
      </c>
      <c r="AO39" s="208">
        <f t="shared" ref="AO39" si="29">SUM(AO40:AO70)</f>
        <v>0</v>
      </c>
      <c r="AP39" s="208">
        <f t="shared" ref="AP39" si="30">SUM(AP40:AP70)</f>
        <v>0</v>
      </c>
      <c r="AQ39" s="208">
        <f t="shared" ref="AQ39:BE39" si="31">SUM(AQ40:AQ70)</f>
        <v>0</v>
      </c>
      <c r="AR39" s="208">
        <f t="shared" si="31"/>
        <v>1137</v>
      </c>
      <c r="AS39" s="208">
        <f t="shared" si="31"/>
        <v>26520</v>
      </c>
      <c r="AT39" s="208">
        <f t="shared" si="31"/>
        <v>23729.4</v>
      </c>
      <c r="AU39" s="208">
        <f t="shared" si="31"/>
        <v>0</v>
      </c>
      <c r="AV39" s="208">
        <f t="shared" si="31"/>
        <v>2880</v>
      </c>
      <c r="AW39" s="208">
        <f t="shared" si="31"/>
        <v>6405</v>
      </c>
      <c r="AX39" s="208">
        <f t="shared" si="31"/>
        <v>2280</v>
      </c>
      <c r="AY39" s="208">
        <f t="shared" si="31"/>
        <v>8800</v>
      </c>
      <c r="AZ39" s="208">
        <f t="shared" si="31"/>
        <v>88220</v>
      </c>
      <c r="BA39" s="208">
        <f t="shared" si="31"/>
        <v>6160</v>
      </c>
      <c r="BB39" s="208">
        <f t="shared" si="31"/>
        <v>38610</v>
      </c>
      <c r="BC39" s="208">
        <f t="shared" si="31"/>
        <v>0</v>
      </c>
      <c r="BD39" s="208">
        <f t="shared" si="31"/>
        <v>0</v>
      </c>
      <c r="BE39" s="208">
        <f t="shared" si="31"/>
        <v>0</v>
      </c>
    </row>
    <row r="40" spans="1:57">
      <c r="A40" s="127" t="s">
        <v>73</v>
      </c>
      <c r="B40" s="209">
        <f t="shared" ref="B40:AG40" si="32">SUMIFS($B5:$BA5,$B$1:$BA$1,B$37,$B$3:$BA$3,B$38)*10</f>
        <v>0</v>
      </c>
      <c r="C40" s="209">
        <f t="shared" si="32"/>
        <v>0</v>
      </c>
      <c r="D40" s="209">
        <f t="shared" si="32"/>
        <v>0</v>
      </c>
      <c r="E40" s="209">
        <f t="shared" si="32"/>
        <v>0</v>
      </c>
      <c r="F40" s="209">
        <f t="shared" si="32"/>
        <v>105</v>
      </c>
      <c r="G40" s="209">
        <f t="shared" si="32"/>
        <v>155</v>
      </c>
      <c r="H40" s="209">
        <f t="shared" si="32"/>
        <v>0</v>
      </c>
      <c r="I40" s="209">
        <f t="shared" si="32"/>
        <v>0</v>
      </c>
      <c r="J40" s="209">
        <f t="shared" si="32"/>
        <v>112.6</v>
      </c>
      <c r="K40" s="209">
        <f t="shared" si="32"/>
        <v>0</v>
      </c>
      <c r="L40" s="209">
        <f t="shared" si="32"/>
        <v>0</v>
      </c>
      <c r="M40" s="209">
        <f t="shared" si="32"/>
        <v>0</v>
      </c>
      <c r="N40" s="209">
        <f t="shared" si="32"/>
        <v>0</v>
      </c>
      <c r="O40" s="209">
        <f t="shared" si="32"/>
        <v>0</v>
      </c>
      <c r="P40" s="209">
        <f t="shared" si="32"/>
        <v>0</v>
      </c>
      <c r="Q40" s="209">
        <f t="shared" si="32"/>
        <v>0</v>
      </c>
      <c r="R40" s="209">
        <f t="shared" si="32"/>
        <v>0</v>
      </c>
      <c r="S40" s="209">
        <f t="shared" si="32"/>
        <v>0</v>
      </c>
      <c r="T40" s="209">
        <f t="shared" si="32"/>
        <v>20</v>
      </c>
      <c r="U40" s="209">
        <f t="shared" si="32"/>
        <v>67</v>
      </c>
      <c r="V40" s="209">
        <f t="shared" si="32"/>
        <v>0</v>
      </c>
      <c r="W40" s="209">
        <f t="shared" si="32"/>
        <v>0</v>
      </c>
      <c r="X40" s="209">
        <f t="shared" si="32"/>
        <v>105.6</v>
      </c>
      <c r="Y40" s="209">
        <f t="shared" si="32"/>
        <v>0</v>
      </c>
      <c r="Z40" s="209">
        <f t="shared" si="32"/>
        <v>49.7</v>
      </c>
      <c r="AA40" s="209">
        <f t="shared" si="32"/>
        <v>0</v>
      </c>
      <c r="AB40" s="209">
        <f t="shared" si="32"/>
        <v>0</v>
      </c>
      <c r="AC40" s="209">
        <f t="shared" si="32"/>
        <v>0</v>
      </c>
      <c r="AD40" s="209">
        <f t="shared" si="32"/>
        <v>6.2</v>
      </c>
      <c r="AE40" s="209">
        <f t="shared" si="32"/>
        <v>0</v>
      </c>
      <c r="AF40" s="209">
        <f t="shared" si="32"/>
        <v>0</v>
      </c>
      <c r="AG40" s="209">
        <f t="shared" si="32"/>
        <v>0</v>
      </c>
      <c r="AH40" s="209">
        <f t="shared" ref="AH40:BE40" si="33">SUMIFS($B5:$BA5,$B$1:$BA$1,AH$37,$B$3:$BA$3,AH$38)*10</f>
        <v>0</v>
      </c>
      <c r="AI40" s="209">
        <f t="shared" si="33"/>
        <v>0</v>
      </c>
      <c r="AJ40" s="209">
        <f t="shared" si="33"/>
        <v>0</v>
      </c>
      <c r="AK40" s="209">
        <f t="shared" si="33"/>
        <v>0</v>
      </c>
      <c r="AL40" s="209">
        <f t="shared" si="33"/>
        <v>185.2</v>
      </c>
      <c r="AM40" s="209">
        <f t="shared" si="33"/>
        <v>0</v>
      </c>
      <c r="AN40" s="209">
        <f t="shared" si="33"/>
        <v>49.5</v>
      </c>
      <c r="AO40" s="209">
        <f t="shared" si="33"/>
        <v>0</v>
      </c>
      <c r="AP40" s="209">
        <f t="shared" si="33"/>
        <v>0</v>
      </c>
      <c r="AQ40" s="209">
        <f t="shared" si="33"/>
        <v>0</v>
      </c>
      <c r="AR40" s="209">
        <f t="shared" si="33"/>
        <v>4</v>
      </c>
      <c r="AS40" s="209">
        <f t="shared" si="33"/>
        <v>0</v>
      </c>
      <c r="AT40" s="209">
        <f t="shared" si="33"/>
        <v>30</v>
      </c>
      <c r="AU40" s="209">
        <f t="shared" si="33"/>
        <v>0</v>
      </c>
      <c r="AV40" s="209">
        <f t="shared" si="33"/>
        <v>0</v>
      </c>
      <c r="AW40" s="209">
        <f t="shared" si="33"/>
        <v>0</v>
      </c>
      <c r="AX40" s="209">
        <f t="shared" si="33"/>
        <v>0</v>
      </c>
      <c r="AY40" s="209">
        <f t="shared" si="33"/>
        <v>0</v>
      </c>
      <c r="AZ40" s="209">
        <f t="shared" si="33"/>
        <v>150</v>
      </c>
      <c r="BA40" s="209">
        <f t="shared" si="33"/>
        <v>0</v>
      </c>
      <c r="BB40" s="209">
        <f t="shared" si="33"/>
        <v>0</v>
      </c>
      <c r="BC40" s="209">
        <f t="shared" si="33"/>
        <v>0</v>
      </c>
      <c r="BD40" s="209">
        <f t="shared" si="33"/>
        <v>0</v>
      </c>
      <c r="BE40" s="209">
        <f t="shared" si="33"/>
        <v>0</v>
      </c>
    </row>
    <row r="41" spans="1:57">
      <c r="A41" s="127" t="s">
        <v>75</v>
      </c>
      <c r="B41" s="209">
        <f t="shared" ref="B41:AG41" si="34">SUMIFS($B6:$BA6,$B$1:$BA$1,B$37,$B$3:$BA$3,B$38)*10</f>
        <v>0</v>
      </c>
      <c r="C41" s="209">
        <f t="shared" si="34"/>
        <v>350</v>
      </c>
      <c r="D41" s="209">
        <f t="shared" si="34"/>
        <v>0</v>
      </c>
      <c r="E41" s="209">
        <f t="shared" si="34"/>
        <v>0</v>
      </c>
      <c r="F41" s="209">
        <f t="shared" si="34"/>
        <v>20</v>
      </c>
      <c r="G41" s="209">
        <f t="shared" si="34"/>
        <v>930</v>
      </c>
      <c r="H41" s="209">
        <f t="shared" si="34"/>
        <v>0</v>
      </c>
      <c r="I41" s="209">
        <f t="shared" si="34"/>
        <v>0</v>
      </c>
      <c r="J41" s="209">
        <f t="shared" si="34"/>
        <v>225.4</v>
      </c>
      <c r="K41" s="209">
        <f t="shared" si="34"/>
        <v>0</v>
      </c>
      <c r="L41" s="209">
        <f t="shared" si="34"/>
        <v>129.5</v>
      </c>
      <c r="M41" s="209">
        <f t="shared" si="34"/>
        <v>0</v>
      </c>
      <c r="N41" s="209">
        <f t="shared" si="34"/>
        <v>0</v>
      </c>
      <c r="O41" s="209">
        <f t="shared" si="34"/>
        <v>0</v>
      </c>
      <c r="P41" s="209">
        <f t="shared" si="34"/>
        <v>0</v>
      </c>
      <c r="Q41" s="209">
        <f t="shared" si="34"/>
        <v>50</v>
      </c>
      <c r="R41" s="209">
        <f t="shared" si="34"/>
        <v>0</v>
      </c>
      <c r="S41" s="209">
        <f t="shared" si="34"/>
        <v>0</v>
      </c>
      <c r="T41" s="209">
        <f t="shared" si="34"/>
        <v>171</v>
      </c>
      <c r="U41" s="209">
        <f t="shared" si="34"/>
        <v>650</v>
      </c>
      <c r="V41" s="209">
        <f t="shared" si="34"/>
        <v>0</v>
      </c>
      <c r="W41" s="209">
        <f t="shared" si="34"/>
        <v>0</v>
      </c>
      <c r="X41" s="209">
        <f t="shared" si="34"/>
        <v>208.1</v>
      </c>
      <c r="Y41" s="209">
        <f t="shared" si="34"/>
        <v>72</v>
      </c>
      <c r="Z41" s="209">
        <f t="shared" si="34"/>
        <v>318.1</v>
      </c>
      <c r="AA41" s="209">
        <f t="shared" si="34"/>
        <v>0</v>
      </c>
      <c r="AB41" s="209">
        <f t="shared" si="34"/>
        <v>0</v>
      </c>
      <c r="AC41" s="209">
        <f t="shared" si="34"/>
        <v>0</v>
      </c>
      <c r="AD41" s="209">
        <f t="shared" si="34"/>
        <v>0</v>
      </c>
      <c r="AE41" s="209">
        <f t="shared" si="34"/>
        <v>390</v>
      </c>
      <c r="AF41" s="209">
        <f t="shared" si="34"/>
        <v>0</v>
      </c>
      <c r="AG41" s="209">
        <f t="shared" si="34"/>
        <v>0</v>
      </c>
      <c r="AH41" s="209">
        <f t="shared" ref="AH41:BE41" si="35">SUMIFS($B6:$BA6,$B$1:$BA$1,AH$37,$B$3:$BA$3,AH$38)*10</f>
        <v>106</v>
      </c>
      <c r="AI41" s="209">
        <f t="shared" si="35"/>
        <v>0.4</v>
      </c>
      <c r="AJ41" s="209">
        <f t="shared" si="35"/>
        <v>0</v>
      </c>
      <c r="AK41" s="209">
        <f t="shared" si="35"/>
        <v>0</v>
      </c>
      <c r="AL41" s="209">
        <f t="shared" si="35"/>
        <v>129.8</v>
      </c>
      <c r="AM41" s="209">
        <f t="shared" si="35"/>
        <v>161</v>
      </c>
      <c r="AN41" s="209">
        <f t="shared" si="35"/>
        <v>459.5</v>
      </c>
      <c r="AO41" s="209">
        <f t="shared" si="35"/>
        <v>0</v>
      </c>
      <c r="AP41" s="209">
        <f t="shared" si="35"/>
        <v>0</v>
      </c>
      <c r="AQ41" s="209">
        <f t="shared" si="35"/>
        <v>0</v>
      </c>
      <c r="AR41" s="209">
        <f t="shared" si="35"/>
        <v>2</v>
      </c>
      <c r="AS41" s="209">
        <f t="shared" si="35"/>
        <v>0</v>
      </c>
      <c r="AT41" s="209">
        <f t="shared" si="35"/>
        <v>1</v>
      </c>
      <c r="AU41" s="209">
        <f t="shared" si="35"/>
        <v>0</v>
      </c>
      <c r="AV41" s="209">
        <f t="shared" si="35"/>
        <v>10</v>
      </c>
      <c r="AW41" s="209">
        <f t="shared" si="35"/>
        <v>0</v>
      </c>
      <c r="AX41" s="209">
        <f t="shared" si="35"/>
        <v>0</v>
      </c>
      <c r="AY41" s="209">
        <f t="shared" si="35"/>
        <v>0</v>
      </c>
      <c r="AZ41" s="209">
        <f t="shared" si="35"/>
        <v>400</v>
      </c>
      <c r="BA41" s="209">
        <f t="shared" si="35"/>
        <v>110</v>
      </c>
      <c r="BB41" s="209">
        <f t="shared" si="35"/>
        <v>150</v>
      </c>
      <c r="BC41" s="209">
        <f t="shared" si="35"/>
        <v>0</v>
      </c>
      <c r="BD41" s="209">
        <f t="shared" si="35"/>
        <v>0</v>
      </c>
      <c r="BE41" s="209">
        <f t="shared" si="35"/>
        <v>0</v>
      </c>
    </row>
    <row r="42" spans="1:57">
      <c r="A42" s="127" t="s">
        <v>77</v>
      </c>
      <c r="B42" s="209">
        <f t="shared" ref="B42:AG42" si="36">SUMIFS($B7:$BA7,$B$1:$BA$1,B$37,$B$3:$BA$3,B$38)*10</f>
        <v>12</v>
      </c>
      <c r="C42" s="209">
        <f t="shared" si="36"/>
        <v>2420</v>
      </c>
      <c r="D42" s="209">
        <f t="shared" si="36"/>
        <v>0.4</v>
      </c>
      <c r="E42" s="209">
        <f t="shared" si="36"/>
        <v>0</v>
      </c>
      <c r="F42" s="209">
        <f t="shared" si="36"/>
        <v>101.5</v>
      </c>
      <c r="G42" s="209">
        <f t="shared" si="36"/>
        <v>453.6</v>
      </c>
      <c r="H42" s="209">
        <f t="shared" si="36"/>
        <v>0</v>
      </c>
      <c r="I42" s="209">
        <f t="shared" si="36"/>
        <v>0</v>
      </c>
      <c r="J42" s="209">
        <f t="shared" si="36"/>
        <v>2356.5</v>
      </c>
      <c r="K42" s="209">
        <f t="shared" si="36"/>
        <v>77</v>
      </c>
      <c r="L42" s="209">
        <f t="shared" si="36"/>
        <v>2383.8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133.5</v>
      </c>
      <c r="Q42" s="209">
        <f t="shared" si="36"/>
        <v>2835</v>
      </c>
      <c r="R42" s="209">
        <f t="shared" si="36"/>
        <v>2.7</v>
      </c>
      <c r="S42" s="209">
        <f t="shared" si="36"/>
        <v>0</v>
      </c>
      <c r="T42" s="209">
        <f t="shared" si="36"/>
        <v>91</v>
      </c>
      <c r="U42" s="209">
        <f t="shared" si="36"/>
        <v>466.2</v>
      </c>
      <c r="V42" s="209">
        <f t="shared" si="36"/>
        <v>0</v>
      </c>
      <c r="W42" s="209">
        <f t="shared" si="36"/>
        <v>0</v>
      </c>
      <c r="X42" s="209">
        <f t="shared" si="36"/>
        <v>7150.8</v>
      </c>
      <c r="Y42" s="209">
        <f t="shared" si="36"/>
        <v>88.2</v>
      </c>
      <c r="Z42" s="209">
        <f t="shared" si="36"/>
        <v>6415.7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46.2</v>
      </c>
      <c r="AE42" s="209">
        <f t="shared" si="36"/>
        <v>126.5</v>
      </c>
      <c r="AF42" s="209">
        <f t="shared" si="36"/>
        <v>10.4</v>
      </c>
      <c r="AG42" s="209">
        <f t="shared" si="36"/>
        <v>0</v>
      </c>
      <c r="AH42" s="209">
        <f t="shared" ref="AH42:BE42" si="37">SUMIFS($B7:$BA7,$B$1:$BA$1,AH$37,$B$3:$BA$3,AH$38)*10</f>
        <v>872</v>
      </c>
      <c r="AI42" s="209">
        <f t="shared" si="37"/>
        <v>0</v>
      </c>
      <c r="AJ42" s="209">
        <f t="shared" si="37"/>
        <v>0</v>
      </c>
      <c r="AK42" s="209">
        <f t="shared" si="37"/>
        <v>600</v>
      </c>
      <c r="AL42" s="209">
        <f t="shared" si="37"/>
        <v>7308.5</v>
      </c>
      <c r="AM42" s="209">
        <f t="shared" si="37"/>
        <v>465.6</v>
      </c>
      <c r="AN42" s="209">
        <f t="shared" si="37"/>
        <v>2704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1520</v>
      </c>
      <c r="AU42" s="209">
        <f t="shared" si="37"/>
        <v>0</v>
      </c>
      <c r="AV42" s="209">
        <f t="shared" si="37"/>
        <v>100</v>
      </c>
      <c r="AW42" s="209">
        <f t="shared" si="37"/>
        <v>0</v>
      </c>
      <c r="AX42" s="209">
        <f t="shared" si="37"/>
        <v>0</v>
      </c>
      <c r="AY42" s="209">
        <f t="shared" si="37"/>
        <v>1500</v>
      </c>
      <c r="AZ42" s="209">
        <f t="shared" si="37"/>
        <v>9340</v>
      </c>
      <c r="BA42" s="209">
        <f t="shared" si="37"/>
        <v>40</v>
      </c>
      <c r="BB42" s="209">
        <f t="shared" si="37"/>
        <v>2500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</row>
    <row r="43" spans="1:57">
      <c r="A43" s="127" t="s">
        <v>79</v>
      </c>
      <c r="B43" s="209">
        <f t="shared" ref="B43:AG43" si="38">SUMIFS($B8:$BA8,$B$1:$BA$1,B$37,$B$3:$BA$3,B$38)*10</f>
        <v>0</v>
      </c>
      <c r="C43" s="209">
        <f t="shared" si="38"/>
        <v>0</v>
      </c>
      <c r="D43" s="209">
        <f t="shared" si="38"/>
        <v>0.7</v>
      </c>
      <c r="E43" s="209">
        <f t="shared" si="38"/>
        <v>700</v>
      </c>
      <c r="F43" s="209">
        <f t="shared" si="38"/>
        <v>0</v>
      </c>
      <c r="G43" s="209">
        <f t="shared" si="38"/>
        <v>0</v>
      </c>
      <c r="H43" s="209">
        <f t="shared" si="38"/>
        <v>0</v>
      </c>
      <c r="I43" s="209">
        <f t="shared" si="38"/>
        <v>0</v>
      </c>
      <c r="J43" s="209">
        <f t="shared" si="38"/>
        <v>1579.8</v>
      </c>
      <c r="K43" s="209">
        <f t="shared" si="38"/>
        <v>24.3</v>
      </c>
      <c r="L43" s="209">
        <f t="shared" si="38"/>
        <v>2141.6</v>
      </c>
      <c r="M43" s="209">
        <f t="shared" si="38"/>
        <v>0</v>
      </c>
      <c r="N43" s="209">
        <f t="shared" si="38"/>
        <v>0</v>
      </c>
      <c r="O43" s="209">
        <f t="shared" si="38"/>
        <v>0</v>
      </c>
      <c r="P43" s="209">
        <f t="shared" si="38"/>
        <v>18</v>
      </c>
      <c r="Q43" s="209">
        <f t="shared" si="38"/>
        <v>1038</v>
      </c>
      <c r="R43" s="209">
        <f t="shared" si="38"/>
        <v>0.6</v>
      </c>
      <c r="S43" s="209">
        <f t="shared" si="38"/>
        <v>1670</v>
      </c>
      <c r="T43" s="209">
        <f t="shared" si="38"/>
        <v>0</v>
      </c>
      <c r="U43" s="209">
        <f t="shared" si="38"/>
        <v>97</v>
      </c>
      <c r="V43" s="209">
        <f t="shared" si="38"/>
        <v>0</v>
      </c>
      <c r="W43" s="209">
        <f t="shared" si="38"/>
        <v>0</v>
      </c>
      <c r="X43" s="209">
        <f t="shared" si="38"/>
        <v>2203</v>
      </c>
      <c r="Y43" s="209">
        <f t="shared" si="38"/>
        <v>20</v>
      </c>
      <c r="Z43" s="209">
        <f t="shared" si="38"/>
        <v>7199.5</v>
      </c>
      <c r="AA43" s="209">
        <f t="shared" si="38"/>
        <v>0</v>
      </c>
      <c r="AB43" s="209">
        <f t="shared" si="38"/>
        <v>0</v>
      </c>
      <c r="AC43" s="209">
        <f t="shared" si="38"/>
        <v>0</v>
      </c>
      <c r="AD43" s="209">
        <f t="shared" si="38"/>
        <v>144</v>
      </c>
      <c r="AE43" s="209">
        <f t="shared" si="38"/>
        <v>6330</v>
      </c>
      <c r="AF43" s="209">
        <f t="shared" si="38"/>
        <v>3.2</v>
      </c>
      <c r="AG43" s="209">
        <f t="shared" si="38"/>
        <v>0</v>
      </c>
      <c r="AH43" s="209">
        <f t="shared" ref="AH43:BE43" si="39">SUMIFS($B8:$BA8,$B$1:$BA$1,AH$37,$B$3:$BA$3,AH$38)*10</f>
        <v>63</v>
      </c>
      <c r="AI43" s="209">
        <f t="shared" si="39"/>
        <v>9.8</v>
      </c>
      <c r="AJ43" s="209">
        <f t="shared" si="39"/>
        <v>0</v>
      </c>
      <c r="AK43" s="209">
        <f t="shared" si="39"/>
        <v>0</v>
      </c>
      <c r="AL43" s="209">
        <f t="shared" si="39"/>
        <v>1492.5</v>
      </c>
      <c r="AM43" s="209">
        <f t="shared" si="39"/>
        <v>1.5</v>
      </c>
      <c r="AN43" s="209">
        <f t="shared" si="39"/>
        <v>1490.6</v>
      </c>
      <c r="AO43" s="209">
        <f t="shared" si="39"/>
        <v>0</v>
      </c>
      <c r="AP43" s="209">
        <f t="shared" si="39"/>
        <v>0</v>
      </c>
      <c r="AQ43" s="209">
        <f t="shared" si="39"/>
        <v>0</v>
      </c>
      <c r="AR43" s="209">
        <f t="shared" si="39"/>
        <v>40</v>
      </c>
      <c r="AS43" s="209">
        <f t="shared" si="39"/>
        <v>2410</v>
      </c>
      <c r="AT43" s="209">
        <f t="shared" si="39"/>
        <v>4</v>
      </c>
      <c r="AU43" s="209">
        <f t="shared" si="39"/>
        <v>0</v>
      </c>
      <c r="AV43" s="209">
        <f t="shared" si="39"/>
        <v>40</v>
      </c>
      <c r="AW43" s="209">
        <f t="shared" si="39"/>
        <v>0</v>
      </c>
      <c r="AX43" s="209">
        <f t="shared" si="39"/>
        <v>0</v>
      </c>
      <c r="AY43" s="209">
        <f t="shared" si="39"/>
        <v>0</v>
      </c>
      <c r="AZ43" s="209">
        <f t="shared" si="39"/>
        <v>2370</v>
      </c>
      <c r="BA43" s="209">
        <f t="shared" si="39"/>
        <v>410</v>
      </c>
      <c r="BB43" s="209">
        <f t="shared" si="39"/>
        <v>1950</v>
      </c>
      <c r="BC43" s="209">
        <f t="shared" si="39"/>
        <v>0</v>
      </c>
      <c r="BD43" s="209">
        <f t="shared" si="39"/>
        <v>0</v>
      </c>
      <c r="BE43" s="209">
        <f t="shared" si="39"/>
        <v>0</v>
      </c>
    </row>
    <row r="44" spans="1:57">
      <c r="A44" s="127" t="s">
        <v>81</v>
      </c>
      <c r="B44" s="209">
        <f t="shared" ref="B44:AG44" si="40">SUMIFS($B9:$BA9,$B$1:$BA$1,B$37,$B$3:$BA$3,B$38)*10</f>
        <v>0</v>
      </c>
      <c r="C44" s="209">
        <f t="shared" si="40"/>
        <v>3400</v>
      </c>
      <c r="D44" s="209">
        <f t="shared" si="40"/>
        <v>0</v>
      </c>
      <c r="E44" s="209">
        <f t="shared" si="40"/>
        <v>700</v>
      </c>
      <c r="F44" s="209">
        <f t="shared" si="40"/>
        <v>0</v>
      </c>
      <c r="G44" s="209">
        <f t="shared" si="40"/>
        <v>0</v>
      </c>
      <c r="H44" s="209">
        <f t="shared" si="40"/>
        <v>0</v>
      </c>
      <c r="I44" s="209">
        <f t="shared" si="40"/>
        <v>0</v>
      </c>
      <c r="J44" s="209">
        <f t="shared" si="40"/>
        <v>1233.6</v>
      </c>
      <c r="K44" s="209">
        <f t="shared" si="40"/>
        <v>0</v>
      </c>
      <c r="L44" s="209">
        <f t="shared" si="40"/>
        <v>1243.9</v>
      </c>
      <c r="M44" s="209">
        <f t="shared" si="40"/>
        <v>0</v>
      </c>
      <c r="N44" s="209">
        <f t="shared" si="40"/>
        <v>0</v>
      </c>
      <c r="O44" s="209">
        <f t="shared" si="40"/>
        <v>0</v>
      </c>
      <c r="P44" s="209">
        <f t="shared" si="40"/>
        <v>60</v>
      </c>
      <c r="Q44" s="209">
        <f t="shared" si="40"/>
        <v>4141</v>
      </c>
      <c r="R44" s="209">
        <f t="shared" si="40"/>
        <v>0</v>
      </c>
      <c r="S44" s="209">
        <f t="shared" si="40"/>
        <v>0</v>
      </c>
      <c r="T44" s="209">
        <f t="shared" si="40"/>
        <v>15</v>
      </c>
      <c r="U44" s="209">
        <f t="shared" si="40"/>
        <v>0</v>
      </c>
      <c r="V44" s="209">
        <f t="shared" si="40"/>
        <v>0</v>
      </c>
      <c r="W44" s="209">
        <f t="shared" si="40"/>
        <v>0</v>
      </c>
      <c r="X44" s="209">
        <f t="shared" si="40"/>
        <v>1470.8</v>
      </c>
      <c r="Y44" s="209">
        <f t="shared" si="40"/>
        <v>12.5</v>
      </c>
      <c r="Z44" s="209">
        <f t="shared" si="40"/>
        <v>8432.4</v>
      </c>
      <c r="AA44" s="209">
        <f t="shared" si="40"/>
        <v>0</v>
      </c>
      <c r="AB44" s="209">
        <f t="shared" si="40"/>
        <v>0</v>
      </c>
      <c r="AC44" s="209">
        <f t="shared" si="40"/>
        <v>0</v>
      </c>
      <c r="AD44" s="209">
        <f t="shared" si="40"/>
        <v>102.5</v>
      </c>
      <c r="AE44" s="209">
        <f t="shared" si="40"/>
        <v>3020</v>
      </c>
      <c r="AF44" s="209">
        <f t="shared" si="40"/>
        <v>0</v>
      </c>
      <c r="AG44" s="209">
        <f t="shared" si="40"/>
        <v>0</v>
      </c>
      <c r="AH44" s="209">
        <f t="shared" ref="AH44:BE44" si="41">SUMIFS($B9:$BA9,$B$1:$BA$1,AH$37,$B$3:$BA$3,AH$38)*10</f>
        <v>39</v>
      </c>
      <c r="AI44" s="209">
        <f t="shared" si="41"/>
        <v>0</v>
      </c>
      <c r="AJ44" s="209">
        <f t="shared" si="41"/>
        <v>0</v>
      </c>
      <c r="AK44" s="209">
        <f t="shared" si="41"/>
        <v>0</v>
      </c>
      <c r="AL44" s="209">
        <f t="shared" si="41"/>
        <v>1739.2</v>
      </c>
      <c r="AM44" s="209">
        <f t="shared" si="41"/>
        <v>322.5</v>
      </c>
      <c r="AN44" s="209">
        <f t="shared" si="41"/>
        <v>1567.5</v>
      </c>
      <c r="AO44" s="209">
        <f t="shared" si="41"/>
        <v>0</v>
      </c>
      <c r="AP44" s="209">
        <f t="shared" si="41"/>
        <v>0</v>
      </c>
      <c r="AQ44" s="209">
        <f t="shared" si="41"/>
        <v>0</v>
      </c>
      <c r="AR44" s="209">
        <f t="shared" si="41"/>
        <v>10</v>
      </c>
      <c r="AS44" s="209">
        <f t="shared" si="41"/>
        <v>6040</v>
      </c>
      <c r="AT44" s="209">
        <f t="shared" si="41"/>
        <v>0</v>
      </c>
      <c r="AU44" s="209">
        <f t="shared" si="41"/>
        <v>0</v>
      </c>
      <c r="AV44" s="209">
        <f t="shared" si="41"/>
        <v>10</v>
      </c>
      <c r="AW44" s="209">
        <f t="shared" si="41"/>
        <v>0</v>
      </c>
      <c r="AX44" s="209">
        <f t="shared" si="41"/>
        <v>0</v>
      </c>
      <c r="AY44" s="209">
        <f t="shared" si="41"/>
        <v>0</v>
      </c>
      <c r="AZ44" s="209">
        <f t="shared" si="41"/>
        <v>1510</v>
      </c>
      <c r="BA44" s="209">
        <f t="shared" si="41"/>
        <v>360</v>
      </c>
      <c r="BB44" s="209">
        <f t="shared" si="41"/>
        <v>5510</v>
      </c>
      <c r="BC44" s="209">
        <f t="shared" si="41"/>
        <v>0</v>
      </c>
      <c r="BD44" s="209">
        <f t="shared" si="41"/>
        <v>0</v>
      </c>
      <c r="BE44" s="209">
        <f t="shared" si="41"/>
        <v>0</v>
      </c>
    </row>
    <row r="45" spans="1:57">
      <c r="A45" s="127" t="s">
        <v>83</v>
      </c>
      <c r="B45" s="209">
        <f t="shared" ref="B45:AG45" si="42">SUMIFS($B10:$BA10,$B$1:$BA$1,B$37,$B$3:$BA$3,B$38)*10</f>
        <v>0</v>
      </c>
      <c r="C45" s="209">
        <f t="shared" si="42"/>
        <v>0</v>
      </c>
      <c r="D45" s="209">
        <f t="shared" si="42"/>
        <v>0</v>
      </c>
      <c r="E45" s="209">
        <f t="shared" si="42"/>
        <v>0</v>
      </c>
      <c r="F45" s="209">
        <f t="shared" si="42"/>
        <v>0</v>
      </c>
      <c r="G45" s="209">
        <f t="shared" si="42"/>
        <v>0</v>
      </c>
      <c r="H45" s="209">
        <f t="shared" si="42"/>
        <v>0</v>
      </c>
      <c r="I45" s="209">
        <f t="shared" si="42"/>
        <v>0</v>
      </c>
      <c r="J45" s="209">
        <f t="shared" si="42"/>
        <v>340.5</v>
      </c>
      <c r="K45" s="209">
        <f t="shared" si="42"/>
        <v>16.1</v>
      </c>
      <c r="L45" s="209">
        <f t="shared" si="42"/>
        <v>776.3</v>
      </c>
      <c r="M45" s="209">
        <f t="shared" si="42"/>
        <v>0</v>
      </c>
      <c r="N45" s="209">
        <f t="shared" si="42"/>
        <v>0</v>
      </c>
      <c r="O45" s="209">
        <f t="shared" si="42"/>
        <v>0</v>
      </c>
      <c r="P45" s="209">
        <f t="shared" si="42"/>
        <v>61.2</v>
      </c>
      <c r="Q45" s="209">
        <f t="shared" si="42"/>
        <v>800</v>
      </c>
      <c r="R45" s="209">
        <f t="shared" si="42"/>
        <v>1.1</v>
      </c>
      <c r="S45" s="209">
        <f t="shared" si="42"/>
        <v>0</v>
      </c>
      <c r="T45" s="209">
        <f t="shared" si="42"/>
        <v>18</v>
      </c>
      <c r="U45" s="209">
        <f t="shared" si="42"/>
        <v>100</v>
      </c>
      <c r="V45" s="209">
        <f t="shared" si="42"/>
        <v>0</v>
      </c>
      <c r="W45" s="209">
        <f t="shared" si="42"/>
        <v>0</v>
      </c>
      <c r="X45" s="209">
        <f t="shared" si="42"/>
        <v>564.1</v>
      </c>
      <c r="Y45" s="209">
        <f t="shared" si="42"/>
        <v>0</v>
      </c>
      <c r="Z45" s="209">
        <f t="shared" si="42"/>
        <v>1473.9</v>
      </c>
      <c r="AA45" s="209">
        <f t="shared" si="42"/>
        <v>0</v>
      </c>
      <c r="AB45" s="209">
        <f t="shared" si="42"/>
        <v>0</v>
      </c>
      <c r="AC45" s="209">
        <f t="shared" si="42"/>
        <v>0</v>
      </c>
      <c r="AD45" s="209">
        <f t="shared" si="42"/>
        <v>104</v>
      </c>
      <c r="AE45" s="209">
        <f t="shared" si="42"/>
        <v>660</v>
      </c>
      <c r="AF45" s="209">
        <f t="shared" si="42"/>
        <v>4.2</v>
      </c>
      <c r="AG45" s="209">
        <f t="shared" si="42"/>
        <v>0</v>
      </c>
      <c r="AH45" s="209">
        <f t="shared" ref="AH45:BE45" si="43">SUMIFS($B10:$BA10,$B$1:$BA$1,AH$37,$B$3:$BA$3,AH$38)*10</f>
        <v>203</v>
      </c>
      <c r="AI45" s="209">
        <f t="shared" si="43"/>
        <v>0</v>
      </c>
      <c r="AJ45" s="209">
        <f t="shared" si="43"/>
        <v>1118.8</v>
      </c>
      <c r="AK45" s="209">
        <f t="shared" si="43"/>
        <v>0</v>
      </c>
      <c r="AL45" s="209">
        <f t="shared" si="43"/>
        <v>777.2</v>
      </c>
      <c r="AM45" s="209">
        <f t="shared" si="43"/>
        <v>119.7</v>
      </c>
      <c r="AN45" s="209">
        <f t="shared" si="43"/>
        <v>782.5</v>
      </c>
      <c r="AO45" s="209">
        <f t="shared" si="43"/>
        <v>0</v>
      </c>
      <c r="AP45" s="209">
        <f t="shared" si="43"/>
        <v>0</v>
      </c>
      <c r="AQ45" s="209">
        <f t="shared" si="43"/>
        <v>0</v>
      </c>
      <c r="AR45" s="209">
        <f t="shared" si="43"/>
        <v>180</v>
      </c>
      <c r="AS45" s="209">
        <f t="shared" si="43"/>
        <v>880</v>
      </c>
      <c r="AT45" s="209">
        <f t="shared" si="43"/>
        <v>0.4</v>
      </c>
      <c r="AU45" s="209">
        <f t="shared" si="43"/>
        <v>0</v>
      </c>
      <c r="AV45" s="209">
        <f t="shared" si="43"/>
        <v>150</v>
      </c>
      <c r="AW45" s="209">
        <f t="shared" si="43"/>
        <v>0</v>
      </c>
      <c r="AX45" s="209">
        <f t="shared" si="43"/>
        <v>1120</v>
      </c>
      <c r="AY45" s="209">
        <f t="shared" si="43"/>
        <v>0</v>
      </c>
      <c r="AZ45" s="209">
        <f t="shared" si="43"/>
        <v>1230</v>
      </c>
      <c r="BA45" s="209">
        <f t="shared" si="43"/>
        <v>190</v>
      </c>
      <c r="BB45" s="209">
        <f t="shared" si="43"/>
        <v>900</v>
      </c>
      <c r="BC45" s="209">
        <f t="shared" si="43"/>
        <v>0</v>
      </c>
      <c r="BD45" s="209">
        <f t="shared" si="43"/>
        <v>0</v>
      </c>
      <c r="BE45" s="209">
        <f t="shared" si="43"/>
        <v>0</v>
      </c>
    </row>
    <row r="46" spans="1:57">
      <c r="A46" s="127" t="s">
        <v>85</v>
      </c>
      <c r="B46" s="209">
        <f t="shared" ref="B46:AG46" si="44">SUMIFS($B11:$BA11,$B$1:$BA$1,B$37,$B$3:$BA$3,B$38)*10</f>
        <v>0</v>
      </c>
      <c r="C46" s="209">
        <f t="shared" si="44"/>
        <v>0</v>
      </c>
      <c r="D46" s="209">
        <f t="shared" si="44"/>
        <v>604.1</v>
      </c>
      <c r="E46" s="209">
        <f t="shared" si="44"/>
        <v>0</v>
      </c>
      <c r="F46" s="209">
        <f t="shared" si="44"/>
        <v>0</v>
      </c>
      <c r="G46" s="209">
        <f t="shared" si="44"/>
        <v>0</v>
      </c>
      <c r="H46" s="209">
        <f t="shared" si="44"/>
        <v>0</v>
      </c>
      <c r="I46" s="209">
        <f t="shared" si="44"/>
        <v>0</v>
      </c>
      <c r="J46" s="209">
        <f t="shared" si="44"/>
        <v>93.2</v>
      </c>
      <c r="K46" s="209">
        <f t="shared" si="44"/>
        <v>0</v>
      </c>
      <c r="L46" s="209">
        <f t="shared" si="44"/>
        <v>412.3</v>
      </c>
      <c r="M46" s="209">
        <f t="shared" si="44"/>
        <v>0</v>
      </c>
      <c r="N46" s="209">
        <f t="shared" si="44"/>
        <v>0</v>
      </c>
      <c r="O46" s="209">
        <f t="shared" si="44"/>
        <v>0</v>
      </c>
      <c r="P46" s="209">
        <f t="shared" si="44"/>
        <v>35</v>
      </c>
      <c r="Q46" s="209">
        <f t="shared" si="44"/>
        <v>0</v>
      </c>
      <c r="R46" s="209">
        <f t="shared" si="44"/>
        <v>685.3</v>
      </c>
      <c r="S46" s="209">
        <f t="shared" si="44"/>
        <v>0</v>
      </c>
      <c r="T46" s="209">
        <f t="shared" si="44"/>
        <v>0</v>
      </c>
      <c r="U46" s="209">
        <f t="shared" si="44"/>
        <v>0</v>
      </c>
      <c r="V46" s="209">
        <f t="shared" si="44"/>
        <v>0</v>
      </c>
      <c r="W46" s="209">
        <f t="shared" si="44"/>
        <v>0</v>
      </c>
      <c r="X46" s="209">
        <f t="shared" si="44"/>
        <v>587</v>
      </c>
      <c r="Y46" s="209">
        <f t="shared" si="44"/>
        <v>0</v>
      </c>
      <c r="Z46" s="209">
        <f t="shared" si="44"/>
        <v>389.7</v>
      </c>
      <c r="AA46" s="209">
        <f t="shared" si="44"/>
        <v>0</v>
      </c>
      <c r="AB46" s="209">
        <f t="shared" si="44"/>
        <v>0</v>
      </c>
      <c r="AC46" s="209">
        <f t="shared" si="44"/>
        <v>0</v>
      </c>
      <c r="AD46" s="209">
        <f t="shared" si="44"/>
        <v>125</v>
      </c>
      <c r="AE46" s="209">
        <f t="shared" si="44"/>
        <v>0</v>
      </c>
      <c r="AF46" s="209">
        <f t="shared" si="44"/>
        <v>80</v>
      </c>
      <c r="AG46" s="209">
        <f t="shared" si="44"/>
        <v>0</v>
      </c>
      <c r="AH46" s="209">
        <f t="shared" ref="AH46:BE46" si="45">SUMIFS($B11:$BA11,$B$1:$BA$1,AH$37,$B$3:$BA$3,AH$38)*10</f>
        <v>28.5</v>
      </c>
      <c r="AI46" s="209">
        <f t="shared" si="45"/>
        <v>0</v>
      </c>
      <c r="AJ46" s="209">
        <f t="shared" si="45"/>
        <v>0</v>
      </c>
      <c r="AK46" s="209">
        <f t="shared" si="45"/>
        <v>1050</v>
      </c>
      <c r="AL46" s="209">
        <f t="shared" si="45"/>
        <v>90</v>
      </c>
      <c r="AM46" s="209">
        <f t="shared" si="45"/>
        <v>0</v>
      </c>
      <c r="AN46" s="209">
        <f t="shared" si="45"/>
        <v>1299.1</v>
      </c>
      <c r="AO46" s="209">
        <f t="shared" si="45"/>
        <v>0</v>
      </c>
      <c r="AP46" s="209">
        <f t="shared" si="45"/>
        <v>0</v>
      </c>
      <c r="AQ46" s="209">
        <f t="shared" si="45"/>
        <v>0</v>
      </c>
      <c r="AR46" s="209">
        <f t="shared" si="45"/>
        <v>30</v>
      </c>
      <c r="AS46" s="209">
        <f t="shared" si="45"/>
        <v>0</v>
      </c>
      <c r="AT46" s="209">
        <f t="shared" si="45"/>
        <v>370</v>
      </c>
      <c r="AU46" s="209">
        <f t="shared" si="45"/>
        <v>0</v>
      </c>
      <c r="AV46" s="209">
        <f t="shared" si="45"/>
        <v>0</v>
      </c>
      <c r="AW46" s="209">
        <f t="shared" si="45"/>
        <v>0</v>
      </c>
      <c r="AX46" s="209">
        <f t="shared" si="45"/>
        <v>0</v>
      </c>
      <c r="AY46" s="209">
        <f t="shared" si="45"/>
        <v>350</v>
      </c>
      <c r="AZ46" s="209">
        <f t="shared" si="45"/>
        <v>410</v>
      </c>
      <c r="BA46" s="209">
        <f t="shared" si="45"/>
        <v>0</v>
      </c>
      <c r="BB46" s="209">
        <f t="shared" si="45"/>
        <v>4780</v>
      </c>
      <c r="BC46" s="209">
        <f t="shared" si="45"/>
        <v>0</v>
      </c>
      <c r="BD46" s="209">
        <f t="shared" si="45"/>
        <v>0</v>
      </c>
      <c r="BE46" s="209">
        <f t="shared" si="45"/>
        <v>0</v>
      </c>
    </row>
    <row r="47" spans="1:57">
      <c r="A47" s="127" t="s">
        <v>87</v>
      </c>
      <c r="B47" s="209">
        <f t="shared" ref="B47:AG47" si="46">SUMIFS($B12:$BA12,$B$1:$BA$1,B$37,$B$3:$BA$3,B$38)*10</f>
        <v>309.8</v>
      </c>
      <c r="C47" s="209">
        <f t="shared" si="46"/>
        <v>471.5</v>
      </c>
      <c r="D47" s="209">
        <f t="shared" si="46"/>
        <v>41.8</v>
      </c>
      <c r="E47" s="209">
        <f t="shared" si="46"/>
        <v>0</v>
      </c>
      <c r="F47" s="209">
        <f t="shared" si="46"/>
        <v>15</v>
      </c>
      <c r="G47" s="209">
        <f t="shared" si="46"/>
        <v>65</v>
      </c>
      <c r="H47" s="209">
        <f t="shared" si="46"/>
        <v>0</v>
      </c>
      <c r="I47" s="209">
        <f t="shared" si="46"/>
        <v>0</v>
      </c>
      <c r="J47" s="209">
        <f t="shared" si="46"/>
        <v>591</v>
      </c>
      <c r="K47" s="209">
        <f t="shared" si="46"/>
        <v>19.1</v>
      </c>
      <c r="L47" s="209">
        <f t="shared" si="46"/>
        <v>122</v>
      </c>
      <c r="M47" s="209">
        <f t="shared" si="46"/>
        <v>0</v>
      </c>
      <c r="N47" s="209">
        <f t="shared" si="46"/>
        <v>0</v>
      </c>
      <c r="O47" s="209">
        <f t="shared" si="46"/>
        <v>0</v>
      </c>
      <c r="P47" s="209">
        <f t="shared" si="46"/>
        <v>324</v>
      </c>
      <c r="Q47" s="209">
        <f t="shared" si="46"/>
        <v>1348</v>
      </c>
      <c r="R47" s="209">
        <f t="shared" si="46"/>
        <v>20.5</v>
      </c>
      <c r="S47" s="209">
        <f t="shared" si="46"/>
        <v>0</v>
      </c>
      <c r="T47" s="209">
        <f t="shared" si="46"/>
        <v>24</v>
      </c>
      <c r="U47" s="209">
        <f t="shared" si="46"/>
        <v>6</v>
      </c>
      <c r="V47" s="209">
        <f t="shared" si="46"/>
        <v>0</v>
      </c>
      <c r="W47" s="209">
        <f t="shared" si="46"/>
        <v>0</v>
      </c>
      <c r="X47" s="209">
        <f t="shared" si="46"/>
        <v>435.2</v>
      </c>
      <c r="Y47" s="209">
        <f t="shared" si="46"/>
        <v>96</v>
      </c>
      <c r="Z47" s="209">
        <f t="shared" si="46"/>
        <v>758</v>
      </c>
      <c r="AA47" s="209">
        <f t="shared" si="46"/>
        <v>0</v>
      </c>
      <c r="AB47" s="209">
        <f t="shared" si="46"/>
        <v>0</v>
      </c>
      <c r="AC47" s="209">
        <f t="shared" si="46"/>
        <v>0</v>
      </c>
      <c r="AD47" s="209">
        <f t="shared" si="46"/>
        <v>715</v>
      </c>
      <c r="AE47" s="209">
        <f t="shared" si="46"/>
        <v>529</v>
      </c>
      <c r="AF47" s="209">
        <f t="shared" si="46"/>
        <v>0</v>
      </c>
      <c r="AG47" s="209">
        <f t="shared" si="46"/>
        <v>0</v>
      </c>
      <c r="AH47" s="209">
        <f t="shared" ref="AH47:BE47" si="47">SUMIFS($B12:$BA12,$B$1:$BA$1,AH$37,$B$3:$BA$3,AH$38)*10</f>
        <v>7.5</v>
      </c>
      <c r="AI47" s="209">
        <f t="shared" si="47"/>
        <v>3</v>
      </c>
      <c r="AJ47" s="209">
        <f t="shared" si="47"/>
        <v>0</v>
      </c>
      <c r="AK47" s="209">
        <f t="shared" si="47"/>
        <v>300</v>
      </c>
      <c r="AL47" s="209">
        <f t="shared" si="47"/>
        <v>1021.2</v>
      </c>
      <c r="AM47" s="209">
        <f t="shared" si="47"/>
        <v>92</v>
      </c>
      <c r="AN47" s="209">
        <f t="shared" si="47"/>
        <v>1487.2</v>
      </c>
      <c r="AO47" s="209">
        <f t="shared" si="47"/>
        <v>0</v>
      </c>
      <c r="AP47" s="209">
        <f t="shared" si="47"/>
        <v>0</v>
      </c>
      <c r="AQ47" s="209">
        <f t="shared" si="47"/>
        <v>0</v>
      </c>
      <c r="AR47" s="209">
        <f t="shared" si="47"/>
        <v>280</v>
      </c>
      <c r="AS47" s="209">
        <f t="shared" si="47"/>
        <v>70</v>
      </c>
      <c r="AT47" s="209">
        <f t="shared" si="47"/>
        <v>910</v>
      </c>
      <c r="AU47" s="209">
        <f t="shared" si="47"/>
        <v>0</v>
      </c>
      <c r="AV47" s="209">
        <f t="shared" si="47"/>
        <v>100</v>
      </c>
      <c r="AW47" s="209">
        <f t="shared" si="47"/>
        <v>0</v>
      </c>
      <c r="AX47" s="209">
        <f t="shared" si="47"/>
        <v>0</v>
      </c>
      <c r="AY47" s="209">
        <f t="shared" si="47"/>
        <v>900</v>
      </c>
      <c r="AZ47" s="209">
        <f t="shared" si="47"/>
        <v>560</v>
      </c>
      <c r="BA47" s="209">
        <f t="shared" si="47"/>
        <v>80</v>
      </c>
      <c r="BB47" s="209">
        <f t="shared" si="47"/>
        <v>1090</v>
      </c>
      <c r="BC47" s="209">
        <f t="shared" si="47"/>
        <v>0</v>
      </c>
      <c r="BD47" s="209">
        <f t="shared" si="47"/>
        <v>0</v>
      </c>
      <c r="BE47" s="209">
        <f t="shared" si="47"/>
        <v>0</v>
      </c>
    </row>
    <row r="48" spans="1:57">
      <c r="A48" s="127" t="s">
        <v>88</v>
      </c>
      <c r="B48" s="209">
        <f t="shared" ref="B48:AG48" si="48">SUMIFS($B13:$BA13,$B$1:$BA$1,B$37,$B$3:$BA$3,B$38)*10</f>
        <v>0</v>
      </c>
      <c r="C48" s="209">
        <f t="shared" si="48"/>
        <v>0</v>
      </c>
      <c r="D48" s="209">
        <f t="shared" si="48"/>
        <v>0</v>
      </c>
      <c r="E48" s="209">
        <f t="shared" si="48"/>
        <v>0</v>
      </c>
      <c r="F48" s="209">
        <f t="shared" si="48"/>
        <v>150</v>
      </c>
      <c r="G48" s="209">
        <f t="shared" si="48"/>
        <v>992.6</v>
      </c>
      <c r="H48" s="209">
        <f t="shared" si="48"/>
        <v>0</v>
      </c>
      <c r="I48" s="209">
        <f t="shared" si="48"/>
        <v>0</v>
      </c>
      <c r="J48" s="209">
        <f t="shared" si="48"/>
        <v>199.9</v>
      </c>
      <c r="K48" s="209">
        <f t="shared" si="48"/>
        <v>2.1</v>
      </c>
      <c r="L48" s="209">
        <f t="shared" si="48"/>
        <v>112</v>
      </c>
      <c r="M48" s="209">
        <f t="shared" si="48"/>
        <v>0</v>
      </c>
      <c r="N48" s="209">
        <f t="shared" si="48"/>
        <v>0</v>
      </c>
      <c r="O48" s="209">
        <f t="shared" si="48"/>
        <v>0</v>
      </c>
      <c r="P48" s="209">
        <f t="shared" si="48"/>
        <v>0</v>
      </c>
      <c r="Q48" s="209">
        <f t="shared" si="48"/>
        <v>0</v>
      </c>
      <c r="R48" s="209">
        <f t="shared" si="48"/>
        <v>0</v>
      </c>
      <c r="S48" s="209">
        <f t="shared" si="48"/>
        <v>0</v>
      </c>
      <c r="T48" s="209">
        <f t="shared" si="48"/>
        <v>0</v>
      </c>
      <c r="U48" s="209">
        <f t="shared" si="48"/>
        <v>0</v>
      </c>
      <c r="V48" s="209">
        <f t="shared" si="48"/>
        <v>0</v>
      </c>
      <c r="W48" s="209">
        <f t="shared" si="48"/>
        <v>0</v>
      </c>
      <c r="X48" s="209">
        <f t="shared" si="48"/>
        <v>280.6</v>
      </c>
      <c r="Y48" s="209">
        <f t="shared" si="48"/>
        <v>5.5</v>
      </c>
      <c r="Z48" s="209">
        <f t="shared" si="48"/>
        <v>12</v>
      </c>
      <c r="AA48" s="209">
        <f t="shared" si="48"/>
        <v>0</v>
      </c>
      <c r="AB48" s="209">
        <f t="shared" si="48"/>
        <v>0</v>
      </c>
      <c r="AC48" s="209">
        <f t="shared" si="48"/>
        <v>0</v>
      </c>
      <c r="AD48" s="209">
        <f t="shared" si="48"/>
        <v>0</v>
      </c>
      <c r="AE48" s="209">
        <f t="shared" si="48"/>
        <v>0</v>
      </c>
      <c r="AF48" s="209">
        <f t="shared" si="48"/>
        <v>0</v>
      </c>
      <c r="AG48" s="209">
        <f t="shared" si="48"/>
        <v>0</v>
      </c>
      <c r="AH48" s="209">
        <f t="shared" ref="AH48:BE48" si="49">SUMIFS($B13:$BA13,$B$1:$BA$1,AH$37,$B$3:$BA$3,AH$38)*10</f>
        <v>120</v>
      </c>
      <c r="AI48" s="209">
        <f t="shared" si="49"/>
        <v>474</v>
      </c>
      <c r="AJ48" s="209">
        <f t="shared" si="49"/>
        <v>0</v>
      </c>
      <c r="AK48" s="209">
        <f t="shared" si="49"/>
        <v>0</v>
      </c>
      <c r="AL48" s="209">
        <f t="shared" si="49"/>
        <v>316.8</v>
      </c>
      <c r="AM48" s="209">
        <f t="shared" si="49"/>
        <v>9.6</v>
      </c>
      <c r="AN48" s="209">
        <f t="shared" si="49"/>
        <v>251.9</v>
      </c>
      <c r="AO48" s="209">
        <f t="shared" si="49"/>
        <v>0</v>
      </c>
      <c r="AP48" s="209">
        <f t="shared" si="49"/>
        <v>0</v>
      </c>
      <c r="AQ48" s="209">
        <f t="shared" si="49"/>
        <v>0</v>
      </c>
      <c r="AR48" s="209">
        <f t="shared" si="49"/>
        <v>0</v>
      </c>
      <c r="AS48" s="209">
        <f t="shared" si="49"/>
        <v>650</v>
      </c>
      <c r="AT48" s="209">
        <f t="shared" si="49"/>
        <v>0</v>
      </c>
      <c r="AU48" s="209">
        <f t="shared" si="49"/>
        <v>0</v>
      </c>
      <c r="AV48" s="209">
        <f t="shared" si="49"/>
        <v>130</v>
      </c>
      <c r="AW48" s="209">
        <f t="shared" si="49"/>
        <v>0</v>
      </c>
      <c r="AX48" s="209">
        <f t="shared" si="49"/>
        <v>0</v>
      </c>
      <c r="AY48" s="209">
        <f t="shared" si="49"/>
        <v>0</v>
      </c>
      <c r="AZ48" s="209">
        <f t="shared" si="49"/>
        <v>270</v>
      </c>
      <c r="BA48" s="209">
        <f t="shared" si="49"/>
        <v>150</v>
      </c>
      <c r="BB48" s="209">
        <f t="shared" si="49"/>
        <v>0</v>
      </c>
      <c r="BC48" s="209">
        <f t="shared" si="49"/>
        <v>0</v>
      </c>
      <c r="BD48" s="209">
        <f t="shared" si="49"/>
        <v>0</v>
      </c>
      <c r="BE48" s="209">
        <f t="shared" si="49"/>
        <v>0</v>
      </c>
    </row>
    <row r="49" spans="1:57">
      <c r="A49" s="127" t="s">
        <v>90</v>
      </c>
      <c r="B49" s="209">
        <f t="shared" ref="B49:AG49" si="50">SUMIFS($B14:$BA14,$B$1:$BA$1,B$37,$B$3:$BA$3,B$38)*10</f>
        <v>75</v>
      </c>
      <c r="C49" s="209">
        <f t="shared" si="50"/>
        <v>2892</v>
      </c>
      <c r="D49" s="209">
        <f t="shared" si="50"/>
        <v>0</v>
      </c>
      <c r="E49" s="209">
        <f t="shared" si="50"/>
        <v>0</v>
      </c>
      <c r="F49" s="209">
        <f t="shared" si="50"/>
        <v>336.7</v>
      </c>
      <c r="G49" s="209">
        <f t="shared" si="50"/>
        <v>1107.8</v>
      </c>
      <c r="H49" s="209">
        <f t="shared" si="50"/>
        <v>0</v>
      </c>
      <c r="I49" s="209">
        <f t="shared" si="50"/>
        <v>0</v>
      </c>
      <c r="J49" s="209">
        <f t="shared" si="50"/>
        <v>1587.9</v>
      </c>
      <c r="K49" s="209">
        <f t="shared" si="50"/>
        <v>148.9</v>
      </c>
      <c r="L49" s="209">
        <f t="shared" si="50"/>
        <v>1758.6</v>
      </c>
      <c r="M49" s="209">
        <f t="shared" si="50"/>
        <v>0</v>
      </c>
      <c r="N49" s="209">
        <f t="shared" si="50"/>
        <v>0</v>
      </c>
      <c r="O49" s="209">
        <f t="shared" si="50"/>
        <v>0</v>
      </c>
      <c r="P49" s="209">
        <f t="shared" si="50"/>
        <v>205</v>
      </c>
      <c r="Q49" s="209">
        <f t="shared" si="50"/>
        <v>225.5</v>
      </c>
      <c r="R49" s="209">
        <f t="shared" si="50"/>
        <v>0</v>
      </c>
      <c r="S49" s="209">
        <f t="shared" si="50"/>
        <v>0</v>
      </c>
      <c r="T49" s="209">
        <f t="shared" si="50"/>
        <v>241</v>
      </c>
      <c r="U49" s="209">
        <f t="shared" si="50"/>
        <v>878.6</v>
      </c>
      <c r="V49" s="209">
        <f t="shared" si="50"/>
        <v>1118</v>
      </c>
      <c r="W49" s="209">
        <f t="shared" si="50"/>
        <v>0</v>
      </c>
      <c r="X49" s="209">
        <f t="shared" si="50"/>
        <v>1977.9</v>
      </c>
      <c r="Y49" s="209">
        <f t="shared" si="50"/>
        <v>131.7</v>
      </c>
      <c r="Z49" s="209">
        <f t="shared" si="50"/>
        <v>5057.8</v>
      </c>
      <c r="AA49" s="209">
        <f t="shared" si="50"/>
        <v>0</v>
      </c>
      <c r="AB49" s="209">
        <f t="shared" si="50"/>
        <v>0</v>
      </c>
      <c r="AC49" s="209">
        <f t="shared" si="50"/>
        <v>0</v>
      </c>
      <c r="AD49" s="209">
        <f t="shared" si="50"/>
        <v>80</v>
      </c>
      <c r="AE49" s="209">
        <f t="shared" si="50"/>
        <v>335</v>
      </c>
      <c r="AF49" s="209">
        <f t="shared" si="50"/>
        <v>1.4</v>
      </c>
      <c r="AG49" s="209">
        <f t="shared" si="50"/>
        <v>0</v>
      </c>
      <c r="AH49" s="209">
        <f t="shared" ref="AH49:BE49" si="51">SUMIFS($B14:$BA14,$B$1:$BA$1,AH$37,$B$3:$BA$3,AH$38)*10</f>
        <v>442</v>
      </c>
      <c r="AI49" s="209">
        <f t="shared" si="51"/>
        <v>2156.3</v>
      </c>
      <c r="AJ49" s="209">
        <f t="shared" si="51"/>
        <v>1118</v>
      </c>
      <c r="AK49" s="209">
        <f t="shared" si="51"/>
        <v>0</v>
      </c>
      <c r="AL49" s="209">
        <f t="shared" si="51"/>
        <v>2319.8</v>
      </c>
      <c r="AM49" s="209">
        <f t="shared" si="51"/>
        <v>234.8</v>
      </c>
      <c r="AN49" s="209">
        <f t="shared" si="51"/>
        <v>6766.8</v>
      </c>
      <c r="AO49" s="209">
        <f t="shared" si="51"/>
        <v>0</v>
      </c>
      <c r="AP49" s="209">
        <f t="shared" si="51"/>
        <v>0</v>
      </c>
      <c r="AQ49" s="209">
        <f t="shared" si="51"/>
        <v>0</v>
      </c>
      <c r="AR49" s="209">
        <f t="shared" si="51"/>
        <v>10</v>
      </c>
      <c r="AS49" s="209">
        <f t="shared" si="51"/>
        <v>90</v>
      </c>
      <c r="AT49" s="209">
        <f t="shared" si="51"/>
        <v>1</v>
      </c>
      <c r="AU49" s="209">
        <f t="shared" si="51"/>
        <v>0</v>
      </c>
      <c r="AV49" s="209">
        <f t="shared" si="51"/>
        <v>80</v>
      </c>
      <c r="AW49" s="209">
        <f t="shared" si="51"/>
        <v>680</v>
      </c>
      <c r="AX49" s="209">
        <f t="shared" si="51"/>
        <v>0</v>
      </c>
      <c r="AY49" s="209">
        <f t="shared" si="51"/>
        <v>0</v>
      </c>
      <c r="AZ49" s="209">
        <f t="shared" si="51"/>
        <v>5930</v>
      </c>
      <c r="BA49" s="209">
        <f t="shared" si="51"/>
        <v>260</v>
      </c>
      <c r="BB49" s="209">
        <f t="shared" si="51"/>
        <v>500</v>
      </c>
      <c r="BC49" s="209">
        <f t="shared" si="51"/>
        <v>0</v>
      </c>
      <c r="BD49" s="209">
        <f t="shared" si="51"/>
        <v>0</v>
      </c>
      <c r="BE49" s="209">
        <f t="shared" si="51"/>
        <v>0</v>
      </c>
    </row>
    <row r="50" spans="1:57">
      <c r="A50" s="127" t="s">
        <v>92</v>
      </c>
      <c r="B50" s="209">
        <f t="shared" ref="B50:AG50" si="52">SUMIFS($B15:$BA15,$B$1:$BA$1,B$37,$B$3:$BA$3,B$38)*10</f>
        <v>15</v>
      </c>
      <c r="C50" s="209">
        <f t="shared" si="52"/>
        <v>103.1</v>
      </c>
      <c r="D50" s="209">
        <f t="shared" si="52"/>
        <v>297.3</v>
      </c>
      <c r="E50" s="209">
        <f t="shared" si="52"/>
        <v>0</v>
      </c>
      <c r="F50" s="209">
        <f t="shared" si="52"/>
        <v>183</v>
      </c>
      <c r="G50" s="209">
        <f t="shared" si="52"/>
        <v>29.9</v>
      </c>
      <c r="H50" s="209">
        <f t="shared" si="52"/>
        <v>0</v>
      </c>
      <c r="I50" s="209">
        <f t="shared" si="52"/>
        <v>0</v>
      </c>
      <c r="J50" s="209">
        <f t="shared" si="52"/>
        <v>2048.7</v>
      </c>
      <c r="K50" s="209">
        <f t="shared" si="52"/>
        <v>146.8</v>
      </c>
      <c r="L50" s="209">
        <f t="shared" si="52"/>
        <v>148</v>
      </c>
      <c r="M50" s="209">
        <f t="shared" si="52"/>
        <v>0</v>
      </c>
      <c r="N50" s="209">
        <f t="shared" si="52"/>
        <v>0</v>
      </c>
      <c r="O50" s="209">
        <f t="shared" si="52"/>
        <v>0</v>
      </c>
      <c r="P50" s="209">
        <f t="shared" si="52"/>
        <v>15</v>
      </c>
      <c r="Q50" s="209">
        <f t="shared" si="52"/>
        <v>1493</v>
      </c>
      <c r="R50" s="209">
        <f t="shared" si="52"/>
        <v>34.9</v>
      </c>
      <c r="S50" s="209">
        <f t="shared" si="52"/>
        <v>0</v>
      </c>
      <c r="T50" s="209">
        <f t="shared" si="52"/>
        <v>501</v>
      </c>
      <c r="U50" s="209">
        <f t="shared" si="52"/>
        <v>0</v>
      </c>
      <c r="V50" s="209">
        <f t="shared" si="52"/>
        <v>0</v>
      </c>
      <c r="W50" s="209">
        <f t="shared" si="52"/>
        <v>0</v>
      </c>
      <c r="X50" s="209">
        <f t="shared" si="52"/>
        <v>1778.6</v>
      </c>
      <c r="Y50" s="209">
        <f t="shared" si="52"/>
        <v>111.1</v>
      </c>
      <c r="Z50" s="209">
        <f t="shared" si="52"/>
        <v>274</v>
      </c>
      <c r="AA50" s="209">
        <f t="shared" si="52"/>
        <v>0</v>
      </c>
      <c r="AB50" s="209">
        <f t="shared" si="52"/>
        <v>0</v>
      </c>
      <c r="AC50" s="209">
        <f t="shared" si="52"/>
        <v>0</v>
      </c>
      <c r="AD50" s="209">
        <f t="shared" si="52"/>
        <v>0</v>
      </c>
      <c r="AE50" s="209">
        <f t="shared" si="52"/>
        <v>949.5</v>
      </c>
      <c r="AF50" s="209">
        <f t="shared" si="52"/>
        <v>45.9</v>
      </c>
      <c r="AG50" s="209">
        <f t="shared" si="52"/>
        <v>0</v>
      </c>
      <c r="AH50" s="209">
        <f t="shared" ref="AH50:BE50" si="53">SUMIFS($B15:$BA15,$B$1:$BA$1,AH$37,$B$3:$BA$3,AH$38)*10</f>
        <v>580.5</v>
      </c>
      <c r="AI50" s="209">
        <f t="shared" si="53"/>
        <v>0</v>
      </c>
      <c r="AJ50" s="209">
        <f t="shared" si="53"/>
        <v>0</v>
      </c>
      <c r="AK50" s="209">
        <f t="shared" si="53"/>
        <v>1050</v>
      </c>
      <c r="AL50" s="209">
        <f t="shared" si="53"/>
        <v>3625.1</v>
      </c>
      <c r="AM50" s="209">
        <f t="shared" si="53"/>
        <v>48</v>
      </c>
      <c r="AN50" s="209">
        <f t="shared" si="53"/>
        <v>2065.6</v>
      </c>
      <c r="AO50" s="209">
        <f t="shared" si="53"/>
        <v>0</v>
      </c>
      <c r="AP50" s="209">
        <f t="shared" si="53"/>
        <v>0</v>
      </c>
      <c r="AQ50" s="209">
        <f t="shared" si="53"/>
        <v>0</v>
      </c>
      <c r="AR50" s="209">
        <f t="shared" si="53"/>
        <v>50</v>
      </c>
      <c r="AS50" s="209">
        <f t="shared" si="53"/>
        <v>220</v>
      </c>
      <c r="AT50" s="209">
        <f t="shared" si="53"/>
        <v>1080</v>
      </c>
      <c r="AU50" s="209">
        <f t="shared" si="53"/>
        <v>0</v>
      </c>
      <c r="AV50" s="209">
        <f t="shared" si="53"/>
        <v>110</v>
      </c>
      <c r="AW50" s="209">
        <f t="shared" si="53"/>
        <v>640</v>
      </c>
      <c r="AX50" s="209">
        <f t="shared" si="53"/>
        <v>0</v>
      </c>
      <c r="AY50" s="209">
        <f t="shared" si="53"/>
        <v>1050</v>
      </c>
      <c r="AZ50" s="209">
        <f t="shared" si="53"/>
        <v>6970</v>
      </c>
      <c r="BA50" s="209">
        <f t="shared" si="53"/>
        <v>40</v>
      </c>
      <c r="BB50" s="209">
        <f t="shared" si="53"/>
        <v>830</v>
      </c>
      <c r="BC50" s="209">
        <f t="shared" si="53"/>
        <v>0</v>
      </c>
      <c r="BD50" s="209">
        <f t="shared" si="53"/>
        <v>0</v>
      </c>
      <c r="BE50" s="209">
        <f t="shared" si="53"/>
        <v>0</v>
      </c>
    </row>
    <row r="51" spans="1:57">
      <c r="A51" s="127" t="s">
        <v>94</v>
      </c>
      <c r="B51" s="209">
        <f t="shared" ref="B51:AG51" si="54">SUMIFS($B16:$BA16,$B$1:$BA$1,B$37,$B$3:$BA$3,B$38)*10</f>
        <v>108.5</v>
      </c>
      <c r="C51" s="209">
        <f t="shared" si="54"/>
        <v>1000</v>
      </c>
      <c r="D51" s="209">
        <f t="shared" si="54"/>
        <v>55.8</v>
      </c>
      <c r="E51" s="209">
        <f t="shared" si="54"/>
        <v>0</v>
      </c>
      <c r="F51" s="209">
        <f t="shared" si="54"/>
        <v>97.5</v>
      </c>
      <c r="G51" s="209">
        <f t="shared" si="54"/>
        <v>0</v>
      </c>
      <c r="H51" s="209">
        <f t="shared" si="54"/>
        <v>0</v>
      </c>
      <c r="I51" s="209">
        <f t="shared" si="54"/>
        <v>300</v>
      </c>
      <c r="J51" s="209">
        <f t="shared" si="54"/>
        <v>1372.8</v>
      </c>
      <c r="K51" s="209">
        <f t="shared" si="54"/>
        <v>192</v>
      </c>
      <c r="L51" s="209">
        <f t="shared" si="54"/>
        <v>301.5</v>
      </c>
      <c r="M51" s="209">
        <f t="shared" si="54"/>
        <v>0</v>
      </c>
      <c r="N51" s="209">
        <f t="shared" si="54"/>
        <v>0</v>
      </c>
      <c r="O51" s="209">
        <f t="shared" si="54"/>
        <v>0</v>
      </c>
      <c r="P51" s="209">
        <f t="shared" si="54"/>
        <v>140</v>
      </c>
      <c r="Q51" s="209">
        <f t="shared" si="54"/>
        <v>60</v>
      </c>
      <c r="R51" s="209">
        <f t="shared" si="54"/>
        <v>158.9</v>
      </c>
      <c r="S51" s="209">
        <f t="shared" si="54"/>
        <v>18</v>
      </c>
      <c r="T51" s="209">
        <f t="shared" si="54"/>
        <v>101.5</v>
      </c>
      <c r="U51" s="209">
        <f t="shared" si="54"/>
        <v>0</v>
      </c>
      <c r="V51" s="209">
        <f t="shared" si="54"/>
        <v>0</v>
      </c>
      <c r="W51" s="209">
        <f t="shared" si="54"/>
        <v>1200</v>
      </c>
      <c r="X51" s="209">
        <f t="shared" si="54"/>
        <v>1158.5</v>
      </c>
      <c r="Y51" s="209">
        <f t="shared" si="54"/>
        <v>287.3</v>
      </c>
      <c r="Z51" s="209">
        <f t="shared" si="54"/>
        <v>1338.9</v>
      </c>
      <c r="AA51" s="209">
        <f t="shared" si="54"/>
        <v>0</v>
      </c>
      <c r="AB51" s="209">
        <f t="shared" si="54"/>
        <v>0</v>
      </c>
      <c r="AC51" s="209">
        <f t="shared" si="54"/>
        <v>0</v>
      </c>
      <c r="AD51" s="209">
        <f t="shared" si="54"/>
        <v>72</v>
      </c>
      <c r="AE51" s="209">
        <f t="shared" si="54"/>
        <v>198</v>
      </c>
      <c r="AF51" s="209">
        <f t="shared" si="54"/>
        <v>42.3</v>
      </c>
      <c r="AG51" s="209">
        <f t="shared" si="54"/>
        <v>0</v>
      </c>
      <c r="AH51" s="209">
        <f t="shared" ref="AH51:BE51" si="55">SUMIFS($B16:$BA16,$B$1:$BA$1,AH$37,$B$3:$BA$3,AH$38)*10</f>
        <v>192.8</v>
      </c>
      <c r="AI51" s="209">
        <f t="shared" si="55"/>
        <v>0</v>
      </c>
      <c r="AJ51" s="209">
        <f t="shared" si="55"/>
        <v>0</v>
      </c>
      <c r="AK51" s="209">
        <f t="shared" si="55"/>
        <v>300</v>
      </c>
      <c r="AL51" s="209">
        <f t="shared" si="55"/>
        <v>3372</v>
      </c>
      <c r="AM51" s="209">
        <f t="shared" si="55"/>
        <v>276.6</v>
      </c>
      <c r="AN51" s="209">
        <f t="shared" si="55"/>
        <v>997</v>
      </c>
      <c r="AO51" s="209">
        <f t="shared" si="55"/>
        <v>0</v>
      </c>
      <c r="AP51" s="209">
        <f t="shared" si="55"/>
        <v>0</v>
      </c>
      <c r="AQ51" s="209">
        <f t="shared" si="55"/>
        <v>0</v>
      </c>
      <c r="AR51" s="209">
        <f t="shared" si="55"/>
        <v>30</v>
      </c>
      <c r="AS51" s="209">
        <f t="shared" si="55"/>
        <v>2050</v>
      </c>
      <c r="AT51" s="209">
        <f t="shared" si="55"/>
        <v>1350</v>
      </c>
      <c r="AU51" s="209">
        <f t="shared" si="55"/>
        <v>0</v>
      </c>
      <c r="AV51" s="209">
        <f t="shared" si="55"/>
        <v>80</v>
      </c>
      <c r="AW51" s="209">
        <f t="shared" si="55"/>
        <v>140</v>
      </c>
      <c r="AX51" s="209">
        <f t="shared" si="55"/>
        <v>0</v>
      </c>
      <c r="AY51" s="209">
        <f t="shared" si="55"/>
        <v>1200</v>
      </c>
      <c r="AZ51" s="209">
        <f t="shared" si="55"/>
        <v>4470</v>
      </c>
      <c r="BA51" s="209">
        <f t="shared" si="55"/>
        <v>170</v>
      </c>
      <c r="BB51" s="209">
        <f t="shared" si="55"/>
        <v>790</v>
      </c>
      <c r="BC51" s="209">
        <f t="shared" si="55"/>
        <v>0</v>
      </c>
      <c r="BD51" s="209">
        <f t="shared" si="55"/>
        <v>0</v>
      </c>
      <c r="BE51" s="209">
        <f t="shared" si="55"/>
        <v>0</v>
      </c>
    </row>
    <row r="52" spans="1:57">
      <c r="A52" s="127" t="s">
        <v>96</v>
      </c>
      <c r="B52" s="209">
        <f t="shared" ref="B52:AG52" si="56">SUMIFS($B17:$BA17,$B$1:$BA$1,B$37,$B$3:$BA$3,B$38)*10</f>
        <v>0</v>
      </c>
      <c r="C52" s="209">
        <f t="shared" si="56"/>
        <v>120</v>
      </c>
      <c r="D52" s="209">
        <f t="shared" si="56"/>
        <v>77.9</v>
      </c>
      <c r="E52" s="209">
        <f t="shared" si="56"/>
        <v>0</v>
      </c>
      <c r="F52" s="209">
        <f t="shared" si="56"/>
        <v>72</v>
      </c>
      <c r="G52" s="209">
        <f t="shared" si="56"/>
        <v>3</v>
      </c>
      <c r="H52" s="209">
        <f t="shared" si="56"/>
        <v>0</v>
      </c>
      <c r="I52" s="209">
        <f t="shared" si="56"/>
        <v>0</v>
      </c>
      <c r="J52" s="209">
        <f t="shared" si="56"/>
        <v>223.1</v>
      </c>
      <c r="K52" s="209">
        <f t="shared" si="56"/>
        <v>238.9</v>
      </c>
      <c r="L52" s="209">
        <f t="shared" si="56"/>
        <v>815.5</v>
      </c>
      <c r="M52" s="209">
        <f t="shared" si="56"/>
        <v>0</v>
      </c>
      <c r="N52" s="209">
        <f t="shared" si="56"/>
        <v>0</v>
      </c>
      <c r="O52" s="209">
        <f t="shared" si="56"/>
        <v>0</v>
      </c>
      <c r="P52" s="209">
        <f t="shared" si="56"/>
        <v>0</v>
      </c>
      <c r="Q52" s="209">
        <f t="shared" si="56"/>
        <v>1480</v>
      </c>
      <c r="R52" s="209">
        <f t="shared" si="56"/>
        <v>126.9</v>
      </c>
      <c r="S52" s="209">
        <f t="shared" si="56"/>
        <v>0</v>
      </c>
      <c r="T52" s="209">
        <f t="shared" si="56"/>
        <v>204.8</v>
      </c>
      <c r="U52" s="209">
        <f t="shared" si="56"/>
        <v>0</v>
      </c>
      <c r="V52" s="209">
        <f t="shared" si="56"/>
        <v>0</v>
      </c>
      <c r="W52" s="209">
        <f t="shared" si="56"/>
        <v>0</v>
      </c>
      <c r="X52" s="209">
        <f t="shared" si="56"/>
        <v>334.4</v>
      </c>
      <c r="Y52" s="209">
        <f t="shared" si="56"/>
        <v>56.9</v>
      </c>
      <c r="Z52" s="209">
        <f t="shared" si="56"/>
        <v>1091.8</v>
      </c>
      <c r="AA52" s="209">
        <f t="shared" si="56"/>
        <v>0</v>
      </c>
      <c r="AB52" s="209">
        <f t="shared" si="56"/>
        <v>0</v>
      </c>
      <c r="AC52" s="209">
        <f t="shared" si="56"/>
        <v>0</v>
      </c>
      <c r="AD52" s="209">
        <f t="shared" si="56"/>
        <v>0</v>
      </c>
      <c r="AE52" s="209">
        <f t="shared" si="56"/>
        <v>1121</v>
      </c>
      <c r="AF52" s="209">
        <f t="shared" si="56"/>
        <v>25.6</v>
      </c>
      <c r="AG52" s="209">
        <f t="shared" si="56"/>
        <v>0</v>
      </c>
      <c r="AH52" s="209">
        <f t="shared" ref="AH52:BE52" si="57">SUMIFS($B17:$BA17,$B$1:$BA$1,AH$37,$B$3:$BA$3,AH$38)*10</f>
        <v>125</v>
      </c>
      <c r="AI52" s="209">
        <f t="shared" si="57"/>
        <v>0</v>
      </c>
      <c r="AJ52" s="209">
        <f t="shared" si="57"/>
        <v>1161</v>
      </c>
      <c r="AK52" s="209">
        <f t="shared" si="57"/>
        <v>600</v>
      </c>
      <c r="AL52" s="209">
        <f t="shared" si="57"/>
        <v>750.1</v>
      </c>
      <c r="AM52" s="209">
        <f t="shared" si="57"/>
        <v>175.2</v>
      </c>
      <c r="AN52" s="209">
        <f t="shared" si="57"/>
        <v>2545.5</v>
      </c>
      <c r="AO52" s="209">
        <f t="shared" si="57"/>
        <v>0</v>
      </c>
      <c r="AP52" s="209">
        <f t="shared" si="57"/>
        <v>0</v>
      </c>
      <c r="AQ52" s="209">
        <f t="shared" si="57"/>
        <v>0</v>
      </c>
      <c r="AR52" s="209">
        <f t="shared" si="57"/>
        <v>21</v>
      </c>
      <c r="AS52" s="209">
        <f t="shared" si="57"/>
        <v>1050</v>
      </c>
      <c r="AT52" s="209">
        <f t="shared" si="57"/>
        <v>1660</v>
      </c>
      <c r="AU52" s="209">
        <f t="shared" si="57"/>
        <v>0</v>
      </c>
      <c r="AV52" s="209">
        <f t="shared" si="57"/>
        <v>60</v>
      </c>
      <c r="AW52" s="209">
        <f t="shared" si="57"/>
        <v>1</v>
      </c>
      <c r="AX52" s="209">
        <f t="shared" si="57"/>
        <v>1160</v>
      </c>
      <c r="AY52" s="209">
        <f t="shared" si="57"/>
        <v>1500</v>
      </c>
      <c r="AZ52" s="209">
        <f t="shared" si="57"/>
        <v>1880</v>
      </c>
      <c r="BA52" s="209">
        <f t="shared" si="57"/>
        <v>170</v>
      </c>
      <c r="BB52" s="209">
        <f t="shared" si="57"/>
        <v>110</v>
      </c>
      <c r="BC52" s="209">
        <f t="shared" si="57"/>
        <v>0</v>
      </c>
      <c r="BD52" s="209">
        <f t="shared" si="57"/>
        <v>0</v>
      </c>
      <c r="BE52" s="209">
        <f t="shared" si="57"/>
        <v>0</v>
      </c>
    </row>
    <row r="53" spans="1:57">
      <c r="A53" s="127" t="s">
        <v>98</v>
      </c>
      <c r="B53" s="209">
        <f t="shared" ref="B53:AG53" si="58">SUMIFS($B18:$BA18,$B$1:$BA$1,B$37,$B$3:$BA$3,B$38)*10</f>
        <v>0</v>
      </c>
      <c r="C53" s="209">
        <f t="shared" si="58"/>
        <v>0</v>
      </c>
      <c r="D53" s="209">
        <f t="shared" si="58"/>
        <v>346.5</v>
      </c>
      <c r="E53" s="209">
        <f t="shared" si="58"/>
        <v>0</v>
      </c>
      <c r="F53" s="209">
        <f t="shared" si="58"/>
        <v>0</v>
      </c>
      <c r="G53" s="209">
        <f t="shared" si="58"/>
        <v>0</v>
      </c>
      <c r="H53" s="209">
        <f t="shared" si="58"/>
        <v>0</v>
      </c>
      <c r="I53" s="209">
        <f t="shared" si="58"/>
        <v>0</v>
      </c>
      <c r="J53" s="209">
        <f t="shared" si="58"/>
        <v>990.6</v>
      </c>
      <c r="K53" s="209">
        <f t="shared" si="58"/>
        <v>3.2</v>
      </c>
      <c r="L53" s="209">
        <f t="shared" si="58"/>
        <v>613.7</v>
      </c>
      <c r="M53" s="209">
        <f t="shared" si="58"/>
        <v>0</v>
      </c>
      <c r="N53" s="209">
        <f t="shared" si="58"/>
        <v>0</v>
      </c>
      <c r="O53" s="209">
        <f t="shared" si="58"/>
        <v>0</v>
      </c>
      <c r="P53" s="209">
        <f t="shared" si="58"/>
        <v>72</v>
      </c>
      <c r="Q53" s="209">
        <f t="shared" si="58"/>
        <v>1380</v>
      </c>
      <c r="R53" s="209">
        <f t="shared" si="58"/>
        <v>115.5</v>
      </c>
      <c r="S53" s="209">
        <f t="shared" si="58"/>
        <v>0</v>
      </c>
      <c r="T53" s="209">
        <f t="shared" si="58"/>
        <v>246.5</v>
      </c>
      <c r="U53" s="209">
        <f t="shared" si="58"/>
        <v>0</v>
      </c>
      <c r="V53" s="209">
        <f t="shared" si="58"/>
        <v>0</v>
      </c>
      <c r="W53" s="209">
        <f t="shared" si="58"/>
        <v>0</v>
      </c>
      <c r="X53" s="209">
        <f t="shared" si="58"/>
        <v>1443.7</v>
      </c>
      <c r="Y53" s="209">
        <f t="shared" si="58"/>
        <v>865.7</v>
      </c>
      <c r="Z53" s="209">
        <f t="shared" si="58"/>
        <v>2078.7</v>
      </c>
      <c r="AA53" s="209">
        <f t="shared" si="58"/>
        <v>0</v>
      </c>
      <c r="AB53" s="209">
        <f t="shared" si="58"/>
        <v>0</v>
      </c>
      <c r="AC53" s="209">
        <f t="shared" si="58"/>
        <v>0</v>
      </c>
      <c r="AD53" s="209">
        <f t="shared" si="58"/>
        <v>60</v>
      </c>
      <c r="AE53" s="209">
        <f t="shared" si="58"/>
        <v>2040</v>
      </c>
      <c r="AF53" s="209">
        <f t="shared" si="58"/>
        <v>186.2</v>
      </c>
      <c r="AG53" s="209">
        <f t="shared" si="58"/>
        <v>0</v>
      </c>
      <c r="AH53" s="209">
        <f t="shared" ref="AH53:BE53" si="59">SUMIFS($B18:$BA18,$B$1:$BA$1,AH$37,$B$3:$BA$3,AH$38)*10</f>
        <v>305</v>
      </c>
      <c r="AI53" s="209">
        <f t="shared" si="59"/>
        <v>0</v>
      </c>
      <c r="AJ53" s="209">
        <f t="shared" si="59"/>
        <v>0</v>
      </c>
      <c r="AK53" s="209">
        <f t="shared" si="59"/>
        <v>0</v>
      </c>
      <c r="AL53" s="209">
        <f t="shared" si="59"/>
        <v>1352.6</v>
      </c>
      <c r="AM53" s="209">
        <f t="shared" si="59"/>
        <v>203.5</v>
      </c>
      <c r="AN53" s="209">
        <f t="shared" si="59"/>
        <v>358.4</v>
      </c>
      <c r="AO53" s="209">
        <f t="shared" si="59"/>
        <v>0</v>
      </c>
      <c r="AP53" s="209">
        <f t="shared" si="59"/>
        <v>0</v>
      </c>
      <c r="AQ53" s="209">
        <f t="shared" si="59"/>
        <v>0</v>
      </c>
      <c r="AR53" s="209">
        <f t="shared" si="59"/>
        <v>0</v>
      </c>
      <c r="AS53" s="209">
        <f t="shared" si="59"/>
        <v>3320</v>
      </c>
      <c r="AT53" s="209">
        <f t="shared" si="59"/>
        <v>210</v>
      </c>
      <c r="AU53" s="209">
        <f t="shared" si="59"/>
        <v>0</v>
      </c>
      <c r="AV53" s="209">
        <f t="shared" si="59"/>
        <v>150</v>
      </c>
      <c r="AW53" s="209">
        <f t="shared" si="59"/>
        <v>0</v>
      </c>
      <c r="AX53" s="209">
        <f t="shared" si="59"/>
        <v>0</v>
      </c>
      <c r="AY53" s="209">
        <f t="shared" si="59"/>
        <v>0</v>
      </c>
      <c r="AZ53" s="209">
        <f t="shared" si="59"/>
        <v>3150</v>
      </c>
      <c r="BA53" s="209">
        <f t="shared" si="59"/>
        <v>390</v>
      </c>
      <c r="BB53" s="209">
        <f t="shared" si="59"/>
        <v>80</v>
      </c>
      <c r="BC53" s="209">
        <f t="shared" si="59"/>
        <v>0</v>
      </c>
      <c r="BD53" s="209">
        <f t="shared" si="59"/>
        <v>0</v>
      </c>
      <c r="BE53" s="209">
        <f t="shared" si="59"/>
        <v>0</v>
      </c>
    </row>
    <row r="54" spans="1:57">
      <c r="A54" s="127" t="s">
        <v>100</v>
      </c>
      <c r="B54" s="209">
        <f t="shared" ref="B54:AG54" si="60">SUMIFS($B19:$BA19,$B$1:$BA$1,B$37,$B$3:$BA$3,B$38)*10</f>
        <v>300</v>
      </c>
      <c r="C54" s="209">
        <f t="shared" si="60"/>
        <v>1250</v>
      </c>
      <c r="D54" s="209">
        <f t="shared" si="60"/>
        <v>1.4</v>
      </c>
      <c r="E54" s="209">
        <f t="shared" si="60"/>
        <v>0</v>
      </c>
      <c r="F54" s="209">
        <f t="shared" si="60"/>
        <v>306</v>
      </c>
      <c r="G54" s="209">
        <f t="shared" si="60"/>
        <v>6.6</v>
      </c>
      <c r="H54" s="209">
        <f t="shared" si="60"/>
        <v>1250</v>
      </c>
      <c r="I54" s="209">
        <f t="shared" si="60"/>
        <v>0</v>
      </c>
      <c r="J54" s="209">
        <f t="shared" si="60"/>
        <v>2563</v>
      </c>
      <c r="K54" s="209">
        <f t="shared" si="60"/>
        <v>281.9</v>
      </c>
      <c r="L54" s="209">
        <f t="shared" si="60"/>
        <v>2125.8</v>
      </c>
      <c r="M54" s="209">
        <f t="shared" si="60"/>
        <v>0</v>
      </c>
      <c r="N54" s="209">
        <f t="shared" si="60"/>
        <v>0</v>
      </c>
      <c r="O54" s="209">
        <f t="shared" si="60"/>
        <v>0</v>
      </c>
      <c r="P54" s="209">
        <f t="shared" si="60"/>
        <v>395.8</v>
      </c>
      <c r="Q54" s="209">
        <f t="shared" si="60"/>
        <v>5213</v>
      </c>
      <c r="R54" s="209">
        <f t="shared" si="60"/>
        <v>0</v>
      </c>
      <c r="S54" s="209">
        <f t="shared" si="60"/>
        <v>0</v>
      </c>
      <c r="T54" s="209">
        <f t="shared" si="60"/>
        <v>327</v>
      </c>
      <c r="U54" s="209">
        <f t="shared" si="60"/>
        <v>0</v>
      </c>
      <c r="V54" s="209">
        <f t="shared" si="60"/>
        <v>0</v>
      </c>
      <c r="W54" s="209">
        <f t="shared" si="60"/>
        <v>0</v>
      </c>
      <c r="X54" s="209">
        <f t="shared" si="60"/>
        <v>6472</v>
      </c>
      <c r="Y54" s="209">
        <f t="shared" si="60"/>
        <v>270.8</v>
      </c>
      <c r="Z54" s="209">
        <f t="shared" si="60"/>
        <v>4399.6</v>
      </c>
      <c r="AA54" s="209">
        <f t="shared" si="60"/>
        <v>0</v>
      </c>
      <c r="AB54" s="209">
        <f t="shared" si="60"/>
        <v>0</v>
      </c>
      <c r="AC54" s="209">
        <f t="shared" si="60"/>
        <v>0</v>
      </c>
      <c r="AD54" s="209">
        <f t="shared" si="60"/>
        <v>192</v>
      </c>
      <c r="AE54" s="209">
        <f t="shared" si="60"/>
        <v>1571</v>
      </c>
      <c r="AF54" s="209">
        <f t="shared" si="60"/>
        <v>0</v>
      </c>
      <c r="AG54" s="209">
        <f t="shared" si="60"/>
        <v>0</v>
      </c>
      <c r="AH54" s="209">
        <f t="shared" ref="AH54:BE54" si="61">SUMIFS($B19:$BA19,$B$1:$BA$1,AH$37,$B$3:$BA$3,AH$38)*10</f>
        <v>419</v>
      </c>
      <c r="AI54" s="209">
        <f t="shared" si="61"/>
        <v>19.5</v>
      </c>
      <c r="AJ54" s="209">
        <f t="shared" si="61"/>
        <v>0</v>
      </c>
      <c r="AK54" s="209">
        <f t="shared" si="61"/>
        <v>600</v>
      </c>
      <c r="AL54" s="209">
        <f t="shared" si="61"/>
        <v>10705</v>
      </c>
      <c r="AM54" s="209">
        <f t="shared" si="61"/>
        <v>1225.8</v>
      </c>
      <c r="AN54" s="209">
        <f t="shared" si="61"/>
        <v>1460.4</v>
      </c>
      <c r="AO54" s="209">
        <f t="shared" si="61"/>
        <v>0</v>
      </c>
      <c r="AP54" s="209">
        <f t="shared" si="61"/>
        <v>0</v>
      </c>
      <c r="AQ54" s="209">
        <f t="shared" si="61"/>
        <v>0</v>
      </c>
      <c r="AR54" s="209">
        <f t="shared" si="61"/>
        <v>130</v>
      </c>
      <c r="AS54" s="209">
        <f t="shared" si="61"/>
        <v>3210</v>
      </c>
      <c r="AT54" s="209">
        <f t="shared" si="61"/>
        <v>600</v>
      </c>
      <c r="AU54" s="209">
        <f t="shared" si="61"/>
        <v>0</v>
      </c>
      <c r="AV54" s="209">
        <f t="shared" si="61"/>
        <v>90</v>
      </c>
      <c r="AW54" s="209">
        <f t="shared" si="61"/>
        <v>40</v>
      </c>
      <c r="AX54" s="209">
        <f t="shared" si="61"/>
        <v>0</v>
      </c>
      <c r="AY54" s="209">
        <f t="shared" si="61"/>
        <v>600</v>
      </c>
      <c r="AZ54" s="209">
        <f t="shared" si="61"/>
        <v>9270</v>
      </c>
      <c r="BA54" s="209">
        <f t="shared" si="61"/>
        <v>860</v>
      </c>
      <c r="BB54" s="209">
        <f t="shared" si="61"/>
        <v>3590</v>
      </c>
      <c r="BC54" s="209">
        <f t="shared" si="61"/>
        <v>0</v>
      </c>
      <c r="BD54" s="209">
        <f t="shared" si="61"/>
        <v>0</v>
      </c>
      <c r="BE54" s="209">
        <f t="shared" si="61"/>
        <v>0</v>
      </c>
    </row>
    <row r="55" spans="1:57">
      <c r="A55" s="127" t="s">
        <v>102</v>
      </c>
      <c r="B55" s="209">
        <f t="shared" ref="B55:AG55" si="62">SUMIFS($B20:$BA20,$B$1:$BA$1,B$37,$B$3:$BA$3,B$38)*10</f>
        <v>18</v>
      </c>
      <c r="C55" s="209">
        <f t="shared" si="62"/>
        <v>2037</v>
      </c>
      <c r="D55" s="209">
        <f t="shared" si="62"/>
        <v>51</v>
      </c>
      <c r="E55" s="209">
        <f t="shared" si="62"/>
        <v>0</v>
      </c>
      <c r="F55" s="209">
        <f t="shared" si="62"/>
        <v>79.5</v>
      </c>
      <c r="G55" s="209">
        <f t="shared" si="62"/>
        <v>350</v>
      </c>
      <c r="H55" s="209">
        <f t="shared" si="62"/>
        <v>0</v>
      </c>
      <c r="I55" s="209">
        <f t="shared" si="62"/>
        <v>0</v>
      </c>
      <c r="J55" s="209">
        <f t="shared" si="62"/>
        <v>715.6</v>
      </c>
      <c r="K55" s="209">
        <f t="shared" si="62"/>
        <v>128.5</v>
      </c>
      <c r="L55" s="209">
        <f t="shared" si="62"/>
        <v>3265.4</v>
      </c>
      <c r="M55" s="209">
        <f t="shared" si="62"/>
        <v>0</v>
      </c>
      <c r="N55" s="209">
        <f t="shared" si="62"/>
        <v>0</v>
      </c>
      <c r="O55" s="209">
        <f t="shared" si="62"/>
        <v>0</v>
      </c>
      <c r="P55" s="209">
        <f t="shared" si="62"/>
        <v>463.5</v>
      </c>
      <c r="Q55" s="209">
        <f t="shared" si="62"/>
        <v>1484.5</v>
      </c>
      <c r="R55" s="209">
        <f t="shared" si="62"/>
        <v>0</v>
      </c>
      <c r="S55" s="209">
        <f t="shared" si="62"/>
        <v>0</v>
      </c>
      <c r="T55" s="209">
        <f t="shared" si="62"/>
        <v>281</v>
      </c>
      <c r="U55" s="209">
        <f t="shared" si="62"/>
        <v>200</v>
      </c>
      <c r="V55" s="209">
        <f t="shared" si="62"/>
        <v>0</v>
      </c>
      <c r="W55" s="209">
        <f t="shared" si="62"/>
        <v>0</v>
      </c>
      <c r="X55" s="209">
        <f t="shared" si="62"/>
        <v>1207.2</v>
      </c>
      <c r="Y55" s="209">
        <f t="shared" si="62"/>
        <v>32</v>
      </c>
      <c r="Z55" s="209">
        <f t="shared" si="62"/>
        <v>7238.8</v>
      </c>
      <c r="AA55" s="209">
        <f t="shared" si="62"/>
        <v>0</v>
      </c>
      <c r="AB55" s="209">
        <f t="shared" si="62"/>
        <v>0</v>
      </c>
      <c r="AC55" s="209">
        <f t="shared" si="62"/>
        <v>0</v>
      </c>
      <c r="AD55" s="209">
        <f t="shared" si="62"/>
        <v>239</v>
      </c>
      <c r="AE55" s="209">
        <f t="shared" si="62"/>
        <v>1734</v>
      </c>
      <c r="AF55" s="209">
        <f t="shared" si="62"/>
        <v>0</v>
      </c>
      <c r="AG55" s="209">
        <f t="shared" si="62"/>
        <v>0</v>
      </c>
      <c r="AH55" s="209">
        <f t="shared" ref="AH55:BE55" si="63">SUMIFS($B20:$BA20,$B$1:$BA$1,AH$37,$B$3:$BA$3,AH$38)*10</f>
        <v>547.5</v>
      </c>
      <c r="AI55" s="209">
        <f t="shared" si="63"/>
        <v>0</v>
      </c>
      <c r="AJ55" s="209">
        <f t="shared" si="63"/>
        <v>0</v>
      </c>
      <c r="AK55" s="209">
        <f t="shared" si="63"/>
        <v>0</v>
      </c>
      <c r="AL55" s="209">
        <f t="shared" si="63"/>
        <v>3809.7</v>
      </c>
      <c r="AM55" s="209">
        <f t="shared" si="63"/>
        <v>129.7</v>
      </c>
      <c r="AN55" s="209">
        <f t="shared" si="63"/>
        <v>3319.8</v>
      </c>
      <c r="AO55" s="209">
        <f t="shared" si="63"/>
        <v>0</v>
      </c>
      <c r="AP55" s="209">
        <f t="shared" si="63"/>
        <v>0</v>
      </c>
      <c r="AQ55" s="209">
        <f t="shared" si="63"/>
        <v>0</v>
      </c>
      <c r="AR55" s="209">
        <f t="shared" si="63"/>
        <v>50</v>
      </c>
      <c r="AS55" s="209">
        <f t="shared" si="63"/>
        <v>80</v>
      </c>
      <c r="AT55" s="209">
        <f t="shared" si="63"/>
        <v>40</v>
      </c>
      <c r="AU55" s="209">
        <f t="shared" si="63"/>
        <v>0</v>
      </c>
      <c r="AV55" s="209">
        <f t="shared" si="63"/>
        <v>250</v>
      </c>
      <c r="AW55" s="209">
        <f t="shared" si="63"/>
        <v>0</v>
      </c>
      <c r="AX55" s="209">
        <f t="shared" si="63"/>
        <v>0</v>
      </c>
      <c r="AY55" s="209">
        <f t="shared" si="63"/>
        <v>0</v>
      </c>
      <c r="AZ55" s="209">
        <f t="shared" si="63"/>
        <v>7780</v>
      </c>
      <c r="BA55" s="209">
        <f t="shared" si="63"/>
        <v>450</v>
      </c>
      <c r="BB55" s="209">
        <f t="shared" si="63"/>
        <v>520</v>
      </c>
      <c r="BC55" s="209">
        <f t="shared" si="63"/>
        <v>0</v>
      </c>
      <c r="BD55" s="209">
        <f t="shared" si="63"/>
        <v>0</v>
      </c>
      <c r="BE55" s="209">
        <f t="shared" si="63"/>
        <v>0</v>
      </c>
    </row>
    <row r="56" spans="1:57">
      <c r="A56" s="127" t="s">
        <v>104</v>
      </c>
      <c r="B56" s="209">
        <f t="shared" ref="B56:AG56" si="64">SUMIFS($B21:$BA21,$B$1:$BA$1,B$37,$B$3:$BA$3,B$38)*10</f>
        <v>140</v>
      </c>
      <c r="C56" s="209">
        <f t="shared" si="64"/>
        <v>3010</v>
      </c>
      <c r="D56" s="209">
        <f t="shared" si="64"/>
        <v>62.2</v>
      </c>
      <c r="E56" s="209">
        <f t="shared" si="64"/>
        <v>0</v>
      </c>
      <c r="F56" s="209">
        <f t="shared" si="64"/>
        <v>17.5</v>
      </c>
      <c r="G56" s="209">
        <f t="shared" si="64"/>
        <v>0</v>
      </c>
      <c r="H56" s="209">
        <f t="shared" si="64"/>
        <v>0</v>
      </c>
      <c r="I56" s="209">
        <f t="shared" si="64"/>
        <v>0</v>
      </c>
      <c r="J56" s="209">
        <f t="shared" si="64"/>
        <v>1247.7</v>
      </c>
      <c r="K56" s="209">
        <f t="shared" si="64"/>
        <v>76.5</v>
      </c>
      <c r="L56" s="209">
        <f t="shared" si="64"/>
        <v>757.4</v>
      </c>
      <c r="M56" s="209">
        <f t="shared" si="64"/>
        <v>0</v>
      </c>
      <c r="N56" s="209">
        <f t="shared" si="64"/>
        <v>0</v>
      </c>
      <c r="O56" s="209">
        <f t="shared" si="64"/>
        <v>0</v>
      </c>
      <c r="P56" s="209">
        <f t="shared" si="64"/>
        <v>86</v>
      </c>
      <c r="Q56" s="209">
        <f t="shared" si="64"/>
        <v>1383</v>
      </c>
      <c r="R56" s="209">
        <f t="shared" si="64"/>
        <v>653.3</v>
      </c>
      <c r="S56" s="209">
        <f t="shared" si="64"/>
        <v>0</v>
      </c>
      <c r="T56" s="209">
        <f t="shared" si="64"/>
        <v>96.5</v>
      </c>
      <c r="U56" s="209">
        <f t="shared" si="64"/>
        <v>154</v>
      </c>
      <c r="V56" s="209">
        <f t="shared" si="64"/>
        <v>0</v>
      </c>
      <c r="W56" s="209">
        <f t="shared" si="64"/>
        <v>0</v>
      </c>
      <c r="X56" s="209">
        <f t="shared" si="64"/>
        <v>760.9</v>
      </c>
      <c r="Y56" s="209">
        <f t="shared" si="64"/>
        <v>157</v>
      </c>
      <c r="Z56" s="209">
        <f t="shared" si="64"/>
        <v>913.1</v>
      </c>
      <c r="AA56" s="209">
        <f t="shared" si="64"/>
        <v>0</v>
      </c>
      <c r="AB56" s="209">
        <f t="shared" si="64"/>
        <v>0</v>
      </c>
      <c r="AC56" s="209">
        <f t="shared" si="64"/>
        <v>0</v>
      </c>
      <c r="AD56" s="209">
        <f t="shared" si="64"/>
        <v>0</v>
      </c>
      <c r="AE56" s="209">
        <f t="shared" si="64"/>
        <v>124</v>
      </c>
      <c r="AF56" s="209">
        <f t="shared" si="64"/>
        <v>159.9</v>
      </c>
      <c r="AG56" s="209">
        <f t="shared" si="64"/>
        <v>0</v>
      </c>
      <c r="AH56" s="209">
        <f t="shared" ref="AH56:BE56" si="65">SUMIFS($B21:$BA21,$B$1:$BA$1,AH$37,$B$3:$BA$3,AH$38)*10</f>
        <v>111</v>
      </c>
      <c r="AI56" s="209">
        <f t="shared" si="65"/>
        <v>245.6</v>
      </c>
      <c r="AJ56" s="209">
        <f t="shared" si="65"/>
        <v>0</v>
      </c>
      <c r="AK56" s="209">
        <f t="shared" si="65"/>
        <v>0</v>
      </c>
      <c r="AL56" s="209">
        <f t="shared" si="65"/>
        <v>2562.5</v>
      </c>
      <c r="AM56" s="209">
        <f t="shared" si="65"/>
        <v>136.9</v>
      </c>
      <c r="AN56" s="209">
        <f t="shared" si="65"/>
        <v>2178.7</v>
      </c>
      <c r="AO56" s="209">
        <f t="shared" si="65"/>
        <v>0</v>
      </c>
      <c r="AP56" s="209">
        <f t="shared" si="65"/>
        <v>0</v>
      </c>
      <c r="AQ56" s="209">
        <f t="shared" si="65"/>
        <v>0</v>
      </c>
      <c r="AR56" s="209">
        <f t="shared" si="65"/>
        <v>0</v>
      </c>
      <c r="AS56" s="209">
        <f t="shared" si="65"/>
        <v>0</v>
      </c>
      <c r="AT56" s="209">
        <f t="shared" si="65"/>
        <v>160</v>
      </c>
      <c r="AU56" s="209">
        <f t="shared" si="65"/>
        <v>0</v>
      </c>
      <c r="AV56" s="209">
        <f t="shared" si="65"/>
        <v>200</v>
      </c>
      <c r="AW56" s="209">
        <f t="shared" si="65"/>
        <v>0</v>
      </c>
      <c r="AX56" s="209">
        <f t="shared" si="65"/>
        <v>0</v>
      </c>
      <c r="AY56" s="209">
        <f t="shared" si="65"/>
        <v>0</v>
      </c>
      <c r="AZ56" s="209">
        <f t="shared" si="65"/>
        <v>4560</v>
      </c>
      <c r="BA56" s="209">
        <f t="shared" si="65"/>
        <v>460</v>
      </c>
      <c r="BB56" s="209">
        <f t="shared" si="65"/>
        <v>590</v>
      </c>
      <c r="BC56" s="209">
        <f t="shared" si="65"/>
        <v>0</v>
      </c>
      <c r="BD56" s="209">
        <f t="shared" si="65"/>
        <v>0</v>
      </c>
      <c r="BE56" s="209">
        <f t="shared" si="65"/>
        <v>0</v>
      </c>
    </row>
    <row r="57" spans="1:57">
      <c r="A57" s="127" t="s">
        <v>106</v>
      </c>
      <c r="B57" s="209">
        <f t="shared" ref="B57:AG57" si="66">SUMIFS($B22:$BA22,$B$1:$BA$1,B$37,$B$3:$BA$3,B$38)*10</f>
        <v>15</v>
      </c>
      <c r="C57" s="209">
        <f t="shared" si="66"/>
        <v>34</v>
      </c>
      <c r="D57" s="209">
        <f t="shared" si="66"/>
        <v>507.9</v>
      </c>
      <c r="E57" s="209">
        <f t="shared" si="66"/>
        <v>0</v>
      </c>
      <c r="F57" s="209">
        <f t="shared" si="66"/>
        <v>15</v>
      </c>
      <c r="G57" s="209">
        <f t="shared" si="66"/>
        <v>6.5</v>
      </c>
      <c r="H57" s="209">
        <f t="shared" si="66"/>
        <v>0</v>
      </c>
      <c r="I57" s="209">
        <f t="shared" si="66"/>
        <v>0</v>
      </c>
      <c r="J57" s="209">
        <f t="shared" si="66"/>
        <v>398.8</v>
      </c>
      <c r="K57" s="209">
        <f t="shared" si="66"/>
        <v>122.5</v>
      </c>
      <c r="L57" s="209">
        <f t="shared" si="66"/>
        <v>711.1</v>
      </c>
      <c r="M57" s="209">
        <f t="shared" si="66"/>
        <v>0</v>
      </c>
      <c r="N57" s="209">
        <f t="shared" si="66"/>
        <v>0</v>
      </c>
      <c r="O57" s="209">
        <f t="shared" si="66"/>
        <v>0</v>
      </c>
      <c r="P57" s="209">
        <f t="shared" si="66"/>
        <v>0</v>
      </c>
      <c r="Q57" s="209">
        <f t="shared" si="66"/>
        <v>2</v>
      </c>
      <c r="R57" s="209">
        <f t="shared" si="66"/>
        <v>227</v>
      </c>
      <c r="S57" s="209">
        <f t="shared" si="66"/>
        <v>0</v>
      </c>
      <c r="T57" s="209">
        <f t="shared" si="66"/>
        <v>6</v>
      </c>
      <c r="U57" s="209">
        <f t="shared" si="66"/>
        <v>0</v>
      </c>
      <c r="V57" s="209">
        <f t="shared" si="66"/>
        <v>0</v>
      </c>
      <c r="W57" s="209">
        <f t="shared" si="66"/>
        <v>0</v>
      </c>
      <c r="X57" s="209">
        <f t="shared" si="66"/>
        <v>468.7</v>
      </c>
      <c r="Y57" s="209">
        <f t="shared" si="66"/>
        <v>46.9</v>
      </c>
      <c r="Z57" s="209">
        <f t="shared" si="66"/>
        <v>2414.1</v>
      </c>
      <c r="AA57" s="209">
        <f t="shared" si="66"/>
        <v>0</v>
      </c>
      <c r="AB57" s="209">
        <f t="shared" si="66"/>
        <v>0</v>
      </c>
      <c r="AC57" s="209">
        <f t="shared" si="66"/>
        <v>0</v>
      </c>
      <c r="AD57" s="209">
        <f t="shared" si="66"/>
        <v>50</v>
      </c>
      <c r="AE57" s="209">
        <f t="shared" si="66"/>
        <v>2066</v>
      </c>
      <c r="AF57" s="209">
        <f t="shared" si="66"/>
        <v>52.9</v>
      </c>
      <c r="AG57" s="209">
        <f t="shared" si="66"/>
        <v>0</v>
      </c>
      <c r="AH57" s="209">
        <f t="shared" ref="AH57:BE57" si="67">SUMIFS($B22:$BA22,$B$1:$BA$1,AH$37,$B$3:$BA$3,AH$38)*10</f>
        <v>217.5</v>
      </c>
      <c r="AI57" s="209">
        <f t="shared" si="67"/>
        <v>0</v>
      </c>
      <c r="AJ57" s="209">
        <f t="shared" si="67"/>
        <v>0</v>
      </c>
      <c r="AK57" s="209">
        <f t="shared" si="67"/>
        <v>0</v>
      </c>
      <c r="AL57" s="209">
        <f t="shared" si="67"/>
        <v>594.3</v>
      </c>
      <c r="AM57" s="209">
        <f t="shared" si="67"/>
        <v>53</v>
      </c>
      <c r="AN57" s="209">
        <f t="shared" si="67"/>
        <v>1346.1</v>
      </c>
      <c r="AO57" s="209">
        <f t="shared" si="67"/>
        <v>0</v>
      </c>
      <c r="AP57" s="209">
        <f t="shared" si="67"/>
        <v>0</v>
      </c>
      <c r="AQ57" s="209">
        <f t="shared" si="67"/>
        <v>0</v>
      </c>
      <c r="AR57" s="209">
        <f t="shared" si="67"/>
        <v>0</v>
      </c>
      <c r="AS57" s="209">
        <f t="shared" si="67"/>
        <v>1060</v>
      </c>
      <c r="AT57" s="209">
        <f t="shared" si="67"/>
        <v>150</v>
      </c>
      <c r="AU57" s="209">
        <f t="shared" si="67"/>
        <v>0</v>
      </c>
      <c r="AV57" s="209">
        <f t="shared" si="67"/>
        <v>160</v>
      </c>
      <c r="AW57" s="209">
        <f t="shared" si="67"/>
        <v>0</v>
      </c>
      <c r="AX57" s="209">
        <f t="shared" si="67"/>
        <v>0</v>
      </c>
      <c r="AY57" s="209">
        <f t="shared" si="67"/>
        <v>0</v>
      </c>
      <c r="AZ57" s="209">
        <f t="shared" si="67"/>
        <v>1850</v>
      </c>
      <c r="BA57" s="209">
        <f t="shared" si="67"/>
        <v>170</v>
      </c>
      <c r="BB57" s="209">
        <f t="shared" si="67"/>
        <v>980</v>
      </c>
      <c r="BC57" s="209">
        <f t="shared" si="67"/>
        <v>0</v>
      </c>
      <c r="BD57" s="209">
        <f t="shared" si="67"/>
        <v>0</v>
      </c>
      <c r="BE57" s="209">
        <f t="shared" si="67"/>
        <v>0</v>
      </c>
    </row>
    <row r="58" spans="1:57">
      <c r="A58" s="127" t="s">
        <v>108</v>
      </c>
      <c r="B58" s="209">
        <f t="shared" ref="B58:AG58" si="68">SUMIFS($B23:$BA23,$B$1:$BA$1,B$37,$B$3:$BA$3,B$38)*10</f>
        <v>14.2</v>
      </c>
      <c r="C58" s="209">
        <f t="shared" si="68"/>
        <v>2350</v>
      </c>
      <c r="D58" s="209">
        <f t="shared" si="68"/>
        <v>0</v>
      </c>
      <c r="E58" s="209">
        <f t="shared" si="68"/>
        <v>0</v>
      </c>
      <c r="F58" s="209">
        <f t="shared" si="68"/>
        <v>711</v>
      </c>
      <c r="G58" s="209">
        <f t="shared" si="68"/>
        <v>1729.5</v>
      </c>
      <c r="H58" s="209">
        <f t="shared" si="68"/>
        <v>2836</v>
      </c>
      <c r="I58" s="209">
        <f t="shared" si="68"/>
        <v>0</v>
      </c>
      <c r="J58" s="209">
        <f t="shared" si="68"/>
        <v>1036</v>
      </c>
      <c r="K58" s="209">
        <f t="shared" si="68"/>
        <v>0</v>
      </c>
      <c r="L58" s="209">
        <f t="shared" si="68"/>
        <v>305.4</v>
      </c>
      <c r="M58" s="209">
        <f t="shared" si="68"/>
        <v>0</v>
      </c>
      <c r="N58" s="209">
        <f t="shared" si="68"/>
        <v>0</v>
      </c>
      <c r="O58" s="209">
        <f t="shared" si="68"/>
        <v>0</v>
      </c>
      <c r="P58" s="209">
        <f t="shared" si="68"/>
        <v>0</v>
      </c>
      <c r="Q58" s="209">
        <f t="shared" si="68"/>
        <v>3000</v>
      </c>
      <c r="R58" s="209">
        <f t="shared" si="68"/>
        <v>0</v>
      </c>
      <c r="S58" s="209">
        <f t="shared" si="68"/>
        <v>0</v>
      </c>
      <c r="T58" s="209">
        <f t="shared" si="68"/>
        <v>0</v>
      </c>
      <c r="U58" s="209">
        <f t="shared" si="68"/>
        <v>4414.6</v>
      </c>
      <c r="V58" s="209">
        <f t="shared" si="68"/>
        <v>0</v>
      </c>
      <c r="W58" s="209">
        <f t="shared" si="68"/>
        <v>0</v>
      </c>
      <c r="X58" s="209">
        <f t="shared" si="68"/>
        <v>1891.2</v>
      </c>
      <c r="Y58" s="209">
        <f t="shared" si="68"/>
        <v>0</v>
      </c>
      <c r="Z58" s="209">
        <f t="shared" si="68"/>
        <v>1105.4</v>
      </c>
      <c r="AA58" s="209">
        <f t="shared" si="68"/>
        <v>0</v>
      </c>
      <c r="AB58" s="209">
        <f t="shared" si="68"/>
        <v>0</v>
      </c>
      <c r="AC58" s="209">
        <f t="shared" si="68"/>
        <v>0</v>
      </c>
      <c r="AD58" s="209">
        <f t="shared" si="68"/>
        <v>166.5</v>
      </c>
      <c r="AE58" s="209">
        <f t="shared" si="68"/>
        <v>2000</v>
      </c>
      <c r="AF58" s="209">
        <f t="shared" si="68"/>
        <v>0</v>
      </c>
      <c r="AG58" s="209">
        <f t="shared" si="68"/>
        <v>0</v>
      </c>
      <c r="AH58" s="209">
        <f t="shared" ref="AH58:BE58" si="69">SUMIFS($B23:$BA23,$B$1:$BA$1,AH$37,$B$3:$BA$3,AH$38)*10</f>
        <v>772.5</v>
      </c>
      <c r="AI58" s="209">
        <f t="shared" si="69"/>
        <v>2449.8</v>
      </c>
      <c r="AJ58" s="209">
        <f t="shared" si="69"/>
        <v>0</v>
      </c>
      <c r="AK58" s="209">
        <f t="shared" si="69"/>
        <v>700</v>
      </c>
      <c r="AL58" s="209">
        <f t="shared" si="69"/>
        <v>2230.4</v>
      </c>
      <c r="AM58" s="209">
        <f t="shared" si="69"/>
        <v>0</v>
      </c>
      <c r="AN58" s="209">
        <f t="shared" si="69"/>
        <v>6302</v>
      </c>
      <c r="AO58" s="209">
        <f t="shared" si="69"/>
        <v>0</v>
      </c>
      <c r="AP58" s="209">
        <f t="shared" si="69"/>
        <v>0</v>
      </c>
      <c r="AQ58" s="209">
        <f t="shared" si="69"/>
        <v>0</v>
      </c>
      <c r="AR58" s="209">
        <f t="shared" si="69"/>
        <v>120</v>
      </c>
      <c r="AS58" s="209">
        <f t="shared" si="69"/>
        <v>600</v>
      </c>
      <c r="AT58" s="209">
        <f t="shared" si="69"/>
        <v>1700</v>
      </c>
      <c r="AU58" s="209">
        <f t="shared" si="69"/>
        <v>0</v>
      </c>
      <c r="AV58" s="209">
        <f t="shared" si="69"/>
        <v>400</v>
      </c>
      <c r="AW58" s="209">
        <f t="shared" si="69"/>
        <v>3210</v>
      </c>
      <c r="AX58" s="209">
        <f t="shared" si="69"/>
        <v>0</v>
      </c>
      <c r="AY58" s="209">
        <f t="shared" si="69"/>
        <v>1700</v>
      </c>
      <c r="AZ58" s="209">
        <f t="shared" si="69"/>
        <v>5700</v>
      </c>
      <c r="BA58" s="209">
        <f t="shared" si="69"/>
        <v>0</v>
      </c>
      <c r="BB58" s="209">
        <f t="shared" si="69"/>
        <v>1610</v>
      </c>
      <c r="BC58" s="209">
        <f t="shared" si="69"/>
        <v>0</v>
      </c>
      <c r="BD58" s="209">
        <f t="shared" si="69"/>
        <v>0</v>
      </c>
      <c r="BE58" s="209">
        <f t="shared" si="69"/>
        <v>0</v>
      </c>
    </row>
    <row r="59" spans="1:57">
      <c r="A59" s="127" t="s">
        <v>110</v>
      </c>
      <c r="B59" s="209">
        <f t="shared" ref="B59:AG59" si="70">SUMIFS($B24:$BA24,$B$1:$BA$1,B$37,$B$3:$BA$3,B$38)*10</f>
        <v>67</v>
      </c>
      <c r="C59" s="209">
        <f t="shared" si="70"/>
        <v>0</v>
      </c>
      <c r="D59" s="209">
        <f t="shared" si="70"/>
        <v>288.4</v>
      </c>
      <c r="E59" s="209">
        <f t="shared" si="70"/>
        <v>0</v>
      </c>
      <c r="F59" s="209">
        <f t="shared" si="70"/>
        <v>47</v>
      </c>
      <c r="G59" s="209">
        <f t="shared" si="70"/>
        <v>0</v>
      </c>
      <c r="H59" s="209">
        <f t="shared" si="70"/>
        <v>0</v>
      </c>
      <c r="I59" s="209">
        <f t="shared" si="70"/>
        <v>0</v>
      </c>
      <c r="J59" s="209">
        <f t="shared" si="70"/>
        <v>95.8</v>
      </c>
      <c r="K59" s="209">
        <f t="shared" si="70"/>
        <v>0</v>
      </c>
      <c r="L59" s="209">
        <f t="shared" si="70"/>
        <v>900.3</v>
      </c>
      <c r="M59" s="209">
        <f t="shared" si="70"/>
        <v>0</v>
      </c>
      <c r="N59" s="209">
        <f t="shared" si="70"/>
        <v>0</v>
      </c>
      <c r="O59" s="209">
        <f t="shared" si="70"/>
        <v>0</v>
      </c>
      <c r="P59" s="209">
        <f t="shared" si="70"/>
        <v>161.5</v>
      </c>
      <c r="Q59" s="209">
        <f t="shared" si="70"/>
        <v>15</v>
      </c>
      <c r="R59" s="209">
        <f t="shared" si="70"/>
        <v>694.4</v>
      </c>
      <c r="S59" s="209">
        <f t="shared" si="70"/>
        <v>0</v>
      </c>
      <c r="T59" s="209">
        <f t="shared" si="70"/>
        <v>61</v>
      </c>
      <c r="U59" s="209">
        <f t="shared" si="70"/>
        <v>150</v>
      </c>
      <c r="V59" s="209">
        <f t="shared" si="70"/>
        <v>0</v>
      </c>
      <c r="W59" s="209">
        <f t="shared" si="70"/>
        <v>0</v>
      </c>
      <c r="X59" s="209">
        <f t="shared" si="70"/>
        <v>725</v>
      </c>
      <c r="Y59" s="209">
        <f t="shared" si="70"/>
        <v>100</v>
      </c>
      <c r="Z59" s="209">
        <f t="shared" si="70"/>
        <v>3536.6</v>
      </c>
      <c r="AA59" s="209">
        <f t="shared" si="70"/>
        <v>0</v>
      </c>
      <c r="AB59" s="209">
        <f t="shared" si="70"/>
        <v>0</v>
      </c>
      <c r="AC59" s="209">
        <f t="shared" si="70"/>
        <v>0</v>
      </c>
      <c r="AD59" s="209">
        <f t="shared" si="70"/>
        <v>79</v>
      </c>
      <c r="AE59" s="209">
        <f t="shared" si="70"/>
        <v>1056</v>
      </c>
      <c r="AF59" s="209">
        <f t="shared" si="70"/>
        <v>81.8</v>
      </c>
      <c r="AG59" s="209">
        <f t="shared" si="70"/>
        <v>0</v>
      </c>
      <c r="AH59" s="209">
        <f t="shared" ref="AH59:BE59" si="71">SUMIFS($B24:$BA24,$B$1:$BA$1,AH$37,$B$3:$BA$3,AH$38)*10</f>
        <v>195</v>
      </c>
      <c r="AI59" s="209">
        <f t="shared" si="71"/>
        <v>0</v>
      </c>
      <c r="AJ59" s="209">
        <f t="shared" si="71"/>
        <v>0</v>
      </c>
      <c r="AK59" s="209">
        <f t="shared" si="71"/>
        <v>0</v>
      </c>
      <c r="AL59" s="209">
        <f t="shared" si="71"/>
        <v>1071.5</v>
      </c>
      <c r="AM59" s="209">
        <f t="shared" si="71"/>
        <v>33</v>
      </c>
      <c r="AN59" s="209">
        <f t="shared" si="71"/>
        <v>995.6</v>
      </c>
      <c r="AO59" s="209">
        <f t="shared" si="71"/>
        <v>0</v>
      </c>
      <c r="AP59" s="209">
        <f t="shared" si="71"/>
        <v>0</v>
      </c>
      <c r="AQ59" s="209">
        <f t="shared" si="71"/>
        <v>0</v>
      </c>
      <c r="AR59" s="209">
        <f t="shared" si="71"/>
        <v>80</v>
      </c>
      <c r="AS59" s="209">
        <f t="shared" si="71"/>
        <v>2000</v>
      </c>
      <c r="AT59" s="209">
        <f t="shared" si="71"/>
        <v>440</v>
      </c>
      <c r="AU59" s="209">
        <f t="shared" si="71"/>
        <v>0</v>
      </c>
      <c r="AV59" s="209">
        <f t="shared" si="71"/>
        <v>160</v>
      </c>
      <c r="AW59" s="209">
        <f t="shared" si="71"/>
        <v>4</v>
      </c>
      <c r="AX59" s="209">
        <f t="shared" si="71"/>
        <v>0</v>
      </c>
      <c r="AY59" s="209">
        <f t="shared" si="71"/>
        <v>0</v>
      </c>
      <c r="AZ59" s="209">
        <f t="shared" si="71"/>
        <v>2080</v>
      </c>
      <c r="BA59" s="209">
        <f t="shared" si="71"/>
        <v>110</v>
      </c>
      <c r="BB59" s="209">
        <f t="shared" si="71"/>
        <v>1910</v>
      </c>
      <c r="BC59" s="209">
        <f t="shared" si="71"/>
        <v>0</v>
      </c>
      <c r="BD59" s="209">
        <f t="shared" si="71"/>
        <v>0</v>
      </c>
      <c r="BE59" s="209">
        <f t="shared" si="71"/>
        <v>0</v>
      </c>
    </row>
    <row r="60" spans="1:57">
      <c r="A60" s="127" t="s">
        <v>112</v>
      </c>
      <c r="B60" s="209">
        <f t="shared" ref="B60:AG60" si="72">SUMIFS($B25:$BA25,$B$1:$BA$1,B$37,$B$3:$BA$3,B$38)*10</f>
        <v>0</v>
      </c>
      <c r="C60" s="209">
        <f t="shared" si="72"/>
        <v>0</v>
      </c>
      <c r="D60" s="209">
        <f t="shared" si="72"/>
        <v>0</v>
      </c>
      <c r="E60" s="209">
        <f t="shared" si="72"/>
        <v>0</v>
      </c>
      <c r="F60" s="209">
        <f t="shared" si="72"/>
        <v>0</v>
      </c>
      <c r="G60" s="209">
        <f t="shared" si="72"/>
        <v>460</v>
      </c>
      <c r="H60" s="209">
        <f t="shared" si="72"/>
        <v>0</v>
      </c>
      <c r="I60" s="209">
        <f t="shared" si="72"/>
        <v>0</v>
      </c>
      <c r="J60" s="209">
        <f t="shared" si="72"/>
        <v>71.6</v>
      </c>
      <c r="K60" s="209">
        <f t="shared" si="72"/>
        <v>0</v>
      </c>
      <c r="L60" s="209">
        <f t="shared" si="72"/>
        <v>0</v>
      </c>
      <c r="M60" s="209">
        <f t="shared" si="72"/>
        <v>0</v>
      </c>
      <c r="N60" s="209">
        <f t="shared" si="72"/>
        <v>0</v>
      </c>
      <c r="O60" s="209">
        <f t="shared" si="72"/>
        <v>0</v>
      </c>
      <c r="P60" s="209">
        <f t="shared" si="72"/>
        <v>0</v>
      </c>
      <c r="Q60" s="209">
        <f t="shared" si="72"/>
        <v>0</v>
      </c>
      <c r="R60" s="209">
        <f t="shared" si="72"/>
        <v>0</v>
      </c>
      <c r="S60" s="209">
        <f t="shared" si="72"/>
        <v>0</v>
      </c>
      <c r="T60" s="209">
        <f t="shared" si="72"/>
        <v>20</v>
      </c>
      <c r="U60" s="209">
        <f t="shared" si="72"/>
        <v>960</v>
      </c>
      <c r="V60" s="209">
        <f t="shared" si="72"/>
        <v>0</v>
      </c>
      <c r="W60" s="209">
        <f t="shared" si="72"/>
        <v>0</v>
      </c>
      <c r="X60" s="209">
        <f t="shared" si="72"/>
        <v>5</v>
      </c>
      <c r="Y60" s="209">
        <f t="shared" si="72"/>
        <v>0</v>
      </c>
      <c r="Z60" s="209">
        <f t="shared" si="72"/>
        <v>0</v>
      </c>
      <c r="AA60" s="209">
        <f t="shared" si="72"/>
        <v>0</v>
      </c>
      <c r="AB60" s="209">
        <f t="shared" si="72"/>
        <v>0</v>
      </c>
      <c r="AC60" s="209">
        <f t="shared" si="72"/>
        <v>0</v>
      </c>
      <c r="AD60" s="209">
        <f t="shared" si="72"/>
        <v>0</v>
      </c>
      <c r="AE60" s="209">
        <f t="shared" si="72"/>
        <v>0</v>
      </c>
      <c r="AF60" s="209">
        <f t="shared" si="72"/>
        <v>6</v>
      </c>
      <c r="AG60" s="209">
        <f t="shared" si="72"/>
        <v>0</v>
      </c>
      <c r="AH60" s="209">
        <f t="shared" ref="AH60:BE60" si="73">SUMIFS($B25:$BA25,$B$1:$BA$1,AH$37,$B$3:$BA$3,AH$38)*10</f>
        <v>95.8</v>
      </c>
      <c r="AI60" s="209">
        <f t="shared" si="73"/>
        <v>487.1</v>
      </c>
      <c r="AJ60" s="209">
        <f t="shared" si="73"/>
        <v>0</v>
      </c>
      <c r="AK60" s="209">
        <f t="shared" si="73"/>
        <v>0</v>
      </c>
      <c r="AL60" s="209">
        <f t="shared" si="73"/>
        <v>259.3</v>
      </c>
      <c r="AM60" s="209">
        <f t="shared" si="73"/>
        <v>0</v>
      </c>
      <c r="AN60" s="209">
        <f t="shared" si="73"/>
        <v>0</v>
      </c>
      <c r="AO60" s="209">
        <f t="shared" si="73"/>
        <v>0</v>
      </c>
      <c r="AP60" s="209">
        <f t="shared" si="73"/>
        <v>0</v>
      </c>
      <c r="AQ60" s="209">
        <f t="shared" si="73"/>
        <v>0</v>
      </c>
      <c r="AR60" s="209">
        <f t="shared" si="73"/>
        <v>40</v>
      </c>
      <c r="AS60" s="209">
        <f t="shared" si="73"/>
        <v>0</v>
      </c>
      <c r="AT60" s="209">
        <f t="shared" si="73"/>
        <v>3</v>
      </c>
      <c r="AU60" s="209">
        <f t="shared" si="73"/>
        <v>0</v>
      </c>
      <c r="AV60" s="209">
        <f t="shared" si="73"/>
        <v>30</v>
      </c>
      <c r="AW60" s="209">
        <f t="shared" si="73"/>
        <v>1470</v>
      </c>
      <c r="AX60" s="209">
        <f t="shared" si="73"/>
        <v>0</v>
      </c>
      <c r="AY60" s="209">
        <f t="shared" si="73"/>
        <v>0</v>
      </c>
      <c r="AZ60" s="209">
        <f t="shared" si="73"/>
        <v>990</v>
      </c>
      <c r="BA60" s="209">
        <f t="shared" si="73"/>
        <v>20</v>
      </c>
      <c r="BB60" s="209">
        <f t="shared" si="73"/>
        <v>0</v>
      </c>
      <c r="BC60" s="209">
        <f t="shared" si="73"/>
        <v>0</v>
      </c>
      <c r="BD60" s="209">
        <f t="shared" si="73"/>
        <v>0</v>
      </c>
      <c r="BE60" s="209">
        <f t="shared" si="73"/>
        <v>0</v>
      </c>
    </row>
    <row r="61" spans="1:57">
      <c r="A61" s="127" t="s">
        <v>114</v>
      </c>
      <c r="B61" s="209">
        <f t="shared" ref="B61:AG61" si="74">SUMIFS($B26:$BA26,$B$1:$BA$1,B$37,$B$3:$BA$3,B$38)*10</f>
        <v>0</v>
      </c>
      <c r="C61" s="209">
        <f t="shared" si="74"/>
        <v>0</v>
      </c>
      <c r="D61" s="209">
        <f t="shared" si="74"/>
        <v>57</v>
      </c>
      <c r="E61" s="209">
        <f t="shared" si="74"/>
        <v>0</v>
      </c>
      <c r="F61" s="209">
        <f t="shared" si="74"/>
        <v>0</v>
      </c>
      <c r="G61" s="209">
        <f t="shared" si="74"/>
        <v>0</v>
      </c>
      <c r="H61" s="209">
        <f t="shared" si="74"/>
        <v>0</v>
      </c>
      <c r="I61" s="209">
        <f t="shared" si="74"/>
        <v>0</v>
      </c>
      <c r="J61" s="209">
        <f t="shared" si="74"/>
        <v>220.3</v>
      </c>
      <c r="K61" s="209">
        <f t="shared" si="74"/>
        <v>52.1</v>
      </c>
      <c r="L61" s="209">
        <f t="shared" si="74"/>
        <v>184</v>
      </c>
      <c r="M61" s="209">
        <f t="shared" si="74"/>
        <v>0</v>
      </c>
      <c r="N61" s="209">
        <f t="shared" si="74"/>
        <v>0</v>
      </c>
      <c r="O61" s="209">
        <f t="shared" si="74"/>
        <v>0</v>
      </c>
      <c r="P61" s="209">
        <f t="shared" si="74"/>
        <v>0</v>
      </c>
      <c r="Q61" s="209">
        <f t="shared" si="74"/>
        <v>0</v>
      </c>
      <c r="R61" s="209">
        <f t="shared" si="74"/>
        <v>37.3</v>
      </c>
      <c r="S61" s="209">
        <f t="shared" si="74"/>
        <v>0</v>
      </c>
      <c r="T61" s="209">
        <f t="shared" si="74"/>
        <v>121.5</v>
      </c>
      <c r="U61" s="209">
        <f t="shared" si="74"/>
        <v>0</v>
      </c>
      <c r="V61" s="209">
        <f t="shared" si="74"/>
        <v>0</v>
      </c>
      <c r="W61" s="209">
        <f t="shared" si="74"/>
        <v>0</v>
      </c>
      <c r="X61" s="209">
        <f t="shared" si="74"/>
        <v>39.7</v>
      </c>
      <c r="Y61" s="209">
        <f t="shared" si="74"/>
        <v>43</v>
      </c>
      <c r="Z61" s="209">
        <f t="shared" si="74"/>
        <v>280.3</v>
      </c>
      <c r="AA61" s="209">
        <f t="shared" si="74"/>
        <v>0</v>
      </c>
      <c r="AB61" s="209">
        <f t="shared" si="74"/>
        <v>0</v>
      </c>
      <c r="AC61" s="209">
        <f t="shared" si="74"/>
        <v>0</v>
      </c>
      <c r="AD61" s="209">
        <f t="shared" si="74"/>
        <v>0</v>
      </c>
      <c r="AE61" s="209">
        <f t="shared" si="74"/>
        <v>0</v>
      </c>
      <c r="AF61" s="209">
        <f t="shared" si="74"/>
        <v>100</v>
      </c>
      <c r="AG61" s="209">
        <f t="shared" si="74"/>
        <v>0</v>
      </c>
      <c r="AH61" s="209">
        <f t="shared" ref="AH61:BE61" si="75">SUMIFS($B26:$BA26,$B$1:$BA$1,AH$37,$B$3:$BA$3,AH$38)*10</f>
        <v>167</v>
      </c>
      <c r="AI61" s="209">
        <f t="shared" si="75"/>
        <v>0</v>
      </c>
      <c r="AJ61" s="209">
        <f t="shared" si="75"/>
        <v>0</v>
      </c>
      <c r="AK61" s="209">
        <f t="shared" si="75"/>
        <v>0</v>
      </c>
      <c r="AL61" s="209">
        <f t="shared" si="75"/>
        <v>68.2</v>
      </c>
      <c r="AM61" s="209">
        <f t="shared" si="75"/>
        <v>0</v>
      </c>
      <c r="AN61" s="209">
        <f t="shared" si="75"/>
        <v>699</v>
      </c>
      <c r="AO61" s="209">
        <f t="shared" si="75"/>
        <v>0</v>
      </c>
      <c r="AP61" s="209">
        <f t="shared" si="75"/>
        <v>0</v>
      </c>
      <c r="AQ61" s="209">
        <f t="shared" si="75"/>
        <v>0</v>
      </c>
      <c r="AR61" s="209">
        <f t="shared" si="75"/>
        <v>0</v>
      </c>
      <c r="AS61" s="209">
        <f t="shared" si="75"/>
        <v>660</v>
      </c>
      <c r="AT61" s="209">
        <f t="shared" si="75"/>
        <v>130</v>
      </c>
      <c r="AU61" s="209">
        <f t="shared" si="75"/>
        <v>0</v>
      </c>
      <c r="AV61" s="209">
        <f t="shared" si="75"/>
        <v>60</v>
      </c>
      <c r="AW61" s="209">
        <f t="shared" si="75"/>
        <v>0</v>
      </c>
      <c r="AX61" s="209">
        <f t="shared" si="75"/>
        <v>0</v>
      </c>
      <c r="AY61" s="209">
        <f t="shared" si="75"/>
        <v>0</v>
      </c>
      <c r="AZ61" s="209">
        <f t="shared" si="75"/>
        <v>60</v>
      </c>
      <c r="BA61" s="209">
        <f t="shared" si="75"/>
        <v>200</v>
      </c>
      <c r="BB61" s="209">
        <f t="shared" si="75"/>
        <v>290</v>
      </c>
      <c r="BC61" s="209">
        <f t="shared" si="75"/>
        <v>0</v>
      </c>
      <c r="BD61" s="209">
        <f t="shared" si="75"/>
        <v>0</v>
      </c>
      <c r="BE61" s="209">
        <f t="shared" si="75"/>
        <v>0</v>
      </c>
    </row>
    <row r="62" spans="1:57">
      <c r="A62" s="127" t="s">
        <v>116</v>
      </c>
      <c r="B62" s="209">
        <f t="shared" ref="B62:AG62" si="76">SUMIFS($B27:$BA27,$B$1:$BA$1,B$37,$B$3:$BA$3,B$38)*10</f>
        <v>60</v>
      </c>
      <c r="C62" s="209">
        <f t="shared" si="76"/>
        <v>30</v>
      </c>
      <c r="D62" s="209">
        <f t="shared" si="76"/>
        <v>269.1</v>
      </c>
      <c r="E62" s="209">
        <f t="shared" si="76"/>
        <v>0</v>
      </c>
      <c r="F62" s="209">
        <f t="shared" si="76"/>
        <v>138.9</v>
      </c>
      <c r="G62" s="209">
        <f t="shared" si="76"/>
        <v>0</v>
      </c>
      <c r="H62" s="209">
        <f t="shared" si="76"/>
        <v>0</v>
      </c>
      <c r="I62" s="209">
        <f t="shared" si="76"/>
        <v>0</v>
      </c>
      <c r="J62" s="209">
        <f t="shared" si="76"/>
        <v>69.6</v>
      </c>
      <c r="K62" s="209">
        <f t="shared" si="76"/>
        <v>23.4</v>
      </c>
      <c r="L62" s="209">
        <f t="shared" si="76"/>
        <v>662.9</v>
      </c>
      <c r="M62" s="209">
        <f t="shared" si="76"/>
        <v>0</v>
      </c>
      <c r="N62" s="209">
        <f t="shared" si="76"/>
        <v>0</v>
      </c>
      <c r="O62" s="209">
        <f t="shared" si="76"/>
        <v>0</v>
      </c>
      <c r="P62" s="209">
        <f t="shared" si="76"/>
        <v>30</v>
      </c>
      <c r="Q62" s="209">
        <f t="shared" si="76"/>
        <v>0</v>
      </c>
      <c r="R62" s="209">
        <f t="shared" si="76"/>
        <v>4125.9</v>
      </c>
      <c r="S62" s="209">
        <f t="shared" si="76"/>
        <v>0</v>
      </c>
      <c r="T62" s="209">
        <f t="shared" si="76"/>
        <v>171.5</v>
      </c>
      <c r="U62" s="209">
        <f t="shared" si="76"/>
        <v>25</v>
      </c>
      <c r="V62" s="209">
        <f t="shared" si="76"/>
        <v>0</v>
      </c>
      <c r="W62" s="209">
        <f t="shared" si="76"/>
        <v>0</v>
      </c>
      <c r="X62" s="209">
        <f t="shared" si="76"/>
        <v>25.5</v>
      </c>
      <c r="Y62" s="209">
        <f t="shared" si="76"/>
        <v>127.1</v>
      </c>
      <c r="Z62" s="209">
        <f t="shared" si="76"/>
        <v>1003.7</v>
      </c>
      <c r="AA62" s="209">
        <f t="shared" si="76"/>
        <v>0</v>
      </c>
      <c r="AB62" s="209">
        <f t="shared" si="76"/>
        <v>0</v>
      </c>
      <c r="AC62" s="209">
        <f t="shared" si="76"/>
        <v>0</v>
      </c>
      <c r="AD62" s="209">
        <f t="shared" si="76"/>
        <v>0</v>
      </c>
      <c r="AE62" s="209">
        <f t="shared" si="76"/>
        <v>2000</v>
      </c>
      <c r="AF62" s="209">
        <f t="shared" si="76"/>
        <v>10145.7</v>
      </c>
      <c r="AG62" s="209">
        <f t="shared" si="76"/>
        <v>0</v>
      </c>
      <c r="AH62" s="209">
        <f t="shared" ref="AH62:BE62" si="77">SUMIFS($B27:$BA27,$B$1:$BA$1,AH$37,$B$3:$BA$3,AH$38)*10</f>
        <v>340</v>
      </c>
      <c r="AI62" s="209">
        <f t="shared" si="77"/>
        <v>7.5</v>
      </c>
      <c r="AJ62" s="209">
        <f t="shared" si="77"/>
        <v>0</v>
      </c>
      <c r="AK62" s="209">
        <f t="shared" si="77"/>
        <v>0</v>
      </c>
      <c r="AL62" s="209">
        <f t="shared" si="77"/>
        <v>47.8</v>
      </c>
      <c r="AM62" s="209">
        <f t="shared" si="77"/>
        <v>16.8</v>
      </c>
      <c r="AN62" s="209">
        <f t="shared" si="77"/>
        <v>1038</v>
      </c>
      <c r="AO62" s="209">
        <f t="shared" si="77"/>
        <v>0</v>
      </c>
      <c r="AP62" s="209">
        <f t="shared" si="77"/>
        <v>0</v>
      </c>
      <c r="AQ62" s="209">
        <f t="shared" si="77"/>
        <v>0</v>
      </c>
      <c r="AR62" s="209">
        <f t="shared" si="77"/>
        <v>0</v>
      </c>
      <c r="AS62" s="209">
        <f t="shared" si="77"/>
        <v>0</v>
      </c>
      <c r="AT62" s="209">
        <f t="shared" si="77"/>
        <v>7310</v>
      </c>
      <c r="AU62" s="209">
        <f t="shared" si="77"/>
        <v>0</v>
      </c>
      <c r="AV62" s="209">
        <f t="shared" si="77"/>
        <v>120</v>
      </c>
      <c r="AW62" s="209">
        <f t="shared" si="77"/>
        <v>0</v>
      </c>
      <c r="AX62" s="209">
        <f t="shared" si="77"/>
        <v>0</v>
      </c>
      <c r="AY62" s="209">
        <f t="shared" si="77"/>
        <v>0</v>
      </c>
      <c r="AZ62" s="209">
        <f t="shared" si="77"/>
        <v>140</v>
      </c>
      <c r="BA62" s="209">
        <f t="shared" si="77"/>
        <v>220</v>
      </c>
      <c r="BB62" s="209">
        <f t="shared" si="77"/>
        <v>740</v>
      </c>
      <c r="BC62" s="209">
        <f t="shared" si="77"/>
        <v>0</v>
      </c>
      <c r="BD62" s="209">
        <f t="shared" si="77"/>
        <v>0</v>
      </c>
      <c r="BE62" s="209">
        <f t="shared" si="77"/>
        <v>0</v>
      </c>
    </row>
    <row r="63" spans="1:57">
      <c r="A63" s="127" t="s">
        <v>118</v>
      </c>
      <c r="B63" s="209">
        <f t="shared" ref="B63:AG63" si="78">SUMIFS($B28:$BA28,$B$1:$BA$1,B$37,$B$3:$BA$3,B$38)*10</f>
        <v>0</v>
      </c>
      <c r="C63" s="209">
        <f t="shared" si="78"/>
        <v>810</v>
      </c>
      <c r="D63" s="209">
        <f t="shared" si="78"/>
        <v>53</v>
      </c>
      <c r="E63" s="209">
        <f t="shared" si="78"/>
        <v>0</v>
      </c>
      <c r="F63" s="209">
        <f t="shared" si="78"/>
        <v>240</v>
      </c>
      <c r="G63" s="209">
        <f t="shared" si="78"/>
        <v>0</v>
      </c>
      <c r="H63" s="209">
        <f t="shared" si="78"/>
        <v>0</v>
      </c>
      <c r="I63" s="209">
        <f t="shared" si="78"/>
        <v>0</v>
      </c>
      <c r="J63" s="209">
        <f t="shared" si="78"/>
        <v>452.8</v>
      </c>
      <c r="K63" s="209">
        <f t="shared" si="78"/>
        <v>0</v>
      </c>
      <c r="L63" s="209">
        <f t="shared" si="78"/>
        <v>781.3</v>
      </c>
      <c r="M63" s="209">
        <f t="shared" si="78"/>
        <v>0</v>
      </c>
      <c r="N63" s="209">
        <f t="shared" si="78"/>
        <v>0</v>
      </c>
      <c r="O63" s="209">
        <f t="shared" si="78"/>
        <v>0</v>
      </c>
      <c r="P63" s="209">
        <f t="shared" si="78"/>
        <v>0</v>
      </c>
      <c r="Q63" s="209">
        <f t="shared" si="78"/>
        <v>0</v>
      </c>
      <c r="R63" s="209">
        <f t="shared" si="78"/>
        <v>131</v>
      </c>
      <c r="S63" s="209">
        <f t="shared" si="78"/>
        <v>0</v>
      </c>
      <c r="T63" s="209">
        <f t="shared" si="78"/>
        <v>60</v>
      </c>
      <c r="U63" s="209">
        <f t="shared" si="78"/>
        <v>0</v>
      </c>
      <c r="V63" s="209">
        <f t="shared" si="78"/>
        <v>0</v>
      </c>
      <c r="W63" s="209">
        <f t="shared" si="78"/>
        <v>0</v>
      </c>
      <c r="X63" s="209">
        <f t="shared" si="78"/>
        <v>5467.4</v>
      </c>
      <c r="Y63" s="209">
        <f t="shared" si="78"/>
        <v>0</v>
      </c>
      <c r="Z63" s="209">
        <f t="shared" si="78"/>
        <v>1493.5</v>
      </c>
      <c r="AA63" s="209">
        <f t="shared" si="78"/>
        <v>0</v>
      </c>
      <c r="AB63" s="209">
        <f t="shared" si="78"/>
        <v>0</v>
      </c>
      <c r="AC63" s="209">
        <f t="shared" si="78"/>
        <v>0</v>
      </c>
      <c r="AD63" s="209">
        <f t="shared" si="78"/>
        <v>0</v>
      </c>
      <c r="AE63" s="209">
        <f t="shared" si="78"/>
        <v>0</v>
      </c>
      <c r="AF63" s="209">
        <f t="shared" si="78"/>
        <v>20</v>
      </c>
      <c r="AG63" s="209">
        <f t="shared" si="78"/>
        <v>0</v>
      </c>
      <c r="AH63" s="209">
        <f t="shared" ref="AH63:BE63" si="79">SUMIFS($B28:$BA28,$B$1:$BA$1,AH$37,$B$3:$BA$3,AH$38)*10</f>
        <v>70</v>
      </c>
      <c r="AI63" s="209">
        <f t="shared" si="79"/>
        <v>56.3</v>
      </c>
      <c r="AJ63" s="209">
        <f t="shared" si="79"/>
        <v>0</v>
      </c>
      <c r="AK63" s="209">
        <f t="shared" si="79"/>
        <v>0</v>
      </c>
      <c r="AL63" s="209">
        <f t="shared" si="79"/>
        <v>1473.3</v>
      </c>
      <c r="AM63" s="209">
        <f t="shared" si="79"/>
        <v>0</v>
      </c>
      <c r="AN63" s="209">
        <f t="shared" si="79"/>
        <v>289</v>
      </c>
      <c r="AO63" s="209">
        <f t="shared" si="79"/>
        <v>0</v>
      </c>
      <c r="AP63" s="209">
        <f t="shared" si="79"/>
        <v>0</v>
      </c>
      <c r="AQ63" s="209">
        <f t="shared" si="79"/>
        <v>0</v>
      </c>
      <c r="AR63" s="209">
        <f t="shared" si="79"/>
        <v>0</v>
      </c>
      <c r="AS63" s="209">
        <f t="shared" si="79"/>
        <v>0</v>
      </c>
      <c r="AT63" s="209">
        <f t="shared" si="79"/>
        <v>0</v>
      </c>
      <c r="AU63" s="209">
        <f t="shared" si="79"/>
        <v>0</v>
      </c>
      <c r="AV63" s="209">
        <f t="shared" si="79"/>
        <v>170</v>
      </c>
      <c r="AW63" s="209">
        <f t="shared" si="79"/>
        <v>70</v>
      </c>
      <c r="AX63" s="209">
        <f t="shared" si="79"/>
        <v>0</v>
      </c>
      <c r="AY63" s="209">
        <f t="shared" si="79"/>
        <v>0</v>
      </c>
      <c r="AZ63" s="209">
        <f t="shared" si="79"/>
        <v>2830</v>
      </c>
      <c r="BA63" s="209">
        <f t="shared" si="79"/>
        <v>0</v>
      </c>
      <c r="BB63" s="209">
        <f t="shared" si="79"/>
        <v>120</v>
      </c>
      <c r="BC63" s="209">
        <f t="shared" si="79"/>
        <v>0</v>
      </c>
      <c r="BD63" s="209">
        <f t="shared" si="79"/>
        <v>0</v>
      </c>
      <c r="BE63" s="209">
        <f t="shared" si="79"/>
        <v>0</v>
      </c>
    </row>
    <row r="64" spans="1:57">
      <c r="A64" s="127" t="s">
        <v>120</v>
      </c>
      <c r="B64" s="209">
        <f t="shared" ref="B64:AG64" si="80">SUMIFS($B29:$BA29,$B$1:$BA$1,B$37,$B$3:$BA$3,B$38)*10</f>
        <v>0</v>
      </c>
      <c r="C64" s="209">
        <f t="shared" si="80"/>
        <v>0</v>
      </c>
      <c r="D64" s="209">
        <f t="shared" si="80"/>
        <v>922.5</v>
      </c>
      <c r="E64" s="209">
        <f t="shared" si="80"/>
        <v>0</v>
      </c>
      <c r="F64" s="209">
        <f t="shared" si="80"/>
        <v>0</v>
      </c>
      <c r="G64" s="209">
        <f t="shared" si="80"/>
        <v>0</v>
      </c>
      <c r="H64" s="209">
        <f t="shared" si="80"/>
        <v>0</v>
      </c>
      <c r="I64" s="209">
        <f t="shared" si="80"/>
        <v>0</v>
      </c>
      <c r="J64" s="209">
        <f t="shared" si="80"/>
        <v>330</v>
      </c>
      <c r="K64" s="209">
        <f t="shared" si="80"/>
        <v>0</v>
      </c>
      <c r="L64" s="209">
        <f t="shared" si="80"/>
        <v>73.5</v>
      </c>
      <c r="M64" s="209">
        <f t="shared" si="80"/>
        <v>0</v>
      </c>
      <c r="N64" s="209">
        <f t="shared" si="80"/>
        <v>0</v>
      </c>
      <c r="O64" s="209">
        <f t="shared" si="80"/>
        <v>0</v>
      </c>
      <c r="P64" s="209">
        <f t="shared" si="80"/>
        <v>0</v>
      </c>
      <c r="Q64" s="209">
        <f t="shared" si="80"/>
        <v>0</v>
      </c>
      <c r="R64" s="209">
        <f t="shared" si="80"/>
        <v>3400</v>
      </c>
      <c r="S64" s="209">
        <f t="shared" si="80"/>
        <v>0</v>
      </c>
      <c r="T64" s="209">
        <f t="shared" si="80"/>
        <v>50</v>
      </c>
      <c r="U64" s="209">
        <f t="shared" si="80"/>
        <v>0</v>
      </c>
      <c r="V64" s="209">
        <f t="shared" si="80"/>
        <v>0</v>
      </c>
      <c r="W64" s="209">
        <f t="shared" si="80"/>
        <v>0</v>
      </c>
      <c r="X64" s="209">
        <f t="shared" si="80"/>
        <v>20</v>
      </c>
      <c r="Y64" s="209">
        <f t="shared" si="80"/>
        <v>0</v>
      </c>
      <c r="Z64" s="209">
        <f t="shared" si="80"/>
        <v>256.5</v>
      </c>
      <c r="AA64" s="209">
        <f t="shared" si="80"/>
        <v>0</v>
      </c>
      <c r="AB64" s="209">
        <f t="shared" si="80"/>
        <v>0</v>
      </c>
      <c r="AC64" s="209">
        <f t="shared" si="80"/>
        <v>0</v>
      </c>
      <c r="AD64" s="209">
        <f t="shared" si="80"/>
        <v>0</v>
      </c>
      <c r="AE64" s="209">
        <f t="shared" si="80"/>
        <v>0</v>
      </c>
      <c r="AF64" s="209">
        <f t="shared" si="80"/>
        <v>4700</v>
      </c>
      <c r="AG64" s="209">
        <f t="shared" si="80"/>
        <v>0</v>
      </c>
      <c r="AH64" s="209">
        <f t="shared" ref="AH64:BE64" si="81">SUMIFS($B29:$BA29,$B$1:$BA$1,AH$37,$B$3:$BA$3,AH$38)*10</f>
        <v>105</v>
      </c>
      <c r="AI64" s="209">
        <f t="shared" si="81"/>
        <v>0</v>
      </c>
      <c r="AJ64" s="209">
        <f t="shared" si="81"/>
        <v>0</v>
      </c>
      <c r="AK64" s="209">
        <f t="shared" si="81"/>
        <v>0</v>
      </c>
      <c r="AL64" s="209">
        <f t="shared" si="81"/>
        <v>638.5</v>
      </c>
      <c r="AM64" s="209">
        <f t="shared" si="81"/>
        <v>0</v>
      </c>
      <c r="AN64" s="209">
        <f t="shared" si="81"/>
        <v>50</v>
      </c>
      <c r="AO64" s="209">
        <f t="shared" si="81"/>
        <v>0</v>
      </c>
      <c r="AP64" s="209">
        <f t="shared" si="81"/>
        <v>0</v>
      </c>
      <c r="AQ64" s="209">
        <f t="shared" si="81"/>
        <v>0</v>
      </c>
      <c r="AR64" s="209">
        <f t="shared" si="81"/>
        <v>0</v>
      </c>
      <c r="AS64" s="209">
        <f t="shared" si="81"/>
        <v>0</v>
      </c>
      <c r="AT64" s="209">
        <f t="shared" si="81"/>
        <v>5070</v>
      </c>
      <c r="AU64" s="209">
        <f t="shared" si="81"/>
        <v>0</v>
      </c>
      <c r="AV64" s="209">
        <f t="shared" si="81"/>
        <v>80</v>
      </c>
      <c r="AW64" s="209">
        <f t="shared" si="81"/>
        <v>0</v>
      </c>
      <c r="AX64" s="209">
        <f t="shared" si="81"/>
        <v>0</v>
      </c>
      <c r="AY64" s="209">
        <f t="shared" si="81"/>
        <v>0</v>
      </c>
      <c r="AZ64" s="209">
        <f t="shared" si="81"/>
        <v>2460</v>
      </c>
      <c r="BA64" s="209">
        <f t="shared" si="81"/>
        <v>0</v>
      </c>
      <c r="BB64" s="209">
        <f t="shared" si="81"/>
        <v>1090</v>
      </c>
      <c r="BC64" s="209">
        <f t="shared" si="81"/>
        <v>0</v>
      </c>
      <c r="BD64" s="209">
        <f t="shared" si="81"/>
        <v>0</v>
      </c>
      <c r="BE64" s="209">
        <f t="shared" si="81"/>
        <v>0</v>
      </c>
    </row>
    <row r="65" spans="1:57">
      <c r="A65" s="127" t="s">
        <v>122</v>
      </c>
      <c r="B65" s="209">
        <f t="shared" ref="B65:AG65" si="82">SUMIFS($B30:$BA30,$B$1:$BA$1,B$37,$B$3:$BA$3,B$38)*10</f>
        <v>0</v>
      </c>
      <c r="C65" s="209">
        <f t="shared" si="82"/>
        <v>0</v>
      </c>
      <c r="D65" s="209">
        <f t="shared" si="82"/>
        <v>137.4</v>
      </c>
      <c r="E65" s="209">
        <f t="shared" si="82"/>
        <v>0</v>
      </c>
      <c r="F65" s="209">
        <f t="shared" si="82"/>
        <v>0</v>
      </c>
      <c r="G65" s="209">
        <f t="shared" si="82"/>
        <v>0</v>
      </c>
      <c r="H65" s="209">
        <f t="shared" si="82"/>
        <v>0</v>
      </c>
      <c r="I65" s="209">
        <f t="shared" si="82"/>
        <v>0</v>
      </c>
      <c r="J65" s="209">
        <f t="shared" si="82"/>
        <v>120</v>
      </c>
      <c r="K65" s="209">
        <f t="shared" si="82"/>
        <v>0</v>
      </c>
      <c r="L65" s="209">
        <f t="shared" si="82"/>
        <v>0</v>
      </c>
      <c r="M65" s="209">
        <f t="shared" si="82"/>
        <v>0</v>
      </c>
      <c r="N65" s="209">
        <f t="shared" si="82"/>
        <v>0</v>
      </c>
      <c r="O65" s="209">
        <f t="shared" si="82"/>
        <v>0</v>
      </c>
      <c r="P65" s="209">
        <f t="shared" si="82"/>
        <v>0</v>
      </c>
      <c r="Q65" s="209">
        <f t="shared" si="82"/>
        <v>0</v>
      </c>
      <c r="R65" s="209">
        <f t="shared" si="82"/>
        <v>388.3</v>
      </c>
      <c r="S65" s="209">
        <f t="shared" si="82"/>
        <v>0</v>
      </c>
      <c r="T65" s="209">
        <f t="shared" si="82"/>
        <v>0</v>
      </c>
      <c r="U65" s="209">
        <f t="shared" si="82"/>
        <v>0</v>
      </c>
      <c r="V65" s="209">
        <f t="shared" si="82"/>
        <v>0</v>
      </c>
      <c r="W65" s="209">
        <f t="shared" si="82"/>
        <v>0</v>
      </c>
      <c r="X65" s="209">
        <f t="shared" si="82"/>
        <v>271.7</v>
      </c>
      <c r="Y65" s="209">
        <f t="shared" si="82"/>
        <v>0</v>
      </c>
      <c r="Z65" s="209">
        <f t="shared" si="82"/>
        <v>0</v>
      </c>
      <c r="AA65" s="209">
        <f t="shared" si="82"/>
        <v>0</v>
      </c>
      <c r="AB65" s="209">
        <f t="shared" si="82"/>
        <v>0</v>
      </c>
      <c r="AC65" s="209">
        <f t="shared" si="82"/>
        <v>0</v>
      </c>
      <c r="AD65" s="209">
        <f t="shared" si="82"/>
        <v>0</v>
      </c>
      <c r="AE65" s="209">
        <f t="shared" si="82"/>
        <v>0</v>
      </c>
      <c r="AF65" s="209">
        <f t="shared" si="82"/>
        <v>809.1</v>
      </c>
      <c r="AG65" s="209">
        <f t="shared" si="82"/>
        <v>0</v>
      </c>
      <c r="AH65" s="209">
        <f t="shared" ref="AH65:BE65" si="83">SUMIFS($B30:$BA30,$B$1:$BA$1,AH$37,$B$3:$BA$3,AH$38)*10</f>
        <v>0</v>
      </c>
      <c r="AI65" s="209">
        <f t="shared" si="83"/>
        <v>0</v>
      </c>
      <c r="AJ65" s="209">
        <f t="shared" si="83"/>
        <v>0</v>
      </c>
      <c r="AK65" s="209">
        <f t="shared" si="83"/>
        <v>0</v>
      </c>
      <c r="AL65" s="209">
        <f t="shared" si="83"/>
        <v>24.3</v>
      </c>
      <c r="AM65" s="209">
        <f t="shared" si="83"/>
        <v>0</v>
      </c>
      <c r="AN65" s="209">
        <f t="shared" si="83"/>
        <v>22</v>
      </c>
      <c r="AO65" s="209">
        <f t="shared" si="83"/>
        <v>0</v>
      </c>
      <c r="AP65" s="209">
        <f t="shared" si="83"/>
        <v>0</v>
      </c>
      <c r="AQ65" s="209">
        <f t="shared" si="83"/>
        <v>0</v>
      </c>
      <c r="AR65" s="209">
        <f t="shared" si="83"/>
        <v>0</v>
      </c>
      <c r="AS65" s="209">
        <f t="shared" si="83"/>
        <v>0</v>
      </c>
      <c r="AT65" s="209">
        <f t="shared" si="83"/>
        <v>20</v>
      </c>
      <c r="AU65" s="209">
        <f t="shared" si="83"/>
        <v>0</v>
      </c>
      <c r="AV65" s="209">
        <f t="shared" si="83"/>
        <v>0</v>
      </c>
      <c r="AW65" s="209">
        <f t="shared" si="83"/>
        <v>0</v>
      </c>
      <c r="AX65" s="209">
        <f t="shared" si="83"/>
        <v>0</v>
      </c>
      <c r="AY65" s="209">
        <f t="shared" si="83"/>
        <v>0</v>
      </c>
      <c r="AZ65" s="209">
        <f t="shared" si="83"/>
        <v>410</v>
      </c>
      <c r="BA65" s="209">
        <f t="shared" si="83"/>
        <v>0</v>
      </c>
      <c r="BB65" s="209">
        <f t="shared" si="83"/>
        <v>0</v>
      </c>
      <c r="BC65" s="209">
        <f t="shared" si="83"/>
        <v>0</v>
      </c>
      <c r="BD65" s="209">
        <f t="shared" si="83"/>
        <v>0</v>
      </c>
      <c r="BE65" s="209">
        <f t="shared" si="83"/>
        <v>0</v>
      </c>
    </row>
    <row r="66" spans="1:57">
      <c r="A66" s="127" t="s">
        <v>124</v>
      </c>
      <c r="B66" s="209">
        <f t="shared" ref="B66:AG66" si="84">SUMIFS($B31:$BA31,$B$1:$BA$1,B$37,$B$3:$BA$3,B$38)*10</f>
        <v>40</v>
      </c>
      <c r="C66" s="209">
        <f t="shared" si="84"/>
        <v>4169</v>
      </c>
      <c r="D66" s="209">
        <f t="shared" si="84"/>
        <v>108.6</v>
      </c>
      <c r="E66" s="209">
        <f t="shared" si="84"/>
        <v>0</v>
      </c>
      <c r="F66" s="209">
        <f t="shared" si="84"/>
        <v>60</v>
      </c>
      <c r="G66" s="209">
        <f t="shared" si="84"/>
        <v>0</v>
      </c>
      <c r="H66" s="209">
        <f t="shared" si="84"/>
        <v>0</v>
      </c>
      <c r="I66" s="209">
        <f t="shared" si="84"/>
        <v>0</v>
      </c>
      <c r="J66" s="209">
        <f t="shared" si="84"/>
        <v>1815.5</v>
      </c>
      <c r="K66" s="209">
        <f t="shared" si="84"/>
        <v>30.5</v>
      </c>
      <c r="L66" s="209">
        <f t="shared" si="84"/>
        <v>1173.5</v>
      </c>
      <c r="M66" s="209">
        <f t="shared" si="84"/>
        <v>0</v>
      </c>
      <c r="N66" s="209">
        <f t="shared" si="84"/>
        <v>0</v>
      </c>
      <c r="O66" s="209">
        <f t="shared" si="84"/>
        <v>0</v>
      </c>
      <c r="P66" s="209">
        <f t="shared" si="84"/>
        <v>0</v>
      </c>
      <c r="Q66" s="209">
        <f t="shared" si="84"/>
        <v>5605</v>
      </c>
      <c r="R66" s="209">
        <f t="shared" si="84"/>
        <v>293.9</v>
      </c>
      <c r="S66" s="209">
        <f t="shared" si="84"/>
        <v>0</v>
      </c>
      <c r="T66" s="209">
        <f t="shared" si="84"/>
        <v>150</v>
      </c>
      <c r="U66" s="209">
        <f t="shared" si="84"/>
        <v>0</v>
      </c>
      <c r="V66" s="209">
        <f t="shared" si="84"/>
        <v>0</v>
      </c>
      <c r="W66" s="209">
        <f t="shared" si="84"/>
        <v>0</v>
      </c>
      <c r="X66" s="209">
        <f t="shared" si="84"/>
        <v>1386.8</v>
      </c>
      <c r="Y66" s="209">
        <f t="shared" si="84"/>
        <v>82.2</v>
      </c>
      <c r="Z66" s="209">
        <f t="shared" si="84"/>
        <v>3442.9</v>
      </c>
      <c r="AA66" s="209">
        <f t="shared" si="84"/>
        <v>0</v>
      </c>
      <c r="AB66" s="209">
        <f t="shared" si="84"/>
        <v>0</v>
      </c>
      <c r="AC66" s="209">
        <f t="shared" si="84"/>
        <v>0</v>
      </c>
      <c r="AD66" s="209">
        <f t="shared" si="84"/>
        <v>40</v>
      </c>
      <c r="AE66" s="209">
        <f t="shared" si="84"/>
        <v>25</v>
      </c>
      <c r="AF66" s="209">
        <f t="shared" si="84"/>
        <v>130.1</v>
      </c>
      <c r="AG66" s="209">
        <f t="shared" si="84"/>
        <v>0</v>
      </c>
      <c r="AH66" s="209">
        <f t="shared" ref="AH66:BE66" si="85">SUMIFS($B31:$BA31,$B$1:$BA$1,AH$37,$B$3:$BA$3,AH$38)*10</f>
        <v>15</v>
      </c>
      <c r="AI66" s="209">
        <f t="shared" si="85"/>
        <v>0</v>
      </c>
      <c r="AJ66" s="209">
        <f t="shared" si="85"/>
        <v>0</v>
      </c>
      <c r="AK66" s="209">
        <f t="shared" si="85"/>
        <v>0</v>
      </c>
      <c r="AL66" s="209">
        <f t="shared" si="85"/>
        <v>2296.5</v>
      </c>
      <c r="AM66" s="209">
        <f t="shared" si="85"/>
        <v>48</v>
      </c>
      <c r="AN66" s="209">
        <f t="shared" si="85"/>
        <v>1297.4</v>
      </c>
      <c r="AO66" s="209">
        <f t="shared" si="85"/>
        <v>0</v>
      </c>
      <c r="AP66" s="209">
        <f t="shared" si="85"/>
        <v>0</v>
      </c>
      <c r="AQ66" s="209">
        <f t="shared" si="85"/>
        <v>0</v>
      </c>
      <c r="AR66" s="209">
        <f t="shared" si="85"/>
        <v>60</v>
      </c>
      <c r="AS66" s="209">
        <f t="shared" si="85"/>
        <v>1100</v>
      </c>
      <c r="AT66" s="209">
        <f t="shared" si="85"/>
        <v>420</v>
      </c>
      <c r="AU66" s="209">
        <f t="shared" si="85"/>
        <v>0</v>
      </c>
      <c r="AV66" s="209">
        <f t="shared" si="85"/>
        <v>90</v>
      </c>
      <c r="AW66" s="209">
        <f t="shared" si="85"/>
        <v>150</v>
      </c>
      <c r="AX66" s="209">
        <f t="shared" si="85"/>
        <v>0</v>
      </c>
      <c r="AY66" s="209">
        <f t="shared" si="85"/>
        <v>0</v>
      </c>
      <c r="AZ66" s="209">
        <f t="shared" si="85"/>
        <v>2180</v>
      </c>
      <c r="BA66" s="209">
        <f t="shared" si="85"/>
        <v>540</v>
      </c>
      <c r="BB66" s="209">
        <f t="shared" si="85"/>
        <v>1420</v>
      </c>
      <c r="BC66" s="209">
        <f t="shared" si="85"/>
        <v>0</v>
      </c>
      <c r="BD66" s="209">
        <f t="shared" si="85"/>
        <v>0</v>
      </c>
      <c r="BE66" s="209">
        <f t="shared" si="85"/>
        <v>0</v>
      </c>
    </row>
    <row r="67" spans="1:57">
      <c r="A67" s="127" t="s">
        <v>126</v>
      </c>
      <c r="B67" s="209">
        <f t="shared" ref="B67:AG67" si="86">SUMIFS($B32:$BA32,$B$1:$BA$1,B$37,$B$3:$BA$3,B$38)*10</f>
        <v>0</v>
      </c>
      <c r="C67" s="209">
        <f t="shared" si="86"/>
        <v>0</v>
      </c>
      <c r="D67" s="209">
        <f t="shared" si="86"/>
        <v>152.5</v>
      </c>
      <c r="E67" s="209">
        <f t="shared" si="86"/>
        <v>0</v>
      </c>
      <c r="F67" s="209">
        <f t="shared" si="86"/>
        <v>0</v>
      </c>
      <c r="G67" s="209">
        <f t="shared" si="86"/>
        <v>0</v>
      </c>
      <c r="H67" s="209">
        <f t="shared" si="86"/>
        <v>0</v>
      </c>
      <c r="I67" s="209">
        <f t="shared" si="86"/>
        <v>0</v>
      </c>
      <c r="J67" s="209">
        <f t="shared" si="86"/>
        <v>806.2</v>
      </c>
      <c r="K67" s="209">
        <f t="shared" si="86"/>
        <v>0</v>
      </c>
      <c r="L67" s="209">
        <f t="shared" si="86"/>
        <v>120</v>
      </c>
      <c r="M67" s="209">
        <f t="shared" si="86"/>
        <v>0</v>
      </c>
      <c r="N67" s="209">
        <f t="shared" si="86"/>
        <v>0</v>
      </c>
      <c r="O67" s="209">
        <f t="shared" si="86"/>
        <v>0</v>
      </c>
      <c r="P67" s="209">
        <f t="shared" si="86"/>
        <v>30</v>
      </c>
      <c r="Q67" s="209">
        <f t="shared" si="86"/>
        <v>2000</v>
      </c>
      <c r="R67" s="209">
        <f t="shared" si="86"/>
        <v>125</v>
      </c>
      <c r="S67" s="209">
        <f t="shared" si="86"/>
        <v>0</v>
      </c>
      <c r="T67" s="209">
        <f t="shared" si="86"/>
        <v>12</v>
      </c>
      <c r="U67" s="209">
        <f t="shared" si="86"/>
        <v>0</v>
      </c>
      <c r="V67" s="209">
        <f t="shared" si="86"/>
        <v>0</v>
      </c>
      <c r="W67" s="209">
        <f t="shared" si="86"/>
        <v>0</v>
      </c>
      <c r="X67" s="209">
        <f t="shared" si="86"/>
        <v>569.9</v>
      </c>
      <c r="Y67" s="209">
        <f t="shared" si="86"/>
        <v>0</v>
      </c>
      <c r="Z67" s="209">
        <f t="shared" si="86"/>
        <v>760</v>
      </c>
      <c r="AA67" s="209">
        <f t="shared" si="86"/>
        <v>0</v>
      </c>
      <c r="AB67" s="209">
        <f t="shared" si="86"/>
        <v>0</v>
      </c>
      <c r="AC67" s="209">
        <f t="shared" si="86"/>
        <v>0</v>
      </c>
      <c r="AD67" s="209">
        <f t="shared" si="86"/>
        <v>0</v>
      </c>
      <c r="AE67" s="209">
        <f t="shared" si="86"/>
        <v>0</v>
      </c>
      <c r="AF67" s="209">
        <f t="shared" si="86"/>
        <v>149.6</v>
      </c>
      <c r="AG67" s="209">
        <f t="shared" si="86"/>
        <v>0</v>
      </c>
      <c r="AH67" s="209">
        <f t="shared" ref="AH67:BE67" si="87">SUMIFS($B32:$BA32,$B$1:$BA$1,AH$37,$B$3:$BA$3,AH$38)*10</f>
        <v>60</v>
      </c>
      <c r="AI67" s="209">
        <f t="shared" si="87"/>
        <v>0</v>
      </c>
      <c r="AJ67" s="209">
        <f t="shared" si="87"/>
        <v>0</v>
      </c>
      <c r="AK67" s="209">
        <f t="shared" si="87"/>
        <v>0</v>
      </c>
      <c r="AL67" s="209">
        <f t="shared" si="87"/>
        <v>1644.5</v>
      </c>
      <c r="AM67" s="209">
        <f t="shared" si="87"/>
        <v>9</v>
      </c>
      <c r="AN67" s="209">
        <f t="shared" si="87"/>
        <v>3513.4</v>
      </c>
      <c r="AO67" s="209">
        <f t="shared" si="87"/>
        <v>0</v>
      </c>
      <c r="AP67" s="209">
        <f t="shared" si="87"/>
        <v>0</v>
      </c>
      <c r="AQ67" s="209">
        <f t="shared" si="87"/>
        <v>0</v>
      </c>
      <c r="AR67" s="209">
        <f t="shared" si="87"/>
        <v>0</v>
      </c>
      <c r="AS67" s="209">
        <f t="shared" si="87"/>
        <v>10</v>
      </c>
      <c r="AT67" s="209">
        <f t="shared" si="87"/>
        <v>60</v>
      </c>
      <c r="AU67" s="209">
        <f t="shared" si="87"/>
        <v>0</v>
      </c>
      <c r="AV67" s="209">
        <f t="shared" si="87"/>
        <v>20</v>
      </c>
      <c r="AW67" s="209">
        <f t="shared" si="87"/>
        <v>0</v>
      </c>
      <c r="AX67" s="209">
        <f t="shared" si="87"/>
        <v>0</v>
      </c>
      <c r="AY67" s="209">
        <f t="shared" si="87"/>
        <v>0</v>
      </c>
      <c r="AZ67" s="209">
        <f t="shared" si="87"/>
        <v>2720</v>
      </c>
      <c r="BA67" s="209">
        <f t="shared" si="87"/>
        <v>0</v>
      </c>
      <c r="BB67" s="209">
        <f t="shared" si="87"/>
        <v>3490</v>
      </c>
      <c r="BC67" s="209">
        <f t="shared" si="87"/>
        <v>0</v>
      </c>
      <c r="BD67" s="209">
        <f t="shared" si="87"/>
        <v>0</v>
      </c>
      <c r="BE67" s="209">
        <f t="shared" si="87"/>
        <v>0</v>
      </c>
    </row>
    <row r="68" spans="1:57">
      <c r="A68" s="127" t="s">
        <v>128</v>
      </c>
      <c r="B68" s="209">
        <f t="shared" ref="B68:AG68" si="88">SUMIFS($B33:$BA33,$B$1:$BA$1,B$37,$B$3:$BA$3,B$38)*10</f>
        <v>0</v>
      </c>
      <c r="C68" s="209">
        <f t="shared" si="88"/>
        <v>0</v>
      </c>
      <c r="D68" s="209">
        <f t="shared" si="88"/>
        <v>3</v>
      </c>
      <c r="E68" s="209">
        <f t="shared" si="88"/>
        <v>0</v>
      </c>
      <c r="F68" s="209">
        <f t="shared" si="88"/>
        <v>0</v>
      </c>
      <c r="G68" s="209">
        <f t="shared" si="88"/>
        <v>0</v>
      </c>
      <c r="H68" s="209">
        <f t="shared" si="88"/>
        <v>0</v>
      </c>
      <c r="I68" s="209">
        <f t="shared" si="88"/>
        <v>0</v>
      </c>
      <c r="J68" s="209">
        <f t="shared" si="88"/>
        <v>1424.5</v>
      </c>
      <c r="K68" s="209">
        <f t="shared" si="88"/>
        <v>0</v>
      </c>
      <c r="L68" s="209">
        <f t="shared" si="88"/>
        <v>1952</v>
      </c>
      <c r="M68" s="209">
        <f t="shared" si="88"/>
        <v>0</v>
      </c>
      <c r="N68" s="209">
        <f t="shared" si="88"/>
        <v>0</v>
      </c>
      <c r="O68" s="209">
        <f t="shared" si="88"/>
        <v>0</v>
      </c>
      <c r="P68" s="209">
        <f t="shared" si="88"/>
        <v>0</v>
      </c>
      <c r="Q68" s="209">
        <f t="shared" si="88"/>
        <v>0</v>
      </c>
      <c r="R68" s="209">
        <f t="shared" si="88"/>
        <v>5.7</v>
      </c>
      <c r="S68" s="209">
        <f t="shared" si="88"/>
        <v>0</v>
      </c>
      <c r="T68" s="209">
        <f t="shared" si="88"/>
        <v>0</v>
      </c>
      <c r="U68" s="209">
        <f t="shared" si="88"/>
        <v>0</v>
      </c>
      <c r="V68" s="209">
        <f t="shared" si="88"/>
        <v>0</v>
      </c>
      <c r="W68" s="209">
        <f t="shared" si="88"/>
        <v>0</v>
      </c>
      <c r="X68" s="209">
        <f t="shared" si="88"/>
        <v>4570</v>
      </c>
      <c r="Y68" s="209">
        <f t="shared" si="88"/>
        <v>1.5</v>
      </c>
      <c r="Z68" s="209">
        <f t="shared" si="88"/>
        <v>3786.5</v>
      </c>
      <c r="AA68" s="209">
        <f t="shared" si="88"/>
        <v>0</v>
      </c>
      <c r="AB68" s="209">
        <f t="shared" si="88"/>
        <v>0</v>
      </c>
      <c r="AC68" s="209">
        <f t="shared" si="88"/>
        <v>0</v>
      </c>
      <c r="AD68" s="209">
        <f t="shared" si="88"/>
        <v>0</v>
      </c>
      <c r="AE68" s="209">
        <f t="shared" si="88"/>
        <v>0</v>
      </c>
      <c r="AF68" s="209">
        <f t="shared" si="88"/>
        <v>3.4</v>
      </c>
      <c r="AG68" s="209">
        <f t="shared" si="88"/>
        <v>0</v>
      </c>
      <c r="AH68" s="209">
        <f t="shared" ref="AH68:BE68" si="89">SUMIFS($B33:$BA33,$B$1:$BA$1,AH$37,$B$3:$BA$3,AH$38)*10</f>
        <v>0</v>
      </c>
      <c r="AI68" s="209">
        <f t="shared" si="89"/>
        <v>0</v>
      </c>
      <c r="AJ68" s="209">
        <f t="shared" si="89"/>
        <v>0</v>
      </c>
      <c r="AK68" s="209">
        <f t="shared" si="89"/>
        <v>0</v>
      </c>
      <c r="AL68" s="209">
        <f t="shared" si="89"/>
        <v>630</v>
      </c>
      <c r="AM68" s="209">
        <f t="shared" si="89"/>
        <v>2.5</v>
      </c>
      <c r="AN68" s="209">
        <f t="shared" si="89"/>
        <v>529.7</v>
      </c>
      <c r="AO68" s="209">
        <f t="shared" si="89"/>
        <v>0</v>
      </c>
      <c r="AP68" s="209">
        <f t="shared" si="89"/>
        <v>0</v>
      </c>
      <c r="AQ68" s="209">
        <f t="shared" si="89"/>
        <v>0</v>
      </c>
      <c r="AR68" s="209">
        <f t="shared" si="89"/>
        <v>0</v>
      </c>
      <c r="AS68" s="209">
        <f t="shared" si="89"/>
        <v>0</v>
      </c>
      <c r="AT68" s="209">
        <f t="shared" si="89"/>
        <v>60</v>
      </c>
      <c r="AU68" s="209">
        <f t="shared" si="89"/>
        <v>0</v>
      </c>
      <c r="AV68" s="209">
        <f t="shared" si="89"/>
        <v>0</v>
      </c>
      <c r="AW68" s="209">
        <f t="shared" si="89"/>
        <v>0</v>
      </c>
      <c r="AX68" s="209">
        <f t="shared" si="89"/>
        <v>0</v>
      </c>
      <c r="AY68" s="209">
        <f t="shared" si="89"/>
        <v>0</v>
      </c>
      <c r="AZ68" s="209">
        <f t="shared" si="89"/>
        <v>2620</v>
      </c>
      <c r="BA68" s="209">
        <f t="shared" si="89"/>
        <v>140</v>
      </c>
      <c r="BB68" s="209">
        <f t="shared" si="89"/>
        <v>880</v>
      </c>
      <c r="BC68" s="209">
        <f t="shared" si="89"/>
        <v>0</v>
      </c>
      <c r="BD68" s="209">
        <f t="shared" si="89"/>
        <v>0</v>
      </c>
      <c r="BE68" s="209">
        <f t="shared" si="89"/>
        <v>0</v>
      </c>
    </row>
    <row r="69" spans="1:57">
      <c r="A69" s="127" t="s">
        <v>130</v>
      </c>
      <c r="B69" s="209">
        <f t="shared" ref="B69:AG69" si="90">SUMIFS($B34:$BA34,$B$1:$BA$1,B$37,$B$3:$BA$3,B$38)*10</f>
        <v>0</v>
      </c>
      <c r="C69" s="209">
        <f t="shared" si="90"/>
        <v>3660</v>
      </c>
      <c r="D69" s="209">
        <f t="shared" si="90"/>
        <v>3.6</v>
      </c>
      <c r="E69" s="209">
        <f t="shared" si="90"/>
        <v>0</v>
      </c>
      <c r="F69" s="209">
        <f t="shared" si="90"/>
        <v>0</v>
      </c>
      <c r="G69" s="209">
        <f t="shared" si="90"/>
        <v>0</v>
      </c>
      <c r="H69" s="209">
        <f t="shared" si="90"/>
        <v>0</v>
      </c>
      <c r="I69" s="209">
        <f t="shared" si="90"/>
        <v>0</v>
      </c>
      <c r="J69" s="209">
        <f t="shared" si="90"/>
        <v>1233.9</v>
      </c>
      <c r="K69" s="209">
        <f t="shared" si="90"/>
        <v>6.5</v>
      </c>
      <c r="L69" s="209">
        <f t="shared" si="90"/>
        <v>1098.1</v>
      </c>
      <c r="M69" s="209">
        <f t="shared" si="90"/>
        <v>0</v>
      </c>
      <c r="N69" s="209">
        <f t="shared" si="90"/>
        <v>0</v>
      </c>
      <c r="O69" s="209">
        <f t="shared" si="90"/>
        <v>0</v>
      </c>
      <c r="P69" s="209">
        <f t="shared" si="90"/>
        <v>0</v>
      </c>
      <c r="Q69" s="209">
        <f t="shared" si="90"/>
        <v>1320</v>
      </c>
      <c r="R69" s="209">
        <f t="shared" si="90"/>
        <v>0.4</v>
      </c>
      <c r="S69" s="209">
        <f t="shared" si="90"/>
        <v>0</v>
      </c>
      <c r="T69" s="209">
        <f t="shared" si="90"/>
        <v>0</v>
      </c>
      <c r="U69" s="209">
        <f t="shared" si="90"/>
        <v>0</v>
      </c>
      <c r="V69" s="209">
        <f t="shared" si="90"/>
        <v>0</v>
      </c>
      <c r="W69" s="209">
        <f t="shared" si="90"/>
        <v>0</v>
      </c>
      <c r="X69" s="209">
        <f t="shared" si="90"/>
        <v>2820.4</v>
      </c>
      <c r="Y69" s="209">
        <f t="shared" si="90"/>
        <v>12</v>
      </c>
      <c r="Z69" s="209">
        <f t="shared" si="90"/>
        <v>2604.9</v>
      </c>
      <c r="AA69" s="209">
        <f t="shared" si="90"/>
        <v>0</v>
      </c>
      <c r="AB69" s="209">
        <f t="shared" si="90"/>
        <v>0</v>
      </c>
      <c r="AC69" s="209">
        <f t="shared" si="90"/>
        <v>0</v>
      </c>
      <c r="AD69" s="209">
        <f t="shared" si="90"/>
        <v>0</v>
      </c>
      <c r="AE69" s="209">
        <f t="shared" si="90"/>
        <v>0</v>
      </c>
      <c r="AF69" s="209">
        <f t="shared" si="90"/>
        <v>0</v>
      </c>
      <c r="AG69" s="209">
        <f t="shared" si="90"/>
        <v>0</v>
      </c>
      <c r="AH69" s="209">
        <f t="shared" ref="AH69:BE69" si="91">SUMIFS($B34:$BA34,$B$1:$BA$1,AH$37,$B$3:$BA$3,AH$38)*10</f>
        <v>12</v>
      </c>
      <c r="AI69" s="209">
        <f t="shared" si="91"/>
        <v>0</v>
      </c>
      <c r="AJ69" s="209">
        <f t="shared" si="91"/>
        <v>0</v>
      </c>
      <c r="AK69" s="209">
        <f t="shared" si="91"/>
        <v>0</v>
      </c>
      <c r="AL69" s="209">
        <f t="shared" si="91"/>
        <v>1876.5</v>
      </c>
      <c r="AM69" s="209">
        <f t="shared" si="91"/>
        <v>84</v>
      </c>
      <c r="AN69" s="209">
        <f t="shared" si="91"/>
        <v>786.5</v>
      </c>
      <c r="AO69" s="209">
        <f t="shared" si="91"/>
        <v>0</v>
      </c>
      <c r="AP69" s="209">
        <f t="shared" si="91"/>
        <v>0</v>
      </c>
      <c r="AQ69" s="209">
        <f t="shared" si="91"/>
        <v>0</v>
      </c>
      <c r="AR69" s="209">
        <f t="shared" si="91"/>
        <v>0</v>
      </c>
      <c r="AS69" s="209">
        <f t="shared" si="91"/>
        <v>970</v>
      </c>
      <c r="AT69" s="209">
        <f t="shared" si="91"/>
        <v>0</v>
      </c>
      <c r="AU69" s="209">
        <f t="shared" si="91"/>
        <v>0</v>
      </c>
      <c r="AV69" s="209">
        <f t="shared" si="91"/>
        <v>30</v>
      </c>
      <c r="AW69" s="209">
        <f t="shared" si="91"/>
        <v>0</v>
      </c>
      <c r="AX69" s="209">
        <f t="shared" si="91"/>
        <v>0</v>
      </c>
      <c r="AY69" s="209">
        <f t="shared" si="91"/>
        <v>0</v>
      </c>
      <c r="AZ69" s="209">
        <f t="shared" si="91"/>
        <v>2000</v>
      </c>
      <c r="BA69" s="209">
        <f t="shared" si="91"/>
        <v>240</v>
      </c>
      <c r="BB69" s="209">
        <f t="shared" si="91"/>
        <v>100</v>
      </c>
      <c r="BC69" s="209">
        <f t="shared" si="91"/>
        <v>0</v>
      </c>
      <c r="BD69" s="209">
        <f t="shared" si="91"/>
        <v>0</v>
      </c>
      <c r="BE69" s="209">
        <f t="shared" si="91"/>
        <v>0</v>
      </c>
    </row>
    <row r="70" spans="1:57">
      <c r="A70" s="127" t="s">
        <v>132</v>
      </c>
      <c r="B70" s="209">
        <f t="shared" ref="B70:AG70" si="92">SUMIFS($B35:$BA35,$B$1:$BA$1,B$37,$B$3:$BA$3,B$38)*10</f>
        <v>15</v>
      </c>
      <c r="C70" s="209">
        <f t="shared" si="92"/>
        <v>2857.8</v>
      </c>
      <c r="D70" s="209">
        <f t="shared" si="92"/>
        <v>104</v>
      </c>
      <c r="E70" s="209">
        <f t="shared" si="92"/>
        <v>0</v>
      </c>
      <c r="F70" s="209">
        <f t="shared" si="92"/>
        <v>36</v>
      </c>
      <c r="G70" s="209">
        <f t="shared" si="92"/>
        <v>0</v>
      </c>
      <c r="H70" s="209">
        <f t="shared" si="92"/>
        <v>0</v>
      </c>
      <c r="I70" s="209">
        <f t="shared" si="92"/>
        <v>0</v>
      </c>
      <c r="J70" s="209">
        <f t="shared" si="92"/>
        <v>963.6</v>
      </c>
      <c r="K70" s="209">
        <f t="shared" si="92"/>
        <v>68</v>
      </c>
      <c r="L70" s="209">
        <f t="shared" si="92"/>
        <v>649.5</v>
      </c>
      <c r="M70" s="209">
        <f t="shared" si="92"/>
        <v>0</v>
      </c>
      <c r="N70" s="209">
        <f t="shared" si="92"/>
        <v>0</v>
      </c>
      <c r="O70" s="209">
        <f t="shared" si="92"/>
        <v>0</v>
      </c>
      <c r="P70" s="209">
        <f t="shared" si="92"/>
        <v>0</v>
      </c>
      <c r="Q70" s="209">
        <f t="shared" si="92"/>
        <v>3740</v>
      </c>
      <c r="R70" s="209">
        <f t="shared" si="92"/>
        <v>696.5</v>
      </c>
      <c r="S70" s="209">
        <f t="shared" si="92"/>
        <v>0</v>
      </c>
      <c r="T70" s="209">
        <f t="shared" si="92"/>
        <v>12</v>
      </c>
      <c r="U70" s="209">
        <f t="shared" si="92"/>
        <v>60</v>
      </c>
      <c r="V70" s="209">
        <f t="shared" si="92"/>
        <v>0</v>
      </c>
      <c r="W70" s="209">
        <f t="shared" si="92"/>
        <v>0</v>
      </c>
      <c r="X70" s="209">
        <f t="shared" si="92"/>
        <v>1802.5</v>
      </c>
      <c r="Y70" s="209">
        <f t="shared" si="92"/>
        <v>214.5</v>
      </c>
      <c r="Z70" s="209">
        <f t="shared" si="92"/>
        <v>3990.4</v>
      </c>
      <c r="AA70" s="209">
        <f t="shared" si="92"/>
        <v>0</v>
      </c>
      <c r="AB70" s="209">
        <f t="shared" si="92"/>
        <v>0</v>
      </c>
      <c r="AC70" s="209">
        <f t="shared" si="92"/>
        <v>0</v>
      </c>
      <c r="AD70" s="209">
        <f t="shared" si="92"/>
        <v>30</v>
      </c>
      <c r="AE70" s="209">
        <f t="shared" si="92"/>
        <v>1778</v>
      </c>
      <c r="AF70" s="209">
        <f t="shared" si="92"/>
        <v>1528.8</v>
      </c>
      <c r="AG70" s="209">
        <f t="shared" si="92"/>
        <v>0</v>
      </c>
      <c r="AH70" s="209">
        <f t="shared" ref="AH70:BE70" si="93">SUMIFS($B35:$BA35,$B$1:$BA$1,AH$37,$B$3:$BA$3,AH$38)*10</f>
        <v>86</v>
      </c>
      <c r="AI70" s="209">
        <f t="shared" si="93"/>
        <v>351</v>
      </c>
      <c r="AJ70" s="209">
        <f t="shared" si="93"/>
        <v>0</v>
      </c>
      <c r="AK70" s="209">
        <f t="shared" si="93"/>
        <v>0</v>
      </c>
      <c r="AL70" s="209">
        <f t="shared" si="93"/>
        <v>499.7</v>
      </c>
      <c r="AM70" s="209">
        <f t="shared" si="93"/>
        <v>34.5</v>
      </c>
      <c r="AN70" s="209">
        <f t="shared" si="93"/>
        <v>686.5</v>
      </c>
      <c r="AO70" s="209">
        <f t="shared" si="93"/>
        <v>0</v>
      </c>
      <c r="AP70" s="209">
        <f t="shared" si="93"/>
        <v>0</v>
      </c>
      <c r="AQ70" s="209">
        <f t="shared" si="93"/>
        <v>0</v>
      </c>
      <c r="AR70" s="209">
        <f t="shared" si="93"/>
        <v>0</v>
      </c>
      <c r="AS70" s="209">
        <f t="shared" si="93"/>
        <v>50</v>
      </c>
      <c r="AT70" s="209">
        <f t="shared" si="93"/>
        <v>430</v>
      </c>
      <c r="AU70" s="209">
        <f t="shared" si="93"/>
        <v>0</v>
      </c>
      <c r="AV70" s="209">
        <f t="shared" si="93"/>
        <v>0</v>
      </c>
      <c r="AW70" s="209">
        <f t="shared" si="93"/>
        <v>0</v>
      </c>
      <c r="AX70" s="209">
        <f t="shared" si="93"/>
        <v>0</v>
      </c>
      <c r="AY70" s="209">
        <f t="shared" si="93"/>
        <v>0</v>
      </c>
      <c r="AZ70" s="209">
        <f t="shared" si="93"/>
        <v>1930</v>
      </c>
      <c r="BA70" s="209">
        <f t="shared" si="93"/>
        <v>380</v>
      </c>
      <c r="BB70" s="209">
        <f t="shared" si="93"/>
        <v>2090</v>
      </c>
      <c r="BC70" s="209">
        <f t="shared" si="93"/>
        <v>0</v>
      </c>
      <c r="BD70" s="209">
        <f t="shared" si="93"/>
        <v>0</v>
      </c>
      <c r="BE70" s="209">
        <f t="shared" si="93"/>
        <v>0</v>
      </c>
    </row>
    <row r="72" s="185" customFormat="1" ht="42" spans="1:57">
      <c r="A72" s="216" t="s">
        <v>182</v>
      </c>
      <c r="B72" s="217" t="s">
        <v>155</v>
      </c>
      <c r="C72" s="217" t="s">
        <v>158</v>
      </c>
      <c r="D72" s="217" t="s">
        <v>161</v>
      </c>
      <c r="E72" s="217" t="s">
        <v>159</v>
      </c>
      <c r="F72" s="217" t="s">
        <v>156</v>
      </c>
      <c r="G72" s="217" t="s">
        <v>160</v>
      </c>
      <c r="H72" s="217" t="s">
        <v>154</v>
      </c>
      <c r="I72" s="217" t="s">
        <v>162</v>
      </c>
      <c r="J72" s="217" t="s">
        <v>163</v>
      </c>
      <c r="K72" s="217" t="s">
        <v>157</v>
      </c>
      <c r="L72" s="217" t="s">
        <v>153</v>
      </c>
      <c r="M72" s="217" t="s">
        <v>178</v>
      </c>
      <c r="N72" s="217" t="s">
        <v>179</v>
      </c>
      <c r="O72" s="217" t="s">
        <v>180</v>
      </c>
      <c r="P72" s="217" t="s">
        <v>155</v>
      </c>
      <c r="Q72" s="217" t="s">
        <v>158</v>
      </c>
      <c r="R72" s="217" t="s">
        <v>161</v>
      </c>
      <c r="S72" s="217" t="s">
        <v>159</v>
      </c>
      <c r="T72" s="217" t="s">
        <v>156</v>
      </c>
      <c r="U72" s="217" t="s">
        <v>160</v>
      </c>
      <c r="V72" s="217" t="s">
        <v>154</v>
      </c>
      <c r="W72" s="217" t="s">
        <v>162</v>
      </c>
      <c r="X72" s="217" t="s">
        <v>163</v>
      </c>
      <c r="Y72" s="217" t="s">
        <v>157</v>
      </c>
      <c r="Z72" s="217" t="s">
        <v>153</v>
      </c>
      <c r="AA72" s="217" t="s">
        <v>178</v>
      </c>
      <c r="AB72" s="217" t="s">
        <v>179</v>
      </c>
      <c r="AC72" s="217" t="s">
        <v>180</v>
      </c>
      <c r="AD72" s="217" t="s">
        <v>155</v>
      </c>
      <c r="AE72" s="217" t="s">
        <v>158</v>
      </c>
      <c r="AF72" s="217" t="s">
        <v>161</v>
      </c>
      <c r="AG72" s="217" t="s">
        <v>159</v>
      </c>
      <c r="AH72" s="217" t="s">
        <v>156</v>
      </c>
      <c r="AI72" s="217" t="s">
        <v>160</v>
      </c>
      <c r="AJ72" s="217" t="s">
        <v>154</v>
      </c>
      <c r="AK72" s="217" t="s">
        <v>162</v>
      </c>
      <c r="AL72" s="217" t="s">
        <v>163</v>
      </c>
      <c r="AM72" s="217" t="s">
        <v>157</v>
      </c>
      <c r="AN72" s="217" t="s">
        <v>153</v>
      </c>
      <c r="AO72" s="217" t="s">
        <v>178</v>
      </c>
      <c r="AP72" s="217" t="s">
        <v>179</v>
      </c>
      <c r="AQ72" s="217" t="s">
        <v>180</v>
      </c>
      <c r="AR72" s="217" t="s">
        <v>155</v>
      </c>
      <c r="AS72" s="217" t="s">
        <v>158</v>
      </c>
      <c r="AT72" s="217" t="s">
        <v>161</v>
      </c>
      <c r="AU72" s="217" t="s">
        <v>159</v>
      </c>
      <c r="AV72" s="217" t="s">
        <v>156</v>
      </c>
      <c r="AW72" s="217" t="s">
        <v>160</v>
      </c>
      <c r="AX72" s="217" t="s">
        <v>154</v>
      </c>
      <c r="AY72" s="217" t="s">
        <v>162</v>
      </c>
      <c r="AZ72" s="217" t="s">
        <v>163</v>
      </c>
      <c r="BA72" s="217" t="s">
        <v>157</v>
      </c>
      <c r="BB72" s="217" t="s">
        <v>153</v>
      </c>
      <c r="BC72" s="217" t="s">
        <v>178</v>
      </c>
      <c r="BD72" s="217" t="s">
        <v>179</v>
      </c>
      <c r="BE72" s="217" t="s">
        <v>180</v>
      </c>
    </row>
    <row r="73" s="184" customFormat="1" spans="1:57">
      <c r="A73" s="216"/>
      <c r="B73" s="191">
        <v>2019</v>
      </c>
      <c r="C73" s="191">
        <v>2019</v>
      </c>
      <c r="D73" s="191">
        <v>2019</v>
      </c>
      <c r="E73" s="191">
        <v>2019</v>
      </c>
      <c r="F73" s="191">
        <v>2019</v>
      </c>
      <c r="G73" s="191">
        <v>2019</v>
      </c>
      <c r="H73" s="191">
        <v>2019</v>
      </c>
      <c r="I73" s="191">
        <v>2019</v>
      </c>
      <c r="J73" s="191">
        <v>2019</v>
      </c>
      <c r="K73" s="191">
        <v>2019</v>
      </c>
      <c r="L73" s="191">
        <v>2019</v>
      </c>
      <c r="M73" s="191">
        <v>2019</v>
      </c>
      <c r="N73" s="191">
        <v>2019</v>
      </c>
      <c r="O73" s="191">
        <v>2019</v>
      </c>
      <c r="P73" s="191">
        <v>2020</v>
      </c>
      <c r="Q73" s="191">
        <v>2020</v>
      </c>
      <c r="R73" s="191">
        <v>2020</v>
      </c>
      <c r="S73" s="191">
        <v>2020</v>
      </c>
      <c r="T73" s="191">
        <v>2020</v>
      </c>
      <c r="U73" s="191">
        <v>2020</v>
      </c>
      <c r="V73" s="191">
        <v>2020</v>
      </c>
      <c r="W73" s="191">
        <v>2020</v>
      </c>
      <c r="X73" s="191">
        <v>2020</v>
      </c>
      <c r="Y73" s="191">
        <v>2020</v>
      </c>
      <c r="Z73" s="191">
        <v>2020</v>
      </c>
      <c r="AA73" s="191">
        <v>2020</v>
      </c>
      <c r="AB73" s="191">
        <v>2020</v>
      </c>
      <c r="AC73" s="191">
        <v>2020</v>
      </c>
      <c r="AD73" s="191">
        <v>2021</v>
      </c>
      <c r="AE73" s="191">
        <v>2021</v>
      </c>
      <c r="AF73" s="191">
        <v>2021</v>
      </c>
      <c r="AG73" s="191">
        <v>2021</v>
      </c>
      <c r="AH73" s="191">
        <v>2021</v>
      </c>
      <c r="AI73" s="191">
        <v>2021</v>
      </c>
      <c r="AJ73" s="191">
        <v>2021</v>
      </c>
      <c r="AK73" s="191">
        <v>2021</v>
      </c>
      <c r="AL73" s="191">
        <v>2021</v>
      </c>
      <c r="AM73" s="191">
        <v>2021</v>
      </c>
      <c r="AN73" s="191">
        <v>2021</v>
      </c>
      <c r="AO73" s="191">
        <v>2021</v>
      </c>
      <c r="AP73" s="191">
        <v>2021</v>
      </c>
      <c r="AQ73" s="191">
        <v>2021</v>
      </c>
      <c r="AR73" s="191">
        <v>2022</v>
      </c>
      <c r="AS73" s="191">
        <v>2022</v>
      </c>
      <c r="AT73" s="191">
        <v>2022</v>
      </c>
      <c r="AU73" s="191">
        <v>2022</v>
      </c>
      <c r="AV73" s="191">
        <v>2022</v>
      </c>
      <c r="AW73" s="191">
        <v>2022</v>
      </c>
      <c r="AX73" s="191">
        <v>2022</v>
      </c>
      <c r="AY73" s="191">
        <v>2022</v>
      </c>
      <c r="AZ73" s="191">
        <v>2022</v>
      </c>
      <c r="BA73" s="191">
        <v>2022</v>
      </c>
      <c r="BB73" s="191">
        <v>2022</v>
      </c>
      <c r="BC73" s="191">
        <v>2022</v>
      </c>
      <c r="BD73" s="191">
        <v>2022</v>
      </c>
      <c r="BE73" s="191">
        <v>2022</v>
      </c>
    </row>
    <row r="74" spans="1:57">
      <c r="A74" t="str">
        <f>Calculation!B1</f>
        <v>上海市</v>
      </c>
      <c r="B74">
        <f t="shared" ref="B74:AG74" si="94">SUMIFS(B$39:B$70,$A$39:$A$70,$A$74)</f>
        <v>0</v>
      </c>
      <c r="C74">
        <f t="shared" si="94"/>
        <v>0</v>
      </c>
      <c r="D74">
        <f t="shared" si="94"/>
        <v>0</v>
      </c>
      <c r="E74">
        <f t="shared" si="94"/>
        <v>0</v>
      </c>
      <c r="F74">
        <f t="shared" si="94"/>
        <v>150</v>
      </c>
      <c r="G74">
        <f t="shared" si="94"/>
        <v>992.6</v>
      </c>
      <c r="H74">
        <f t="shared" si="94"/>
        <v>0</v>
      </c>
      <c r="I74">
        <f t="shared" si="94"/>
        <v>0</v>
      </c>
      <c r="J74">
        <f t="shared" si="94"/>
        <v>199.9</v>
      </c>
      <c r="K74">
        <f t="shared" si="94"/>
        <v>2.1</v>
      </c>
      <c r="L74">
        <f t="shared" si="94"/>
        <v>112</v>
      </c>
      <c r="M74">
        <f t="shared" si="94"/>
        <v>0</v>
      </c>
      <c r="N74">
        <f t="shared" si="94"/>
        <v>0</v>
      </c>
      <c r="O74">
        <f t="shared" si="94"/>
        <v>0</v>
      </c>
      <c r="P74">
        <f t="shared" si="94"/>
        <v>0</v>
      </c>
      <c r="Q74">
        <f t="shared" si="94"/>
        <v>0</v>
      </c>
      <c r="R74">
        <f t="shared" si="94"/>
        <v>0</v>
      </c>
      <c r="S74">
        <f t="shared" si="94"/>
        <v>0</v>
      </c>
      <c r="T74">
        <f t="shared" si="94"/>
        <v>0</v>
      </c>
      <c r="U74">
        <f t="shared" si="94"/>
        <v>0</v>
      </c>
      <c r="V74">
        <f t="shared" si="94"/>
        <v>0</v>
      </c>
      <c r="W74">
        <f t="shared" si="94"/>
        <v>0</v>
      </c>
      <c r="X74">
        <f t="shared" si="94"/>
        <v>280.6</v>
      </c>
      <c r="Y74">
        <f t="shared" si="94"/>
        <v>5.5</v>
      </c>
      <c r="Z74">
        <f t="shared" si="94"/>
        <v>12</v>
      </c>
      <c r="AA74">
        <f t="shared" si="94"/>
        <v>0</v>
      </c>
      <c r="AB74">
        <f t="shared" si="94"/>
        <v>0</v>
      </c>
      <c r="AC74">
        <f t="shared" si="94"/>
        <v>0</v>
      </c>
      <c r="AD74">
        <f t="shared" si="94"/>
        <v>0</v>
      </c>
      <c r="AE74">
        <f t="shared" si="94"/>
        <v>0</v>
      </c>
      <c r="AF74">
        <f t="shared" si="94"/>
        <v>0</v>
      </c>
      <c r="AG74">
        <f t="shared" si="94"/>
        <v>0</v>
      </c>
      <c r="AH74">
        <f t="shared" ref="AH74:BE74" si="95">SUMIFS(AH$39:AH$70,$A$39:$A$70,$A$74)</f>
        <v>120</v>
      </c>
      <c r="AI74">
        <f t="shared" si="95"/>
        <v>474</v>
      </c>
      <c r="AJ74">
        <f t="shared" si="95"/>
        <v>0</v>
      </c>
      <c r="AK74">
        <f t="shared" si="95"/>
        <v>0</v>
      </c>
      <c r="AL74">
        <f t="shared" si="95"/>
        <v>316.8</v>
      </c>
      <c r="AM74">
        <f t="shared" si="95"/>
        <v>9.6</v>
      </c>
      <c r="AN74">
        <f t="shared" si="95"/>
        <v>251.9</v>
      </c>
      <c r="AO74">
        <f t="shared" si="95"/>
        <v>0</v>
      </c>
      <c r="AP74">
        <f t="shared" si="95"/>
        <v>0</v>
      </c>
      <c r="AQ74">
        <f t="shared" si="95"/>
        <v>0</v>
      </c>
      <c r="AR74">
        <f t="shared" si="95"/>
        <v>0</v>
      </c>
      <c r="AS74">
        <f t="shared" si="95"/>
        <v>650</v>
      </c>
      <c r="AT74">
        <f t="shared" si="95"/>
        <v>0</v>
      </c>
      <c r="AU74">
        <f t="shared" si="95"/>
        <v>0</v>
      </c>
      <c r="AV74">
        <f t="shared" si="95"/>
        <v>130</v>
      </c>
      <c r="AW74">
        <f t="shared" si="95"/>
        <v>0</v>
      </c>
      <c r="AX74">
        <f t="shared" si="95"/>
        <v>0</v>
      </c>
      <c r="AY74">
        <f t="shared" si="95"/>
        <v>0</v>
      </c>
      <c r="AZ74">
        <f t="shared" si="95"/>
        <v>270</v>
      </c>
      <c r="BA74">
        <f t="shared" si="95"/>
        <v>150</v>
      </c>
      <c r="BB74">
        <f t="shared" si="95"/>
        <v>0</v>
      </c>
      <c r="BC74">
        <f t="shared" si="95"/>
        <v>0</v>
      </c>
      <c r="BD74">
        <f t="shared" si="95"/>
        <v>0</v>
      </c>
      <c r="BE74">
        <f t="shared" si="95"/>
        <v>0</v>
      </c>
    </row>
    <row r="102" spans="2:2">
      <c r="B102" s="124"/>
    </row>
    <row r="103" spans="2:2">
      <c r="B103" s="124"/>
    </row>
    <row r="104" spans="2:2">
      <c r="B104" s="124"/>
    </row>
    <row r="105" spans="2:2">
      <c r="B105" s="124"/>
    </row>
    <row r="106" spans="2:2">
      <c r="B106" s="124"/>
    </row>
    <row r="107" spans="2:2">
      <c r="B107" s="124"/>
    </row>
    <row r="108" spans="2:2">
      <c r="B108" s="124"/>
    </row>
    <row r="109" spans="2:2">
      <c r="B109" s="124"/>
    </row>
    <row r="110" spans="2:2">
      <c r="B110" s="124"/>
    </row>
    <row r="111" spans="2:2">
      <c r="B111" s="124"/>
    </row>
    <row r="112" spans="2:2">
      <c r="B112" s="124"/>
    </row>
    <row r="113" spans="2:2">
      <c r="B113" s="124"/>
    </row>
    <row r="114" spans="2:2">
      <c r="B114" s="124"/>
    </row>
    <row r="115" spans="2:2">
      <c r="B115" s="124"/>
    </row>
    <row r="116" spans="2:2">
      <c r="B116" s="124"/>
    </row>
    <row r="117" spans="2:2">
      <c r="B117" s="124"/>
    </row>
    <row r="118" spans="2:2">
      <c r="B118" s="124"/>
    </row>
    <row r="119" spans="2:2">
      <c r="B119" s="124"/>
    </row>
    <row r="120" spans="2:2">
      <c r="B120" s="124"/>
    </row>
    <row r="121" spans="2:2">
      <c r="B121" s="124"/>
    </row>
    <row r="122" spans="2:2">
      <c r="B122" s="124"/>
    </row>
    <row r="123" spans="2:2">
      <c r="B123" s="124"/>
    </row>
    <row r="124" spans="2:2">
      <c r="B124" s="124"/>
    </row>
    <row r="125" spans="2:2">
      <c r="B125" s="124"/>
    </row>
    <row r="126" spans="2:2">
      <c r="B126" s="124"/>
    </row>
    <row r="127" spans="2:2">
      <c r="B127" s="124"/>
    </row>
    <row r="128" spans="2:2">
      <c r="B128" s="124"/>
    </row>
    <row r="129" spans="2:2">
      <c r="B129" s="124"/>
    </row>
    <row r="130" spans="2:2">
      <c r="B130" s="124"/>
    </row>
    <row r="131" spans="2:2">
      <c r="B131" s="124"/>
    </row>
    <row r="132" spans="2:2">
      <c r="B132" s="124"/>
    </row>
    <row r="133" spans="2:2">
      <c r="B133" s="124"/>
    </row>
    <row r="134" spans="2:2">
      <c r="B134" s="124"/>
    </row>
    <row r="135" spans="2:2">
      <c r="B135" s="124"/>
    </row>
    <row r="136" spans="2:2">
      <c r="B136" s="124"/>
    </row>
    <row r="137" spans="2:2">
      <c r="B137" s="124"/>
    </row>
    <row r="138" spans="2:2">
      <c r="B138" s="124"/>
    </row>
    <row r="139" spans="2:2">
      <c r="B139" s="124"/>
    </row>
    <row r="140" spans="2:2">
      <c r="B140" s="124"/>
    </row>
    <row r="141" spans="2:2">
      <c r="B141" s="124"/>
    </row>
    <row r="142" spans="2:2">
      <c r="B142" s="124"/>
    </row>
    <row r="143" spans="2:2">
      <c r="B143" s="124"/>
    </row>
    <row r="144" spans="2:2">
      <c r="B144" s="124"/>
    </row>
    <row r="145" spans="2:2">
      <c r="B145" s="124"/>
    </row>
    <row r="146" spans="2:2">
      <c r="B146" s="124"/>
    </row>
    <row r="147" spans="2:2">
      <c r="B147" s="124"/>
    </row>
    <row r="148" spans="2:2">
      <c r="B148" s="124"/>
    </row>
    <row r="149" spans="2:2">
      <c r="B149" s="124"/>
    </row>
    <row r="150" spans="2:2">
      <c r="B150" s="124"/>
    </row>
    <row r="151" spans="2:2">
      <c r="B151" s="124"/>
    </row>
    <row r="152" spans="2:2">
      <c r="B152" s="124"/>
    </row>
    <row r="153" spans="2:2">
      <c r="B153" s="124"/>
    </row>
    <row r="154" spans="2:2">
      <c r="B154" s="124"/>
    </row>
    <row r="155" spans="2:2">
      <c r="B155" s="124"/>
    </row>
    <row r="156" spans="2:2">
      <c r="B156" s="124"/>
    </row>
    <row r="157" spans="2:2">
      <c r="B157" s="124"/>
    </row>
    <row r="158" spans="2:2">
      <c r="B158" s="124"/>
    </row>
    <row r="159" spans="2:2">
      <c r="B159" s="124"/>
    </row>
    <row r="160" spans="2:2">
      <c r="B160" s="124"/>
    </row>
    <row r="161" spans="2:2">
      <c r="B161" s="124"/>
    </row>
    <row r="162" spans="2:2">
      <c r="B162" s="124"/>
    </row>
    <row r="163" spans="2:2">
      <c r="B163" s="124"/>
    </row>
    <row r="164" spans="2:2">
      <c r="B164" s="124"/>
    </row>
    <row r="165" spans="2:2">
      <c r="B165" s="124"/>
    </row>
    <row r="166" spans="2:2">
      <c r="B166" s="124"/>
    </row>
    <row r="167" spans="2:2">
      <c r="B167" s="124"/>
    </row>
    <row r="168" spans="2:2">
      <c r="B168" s="124"/>
    </row>
    <row r="169" spans="2:2">
      <c r="B169" s="124"/>
    </row>
    <row r="170" spans="2:2">
      <c r="B170" s="124"/>
    </row>
    <row r="171" spans="2:2">
      <c r="B171" s="124"/>
    </row>
    <row r="172" spans="2:2">
      <c r="B172" s="124"/>
    </row>
    <row r="173" spans="2:2">
      <c r="B173" s="124"/>
    </row>
    <row r="174" spans="2:2">
      <c r="B174" s="124"/>
    </row>
    <row r="175" spans="2:2">
      <c r="B175" s="124"/>
    </row>
    <row r="176" spans="2:2">
      <c r="B176" s="124"/>
    </row>
    <row r="177" spans="2:2">
      <c r="B177" s="124"/>
    </row>
    <row r="178" spans="2:2">
      <c r="B178" s="124"/>
    </row>
    <row r="179" spans="2:2">
      <c r="B179" s="124"/>
    </row>
    <row r="180" spans="2:2">
      <c r="B180" s="124"/>
    </row>
    <row r="181" spans="2:2">
      <c r="B181" s="124"/>
    </row>
    <row r="182" spans="2:2">
      <c r="B182" s="124"/>
    </row>
    <row r="183" spans="2:2">
      <c r="B183" s="124"/>
    </row>
    <row r="184" spans="2:2">
      <c r="B184" s="124"/>
    </row>
    <row r="185" spans="2:2">
      <c r="B185" s="124"/>
    </row>
    <row r="186" spans="2:2">
      <c r="B186" s="124"/>
    </row>
    <row r="187" spans="2:2">
      <c r="B187" s="124"/>
    </row>
    <row r="188" spans="2:2">
      <c r="B188" s="124"/>
    </row>
    <row r="189" spans="2:2">
      <c r="B189" s="124"/>
    </row>
    <row r="190" spans="2:2">
      <c r="B190" s="124"/>
    </row>
    <row r="191" spans="2:2">
      <c r="B191" s="124"/>
    </row>
    <row r="192" spans="2:2">
      <c r="B192" s="124"/>
    </row>
    <row r="193" spans="2:2">
      <c r="B193" s="124"/>
    </row>
    <row r="194" spans="2:2">
      <c r="B194" s="124"/>
    </row>
    <row r="195" spans="2:2">
      <c r="B195" s="124"/>
    </row>
    <row r="196" spans="2:2">
      <c r="B196" s="124"/>
    </row>
    <row r="197" spans="2:2">
      <c r="B197" s="124"/>
    </row>
    <row r="198" spans="2:2">
      <c r="B198" s="124"/>
    </row>
    <row r="199" spans="2:2">
      <c r="B199" s="124"/>
    </row>
    <row r="200" spans="2:2">
      <c r="B200" s="124"/>
    </row>
    <row r="201" spans="2:2">
      <c r="B201" s="124"/>
    </row>
    <row r="202" spans="2:2">
      <c r="B202" s="124"/>
    </row>
    <row r="203" spans="2:2">
      <c r="B203" s="124"/>
    </row>
    <row r="204" spans="2:2">
      <c r="B204" s="124"/>
    </row>
    <row r="205" spans="2:2">
      <c r="B205" s="124"/>
    </row>
    <row r="206" spans="2:2">
      <c r="B206" s="124"/>
    </row>
    <row r="207" spans="2:2">
      <c r="B207" s="124"/>
    </row>
    <row r="208" spans="2:2">
      <c r="B208" s="124"/>
    </row>
    <row r="209" spans="2:2">
      <c r="B209" s="124"/>
    </row>
    <row r="210" spans="2:2">
      <c r="B210" s="124"/>
    </row>
    <row r="211" spans="2:2">
      <c r="B211" s="124"/>
    </row>
    <row r="212" spans="2:2">
      <c r="B212" s="124"/>
    </row>
    <row r="213" spans="2:2">
      <c r="B213" s="124"/>
    </row>
    <row r="214" spans="2:2">
      <c r="B214" s="124"/>
    </row>
    <row r="215" spans="2:2">
      <c r="B215" s="124"/>
    </row>
    <row r="216" spans="2:2">
      <c r="B216" s="124"/>
    </row>
    <row r="217" spans="2:2">
      <c r="B217" s="124"/>
    </row>
    <row r="218" spans="2:2">
      <c r="B218" s="124"/>
    </row>
    <row r="219" spans="2:2">
      <c r="B219" s="124"/>
    </row>
    <row r="220" spans="2:2">
      <c r="B220" s="124"/>
    </row>
    <row r="221" spans="2:2">
      <c r="B221" s="124"/>
    </row>
    <row r="222" spans="2:2">
      <c r="B222" s="124"/>
    </row>
    <row r="223" spans="2:2">
      <c r="B223" s="124"/>
    </row>
    <row r="224" spans="2:2">
      <c r="B224" s="124"/>
    </row>
    <row r="225" spans="2:2">
      <c r="B225" s="124"/>
    </row>
    <row r="226" spans="2:2">
      <c r="B226" s="124"/>
    </row>
    <row r="227" spans="2:2">
      <c r="B227" s="124"/>
    </row>
    <row r="228" spans="2:2">
      <c r="B228" s="124"/>
    </row>
    <row r="229" spans="2:2">
      <c r="B229" s="124"/>
    </row>
    <row r="230" spans="2:2">
      <c r="B230" s="124"/>
    </row>
    <row r="231" spans="2:2">
      <c r="B231" s="124"/>
    </row>
    <row r="232" spans="2:2">
      <c r="B232" s="124"/>
    </row>
    <row r="233" spans="2:2">
      <c r="B233" s="124"/>
    </row>
    <row r="234" spans="2:2">
      <c r="B234" s="124"/>
    </row>
    <row r="235" spans="2:2">
      <c r="B235" s="124"/>
    </row>
    <row r="236" spans="2:2">
      <c r="B236" s="124"/>
    </row>
    <row r="237" spans="2:2">
      <c r="B237" s="124"/>
    </row>
    <row r="238" spans="2:2">
      <c r="B238" s="124"/>
    </row>
    <row r="239" spans="2:2">
      <c r="B239" s="124"/>
    </row>
    <row r="240" spans="2:2">
      <c r="B240" s="124"/>
    </row>
    <row r="241" spans="2:2">
      <c r="B241" s="124"/>
    </row>
    <row r="242" spans="2:2">
      <c r="B242" s="124"/>
    </row>
    <row r="243" spans="2:2">
      <c r="B243" s="124"/>
    </row>
    <row r="244" spans="2:2">
      <c r="B244" s="124"/>
    </row>
    <row r="245" spans="2:2">
      <c r="B245" s="124"/>
    </row>
    <row r="246" spans="2:2">
      <c r="B246" s="124"/>
    </row>
    <row r="247" spans="2:2">
      <c r="B247" s="124"/>
    </row>
    <row r="248" spans="2:2">
      <c r="B248" s="124"/>
    </row>
    <row r="249" spans="2:2">
      <c r="B249" s="124"/>
    </row>
    <row r="250" spans="2:2">
      <c r="B250" s="124"/>
    </row>
    <row r="251" spans="2:2">
      <c r="B251" s="124"/>
    </row>
    <row r="252" spans="2:2">
      <c r="B252" s="124"/>
    </row>
    <row r="253" spans="2:2">
      <c r="B253" s="124"/>
    </row>
    <row r="254" spans="2:2">
      <c r="B254" s="124"/>
    </row>
    <row r="255" spans="2:2">
      <c r="B255" s="124"/>
    </row>
    <row r="256" spans="2:2">
      <c r="B256" s="124"/>
    </row>
    <row r="257" spans="2:2">
      <c r="B257" s="124"/>
    </row>
    <row r="258" spans="2:2">
      <c r="B258" s="124"/>
    </row>
    <row r="259" spans="2:2">
      <c r="B259" s="124"/>
    </row>
    <row r="260" spans="2:2">
      <c r="B260" s="124"/>
    </row>
    <row r="261" spans="2:2">
      <c r="B261" s="124"/>
    </row>
    <row r="262" spans="2:2">
      <c r="B262" s="124"/>
    </row>
    <row r="263" spans="2:2">
      <c r="B263" s="124"/>
    </row>
    <row r="264" spans="2:2">
      <c r="B264" s="124"/>
    </row>
    <row r="265" spans="2:2">
      <c r="B265" s="124"/>
    </row>
    <row r="266" spans="2:2">
      <c r="B266" s="124"/>
    </row>
    <row r="267" spans="2:2">
      <c r="B267" s="124"/>
    </row>
    <row r="268" spans="2:2">
      <c r="B268" s="124"/>
    </row>
    <row r="269" spans="2:2">
      <c r="B269" s="124"/>
    </row>
    <row r="270" spans="2:2">
      <c r="B270" s="124"/>
    </row>
    <row r="271" spans="2:2">
      <c r="B271" s="124"/>
    </row>
    <row r="272" spans="2:2">
      <c r="B272" s="124"/>
    </row>
    <row r="273" spans="2:2">
      <c r="B273" s="124"/>
    </row>
    <row r="274" spans="2:2">
      <c r="B274" s="124"/>
    </row>
    <row r="275" spans="2:2">
      <c r="B275" s="124"/>
    </row>
    <row r="276" spans="2:2">
      <c r="B276" s="124"/>
    </row>
    <row r="277" spans="2:2">
      <c r="B277" s="124"/>
    </row>
    <row r="278" spans="2:2">
      <c r="B278" s="124"/>
    </row>
    <row r="279" spans="2:2">
      <c r="B279" s="124"/>
    </row>
    <row r="280" spans="2:2">
      <c r="B280" s="124"/>
    </row>
    <row r="281" spans="2:2">
      <c r="B281" s="124"/>
    </row>
    <row r="282" spans="2:2">
      <c r="B282" s="124"/>
    </row>
    <row r="283" spans="2:2">
      <c r="B283" s="124"/>
    </row>
    <row r="284" spans="2:2">
      <c r="B284" s="124"/>
    </row>
    <row r="285" spans="2:2">
      <c r="B285" s="124"/>
    </row>
    <row r="286" spans="2:2">
      <c r="B286" s="124"/>
    </row>
    <row r="287" spans="2:2">
      <c r="B287" s="124"/>
    </row>
    <row r="288" spans="2:2">
      <c r="B288" s="124"/>
    </row>
    <row r="289" spans="2:2">
      <c r="B289" s="124"/>
    </row>
    <row r="290" spans="2:2">
      <c r="B290" s="124"/>
    </row>
    <row r="291" spans="2:2">
      <c r="B291" s="124"/>
    </row>
    <row r="292" spans="2:2">
      <c r="B292" s="124"/>
    </row>
    <row r="293" spans="2:2">
      <c r="B293" s="124"/>
    </row>
    <row r="294" spans="2:2">
      <c r="B294" s="124"/>
    </row>
    <row r="295" spans="2:2">
      <c r="B295" s="124"/>
    </row>
    <row r="296" spans="2:2">
      <c r="B296" s="124"/>
    </row>
    <row r="297" spans="2:2">
      <c r="B297" s="124"/>
    </row>
    <row r="298" spans="2:2">
      <c r="B298" s="124"/>
    </row>
    <row r="299" spans="2:2">
      <c r="B299" s="124"/>
    </row>
    <row r="300" spans="2:2">
      <c r="B300" s="124"/>
    </row>
    <row r="301" spans="2:2">
      <c r="B301" s="124"/>
    </row>
    <row r="302" spans="2:2">
      <c r="B302" s="124"/>
    </row>
    <row r="303" spans="2:2">
      <c r="B303" s="124"/>
    </row>
    <row r="304" spans="2:2">
      <c r="B304" s="124"/>
    </row>
    <row r="305" spans="2:2">
      <c r="B305" s="124"/>
    </row>
    <row r="306" spans="2:2">
      <c r="B306" s="124"/>
    </row>
    <row r="307" spans="2:2">
      <c r="B307" s="124"/>
    </row>
    <row r="308" spans="2:2">
      <c r="B308" s="124"/>
    </row>
    <row r="309" spans="2:2">
      <c r="B309" s="124"/>
    </row>
    <row r="310" spans="2:2">
      <c r="B310" s="124"/>
    </row>
    <row r="311" spans="2:2">
      <c r="B311" s="124"/>
    </row>
    <row r="312" spans="2:2">
      <c r="B312" s="124"/>
    </row>
    <row r="313" spans="2:2">
      <c r="B313" s="124"/>
    </row>
    <row r="314" spans="2:2">
      <c r="B314" s="124"/>
    </row>
    <row r="315" spans="2:2">
      <c r="B315" s="124"/>
    </row>
    <row r="316" spans="2:2">
      <c r="B316" s="124"/>
    </row>
    <row r="317" spans="2:2">
      <c r="B317" s="124"/>
    </row>
    <row r="318" spans="2:2">
      <c r="B318" s="124"/>
    </row>
    <row r="319" spans="2:2">
      <c r="B319" s="124"/>
    </row>
    <row r="320" spans="2:2">
      <c r="B320" s="124"/>
    </row>
    <row r="321" spans="2:2">
      <c r="B321" s="124"/>
    </row>
    <row r="322" spans="2:2">
      <c r="B322" s="124"/>
    </row>
    <row r="323" spans="2:2">
      <c r="B323" s="124"/>
    </row>
    <row r="324" spans="2:2">
      <c r="B324" s="124"/>
    </row>
    <row r="325" spans="2:2">
      <c r="B325" s="124"/>
    </row>
    <row r="326" spans="2:2">
      <c r="B326" s="124"/>
    </row>
    <row r="327" spans="2:2">
      <c r="B327" s="124"/>
    </row>
    <row r="328" spans="2:2">
      <c r="B328" s="124"/>
    </row>
    <row r="329" spans="2:2">
      <c r="B329" s="124"/>
    </row>
    <row r="330" spans="2:2">
      <c r="B330" s="124"/>
    </row>
    <row r="331" spans="2:2">
      <c r="B331" s="124"/>
    </row>
    <row r="332" spans="2:2">
      <c r="B332" s="124"/>
    </row>
    <row r="333" spans="2:2">
      <c r="B333" s="124"/>
    </row>
    <row r="334" spans="2:2">
      <c r="B334" s="124"/>
    </row>
    <row r="335" spans="2:2">
      <c r="B335" s="124"/>
    </row>
    <row r="336" spans="2:2">
      <c r="B336" s="124"/>
    </row>
    <row r="337" spans="2:2">
      <c r="B337" s="124"/>
    </row>
    <row r="338" spans="2:2">
      <c r="B338" s="124"/>
    </row>
    <row r="339" spans="2:2">
      <c r="B339" s="124"/>
    </row>
    <row r="340" spans="2:2">
      <c r="B340" s="124"/>
    </row>
    <row r="341" spans="2:2">
      <c r="B341" s="124"/>
    </row>
    <row r="342" spans="2:2">
      <c r="B342" s="124"/>
    </row>
    <row r="343" spans="2:2">
      <c r="B343" s="124"/>
    </row>
    <row r="344" spans="2:2">
      <c r="B344" s="124"/>
    </row>
    <row r="345" spans="2:2">
      <c r="B345" s="124"/>
    </row>
    <row r="346" spans="2:2">
      <c r="B346" s="124"/>
    </row>
    <row r="347" spans="2:2">
      <c r="B347" s="124"/>
    </row>
    <row r="348" spans="2:2">
      <c r="B348" s="124"/>
    </row>
    <row r="349" spans="2:2">
      <c r="B349" s="124"/>
    </row>
    <row r="350" spans="2:2">
      <c r="B350" s="124"/>
    </row>
    <row r="351" spans="2:2">
      <c r="B351" s="124"/>
    </row>
    <row r="352" spans="2:2">
      <c r="B352" s="124"/>
    </row>
    <row r="353" spans="2:2">
      <c r="B353" s="124"/>
    </row>
    <row r="354" spans="2:2">
      <c r="B354" s="124"/>
    </row>
    <row r="355" spans="2:2">
      <c r="B355" s="124"/>
    </row>
    <row r="356" spans="2:2">
      <c r="B356" s="124"/>
    </row>
    <row r="357" spans="2:2">
      <c r="B357" s="124"/>
    </row>
    <row r="358" spans="2:2">
      <c r="B358" s="124"/>
    </row>
    <row r="359" spans="2:2">
      <c r="B359" s="124"/>
    </row>
    <row r="360" spans="2:2">
      <c r="B360" s="124"/>
    </row>
    <row r="361" spans="2:2">
      <c r="B361" s="124"/>
    </row>
    <row r="362" spans="2:2">
      <c r="B362" s="124"/>
    </row>
    <row r="363" spans="2:2">
      <c r="B363" s="124"/>
    </row>
    <row r="364" spans="2:2">
      <c r="B364" s="124"/>
    </row>
    <row r="365" spans="2:2">
      <c r="B365" s="124"/>
    </row>
    <row r="366" spans="2:2">
      <c r="B366" s="124"/>
    </row>
    <row r="367" spans="2:2">
      <c r="B367" s="124"/>
    </row>
    <row r="368" spans="2:2">
      <c r="B368" s="124"/>
    </row>
    <row r="369" spans="2:2">
      <c r="B369" s="124"/>
    </row>
    <row r="370" spans="2:2">
      <c r="B370" s="124"/>
    </row>
    <row r="371" spans="2:2">
      <c r="B371" s="124"/>
    </row>
    <row r="372" spans="2:2">
      <c r="B372" s="124"/>
    </row>
    <row r="373" spans="2:2">
      <c r="B373" s="124"/>
    </row>
    <row r="374" spans="2:2">
      <c r="B374" s="124"/>
    </row>
    <row r="375" spans="2:2">
      <c r="B375" s="124"/>
    </row>
    <row r="376" spans="2:2">
      <c r="B376" s="124"/>
    </row>
    <row r="377" spans="2:2">
      <c r="B377" s="124"/>
    </row>
    <row r="378" spans="2:2">
      <c r="B378" s="124"/>
    </row>
    <row r="379" spans="2:2">
      <c r="B379" s="124"/>
    </row>
    <row r="380" spans="2:2">
      <c r="B380" s="124"/>
    </row>
    <row r="381" spans="2:2">
      <c r="B381" s="124"/>
    </row>
    <row r="382" spans="2:2">
      <c r="B382" s="124"/>
    </row>
    <row r="383" spans="2:2">
      <c r="B383" s="124"/>
    </row>
    <row r="384" spans="2:2">
      <c r="B384" s="124"/>
    </row>
    <row r="385" spans="2:2">
      <c r="B385" s="124"/>
    </row>
    <row r="386" spans="2:2">
      <c r="B386" s="124"/>
    </row>
    <row r="387" spans="2:2">
      <c r="B387" s="124"/>
    </row>
    <row r="388" spans="2:2">
      <c r="B388" s="124"/>
    </row>
    <row r="389" spans="2:2">
      <c r="B389" s="124"/>
    </row>
    <row r="390" spans="2:2">
      <c r="B390" s="124"/>
    </row>
    <row r="391" spans="2:2">
      <c r="B391" s="124"/>
    </row>
    <row r="392" spans="2:2">
      <c r="B392" s="124"/>
    </row>
    <row r="393" spans="2:2">
      <c r="B393" s="124"/>
    </row>
    <row r="394" spans="2:2">
      <c r="B394" s="124"/>
    </row>
    <row r="395" spans="2:2">
      <c r="B395" s="124"/>
    </row>
    <row r="396" spans="2:2">
      <c r="B396" s="124"/>
    </row>
    <row r="397" spans="2:2">
      <c r="B397" s="124"/>
    </row>
    <row r="398" spans="2:2">
      <c r="B398" s="124"/>
    </row>
    <row r="399" spans="2:2">
      <c r="B399" s="124"/>
    </row>
    <row r="400" spans="2:2">
      <c r="B400" s="124"/>
    </row>
    <row r="401" spans="2:2">
      <c r="B401" s="124"/>
    </row>
    <row r="402" spans="2:2">
      <c r="B402" s="124"/>
    </row>
    <row r="403" spans="2:2">
      <c r="B403" s="124"/>
    </row>
    <row r="404" spans="2:2">
      <c r="B404" s="124"/>
    </row>
    <row r="405" spans="2:2">
      <c r="B405" s="124"/>
    </row>
    <row r="406" spans="2:2">
      <c r="B406" s="124"/>
    </row>
    <row r="407" spans="2:2">
      <c r="B407" s="124"/>
    </row>
    <row r="408" spans="2:2">
      <c r="B408" s="124"/>
    </row>
    <row r="409" spans="2:2">
      <c r="B409" s="124"/>
    </row>
    <row r="410" spans="2:2">
      <c r="B410" s="124"/>
    </row>
    <row r="411" spans="2:2">
      <c r="B411" s="124"/>
    </row>
    <row r="412" spans="2:2">
      <c r="B412" s="124"/>
    </row>
    <row r="413" spans="2:2">
      <c r="B413" s="124"/>
    </row>
    <row r="414" spans="2:2">
      <c r="B414" s="124"/>
    </row>
    <row r="415" spans="2:2">
      <c r="B415" s="124"/>
    </row>
    <row r="416" spans="2:2">
      <c r="B416" s="124"/>
    </row>
    <row r="417" spans="2:2">
      <c r="B417" s="124"/>
    </row>
    <row r="418" spans="2:2">
      <c r="B418" s="124"/>
    </row>
    <row r="419" spans="2:2">
      <c r="B419" s="124"/>
    </row>
    <row r="420" spans="2:2">
      <c r="B420" s="124"/>
    </row>
    <row r="421" spans="2:2">
      <c r="B421" s="124"/>
    </row>
    <row r="422" spans="2:2">
      <c r="B422" s="124"/>
    </row>
    <row r="423" spans="2:2">
      <c r="B423" s="124"/>
    </row>
    <row r="424" spans="2:2">
      <c r="B424" s="124"/>
    </row>
    <row r="425" spans="2:2">
      <c r="B425" s="124"/>
    </row>
    <row r="426" spans="2:2">
      <c r="B426" s="124"/>
    </row>
    <row r="427" spans="2:2">
      <c r="B427" s="124"/>
    </row>
    <row r="428" spans="2:2">
      <c r="B428" s="124"/>
    </row>
    <row r="429" spans="2:2">
      <c r="B429" s="124"/>
    </row>
    <row r="430" spans="2:2">
      <c r="B430" s="124"/>
    </row>
    <row r="431" spans="2:2">
      <c r="B431" s="124"/>
    </row>
    <row r="432" spans="2:2">
      <c r="B432" s="124"/>
    </row>
    <row r="433" spans="2:2">
      <c r="B433" s="124"/>
    </row>
    <row r="434" spans="2:2">
      <c r="B434" s="124"/>
    </row>
    <row r="435" spans="2:2">
      <c r="B435" s="124"/>
    </row>
    <row r="436" spans="2:2">
      <c r="B436" s="124"/>
    </row>
    <row r="437" spans="2:2">
      <c r="B437" s="124"/>
    </row>
    <row r="438" spans="2:2">
      <c r="B438" s="124"/>
    </row>
    <row r="439" spans="2:2">
      <c r="B439" s="124"/>
    </row>
    <row r="440" spans="2:2">
      <c r="B440" s="124"/>
    </row>
    <row r="441" spans="2:2">
      <c r="B441" s="124"/>
    </row>
    <row r="442" spans="2:2">
      <c r="B442" s="124"/>
    </row>
    <row r="443" spans="2:2">
      <c r="B443" s="124"/>
    </row>
    <row r="444" spans="2:2">
      <c r="B444" s="124"/>
    </row>
    <row r="445" spans="2:2">
      <c r="B445" s="124"/>
    </row>
    <row r="446" spans="2:2">
      <c r="B446" s="124"/>
    </row>
    <row r="447" spans="2:2">
      <c r="B447" s="124"/>
    </row>
    <row r="448" spans="2:2">
      <c r="B448" s="124"/>
    </row>
    <row r="449" spans="2:2">
      <c r="B449" s="124"/>
    </row>
    <row r="450" spans="2:2">
      <c r="B450" s="124"/>
    </row>
    <row r="451" spans="2:2">
      <c r="B451" s="124"/>
    </row>
    <row r="452" spans="2:2">
      <c r="B452" s="124"/>
    </row>
    <row r="453" spans="2:2">
      <c r="B453" s="124"/>
    </row>
    <row r="454" spans="2:2">
      <c r="B454" s="124"/>
    </row>
    <row r="455" spans="2:2">
      <c r="B455" s="124"/>
    </row>
    <row r="456" spans="2:2">
      <c r="B456" s="124"/>
    </row>
    <row r="457" spans="2:2">
      <c r="B457" s="124"/>
    </row>
    <row r="458" spans="2:2">
      <c r="B458" s="124"/>
    </row>
    <row r="459" spans="2:2">
      <c r="B459" s="124"/>
    </row>
    <row r="460" spans="2:2">
      <c r="B460" s="124"/>
    </row>
    <row r="461" spans="2:2">
      <c r="B461" s="124"/>
    </row>
    <row r="462" spans="2:2">
      <c r="B462" s="124"/>
    </row>
    <row r="463" spans="2:2">
      <c r="B463" s="124"/>
    </row>
    <row r="464" spans="2:2">
      <c r="B464" s="124"/>
    </row>
    <row r="465" spans="2:2">
      <c r="B465" s="124"/>
    </row>
    <row r="466" spans="2:2">
      <c r="B466" s="124"/>
    </row>
    <row r="467" spans="2:2">
      <c r="B467" s="124"/>
    </row>
    <row r="468" spans="2:2">
      <c r="B468" s="124"/>
    </row>
    <row r="469" spans="2:2">
      <c r="B469" s="124"/>
    </row>
    <row r="470" spans="2:2">
      <c r="B470" s="124"/>
    </row>
    <row r="471" spans="2:2">
      <c r="B471" s="124"/>
    </row>
    <row r="472" spans="2:2">
      <c r="B472" s="124"/>
    </row>
    <row r="473" spans="2:2">
      <c r="B473" s="124"/>
    </row>
    <row r="474" spans="2:2">
      <c r="B474" s="124"/>
    </row>
    <row r="475" spans="2:2">
      <c r="B475" s="124"/>
    </row>
    <row r="476" spans="2:2">
      <c r="B476" s="124"/>
    </row>
    <row r="477" spans="2:2">
      <c r="B477" s="124"/>
    </row>
    <row r="478" spans="2:2">
      <c r="B478" s="124"/>
    </row>
    <row r="479" spans="2:2">
      <c r="B479" s="124"/>
    </row>
    <row r="480" spans="2:2">
      <c r="B480" s="124"/>
    </row>
    <row r="481" spans="2:2">
      <c r="B481" s="124"/>
    </row>
    <row r="482" spans="2:2">
      <c r="B482" s="124"/>
    </row>
    <row r="483" spans="2:2">
      <c r="B483" s="124"/>
    </row>
    <row r="484" spans="2:2">
      <c r="B484" s="124"/>
    </row>
    <row r="485" spans="2:2">
      <c r="B485" s="124"/>
    </row>
    <row r="486" spans="2:2">
      <c r="B486" s="124"/>
    </row>
    <row r="487" spans="2:2">
      <c r="B487" s="124"/>
    </row>
    <row r="488" spans="2:2">
      <c r="B488" s="124"/>
    </row>
    <row r="489" spans="2:2">
      <c r="B489" s="124"/>
    </row>
    <row r="490" spans="2:2">
      <c r="B490" s="124"/>
    </row>
    <row r="491" spans="2:2">
      <c r="B491" s="124"/>
    </row>
    <row r="492" spans="2:2">
      <c r="B492" s="124"/>
    </row>
    <row r="493" spans="2:2">
      <c r="B493" s="124"/>
    </row>
    <row r="494" spans="2:2">
      <c r="B494" s="124"/>
    </row>
    <row r="495" spans="2:2">
      <c r="B495" s="124"/>
    </row>
    <row r="496" spans="2:2">
      <c r="B496" s="124"/>
    </row>
    <row r="497" spans="2:2">
      <c r="B497" s="124"/>
    </row>
    <row r="498" spans="2:2">
      <c r="B498" s="124"/>
    </row>
    <row r="499" spans="2:2">
      <c r="B499" s="124"/>
    </row>
    <row r="500" spans="2:2">
      <c r="B500" s="124"/>
    </row>
    <row r="501" spans="2:2">
      <c r="B501" s="124"/>
    </row>
    <row r="502" spans="2:2">
      <c r="B502" s="124"/>
    </row>
    <row r="503" spans="2:2">
      <c r="B503" s="124"/>
    </row>
    <row r="504" spans="2:2">
      <c r="B504" s="124"/>
    </row>
    <row r="505" spans="2:2">
      <c r="B505" s="124"/>
    </row>
    <row r="506" spans="2:2">
      <c r="B506" s="124"/>
    </row>
    <row r="507" spans="2:2">
      <c r="B507" s="124"/>
    </row>
    <row r="508" spans="2:2">
      <c r="B508" s="124"/>
    </row>
    <row r="509" spans="2:2">
      <c r="B509" s="124"/>
    </row>
    <row r="510" spans="2:2">
      <c r="B510" s="124"/>
    </row>
    <row r="511" spans="2:2">
      <c r="B511" s="124"/>
    </row>
    <row r="512" spans="2:2">
      <c r="B512" s="124"/>
    </row>
    <row r="513" spans="2:2">
      <c r="B513" s="124"/>
    </row>
    <row r="514" spans="2:2">
      <c r="B514" s="124"/>
    </row>
    <row r="515" spans="2:2">
      <c r="B515" s="124"/>
    </row>
    <row r="516" spans="2:2">
      <c r="B516" s="124"/>
    </row>
    <row r="517" spans="2:2">
      <c r="B517" s="124"/>
    </row>
    <row r="518" spans="2:2">
      <c r="B518" s="124"/>
    </row>
    <row r="519" spans="2:2">
      <c r="B519" s="124"/>
    </row>
    <row r="520" spans="2:2">
      <c r="B520" s="124"/>
    </row>
    <row r="521" spans="2:2">
      <c r="B521" s="124"/>
    </row>
    <row r="522" spans="2:2">
      <c r="B522" s="124"/>
    </row>
    <row r="523" spans="2:2">
      <c r="B523" s="124"/>
    </row>
    <row r="524" spans="2:2">
      <c r="B524" s="124"/>
    </row>
    <row r="525" spans="2:2">
      <c r="B525" s="124"/>
    </row>
    <row r="526" spans="2:2">
      <c r="B526" s="124"/>
    </row>
    <row r="527" spans="2:2">
      <c r="B527" s="124"/>
    </row>
    <row r="528" spans="2:2">
      <c r="B528" s="124"/>
    </row>
    <row r="529" spans="2:2">
      <c r="B529" s="124"/>
    </row>
    <row r="530" spans="2:2">
      <c r="B530" s="124"/>
    </row>
    <row r="531" spans="2:2">
      <c r="B531" s="124"/>
    </row>
    <row r="532" spans="2:2">
      <c r="B532" s="124"/>
    </row>
    <row r="533" spans="2:2">
      <c r="B533" s="124"/>
    </row>
    <row r="534" spans="2:2">
      <c r="B534" s="124"/>
    </row>
    <row r="535" spans="2:2">
      <c r="B535" s="124"/>
    </row>
    <row r="536" spans="2:2">
      <c r="B536" s="124"/>
    </row>
    <row r="537" spans="2:2">
      <c r="B537" s="124"/>
    </row>
    <row r="538" spans="2:2">
      <c r="B538" s="124"/>
    </row>
    <row r="539" spans="2:2">
      <c r="B539" s="124"/>
    </row>
    <row r="540" spans="2:2">
      <c r="B540" s="124"/>
    </row>
    <row r="541" spans="2:2">
      <c r="B541" s="124"/>
    </row>
    <row r="542" spans="2:2">
      <c r="B542" s="124"/>
    </row>
    <row r="543" spans="2:2">
      <c r="B543" s="124"/>
    </row>
    <row r="544" spans="2:2">
      <c r="B544" s="124"/>
    </row>
    <row r="545" spans="2:2">
      <c r="B545" s="124"/>
    </row>
    <row r="546" spans="2:2">
      <c r="B546" s="124"/>
    </row>
    <row r="547" spans="2:2">
      <c r="B547" s="124"/>
    </row>
    <row r="548" spans="2:2">
      <c r="B548" s="124"/>
    </row>
    <row r="549" spans="2:2">
      <c r="B549" s="124"/>
    </row>
    <row r="550" spans="2:2">
      <c r="B550" s="124"/>
    </row>
    <row r="551" spans="2:2">
      <c r="B551" s="124"/>
    </row>
    <row r="552" spans="2:2">
      <c r="B552" s="124"/>
    </row>
    <row r="553" spans="2:2">
      <c r="B553" s="124"/>
    </row>
    <row r="554" spans="2:2">
      <c r="B554" s="124"/>
    </row>
    <row r="555" spans="2:2">
      <c r="B555" s="124"/>
    </row>
    <row r="556" spans="2:2">
      <c r="B556" s="124"/>
    </row>
    <row r="557" spans="2:2">
      <c r="B557" s="124"/>
    </row>
    <row r="558" spans="2:2">
      <c r="B558" s="124"/>
    </row>
    <row r="559" spans="2:2">
      <c r="B559" s="124"/>
    </row>
    <row r="560" spans="2:2">
      <c r="B560" s="124"/>
    </row>
    <row r="561" spans="2:2">
      <c r="B561" s="124"/>
    </row>
    <row r="562" spans="2:2">
      <c r="B562" s="124"/>
    </row>
    <row r="563" spans="2:2">
      <c r="B563" s="124"/>
    </row>
    <row r="564" spans="2:2">
      <c r="B564" s="124"/>
    </row>
    <row r="565" spans="2:2">
      <c r="B565" s="124"/>
    </row>
    <row r="566" spans="2:2">
      <c r="B566" s="124"/>
    </row>
    <row r="567" spans="2:2">
      <c r="B567" s="124"/>
    </row>
    <row r="568" spans="2:2">
      <c r="B568" s="124"/>
    </row>
    <row r="569" spans="2:2">
      <c r="B569" s="124"/>
    </row>
    <row r="570" spans="2:2">
      <c r="B570" s="124"/>
    </row>
    <row r="571" spans="2:2">
      <c r="B571" s="124"/>
    </row>
    <row r="572" spans="2:2">
      <c r="B572" s="124"/>
    </row>
    <row r="573" spans="2:2">
      <c r="B573" s="124"/>
    </row>
    <row r="574" spans="2:2">
      <c r="B574" s="124"/>
    </row>
    <row r="575" spans="2:2">
      <c r="B575" s="124"/>
    </row>
    <row r="576" spans="2:2">
      <c r="B576" s="124"/>
    </row>
    <row r="577" spans="2:2">
      <c r="B577" s="124"/>
    </row>
    <row r="578" spans="2:2">
      <c r="B578" s="124"/>
    </row>
    <row r="579" spans="2:2">
      <c r="B579" s="124"/>
    </row>
    <row r="580" spans="2:2">
      <c r="B580" s="124"/>
    </row>
    <row r="581" spans="2:2">
      <c r="B581" s="124"/>
    </row>
    <row r="582" spans="2:2">
      <c r="B582" s="124"/>
    </row>
    <row r="583" spans="2:2">
      <c r="B583" s="124"/>
    </row>
    <row r="584" spans="2:2">
      <c r="B584" s="124"/>
    </row>
    <row r="585" spans="2:2">
      <c r="B585" s="124"/>
    </row>
    <row r="586" spans="2:2">
      <c r="B586" s="124"/>
    </row>
    <row r="587" spans="2:2">
      <c r="B587" s="124"/>
    </row>
    <row r="588" spans="2:2">
      <c r="B588" s="124"/>
    </row>
    <row r="589" spans="2:2">
      <c r="B589" s="124"/>
    </row>
    <row r="590" spans="2:2">
      <c r="B590" s="124"/>
    </row>
    <row r="591" spans="2:2">
      <c r="B591" s="124"/>
    </row>
    <row r="592" spans="2:2">
      <c r="B592" s="124"/>
    </row>
    <row r="593" spans="2:2">
      <c r="B593" s="124"/>
    </row>
    <row r="594" spans="2:2">
      <c r="B594" s="124"/>
    </row>
    <row r="595" spans="2:2">
      <c r="B595" s="124"/>
    </row>
    <row r="596" spans="2:2">
      <c r="B596" s="124"/>
    </row>
    <row r="597" spans="2:2">
      <c r="B597" s="124"/>
    </row>
    <row r="598" spans="2:2">
      <c r="B598" s="124"/>
    </row>
    <row r="599" spans="2:2">
      <c r="B599" s="124"/>
    </row>
    <row r="600" spans="2:2">
      <c r="B600" s="124"/>
    </row>
    <row r="601" spans="2:2">
      <c r="B601" s="124"/>
    </row>
    <row r="602" spans="2:2">
      <c r="B602" s="124"/>
    </row>
    <row r="603" spans="2:2">
      <c r="B603" s="124"/>
    </row>
    <row r="604" spans="2:2">
      <c r="B604" s="124"/>
    </row>
    <row r="605" spans="2:2">
      <c r="B605" s="124"/>
    </row>
    <row r="606" spans="2:2">
      <c r="B606" s="124"/>
    </row>
    <row r="607" spans="2:2">
      <c r="B607" s="124"/>
    </row>
    <row r="608" spans="2:2">
      <c r="B608" s="124"/>
    </row>
    <row r="609" spans="2:2">
      <c r="B609" s="124"/>
    </row>
    <row r="610" spans="2:2">
      <c r="B610" s="124"/>
    </row>
    <row r="611" spans="2:2">
      <c r="B611" s="124"/>
    </row>
    <row r="612" spans="2:2">
      <c r="B612" s="124"/>
    </row>
    <row r="613" spans="2:2">
      <c r="B613" s="124"/>
    </row>
    <row r="614" spans="2:2">
      <c r="B614" s="124"/>
    </row>
    <row r="615" spans="2:2">
      <c r="B615" s="124"/>
    </row>
    <row r="616" spans="2:2">
      <c r="B616" s="124"/>
    </row>
    <row r="617" spans="2:2">
      <c r="B617" s="124"/>
    </row>
    <row r="618" spans="2:2">
      <c r="B618" s="124"/>
    </row>
    <row r="619" spans="2:2">
      <c r="B619" s="124"/>
    </row>
    <row r="620" spans="2:2">
      <c r="B620" s="124"/>
    </row>
    <row r="621" spans="2:2">
      <c r="B621" s="124"/>
    </row>
    <row r="622" spans="2:2">
      <c r="B622" s="124"/>
    </row>
    <row r="623" spans="2:2">
      <c r="B623" s="124"/>
    </row>
    <row r="624" spans="2:2">
      <c r="B624" s="124"/>
    </row>
    <row r="625" spans="2:2">
      <c r="B625" s="124"/>
    </row>
    <row r="626" spans="2:2">
      <c r="B626" s="124"/>
    </row>
    <row r="627" spans="2:2">
      <c r="B627" s="124"/>
    </row>
    <row r="628" spans="2:2">
      <c r="B628" s="124"/>
    </row>
    <row r="629" spans="2:2">
      <c r="B629" s="124"/>
    </row>
    <row r="630" spans="2:2">
      <c r="B630" s="124"/>
    </row>
    <row r="631" spans="2:2">
      <c r="B631" s="124"/>
    </row>
    <row r="632" spans="2:2">
      <c r="B632" s="124"/>
    </row>
    <row r="633" spans="2:2">
      <c r="B633" s="124"/>
    </row>
    <row r="634" spans="2:2">
      <c r="B634" s="124"/>
    </row>
    <row r="635" spans="2:2">
      <c r="B635" s="124"/>
    </row>
    <row r="636" spans="2:2">
      <c r="B636" s="124"/>
    </row>
    <row r="637" spans="2:2">
      <c r="B637" s="124"/>
    </row>
    <row r="638" spans="2:2">
      <c r="B638" s="124"/>
    </row>
    <row r="639" spans="2:2">
      <c r="B639" s="124"/>
    </row>
    <row r="640" spans="2:2">
      <c r="B640" s="124"/>
    </row>
    <row r="641" spans="2:2">
      <c r="B641" s="124"/>
    </row>
    <row r="642" spans="2:2">
      <c r="B642" s="124"/>
    </row>
    <row r="643" spans="2:2">
      <c r="B643" s="124"/>
    </row>
    <row r="644" spans="2:2">
      <c r="B644" s="124"/>
    </row>
    <row r="645" spans="2:2">
      <c r="B645" s="124"/>
    </row>
    <row r="646" spans="2:2">
      <c r="B646" s="124"/>
    </row>
    <row r="647" spans="2:2">
      <c r="B647" s="124"/>
    </row>
    <row r="648" spans="2:2">
      <c r="B648" s="124"/>
    </row>
    <row r="649" spans="2:2">
      <c r="B649" s="124"/>
    </row>
    <row r="650" spans="2:2">
      <c r="B650" s="124"/>
    </row>
    <row r="651" spans="2:2">
      <c r="B651" s="124"/>
    </row>
    <row r="652" spans="2:2">
      <c r="B652" s="124"/>
    </row>
    <row r="653" spans="2:2">
      <c r="B653" s="124"/>
    </row>
    <row r="654" spans="2:2">
      <c r="B654" s="124"/>
    </row>
    <row r="655" spans="2:2">
      <c r="B655" s="124"/>
    </row>
    <row r="656" spans="2:2">
      <c r="B656" s="124"/>
    </row>
    <row r="657" spans="2:2">
      <c r="B657" s="124"/>
    </row>
    <row r="658" spans="2:2">
      <c r="B658" s="124"/>
    </row>
    <row r="659" spans="2:2">
      <c r="B659" s="124"/>
    </row>
    <row r="660" spans="2:2">
      <c r="B660" s="124"/>
    </row>
    <row r="661" spans="2:2">
      <c r="B661" s="124"/>
    </row>
    <row r="662" spans="2:2">
      <c r="B662" s="124"/>
    </row>
    <row r="663" spans="2:2">
      <c r="B663" s="124"/>
    </row>
    <row r="664" spans="2:2">
      <c r="B664" s="124"/>
    </row>
    <row r="665" spans="2:2">
      <c r="B665" s="124"/>
    </row>
    <row r="666" spans="2:2">
      <c r="B666" s="124"/>
    </row>
    <row r="667" spans="2:2">
      <c r="B667" s="124"/>
    </row>
    <row r="668" spans="2:2">
      <c r="B668" s="124"/>
    </row>
    <row r="669" spans="2:2">
      <c r="B669" s="124"/>
    </row>
    <row r="670" spans="2:2">
      <c r="B670" s="124"/>
    </row>
    <row r="671" spans="2:2">
      <c r="B671" s="124"/>
    </row>
    <row r="672" spans="2:2">
      <c r="B672" s="124"/>
    </row>
    <row r="673" spans="2:2">
      <c r="B673" s="124"/>
    </row>
    <row r="674" spans="2:2">
      <c r="B674" s="124"/>
    </row>
    <row r="675" spans="2:2">
      <c r="B675" s="124"/>
    </row>
    <row r="676" spans="2:2">
      <c r="B676" s="124"/>
    </row>
    <row r="677" spans="2:2">
      <c r="B677" s="124"/>
    </row>
    <row r="678" spans="2:2">
      <c r="B678" s="124"/>
    </row>
    <row r="679" spans="2:2">
      <c r="B679" s="124"/>
    </row>
    <row r="680" spans="2:2">
      <c r="B680" s="124"/>
    </row>
    <row r="681" spans="2:2">
      <c r="B681" s="124"/>
    </row>
    <row r="682" spans="2:2">
      <c r="B682" s="124"/>
    </row>
    <row r="683" spans="2:2">
      <c r="B683" s="124"/>
    </row>
    <row r="684" spans="2:2">
      <c r="B684" s="124"/>
    </row>
    <row r="685" spans="2:2">
      <c r="B685" s="124"/>
    </row>
    <row r="686" spans="2:2">
      <c r="B686" s="124"/>
    </row>
    <row r="687" spans="2:2">
      <c r="B687" s="124"/>
    </row>
    <row r="688" spans="2:2">
      <c r="B688" s="124"/>
    </row>
    <row r="689" spans="2:2">
      <c r="B689" s="124"/>
    </row>
    <row r="690" spans="2:2">
      <c r="B690" s="124"/>
    </row>
    <row r="691" spans="2:2">
      <c r="B691" s="124"/>
    </row>
    <row r="692" spans="2:2">
      <c r="B692" s="124"/>
    </row>
    <row r="693" spans="2:2">
      <c r="B693" s="124"/>
    </row>
    <row r="694" spans="2:2">
      <c r="B694" s="124"/>
    </row>
    <row r="695" spans="2:2">
      <c r="B695" s="124"/>
    </row>
    <row r="696" spans="2:2">
      <c r="B696" s="124"/>
    </row>
    <row r="697" spans="2:2">
      <c r="B697" s="124"/>
    </row>
    <row r="698" spans="2:2">
      <c r="B698" s="124"/>
    </row>
    <row r="699" spans="2:2">
      <c r="B699" s="124"/>
    </row>
    <row r="700" spans="2:2">
      <c r="B700" s="124"/>
    </row>
    <row r="701" spans="2:2">
      <c r="B701" s="124"/>
    </row>
    <row r="702" spans="2:2">
      <c r="B702" s="124"/>
    </row>
    <row r="703" spans="2:2">
      <c r="B703" s="124"/>
    </row>
    <row r="704" spans="2:2">
      <c r="B704" s="124"/>
    </row>
    <row r="705" spans="2:2">
      <c r="B705" s="124"/>
    </row>
    <row r="706" spans="2:2">
      <c r="B706" s="124"/>
    </row>
    <row r="707" spans="2:2">
      <c r="B707" s="124"/>
    </row>
    <row r="708" spans="2:2">
      <c r="B708" s="124"/>
    </row>
    <row r="709" spans="2:2">
      <c r="B709" s="124"/>
    </row>
    <row r="710" spans="2:2">
      <c r="B710" s="124"/>
    </row>
    <row r="711" spans="2:2">
      <c r="B711" s="124"/>
    </row>
    <row r="712" spans="2:2">
      <c r="B712" s="124"/>
    </row>
    <row r="713" spans="2:2">
      <c r="B713" s="124"/>
    </row>
    <row r="714" spans="2:2">
      <c r="B714" s="124"/>
    </row>
    <row r="715" spans="2:2">
      <c r="B715" s="124"/>
    </row>
    <row r="716" spans="2:2">
      <c r="B716" s="124"/>
    </row>
    <row r="717" spans="2:2">
      <c r="B717" s="124"/>
    </row>
    <row r="718" spans="2:2">
      <c r="B718" s="124"/>
    </row>
    <row r="719" spans="2:2">
      <c r="B719" s="124"/>
    </row>
    <row r="720" spans="2:2">
      <c r="B720" s="124"/>
    </row>
    <row r="721" spans="2:2">
      <c r="B721" s="124"/>
    </row>
    <row r="722" spans="2:2">
      <c r="B722" s="124"/>
    </row>
    <row r="723" spans="2:2">
      <c r="B723" s="124"/>
    </row>
    <row r="724" spans="2:2">
      <c r="B724" s="124"/>
    </row>
    <row r="725" spans="2:2">
      <c r="B725" s="124"/>
    </row>
    <row r="726" spans="2:2">
      <c r="B726" s="124"/>
    </row>
    <row r="727" spans="2:2">
      <c r="B727" s="124"/>
    </row>
    <row r="728" spans="2:2">
      <c r="B728" s="124"/>
    </row>
    <row r="729" spans="2:2">
      <c r="B729" s="124"/>
    </row>
    <row r="730" spans="2:2">
      <c r="B730" s="124"/>
    </row>
    <row r="731" spans="2:2">
      <c r="B731" s="124"/>
    </row>
    <row r="732" spans="2:2">
      <c r="B732" s="124"/>
    </row>
    <row r="733" spans="2:2">
      <c r="B733" s="124"/>
    </row>
    <row r="734" spans="2:2">
      <c r="B734" s="124"/>
    </row>
    <row r="735" spans="2:2">
      <c r="B735" s="124"/>
    </row>
    <row r="736" spans="2:2">
      <c r="B736" s="124"/>
    </row>
    <row r="737" spans="2:2">
      <c r="B737" s="124"/>
    </row>
    <row r="738" spans="2:2">
      <c r="B738" s="124"/>
    </row>
    <row r="739" spans="2:2">
      <c r="B739" s="124"/>
    </row>
    <row r="740" spans="2:2">
      <c r="B740" s="124"/>
    </row>
    <row r="741" spans="2:2">
      <c r="B741" s="124"/>
    </row>
    <row r="742" spans="2:2">
      <c r="B742" s="124"/>
    </row>
    <row r="743" spans="2:2">
      <c r="B743" s="124"/>
    </row>
    <row r="744" spans="2:2">
      <c r="B744" s="124"/>
    </row>
    <row r="745" spans="2:2">
      <c r="B745" s="124"/>
    </row>
    <row r="746" spans="2:2">
      <c r="B746" s="124"/>
    </row>
    <row r="747" spans="2:2">
      <c r="B747" s="124"/>
    </row>
    <row r="748" spans="2:2">
      <c r="B748" s="124"/>
    </row>
    <row r="749" spans="2:2">
      <c r="B749" s="124"/>
    </row>
    <row r="750" spans="2:2">
      <c r="B750" s="124"/>
    </row>
    <row r="751" spans="2:2">
      <c r="B751" s="124"/>
    </row>
    <row r="752" spans="2:2">
      <c r="B752" s="124"/>
    </row>
    <row r="753" spans="2:2">
      <c r="B753" s="124"/>
    </row>
    <row r="754" spans="2:2">
      <c r="B754" s="124"/>
    </row>
    <row r="755" spans="2:2">
      <c r="B755" s="124"/>
    </row>
    <row r="756" spans="2:2">
      <c r="B756" s="124"/>
    </row>
    <row r="757" spans="2:2">
      <c r="B757" s="124"/>
    </row>
    <row r="758" spans="2:2">
      <c r="B758" s="124"/>
    </row>
    <row r="759" spans="2:2">
      <c r="B759" s="124"/>
    </row>
    <row r="760" spans="2:2">
      <c r="B760" s="124"/>
    </row>
    <row r="761" spans="2:2">
      <c r="B761" s="124"/>
    </row>
    <row r="762" spans="2:2">
      <c r="B762" s="124"/>
    </row>
    <row r="763" spans="2:2">
      <c r="B763" s="124"/>
    </row>
    <row r="764" spans="2:2">
      <c r="B764" s="124"/>
    </row>
    <row r="765" spans="2:2">
      <c r="B765" s="124"/>
    </row>
    <row r="766" spans="2:2">
      <c r="B766" s="124"/>
    </row>
    <row r="767" spans="2:2">
      <c r="B767" s="124"/>
    </row>
    <row r="768" spans="2:2">
      <c r="B768" s="124"/>
    </row>
    <row r="769" spans="2:2">
      <c r="B769" s="124"/>
    </row>
    <row r="770" spans="2:2">
      <c r="B770" s="124"/>
    </row>
    <row r="771" spans="2:2">
      <c r="B771" s="124"/>
    </row>
    <row r="772" spans="2:2">
      <c r="B772" s="124"/>
    </row>
    <row r="773" spans="2:2">
      <c r="B773" s="124"/>
    </row>
    <row r="774" spans="2:2">
      <c r="B774" s="124"/>
    </row>
    <row r="775" spans="2:2">
      <c r="B775" s="124"/>
    </row>
    <row r="776" spans="2:2">
      <c r="B776" s="124"/>
    </row>
    <row r="777" spans="2:2">
      <c r="B777" s="124"/>
    </row>
    <row r="778" spans="2:2">
      <c r="B778" s="124"/>
    </row>
    <row r="779" spans="2:2">
      <c r="B779" s="124"/>
    </row>
    <row r="780" spans="2:2">
      <c r="B780" s="124"/>
    </row>
    <row r="781" spans="2:2">
      <c r="B781" s="124"/>
    </row>
    <row r="782" spans="2:2">
      <c r="B782" s="124"/>
    </row>
    <row r="783" spans="2:2">
      <c r="B783" s="124"/>
    </row>
    <row r="784" spans="2:2">
      <c r="B784" s="124"/>
    </row>
    <row r="785" spans="2:2">
      <c r="B785" s="124"/>
    </row>
    <row r="786" spans="2:2">
      <c r="B786" s="124"/>
    </row>
    <row r="787" spans="2:2">
      <c r="B787" s="124"/>
    </row>
    <row r="788" spans="2:2">
      <c r="B788" s="124"/>
    </row>
    <row r="789" spans="2:2">
      <c r="B789" s="124"/>
    </row>
    <row r="790" spans="2:2">
      <c r="B790" s="124"/>
    </row>
    <row r="791" spans="2:2">
      <c r="B791" s="124"/>
    </row>
    <row r="792" spans="2:2">
      <c r="B792" s="124"/>
    </row>
    <row r="793" spans="2:2">
      <c r="B793" s="124"/>
    </row>
    <row r="794" spans="2:2">
      <c r="B794" s="124"/>
    </row>
    <row r="795" spans="2:2">
      <c r="B795" s="124"/>
    </row>
    <row r="796" spans="2:2">
      <c r="B796" s="124"/>
    </row>
    <row r="797" spans="2:2">
      <c r="B797" s="124"/>
    </row>
    <row r="798" spans="2:2">
      <c r="B798" s="124"/>
    </row>
    <row r="799" spans="2:2">
      <c r="B799" s="124"/>
    </row>
    <row r="800" spans="2:2">
      <c r="B800" s="124"/>
    </row>
    <row r="801" spans="2:2">
      <c r="B801" s="124"/>
    </row>
    <row r="802" spans="2:2">
      <c r="B802" s="124"/>
    </row>
    <row r="803" spans="2:2">
      <c r="B803" s="124"/>
    </row>
    <row r="804" spans="2:2">
      <c r="B804" s="124"/>
    </row>
    <row r="805" spans="2:2">
      <c r="B805" s="124"/>
    </row>
    <row r="806" spans="2:2">
      <c r="B806" s="124"/>
    </row>
    <row r="807" spans="2:2">
      <c r="B807" s="124"/>
    </row>
    <row r="808" spans="2:2">
      <c r="B808" s="124"/>
    </row>
    <row r="809" spans="2:2">
      <c r="B809" s="124"/>
    </row>
    <row r="810" spans="2:2">
      <c r="B810" s="124"/>
    </row>
    <row r="811" spans="2:2">
      <c r="B811" s="124"/>
    </row>
    <row r="812" spans="2:2">
      <c r="B812" s="124"/>
    </row>
    <row r="813" spans="2:2">
      <c r="B813" s="124"/>
    </row>
    <row r="814" spans="2:2">
      <c r="B814" s="124"/>
    </row>
    <row r="815" spans="2:2">
      <c r="B815" s="124"/>
    </row>
    <row r="816" spans="2:2">
      <c r="B816" s="124"/>
    </row>
    <row r="817" spans="2:2">
      <c r="B817" s="124"/>
    </row>
    <row r="818" spans="2:2">
      <c r="B818" s="124"/>
    </row>
    <row r="819" spans="2:2">
      <c r="B819" s="124"/>
    </row>
    <row r="820" spans="2:2">
      <c r="B820" s="124"/>
    </row>
    <row r="821" spans="2:2">
      <c r="B821" s="124"/>
    </row>
    <row r="822" spans="2:2">
      <c r="B822" s="124"/>
    </row>
    <row r="823" spans="2:2">
      <c r="B823" s="124"/>
    </row>
    <row r="824" spans="2:2">
      <c r="B824" s="124"/>
    </row>
    <row r="825" spans="2:2">
      <c r="B825" s="124"/>
    </row>
    <row r="826" spans="2:2">
      <c r="B826" s="124"/>
    </row>
    <row r="827" spans="2:2">
      <c r="B827" s="124"/>
    </row>
    <row r="828" spans="2:2">
      <c r="B828" s="124"/>
    </row>
    <row r="829" spans="2:2">
      <c r="B829" s="124"/>
    </row>
    <row r="830" spans="2:2">
      <c r="B830" s="124"/>
    </row>
    <row r="831" spans="2:2">
      <c r="B831" s="124"/>
    </row>
    <row r="832" spans="2:2">
      <c r="B832" s="124"/>
    </row>
    <row r="833" spans="2:2">
      <c r="B833" s="124"/>
    </row>
    <row r="834" spans="2:2">
      <c r="B834" s="124"/>
    </row>
    <row r="835" spans="2:2">
      <c r="B835" s="124"/>
    </row>
    <row r="836" spans="2:2">
      <c r="B836" s="124"/>
    </row>
    <row r="837" spans="2:2">
      <c r="B837" s="124"/>
    </row>
    <row r="838" spans="2:2">
      <c r="B838" s="124"/>
    </row>
    <row r="839" spans="2:2">
      <c r="B839" s="124"/>
    </row>
    <row r="840" spans="2:2">
      <c r="B840" s="124"/>
    </row>
    <row r="841" spans="2:2">
      <c r="B841" s="124"/>
    </row>
    <row r="842" spans="2:2">
      <c r="B842" s="124"/>
    </row>
    <row r="843" spans="2:2">
      <c r="B843" s="124"/>
    </row>
    <row r="844" spans="2:2">
      <c r="B844" s="124"/>
    </row>
    <row r="845" spans="2:2">
      <c r="B845" s="124"/>
    </row>
    <row r="846" spans="2:2">
      <c r="B846" s="124"/>
    </row>
    <row r="847" spans="2:2">
      <c r="B847" s="124"/>
    </row>
    <row r="848" spans="2:2">
      <c r="B848" s="124"/>
    </row>
    <row r="849" spans="2:2">
      <c r="B849" s="124"/>
    </row>
    <row r="850" spans="2:2">
      <c r="B850" s="124"/>
    </row>
    <row r="851" spans="2:2">
      <c r="B851" s="124"/>
    </row>
    <row r="852" spans="2:2">
      <c r="B852" s="124"/>
    </row>
    <row r="853" spans="2:2">
      <c r="B853" s="124"/>
    </row>
    <row r="854" spans="2:2">
      <c r="B854" s="124"/>
    </row>
    <row r="855" spans="2:2">
      <c r="B855" s="124"/>
    </row>
    <row r="856" spans="2:2">
      <c r="B856" s="124"/>
    </row>
    <row r="857" spans="2:2">
      <c r="B857" s="124"/>
    </row>
    <row r="858" spans="2:2">
      <c r="B858" s="124"/>
    </row>
    <row r="859" spans="2:2">
      <c r="B859" s="124"/>
    </row>
    <row r="860" spans="2:2">
      <c r="B860" s="124"/>
    </row>
    <row r="861" spans="2:2">
      <c r="B861" s="124"/>
    </row>
    <row r="862" spans="2:2">
      <c r="B862" s="124"/>
    </row>
    <row r="863" spans="2:2">
      <c r="B863" s="124"/>
    </row>
    <row r="864" spans="2:2">
      <c r="B864" s="124"/>
    </row>
    <row r="865" spans="2:2">
      <c r="B865" s="124"/>
    </row>
    <row r="866" spans="2:2">
      <c r="B866" s="124"/>
    </row>
    <row r="867" spans="2:2">
      <c r="B867" s="124"/>
    </row>
    <row r="868" spans="2:2">
      <c r="B868" s="124"/>
    </row>
    <row r="869" spans="2:2">
      <c r="B869" s="124"/>
    </row>
    <row r="870" spans="2:2">
      <c r="B870" s="124"/>
    </row>
    <row r="871" spans="2:2">
      <c r="B871" s="124"/>
    </row>
    <row r="872" spans="2:2">
      <c r="B872" s="124"/>
    </row>
    <row r="873" spans="2:2">
      <c r="B873" s="124"/>
    </row>
    <row r="874" spans="2:2">
      <c r="B874" s="124"/>
    </row>
    <row r="875" spans="2:2">
      <c r="B875" s="124"/>
    </row>
    <row r="876" spans="2:2">
      <c r="B876" s="124"/>
    </row>
    <row r="877" spans="2:2">
      <c r="B877" s="124"/>
    </row>
    <row r="878" spans="2:2">
      <c r="B878" s="124"/>
    </row>
    <row r="879" spans="2:2">
      <c r="B879" s="124"/>
    </row>
    <row r="880" spans="2:2">
      <c r="B880" s="124"/>
    </row>
    <row r="881" spans="2:2">
      <c r="B881" s="124"/>
    </row>
    <row r="882" spans="2:2">
      <c r="B882" s="124"/>
    </row>
    <row r="883" spans="2:2">
      <c r="B883" s="124"/>
    </row>
    <row r="884" spans="2:2">
      <c r="B884" s="124"/>
    </row>
    <row r="885" spans="2:2">
      <c r="B885" s="124"/>
    </row>
    <row r="886" spans="2:2">
      <c r="B886" s="124"/>
    </row>
    <row r="887" spans="2:2">
      <c r="B887" s="124"/>
    </row>
    <row r="888" spans="2:2">
      <c r="B888" s="124"/>
    </row>
    <row r="889" spans="2:2">
      <c r="B889" s="124"/>
    </row>
    <row r="890" spans="2:2">
      <c r="B890" s="124"/>
    </row>
    <row r="891" spans="2:2">
      <c r="B891" s="124"/>
    </row>
    <row r="892" spans="2:2">
      <c r="B892" s="124"/>
    </row>
    <row r="893" spans="2:2">
      <c r="B893" s="124"/>
    </row>
    <row r="894" spans="2:2">
      <c r="B894" s="124"/>
    </row>
    <row r="895" spans="2:2">
      <c r="B895" s="124"/>
    </row>
    <row r="896" spans="2:2">
      <c r="B896" s="124"/>
    </row>
    <row r="897" spans="2:2">
      <c r="B897" s="124"/>
    </row>
    <row r="898" spans="2:2">
      <c r="B898" s="124"/>
    </row>
    <row r="899" spans="2:2">
      <c r="B899" s="124"/>
    </row>
    <row r="900" spans="2:2">
      <c r="B900" s="124"/>
    </row>
    <row r="901" spans="2:2">
      <c r="B901" s="124"/>
    </row>
    <row r="902" spans="2:2">
      <c r="B902" s="124"/>
    </row>
    <row r="903" spans="2:2">
      <c r="B903" s="124"/>
    </row>
    <row r="904" spans="2:2">
      <c r="B904" s="124"/>
    </row>
    <row r="905" spans="2:2">
      <c r="B905" s="124"/>
    </row>
    <row r="906" spans="2:2">
      <c r="B906" s="124"/>
    </row>
    <row r="907" spans="2:2">
      <c r="B907" s="124"/>
    </row>
    <row r="908" spans="2:2">
      <c r="B908" s="124"/>
    </row>
    <row r="909" spans="2:2">
      <c r="B909" s="124"/>
    </row>
    <row r="910" spans="2:2">
      <c r="B910" s="124"/>
    </row>
    <row r="911" spans="2:2">
      <c r="B911" s="124"/>
    </row>
    <row r="912" spans="2:2">
      <c r="B912" s="124"/>
    </row>
    <row r="913" spans="2:2">
      <c r="B913" s="124"/>
    </row>
    <row r="914" spans="2:2">
      <c r="B914" s="124"/>
    </row>
    <row r="915" spans="2:2">
      <c r="B915" s="124"/>
    </row>
    <row r="916" spans="2:2">
      <c r="B916" s="124"/>
    </row>
    <row r="917" spans="2:2">
      <c r="B917" s="124"/>
    </row>
    <row r="918" spans="2:2">
      <c r="B918" s="124"/>
    </row>
    <row r="919" spans="2:2">
      <c r="B919" s="124"/>
    </row>
    <row r="920" spans="2:2">
      <c r="B920" s="124"/>
    </row>
    <row r="921" spans="2:2">
      <c r="B921" s="124"/>
    </row>
    <row r="922" spans="2:2">
      <c r="B922" s="124"/>
    </row>
    <row r="923" spans="2:2">
      <c r="B923" s="124"/>
    </row>
    <row r="924" spans="2:2">
      <c r="B924" s="124"/>
    </row>
    <row r="925" spans="2:2">
      <c r="B925" s="124"/>
    </row>
    <row r="926" spans="2:2">
      <c r="B926" s="124"/>
    </row>
    <row r="927" spans="2:2">
      <c r="B927" s="124"/>
    </row>
    <row r="928" spans="2:2">
      <c r="B928" s="124"/>
    </row>
    <row r="929" spans="2:2">
      <c r="B929" s="124"/>
    </row>
    <row r="930" spans="2:2">
      <c r="B930" s="124"/>
    </row>
    <row r="931" spans="2:2">
      <c r="B931" s="124"/>
    </row>
    <row r="932" spans="2:2">
      <c r="B932" s="124"/>
    </row>
    <row r="933" spans="2:2">
      <c r="B933" s="124"/>
    </row>
    <row r="934" spans="2:2">
      <c r="B934" s="124"/>
    </row>
    <row r="935" spans="2:2">
      <c r="B935" s="124"/>
    </row>
    <row r="936" spans="2:2">
      <c r="B936" s="124"/>
    </row>
    <row r="937" spans="2:2">
      <c r="B937" s="124"/>
    </row>
    <row r="938" spans="2:2">
      <c r="B938" s="124"/>
    </row>
    <row r="939" spans="2:2">
      <c r="B939" s="124"/>
    </row>
    <row r="940" spans="2:2">
      <c r="B940" s="124"/>
    </row>
    <row r="941" spans="2:2">
      <c r="B941" s="124"/>
    </row>
    <row r="942" spans="2:2">
      <c r="B942" s="124"/>
    </row>
    <row r="943" spans="2:2">
      <c r="B943" s="124"/>
    </row>
    <row r="944" spans="2:2">
      <c r="B944" s="124"/>
    </row>
    <row r="945" spans="2:2">
      <c r="B945" s="124"/>
    </row>
    <row r="946" spans="2:2">
      <c r="B946" s="124"/>
    </row>
    <row r="947" spans="2:2">
      <c r="B947" s="124"/>
    </row>
    <row r="948" spans="2:2">
      <c r="B948" s="124"/>
    </row>
    <row r="949" spans="2:2">
      <c r="B949" s="124"/>
    </row>
    <row r="950" spans="2:2">
      <c r="B950" s="124"/>
    </row>
    <row r="951" spans="2:2">
      <c r="B951" s="124"/>
    </row>
    <row r="952" spans="2:2">
      <c r="B952" s="124"/>
    </row>
    <row r="953" spans="2:2">
      <c r="B953" s="124"/>
    </row>
    <row r="954" spans="2:2">
      <c r="B954" s="124"/>
    </row>
    <row r="955" spans="2:2">
      <c r="B955" s="124"/>
    </row>
    <row r="956" spans="2:2">
      <c r="B956" s="124"/>
    </row>
    <row r="957" spans="2:2">
      <c r="B957" s="124"/>
    </row>
    <row r="958" spans="2:2">
      <c r="B958" s="124"/>
    </row>
    <row r="959" spans="2:2">
      <c r="B959" s="124"/>
    </row>
    <row r="960" spans="2:2">
      <c r="B960" s="124"/>
    </row>
    <row r="961" spans="2:2">
      <c r="B961" s="124"/>
    </row>
    <row r="962" spans="2:2">
      <c r="B962" s="124"/>
    </row>
    <row r="963" spans="2:2">
      <c r="B963" s="124"/>
    </row>
    <row r="964" spans="2:2">
      <c r="B964" s="124"/>
    </row>
    <row r="965" spans="2:2">
      <c r="B965" s="124"/>
    </row>
    <row r="966" spans="2:2">
      <c r="B966" s="124"/>
    </row>
    <row r="967" spans="2:2">
      <c r="B967" s="124"/>
    </row>
    <row r="968" spans="2:2">
      <c r="B968" s="124"/>
    </row>
    <row r="969" spans="2:2">
      <c r="B969" s="124"/>
    </row>
    <row r="970" spans="2:2">
      <c r="B970" s="124"/>
    </row>
    <row r="971" spans="2:2">
      <c r="B971" s="124"/>
    </row>
    <row r="972" spans="2:2">
      <c r="B972" s="124"/>
    </row>
    <row r="973" spans="2:2">
      <c r="B973" s="124"/>
    </row>
    <row r="974" spans="2:2">
      <c r="B974" s="124"/>
    </row>
    <row r="975" spans="2:2">
      <c r="B975" s="124"/>
    </row>
    <row r="976" spans="2:2">
      <c r="B976" s="124"/>
    </row>
    <row r="977" spans="2:2">
      <c r="B977" s="124"/>
    </row>
    <row r="978" spans="2:2">
      <c r="B978" s="124"/>
    </row>
    <row r="979" spans="2:2">
      <c r="B979" s="124"/>
    </row>
    <row r="980" spans="2:2">
      <c r="B980" s="124"/>
    </row>
    <row r="981" spans="2:2">
      <c r="B981" s="124"/>
    </row>
    <row r="982" spans="2:2">
      <c r="B982" s="124"/>
    </row>
    <row r="983" spans="2:2">
      <c r="B983" s="124"/>
    </row>
    <row r="984" spans="2:2">
      <c r="B984" s="124"/>
    </row>
    <row r="985" spans="2:2">
      <c r="B985" s="124"/>
    </row>
    <row r="986" spans="2:2">
      <c r="B986" s="124"/>
    </row>
    <row r="987" spans="2:2">
      <c r="B987" s="124"/>
    </row>
    <row r="988" spans="2:2">
      <c r="B988" s="124"/>
    </row>
    <row r="989" spans="2:2">
      <c r="B989" s="124"/>
    </row>
    <row r="990" spans="2:2">
      <c r="B990" s="124"/>
    </row>
    <row r="991" spans="2:2">
      <c r="B991" s="124"/>
    </row>
    <row r="992" spans="2:2">
      <c r="B992" s="124"/>
    </row>
    <row r="993" spans="2:2">
      <c r="B993" s="124"/>
    </row>
    <row r="994" spans="2:2">
      <c r="B994" s="124"/>
    </row>
    <row r="995" spans="2:2">
      <c r="B995" s="124"/>
    </row>
    <row r="996" spans="2:2">
      <c r="B996" s="124"/>
    </row>
    <row r="997" spans="2:2">
      <c r="B997" s="124"/>
    </row>
    <row r="998" spans="2:2">
      <c r="B998" s="124"/>
    </row>
    <row r="999" spans="2:2">
      <c r="B999" s="124"/>
    </row>
    <row r="1000" spans="2:2">
      <c r="B1000" s="124"/>
    </row>
    <row r="1001" spans="2:2">
      <c r="B1001" s="124"/>
    </row>
    <row r="1002" spans="2:2">
      <c r="B1002" s="124"/>
    </row>
    <row r="1003" spans="2:2">
      <c r="B1003" s="124"/>
    </row>
    <row r="1004" spans="2:2">
      <c r="B1004" s="124"/>
    </row>
    <row r="1005" spans="2:2">
      <c r="B1005" s="124"/>
    </row>
    <row r="1006" spans="2:2">
      <c r="B1006" s="124"/>
    </row>
    <row r="1007" spans="2:2">
      <c r="B1007" s="124"/>
    </row>
    <row r="1008" spans="2:2">
      <c r="B1008" s="124"/>
    </row>
    <row r="1009" spans="2:2">
      <c r="B1009" s="124"/>
    </row>
    <row r="1010" spans="2:2">
      <c r="B1010" s="124"/>
    </row>
    <row r="1011" spans="2:2">
      <c r="B1011" s="124"/>
    </row>
    <row r="1012" spans="2:2">
      <c r="B1012" s="124"/>
    </row>
    <row r="1013" spans="2:2">
      <c r="B1013" s="124"/>
    </row>
    <row r="1014" spans="2:2">
      <c r="B1014" s="124"/>
    </row>
    <row r="1015" spans="2:2">
      <c r="B1015" s="124"/>
    </row>
    <row r="1016" spans="2:2">
      <c r="B1016" s="124"/>
    </row>
    <row r="1017" spans="2:2">
      <c r="B1017" s="124"/>
    </row>
    <row r="1018" spans="2:2">
      <c r="B1018" s="124"/>
    </row>
    <row r="1019" spans="2:2">
      <c r="B1019" s="124"/>
    </row>
    <row r="1020" spans="2:2">
      <c r="B1020" s="124"/>
    </row>
    <row r="1021" spans="2:2">
      <c r="B1021" s="124"/>
    </row>
    <row r="1022" spans="2:2">
      <c r="B1022" s="124"/>
    </row>
    <row r="1023" spans="2:2">
      <c r="B1023" s="124"/>
    </row>
    <row r="1024" spans="2:2">
      <c r="B1024" s="124"/>
    </row>
    <row r="1025" spans="2:2">
      <c r="B1025" s="124"/>
    </row>
    <row r="1026" spans="2:2">
      <c r="B1026" s="124"/>
    </row>
    <row r="1027" spans="2:2">
      <c r="B1027" s="124"/>
    </row>
    <row r="1028" spans="2:2">
      <c r="B1028" s="124"/>
    </row>
    <row r="1029" spans="2:2">
      <c r="B1029" s="124"/>
    </row>
    <row r="1030" spans="2:2">
      <c r="B1030" s="124"/>
    </row>
    <row r="1031" spans="2:2">
      <c r="B1031" s="124"/>
    </row>
    <row r="1032" spans="2:2">
      <c r="B1032" s="124"/>
    </row>
    <row r="1033" spans="2:2">
      <c r="B1033" s="124"/>
    </row>
    <row r="1034" spans="2:2">
      <c r="B1034" s="124"/>
    </row>
    <row r="1035" spans="2:2">
      <c r="B1035" s="124"/>
    </row>
    <row r="1036" spans="2:2">
      <c r="B1036" s="124"/>
    </row>
    <row r="1037" spans="2:2">
      <c r="B1037" s="124"/>
    </row>
    <row r="1038" spans="2:2">
      <c r="B1038" s="124"/>
    </row>
    <row r="1039" spans="2:2">
      <c r="B1039" s="124"/>
    </row>
    <row r="1040" spans="2:2">
      <c r="B1040" s="124"/>
    </row>
    <row r="1041" spans="2:2">
      <c r="B1041" s="124"/>
    </row>
    <row r="1042" spans="2:2">
      <c r="B1042" s="124"/>
    </row>
    <row r="1043" spans="2:2">
      <c r="B1043" s="124"/>
    </row>
    <row r="1044" spans="2:2">
      <c r="B1044" s="124"/>
    </row>
    <row r="1045" spans="2:2">
      <c r="B1045" s="124"/>
    </row>
    <row r="1046" spans="2:2">
      <c r="B1046" s="124"/>
    </row>
    <row r="1047" spans="2:2">
      <c r="B1047" s="124"/>
    </row>
    <row r="1048" spans="2:2">
      <c r="B1048" s="124"/>
    </row>
    <row r="1049" spans="2:2">
      <c r="B1049" s="124"/>
    </row>
    <row r="1050" spans="2:2">
      <c r="B1050" s="124"/>
    </row>
    <row r="1051" spans="2:2">
      <c r="B1051" s="124"/>
    </row>
    <row r="1052" spans="2:2">
      <c r="B1052" s="124"/>
    </row>
    <row r="1053" spans="2:2">
      <c r="B1053" s="124"/>
    </row>
    <row r="1054" spans="2:2">
      <c r="B1054" s="124"/>
    </row>
    <row r="1055" spans="2:2">
      <c r="B1055" s="124"/>
    </row>
    <row r="1056" spans="2:2">
      <c r="B1056" s="124"/>
    </row>
    <row r="1057" spans="2:2">
      <c r="B1057" s="124"/>
    </row>
    <row r="1058" spans="2:2">
      <c r="B1058" s="124"/>
    </row>
    <row r="1059" spans="2:2">
      <c r="B1059" s="124"/>
    </row>
    <row r="1060" spans="2:2">
      <c r="B1060" s="124"/>
    </row>
    <row r="1061" spans="2:2">
      <c r="B1061" s="124"/>
    </row>
    <row r="1062" spans="2:2">
      <c r="B1062" s="124"/>
    </row>
    <row r="1063" spans="2:2">
      <c r="B1063" s="124"/>
    </row>
    <row r="1064" spans="2:2">
      <c r="B1064" s="124"/>
    </row>
    <row r="1065" spans="2:2">
      <c r="B1065" s="124"/>
    </row>
    <row r="1066" spans="2:2">
      <c r="B1066" s="124"/>
    </row>
    <row r="1067" spans="2:2">
      <c r="B1067" s="124"/>
    </row>
    <row r="1068" spans="2:2">
      <c r="B1068" s="124"/>
    </row>
    <row r="1069" spans="2:2">
      <c r="B1069" s="124"/>
    </row>
    <row r="1070" spans="2:2">
      <c r="B1070" s="124"/>
    </row>
    <row r="1071" spans="2:2">
      <c r="B1071" s="124"/>
    </row>
    <row r="1072" spans="2:2">
      <c r="B1072" s="124"/>
    </row>
    <row r="1073" spans="2:2">
      <c r="B1073" s="124"/>
    </row>
    <row r="1074" spans="2:2">
      <c r="B1074" s="124"/>
    </row>
    <row r="1075" spans="2:2">
      <c r="B1075" s="124"/>
    </row>
    <row r="1076" spans="2:2">
      <c r="B1076" s="124"/>
    </row>
    <row r="1077" spans="2:2">
      <c r="B1077" s="124"/>
    </row>
    <row r="1078" spans="2:2">
      <c r="B1078" s="124"/>
    </row>
    <row r="1079" spans="2:2">
      <c r="B1079" s="124"/>
    </row>
    <row r="1080" spans="2:2">
      <c r="B1080" s="124"/>
    </row>
    <row r="1081" spans="2:2">
      <c r="B1081" s="124"/>
    </row>
    <row r="1082" spans="2:2">
      <c r="B1082" s="124"/>
    </row>
    <row r="1083" spans="2:2">
      <c r="B1083" s="124"/>
    </row>
    <row r="1084" spans="2:2">
      <c r="B1084" s="124"/>
    </row>
    <row r="1085" spans="2:2">
      <c r="B1085" s="124"/>
    </row>
    <row r="1086" spans="2:2">
      <c r="B1086" s="124"/>
    </row>
    <row r="1087" spans="2:2">
      <c r="B1087" s="124"/>
    </row>
    <row r="1088" spans="2:2">
      <c r="B1088" s="124"/>
    </row>
    <row r="1089" spans="2:2">
      <c r="B1089" s="124"/>
    </row>
    <row r="1090" spans="2:2">
      <c r="B1090" s="124"/>
    </row>
    <row r="1091" spans="2:2">
      <c r="B1091" s="124"/>
    </row>
    <row r="1092" spans="2:2">
      <c r="B1092" s="124"/>
    </row>
    <row r="1093" spans="2:2">
      <c r="B1093" s="124"/>
    </row>
    <row r="1094" spans="2:2">
      <c r="B1094" s="124"/>
    </row>
    <row r="1095" spans="2:2">
      <c r="B1095" s="124"/>
    </row>
    <row r="1096" spans="2:2">
      <c r="B1096" s="124"/>
    </row>
    <row r="1097" spans="2:2">
      <c r="B1097" s="124"/>
    </row>
    <row r="1098" spans="2:2">
      <c r="B1098" s="124"/>
    </row>
    <row r="1099" spans="2:2">
      <c r="B1099" s="124"/>
    </row>
    <row r="1100" spans="2:2">
      <c r="B1100" s="124"/>
    </row>
    <row r="1101" spans="2:2">
      <c r="B1101" s="124"/>
    </row>
    <row r="1102" spans="2:2">
      <c r="B1102" s="124"/>
    </row>
    <row r="1103" spans="2:2">
      <c r="B1103" s="124"/>
    </row>
    <row r="1104" spans="2:2">
      <c r="B1104" s="124"/>
    </row>
    <row r="1105" spans="2:2">
      <c r="B1105" s="124"/>
    </row>
    <row r="1106" spans="2:2">
      <c r="B1106" s="124"/>
    </row>
    <row r="1107" spans="2:2">
      <c r="B1107" s="124"/>
    </row>
    <row r="1108" spans="2:2">
      <c r="B1108" s="124"/>
    </row>
    <row r="1109" spans="2:2">
      <c r="B1109" s="124"/>
    </row>
    <row r="1110" spans="2:2">
      <c r="B1110" s="124"/>
    </row>
    <row r="1111" spans="2:2">
      <c r="B1111" s="124"/>
    </row>
    <row r="1112" spans="2:2">
      <c r="B1112" s="124"/>
    </row>
    <row r="1113" spans="2:2">
      <c r="B1113" s="124"/>
    </row>
    <row r="1114" spans="2:2">
      <c r="B1114" s="124"/>
    </row>
    <row r="1115" spans="2:2">
      <c r="B1115" s="124"/>
    </row>
    <row r="1116" spans="2:2">
      <c r="B1116" s="124"/>
    </row>
    <row r="1117" spans="2:2">
      <c r="B1117" s="124"/>
    </row>
    <row r="1118" spans="2:2">
      <c r="B1118" s="124"/>
    </row>
    <row r="1119" spans="2:2">
      <c r="B1119" s="124"/>
    </row>
    <row r="1120" spans="2:2">
      <c r="B1120" s="124"/>
    </row>
    <row r="1121" spans="2:2">
      <c r="B1121" s="124"/>
    </row>
    <row r="1122" spans="2:2">
      <c r="B1122" s="124"/>
    </row>
    <row r="1123" spans="2:2">
      <c r="B1123" s="124"/>
    </row>
    <row r="1124" spans="2:2">
      <c r="B1124" s="124"/>
    </row>
    <row r="1125" spans="2:2">
      <c r="B1125" s="124"/>
    </row>
    <row r="1126" spans="2:2">
      <c r="B1126" s="124"/>
    </row>
    <row r="1127" spans="2:2">
      <c r="B1127" s="124"/>
    </row>
    <row r="1128" spans="2:2">
      <c r="B1128" s="124"/>
    </row>
    <row r="1129" spans="2:2">
      <c r="B1129" s="124"/>
    </row>
    <row r="1130" spans="2:2">
      <c r="B1130" s="124"/>
    </row>
    <row r="1131" spans="2:2">
      <c r="B1131" s="124"/>
    </row>
    <row r="1132" spans="2:2">
      <c r="B1132" s="124"/>
    </row>
    <row r="1133" spans="2:2">
      <c r="B1133" s="124"/>
    </row>
    <row r="1134" spans="2:2">
      <c r="B1134" s="124"/>
    </row>
    <row r="1135" spans="2:2">
      <c r="B1135" s="124"/>
    </row>
    <row r="1136" spans="2:2">
      <c r="B1136" s="124"/>
    </row>
    <row r="1137" spans="2:2">
      <c r="B1137" s="124"/>
    </row>
    <row r="1138" spans="2:2">
      <c r="B1138" s="124"/>
    </row>
    <row r="1139" spans="2:2">
      <c r="B1139" s="124"/>
    </row>
    <row r="1140" spans="2:2">
      <c r="B1140" s="124"/>
    </row>
    <row r="1141" spans="2:2">
      <c r="B1141" s="124"/>
    </row>
    <row r="1142" spans="2:2">
      <c r="B1142" s="124"/>
    </row>
    <row r="1143" spans="2:2">
      <c r="B1143" s="124"/>
    </row>
    <row r="1144" spans="2:2">
      <c r="B1144" s="124"/>
    </row>
    <row r="1145" spans="2:2">
      <c r="B1145" s="124"/>
    </row>
    <row r="1146" spans="2:2">
      <c r="B1146" s="124"/>
    </row>
    <row r="1147" spans="2:2">
      <c r="B1147" s="124"/>
    </row>
    <row r="1148" spans="2:2">
      <c r="B1148" s="124"/>
    </row>
    <row r="1149" spans="2:2">
      <c r="B1149" s="124"/>
    </row>
    <row r="1150" spans="2:2">
      <c r="B1150" s="124"/>
    </row>
    <row r="1151" spans="2:2">
      <c r="B1151" s="124"/>
    </row>
    <row r="1152" spans="2:2">
      <c r="B1152" s="124"/>
    </row>
    <row r="1153" spans="2:2">
      <c r="B1153" s="124"/>
    </row>
    <row r="1154" spans="2:2">
      <c r="B1154" s="124"/>
    </row>
    <row r="1155" spans="2:2">
      <c r="B1155" s="124"/>
    </row>
    <row r="1156" spans="2:2">
      <c r="B1156" s="124"/>
    </row>
    <row r="1157" spans="2:2">
      <c r="B1157" s="124"/>
    </row>
    <row r="1158" spans="2:2">
      <c r="B1158" s="124"/>
    </row>
    <row r="1159" spans="2:2">
      <c r="B1159" s="124"/>
    </row>
    <row r="1160" spans="2:2">
      <c r="B1160" s="124"/>
    </row>
    <row r="1161" spans="2:2">
      <c r="B1161" s="124"/>
    </row>
    <row r="1162" spans="2:2">
      <c r="B1162" s="124"/>
    </row>
    <row r="1163" spans="2:2">
      <c r="B1163" s="124"/>
    </row>
    <row r="1164" spans="2:2">
      <c r="B1164" s="124"/>
    </row>
    <row r="1165" spans="2:2">
      <c r="B1165" s="124"/>
    </row>
    <row r="1166" spans="2:2">
      <c r="B1166" s="124"/>
    </row>
    <row r="1167" spans="2:2">
      <c r="B1167" s="124"/>
    </row>
    <row r="1168" spans="2:2">
      <c r="B1168" s="124"/>
    </row>
    <row r="1169" spans="2:2">
      <c r="B1169" s="124"/>
    </row>
    <row r="1170" spans="2:2">
      <c r="B1170" s="124"/>
    </row>
    <row r="1171" spans="2:2">
      <c r="B1171" s="124"/>
    </row>
    <row r="1172" spans="2:2">
      <c r="B1172" s="124"/>
    </row>
    <row r="1173" spans="2:2">
      <c r="B1173" s="124"/>
    </row>
    <row r="1174" spans="2:2">
      <c r="B1174" s="124"/>
    </row>
    <row r="1175" spans="2:2">
      <c r="B1175" s="124"/>
    </row>
    <row r="1176" spans="2:2">
      <c r="B1176" s="124"/>
    </row>
    <row r="1177" spans="2:2">
      <c r="B1177" s="124"/>
    </row>
    <row r="1178" spans="2:2">
      <c r="B1178" s="124"/>
    </row>
    <row r="1179" spans="2:2">
      <c r="B1179" s="124"/>
    </row>
    <row r="1180" spans="2:2">
      <c r="B1180" s="124"/>
    </row>
    <row r="1181" spans="2:2">
      <c r="B1181" s="124"/>
    </row>
    <row r="1182" spans="2:2">
      <c r="B1182" s="124"/>
    </row>
    <row r="1183" spans="2:2">
      <c r="B1183" s="124"/>
    </row>
    <row r="1184" spans="2:2">
      <c r="B1184" s="124"/>
    </row>
    <row r="1185" spans="2:2">
      <c r="B1185" s="124"/>
    </row>
    <row r="1186" spans="2:2">
      <c r="B1186" s="124"/>
    </row>
    <row r="1187" spans="2:2">
      <c r="B1187" s="124"/>
    </row>
    <row r="1188" spans="2:2">
      <c r="B1188" s="124"/>
    </row>
    <row r="1189" spans="2:2">
      <c r="B1189" s="124"/>
    </row>
    <row r="1190" spans="2:2">
      <c r="B1190" s="124"/>
    </row>
    <row r="1191" spans="2:2">
      <c r="B1191" s="124"/>
    </row>
    <row r="1192" spans="2:2">
      <c r="B1192" s="124"/>
    </row>
    <row r="1193" spans="2:2">
      <c r="B1193" s="124"/>
    </row>
    <row r="1194" spans="2:2">
      <c r="B1194" s="124"/>
    </row>
    <row r="1195" spans="2:2">
      <c r="B1195" s="124"/>
    </row>
    <row r="1196" spans="2:2">
      <c r="B1196" s="124"/>
    </row>
    <row r="1197" spans="2:2">
      <c r="B1197" s="124"/>
    </row>
    <row r="1198" spans="2:2">
      <c r="B1198" s="124"/>
    </row>
    <row r="1199" spans="2:2">
      <c r="B1199" s="124"/>
    </row>
    <row r="1200" spans="2:2">
      <c r="B1200" s="124"/>
    </row>
    <row r="1201" spans="2:2">
      <c r="B1201" s="124"/>
    </row>
    <row r="1202" spans="2:2">
      <c r="B1202" s="124"/>
    </row>
    <row r="1203" spans="2:2">
      <c r="B1203" s="124"/>
    </row>
    <row r="1204" spans="2:2">
      <c r="B1204" s="124"/>
    </row>
    <row r="1205" spans="2:2">
      <c r="B1205" s="124"/>
    </row>
    <row r="1206" spans="2:2">
      <c r="B1206" s="124"/>
    </row>
    <row r="1207" spans="2:2">
      <c r="B1207" s="124"/>
    </row>
    <row r="1208" spans="2:2">
      <c r="B1208" s="124"/>
    </row>
    <row r="1209" spans="2:2">
      <c r="B1209" s="124"/>
    </row>
    <row r="1210" spans="2:2">
      <c r="B1210" s="124"/>
    </row>
    <row r="1211" spans="2:2">
      <c r="B1211" s="124"/>
    </row>
    <row r="1212" spans="2:2">
      <c r="B1212" s="124"/>
    </row>
    <row r="1213" spans="2:2">
      <c r="B1213" s="124"/>
    </row>
    <row r="1214" spans="2:2">
      <c r="B1214" s="124"/>
    </row>
    <row r="1215" spans="2:2">
      <c r="B1215" s="124"/>
    </row>
    <row r="1216" spans="2:2">
      <c r="B1216" s="124"/>
    </row>
    <row r="1217" spans="2:2">
      <c r="B1217" s="124"/>
    </row>
    <row r="1218" spans="2:2">
      <c r="B1218" s="124"/>
    </row>
    <row r="1219" spans="2:2">
      <c r="B1219" s="124"/>
    </row>
    <row r="1220" spans="2:2">
      <c r="B1220" s="124"/>
    </row>
    <row r="1221" spans="2:2">
      <c r="B1221" s="124"/>
    </row>
    <row r="1222" spans="2:2">
      <c r="B1222" s="124"/>
    </row>
    <row r="1223" spans="2:2">
      <c r="B1223" s="124"/>
    </row>
    <row r="1224" spans="2:2">
      <c r="B1224" s="124"/>
    </row>
    <row r="1225" spans="2:2">
      <c r="B1225" s="124"/>
    </row>
    <row r="1226" spans="2:2">
      <c r="B1226" s="124"/>
    </row>
    <row r="1227" spans="2:2">
      <c r="B1227" s="124"/>
    </row>
    <row r="1228" spans="2:2">
      <c r="B1228" s="124"/>
    </row>
    <row r="1229" spans="2:2">
      <c r="B1229" s="124"/>
    </row>
    <row r="1230" spans="2:2">
      <c r="B1230" s="124"/>
    </row>
    <row r="1231" spans="2:2">
      <c r="B1231" s="124"/>
    </row>
    <row r="1232" spans="2:2">
      <c r="B1232" s="124"/>
    </row>
    <row r="1233" spans="2:2">
      <c r="B1233" s="124"/>
    </row>
    <row r="1234" spans="2:2">
      <c r="B1234" s="124"/>
    </row>
    <row r="1235" spans="2:2">
      <c r="B1235" s="124"/>
    </row>
    <row r="1236" spans="2:2">
      <c r="B1236" s="124"/>
    </row>
    <row r="1237" spans="2:2">
      <c r="B1237" s="124"/>
    </row>
    <row r="1238" spans="2:2">
      <c r="B1238" s="124"/>
    </row>
    <row r="1239" spans="2:2">
      <c r="B1239" s="124"/>
    </row>
    <row r="1240" spans="2:2">
      <c r="B1240" s="124"/>
    </row>
    <row r="1241" spans="2:2">
      <c r="B1241" s="124"/>
    </row>
    <row r="1242" spans="2:2">
      <c r="B1242" s="124"/>
    </row>
    <row r="1243" spans="2:2">
      <c r="B1243" s="124"/>
    </row>
    <row r="1244" spans="2:2">
      <c r="B1244" s="124"/>
    </row>
    <row r="1245" spans="2:2">
      <c r="B1245" s="124"/>
    </row>
    <row r="1246" spans="2:2">
      <c r="B1246" s="124"/>
    </row>
    <row r="1247" spans="2:2">
      <c r="B1247" s="124"/>
    </row>
    <row r="1248" spans="2:2">
      <c r="B1248" s="124"/>
    </row>
    <row r="1249" spans="2:2">
      <c r="B1249" s="124"/>
    </row>
    <row r="1250" spans="2:2">
      <c r="B1250" s="124"/>
    </row>
    <row r="1251" spans="2:2">
      <c r="B1251" s="124"/>
    </row>
    <row r="1252" spans="2:2">
      <c r="B1252" s="124"/>
    </row>
    <row r="1253" spans="2:2">
      <c r="B1253" s="124"/>
    </row>
    <row r="1254" spans="2:2">
      <c r="B1254" s="124"/>
    </row>
    <row r="1255" spans="2:2">
      <c r="B1255" s="124"/>
    </row>
    <row r="1256" spans="2:2">
      <c r="B1256" s="124"/>
    </row>
    <row r="1257" spans="2:2">
      <c r="B1257" s="124"/>
    </row>
    <row r="1258" spans="2:2">
      <c r="B1258" s="124"/>
    </row>
    <row r="1259" spans="2:2">
      <c r="B1259" s="124"/>
    </row>
    <row r="1260" spans="2:2">
      <c r="B1260" s="124"/>
    </row>
    <row r="1261" spans="2:2">
      <c r="B1261" s="124"/>
    </row>
    <row r="1262" spans="2:2">
      <c r="B1262" s="124"/>
    </row>
    <row r="1263" spans="2:2">
      <c r="B1263" s="124"/>
    </row>
    <row r="1264" spans="2:2">
      <c r="B1264" s="124"/>
    </row>
    <row r="1265" spans="2:2">
      <c r="B1265" s="124"/>
    </row>
    <row r="1266" spans="2:2">
      <c r="B1266" s="124"/>
    </row>
    <row r="1267" spans="2:2">
      <c r="B1267" s="124"/>
    </row>
    <row r="1268" spans="2:2">
      <c r="B1268" s="124"/>
    </row>
    <row r="1269" spans="2:2">
      <c r="B1269" s="124"/>
    </row>
    <row r="1270" spans="2:2">
      <c r="B1270" s="124"/>
    </row>
    <row r="1271" spans="2:2">
      <c r="B1271" s="124"/>
    </row>
    <row r="1272" spans="2:2">
      <c r="B1272" s="124"/>
    </row>
    <row r="1273" spans="2:2">
      <c r="B1273" s="124"/>
    </row>
    <row r="1274" spans="2:2">
      <c r="B1274" s="124"/>
    </row>
    <row r="1275" spans="2:2">
      <c r="B1275" s="124"/>
    </row>
    <row r="1276" spans="2:2">
      <c r="B1276" s="124"/>
    </row>
    <row r="1277" spans="2:2">
      <c r="B1277" s="124"/>
    </row>
    <row r="1278" spans="2:2">
      <c r="B1278" s="124"/>
    </row>
    <row r="1279" spans="2:2">
      <c r="B1279" s="124"/>
    </row>
    <row r="1280" spans="2:2">
      <c r="B1280" s="124"/>
    </row>
    <row r="1281" spans="2:2">
      <c r="B1281" s="124"/>
    </row>
    <row r="1282" spans="2:2">
      <c r="B1282" s="124"/>
    </row>
    <row r="1283" spans="2:2">
      <c r="B1283" s="124"/>
    </row>
    <row r="1284" spans="2:2">
      <c r="B1284" s="124"/>
    </row>
    <row r="1285" spans="2:2">
      <c r="B1285" s="124"/>
    </row>
    <row r="1286" spans="2:2">
      <c r="B1286" s="124"/>
    </row>
    <row r="1287" spans="2:2">
      <c r="B1287" s="124"/>
    </row>
    <row r="1288" spans="2:2">
      <c r="B1288" s="124"/>
    </row>
    <row r="1289" spans="2:2">
      <c r="B1289" s="124"/>
    </row>
    <row r="1290" spans="2:2">
      <c r="B1290" s="124"/>
    </row>
    <row r="1291" spans="2:2">
      <c r="B1291" s="124"/>
    </row>
    <row r="1292" spans="2:2">
      <c r="B1292" s="124"/>
    </row>
    <row r="1293" spans="2:2">
      <c r="B1293" s="124"/>
    </row>
    <row r="1294" spans="2:2">
      <c r="B1294" s="124"/>
    </row>
    <row r="1295" spans="2:2">
      <c r="B1295" s="124"/>
    </row>
    <row r="1296" spans="2:2">
      <c r="B1296" s="124"/>
    </row>
    <row r="1297" spans="2:2">
      <c r="B1297" s="124"/>
    </row>
    <row r="1298" spans="2:2">
      <c r="B1298" s="124"/>
    </row>
    <row r="1299" spans="2:2">
      <c r="B1299" s="124"/>
    </row>
    <row r="1300" spans="2:2">
      <c r="B1300" s="124"/>
    </row>
    <row r="1301" spans="2:2">
      <c r="B1301" s="124"/>
    </row>
    <row r="1302" spans="2:2">
      <c r="B1302" s="124"/>
    </row>
    <row r="1303" spans="2:2">
      <c r="B1303" s="124"/>
    </row>
    <row r="1304" spans="2:2">
      <c r="B1304" s="124"/>
    </row>
    <row r="1305" spans="2:2">
      <c r="B1305" s="124"/>
    </row>
    <row r="1306" spans="2:2">
      <c r="B1306" s="124"/>
    </row>
    <row r="1307" spans="2:2">
      <c r="B1307" s="124"/>
    </row>
    <row r="1308" spans="2:2">
      <c r="B1308" s="124"/>
    </row>
    <row r="1309" spans="2:2">
      <c r="B1309" s="124"/>
    </row>
    <row r="1310" spans="2:2">
      <c r="B1310" s="124"/>
    </row>
    <row r="1311" spans="2:2">
      <c r="B1311" s="124"/>
    </row>
    <row r="1312" spans="2:2">
      <c r="B1312" s="124"/>
    </row>
    <row r="1313" spans="2:2">
      <c r="B1313" s="124"/>
    </row>
    <row r="1314" spans="2:2">
      <c r="B1314" s="124"/>
    </row>
    <row r="1315" spans="2:2">
      <c r="B1315" s="124"/>
    </row>
    <row r="1316" spans="2:2">
      <c r="B1316" s="124"/>
    </row>
    <row r="1317" spans="2:2">
      <c r="B1317" s="124"/>
    </row>
    <row r="1318" spans="2:2">
      <c r="B1318" s="124"/>
    </row>
    <row r="1319" spans="2:2">
      <c r="B1319" s="124"/>
    </row>
    <row r="1320" spans="2:2">
      <c r="B1320" s="124"/>
    </row>
    <row r="1321" spans="2:2">
      <c r="B1321" s="124"/>
    </row>
    <row r="1322" spans="2:2">
      <c r="B1322" s="124"/>
    </row>
    <row r="1323" spans="2:2">
      <c r="B1323" s="124"/>
    </row>
    <row r="1324" spans="2:2">
      <c r="B1324" s="124"/>
    </row>
    <row r="1325" spans="2:2">
      <c r="B1325" s="124"/>
    </row>
    <row r="1326" spans="2:2">
      <c r="B1326" s="124"/>
    </row>
    <row r="1327" spans="2:2">
      <c r="B1327" s="124"/>
    </row>
    <row r="1328" spans="2:2">
      <c r="B1328" s="124"/>
    </row>
    <row r="1329" spans="2:2">
      <c r="B1329" s="124"/>
    </row>
    <row r="1330" spans="2:2">
      <c r="B1330" s="124"/>
    </row>
    <row r="1331" spans="2:2">
      <c r="B1331" s="124"/>
    </row>
    <row r="1332" spans="2:2">
      <c r="B1332" s="124"/>
    </row>
    <row r="1333" spans="2:2">
      <c r="B1333" s="124"/>
    </row>
    <row r="1334" spans="2:2">
      <c r="B1334" s="124"/>
    </row>
    <row r="1335" spans="2:2">
      <c r="B1335" s="124"/>
    </row>
    <row r="1336" spans="2:2">
      <c r="B1336" s="124"/>
    </row>
    <row r="1337" spans="2:2">
      <c r="B1337" s="124"/>
    </row>
    <row r="1338" spans="2:2">
      <c r="B1338" s="124"/>
    </row>
    <row r="1339" spans="2:2">
      <c r="B1339" s="124"/>
    </row>
    <row r="1340" spans="2:2">
      <c r="B1340" s="124"/>
    </row>
    <row r="1341" spans="2:2">
      <c r="B1341" s="124"/>
    </row>
    <row r="1342" spans="2:2">
      <c r="B1342" s="124"/>
    </row>
    <row r="1343" spans="2:2">
      <c r="B1343" s="124"/>
    </row>
    <row r="1344" spans="2:2">
      <c r="B1344" s="124"/>
    </row>
    <row r="1345" spans="2:2">
      <c r="B1345" s="124"/>
    </row>
    <row r="1346" spans="2:2">
      <c r="B1346" s="124"/>
    </row>
    <row r="1347" spans="2:2">
      <c r="B1347" s="124"/>
    </row>
    <row r="1348" spans="2:2">
      <c r="B1348" s="124"/>
    </row>
    <row r="1349" spans="2:2">
      <c r="B1349" s="124"/>
    </row>
    <row r="1350" spans="2:2">
      <c r="B1350" s="124"/>
    </row>
    <row r="1351" spans="2:2">
      <c r="B1351" s="124"/>
    </row>
    <row r="1352" spans="2:2">
      <c r="B1352" s="124"/>
    </row>
    <row r="1353" spans="2:2">
      <c r="B1353" s="124"/>
    </row>
    <row r="1354" spans="2:2">
      <c r="B1354" s="124"/>
    </row>
    <row r="1355" spans="2:2">
      <c r="B1355" s="124"/>
    </row>
    <row r="1356" spans="2:2">
      <c r="B1356" s="124"/>
    </row>
    <row r="1357" spans="2:2">
      <c r="B1357" s="124"/>
    </row>
    <row r="1358" spans="2:2">
      <c r="B1358" s="124"/>
    </row>
    <row r="1359" spans="2:2">
      <c r="B1359" s="124"/>
    </row>
    <row r="1360" spans="2:2">
      <c r="B1360" s="124"/>
    </row>
    <row r="1361" spans="2:2">
      <c r="B1361" s="124"/>
    </row>
    <row r="1362" spans="2:2">
      <c r="B1362" s="124"/>
    </row>
    <row r="1363" spans="2:2">
      <c r="B1363" s="124"/>
    </row>
    <row r="1364" spans="2:2">
      <c r="B1364" s="124"/>
    </row>
    <row r="1365" spans="2:2">
      <c r="B1365" s="124"/>
    </row>
    <row r="1366" spans="2:2">
      <c r="B1366" s="124"/>
    </row>
    <row r="1367" spans="2:2">
      <c r="B1367" s="124"/>
    </row>
    <row r="1368" spans="2:2">
      <c r="B1368" s="124"/>
    </row>
    <row r="1369" spans="2:2">
      <c r="B1369" s="124"/>
    </row>
    <row r="1370" spans="2:2">
      <c r="B1370" s="124"/>
    </row>
    <row r="1371" spans="2:2">
      <c r="B1371" s="124"/>
    </row>
    <row r="1372" spans="2:2">
      <c r="B1372" s="124"/>
    </row>
    <row r="1373" spans="2:2">
      <c r="B1373" s="124"/>
    </row>
    <row r="1374" spans="2:2">
      <c r="B1374" s="124"/>
    </row>
    <row r="1375" spans="2:2">
      <c r="B1375" s="124"/>
    </row>
    <row r="1376" spans="2:2">
      <c r="B1376" s="124"/>
    </row>
    <row r="1377" spans="2:2">
      <c r="B1377" s="124"/>
    </row>
    <row r="1378" spans="2:2">
      <c r="B1378" s="124"/>
    </row>
    <row r="1379" spans="2:2">
      <c r="B1379" s="124"/>
    </row>
    <row r="1380" spans="2:2">
      <c r="B1380" s="124"/>
    </row>
    <row r="1381" spans="2:2">
      <c r="B1381" s="124"/>
    </row>
    <row r="1382" spans="2:2">
      <c r="B1382" s="124"/>
    </row>
    <row r="1383" spans="2:2">
      <c r="B1383" s="124"/>
    </row>
    <row r="1384" spans="2:2">
      <c r="B1384" s="124"/>
    </row>
    <row r="1385" spans="2:2">
      <c r="B1385" s="124"/>
    </row>
    <row r="1386" spans="2:2">
      <c r="B1386" s="124"/>
    </row>
    <row r="1387" spans="2:2">
      <c r="B1387" s="124"/>
    </row>
    <row r="1388" spans="2:2">
      <c r="B1388" s="124"/>
    </row>
    <row r="1389" spans="2:2">
      <c r="B1389" s="124"/>
    </row>
    <row r="1390" spans="2:2">
      <c r="B1390" s="124"/>
    </row>
    <row r="1391" spans="2:2">
      <c r="B1391" s="124"/>
    </row>
    <row r="1392" spans="2:2">
      <c r="B1392" s="124"/>
    </row>
    <row r="1393" spans="2:2">
      <c r="B1393" s="124"/>
    </row>
    <row r="1394" spans="2:2">
      <c r="B1394" s="124"/>
    </row>
    <row r="1395" spans="2:2">
      <c r="B1395" s="124"/>
    </row>
    <row r="1396" spans="2:2">
      <c r="B1396" s="124"/>
    </row>
    <row r="1397" spans="2:2">
      <c r="B1397" s="124"/>
    </row>
    <row r="1398" spans="2:2">
      <c r="B1398" s="124"/>
    </row>
    <row r="1399" spans="2:2">
      <c r="B1399" s="124"/>
    </row>
    <row r="1400" spans="2:2">
      <c r="B1400" s="124"/>
    </row>
    <row r="1401" spans="2:2">
      <c r="B1401" s="124"/>
    </row>
    <row r="1402" spans="2:2">
      <c r="B1402" s="124"/>
    </row>
    <row r="1403" spans="2:2">
      <c r="B1403" s="124"/>
    </row>
    <row r="1404" spans="2:2">
      <c r="B1404" s="124"/>
    </row>
    <row r="1405" spans="2:2">
      <c r="B1405" s="124"/>
    </row>
    <row r="1406" spans="2:2">
      <c r="B1406" s="124"/>
    </row>
    <row r="1407" spans="2:2">
      <c r="B1407" s="124"/>
    </row>
    <row r="1408" spans="2:2">
      <c r="B1408" s="124"/>
    </row>
    <row r="1409" spans="2:2">
      <c r="B1409" s="124"/>
    </row>
    <row r="1410" spans="2:2">
      <c r="B1410" s="124"/>
    </row>
    <row r="1411" spans="2:2">
      <c r="B1411" s="124"/>
    </row>
    <row r="1412" spans="2:2">
      <c r="B1412" s="124"/>
    </row>
    <row r="1413" spans="2:2">
      <c r="B1413" s="124"/>
    </row>
    <row r="1414" spans="2:2">
      <c r="B1414" s="124"/>
    </row>
    <row r="1415" spans="2:2">
      <c r="B1415" s="124"/>
    </row>
    <row r="1416" spans="2:2">
      <c r="B1416" s="124"/>
    </row>
    <row r="1417" spans="2:2">
      <c r="B1417" s="124"/>
    </row>
    <row r="1418" spans="2:2">
      <c r="B1418" s="124"/>
    </row>
    <row r="1419" spans="2:2">
      <c r="B1419" s="124"/>
    </row>
    <row r="1420" spans="2:2">
      <c r="B1420" s="124"/>
    </row>
    <row r="1421" spans="2:2">
      <c r="B1421" s="124"/>
    </row>
    <row r="1422" spans="2:2">
      <c r="B1422" s="124"/>
    </row>
    <row r="1423" spans="2:2">
      <c r="B1423" s="124"/>
    </row>
    <row r="1424" spans="2:2">
      <c r="B1424" s="124"/>
    </row>
    <row r="1425" spans="2:2">
      <c r="B1425" s="124"/>
    </row>
    <row r="1426" spans="2:2">
      <c r="B1426" s="124"/>
    </row>
    <row r="1427" spans="2:2">
      <c r="B1427" s="124"/>
    </row>
    <row r="1428" spans="2:2">
      <c r="B1428" s="124"/>
    </row>
    <row r="1429" spans="2:2">
      <c r="B1429" s="124"/>
    </row>
    <row r="1430" spans="2:2">
      <c r="B1430" s="124"/>
    </row>
    <row r="1431" spans="2:2">
      <c r="B1431" s="124"/>
    </row>
    <row r="1432" spans="2:2">
      <c r="B1432" s="124"/>
    </row>
    <row r="1433" spans="2:2">
      <c r="B1433" s="124"/>
    </row>
    <row r="1434" spans="2:2">
      <c r="B1434" s="124"/>
    </row>
    <row r="1435" spans="2:2">
      <c r="B1435" s="124"/>
    </row>
    <row r="1436" spans="2:2">
      <c r="B1436" s="124"/>
    </row>
    <row r="1437" spans="2:2">
      <c r="B1437" s="124"/>
    </row>
    <row r="1438" spans="2:2">
      <c r="B1438" s="124"/>
    </row>
    <row r="1439" spans="2:2">
      <c r="B1439" s="124"/>
    </row>
    <row r="1440" spans="2:2">
      <c r="B1440" s="124"/>
    </row>
    <row r="1441" spans="2:2">
      <c r="B1441" s="124"/>
    </row>
    <row r="1442" spans="2:2">
      <c r="B1442" s="124"/>
    </row>
    <row r="1443" spans="2:2">
      <c r="B1443" s="124"/>
    </row>
    <row r="1444" spans="2:2">
      <c r="B1444" s="124"/>
    </row>
    <row r="1445" spans="2:2">
      <c r="B1445" s="124"/>
    </row>
    <row r="1446" spans="2:2">
      <c r="B1446" s="124"/>
    </row>
    <row r="1447" spans="2:2">
      <c r="B1447" s="124"/>
    </row>
    <row r="1448" spans="2:2">
      <c r="B1448" s="124"/>
    </row>
    <row r="1449" spans="2:2">
      <c r="B1449" s="124"/>
    </row>
    <row r="1450" spans="2:2">
      <c r="B1450" s="124"/>
    </row>
    <row r="1451" spans="2:2">
      <c r="B1451" s="124"/>
    </row>
    <row r="1452" spans="2:2">
      <c r="B1452" s="124"/>
    </row>
    <row r="1453" spans="2:2">
      <c r="B1453" s="124"/>
    </row>
    <row r="1454" spans="2:2">
      <c r="B1454" s="124"/>
    </row>
    <row r="1455" spans="2:2">
      <c r="B1455" s="124"/>
    </row>
    <row r="1456" spans="2:2">
      <c r="B1456" s="124"/>
    </row>
    <row r="1457" spans="2:2">
      <c r="B1457" s="124"/>
    </row>
    <row r="1458" spans="2:2">
      <c r="B1458" s="124"/>
    </row>
    <row r="1459" spans="2:2">
      <c r="B1459" s="124"/>
    </row>
    <row r="1460" spans="2:2">
      <c r="B1460" s="124"/>
    </row>
    <row r="1461" spans="2:2">
      <c r="B1461" s="124"/>
    </row>
    <row r="1462" spans="2:2">
      <c r="B1462" s="124"/>
    </row>
    <row r="1463" spans="2:2">
      <c r="B1463" s="124"/>
    </row>
    <row r="1464" spans="2:2">
      <c r="B1464" s="124"/>
    </row>
    <row r="1465" spans="2:2">
      <c r="B1465" s="124"/>
    </row>
    <row r="1466" spans="2:2">
      <c r="B1466" s="124"/>
    </row>
    <row r="1467" spans="2:2">
      <c r="B1467" s="124"/>
    </row>
    <row r="1468" spans="2:2">
      <c r="B1468" s="124"/>
    </row>
    <row r="1469" spans="2:2">
      <c r="B1469" s="124"/>
    </row>
    <row r="1470" spans="2:2">
      <c r="B1470" s="124"/>
    </row>
    <row r="1471" spans="2:2">
      <c r="B1471" s="124"/>
    </row>
    <row r="1472" spans="2:2">
      <c r="B1472" s="124"/>
    </row>
    <row r="1473" spans="2:2">
      <c r="B1473" s="124"/>
    </row>
    <row r="1474" spans="2:2">
      <c r="B1474" s="124"/>
    </row>
    <row r="1475" spans="2:2">
      <c r="B1475" s="124"/>
    </row>
    <row r="1476" spans="2:2">
      <c r="B1476" s="124"/>
    </row>
    <row r="1477" spans="2:2">
      <c r="B1477" s="124"/>
    </row>
    <row r="1478" spans="2:2">
      <c r="B1478" s="124"/>
    </row>
    <row r="1479" spans="2:2">
      <c r="B1479" s="124"/>
    </row>
    <row r="1480" spans="2:2">
      <c r="B1480" s="124"/>
    </row>
    <row r="1481" spans="2:2">
      <c r="B1481" s="124"/>
    </row>
    <row r="1482" spans="2:2">
      <c r="B1482" s="124"/>
    </row>
    <row r="1483" spans="2:2">
      <c r="B1483" s="124"/>
    </row>
    <row r="1484" spans="2:2">
      <c r="B1484" s="124"/>
    </row>
    <row r="1485" spans="2:2">
      <c r="B1485" s="124"/>
    </row>
    <row r="1486" spans="2:2">
      <c r="B1486" s="124"/>
    </row>
    <row r="1487" spans="2:2">
      <c r="B1487" s="124"/>
    </row>
    <row r="1488" spans="2:2">
      <c r="B1488" s="124"/>
    </row>
    <row r="1489" spans="2:2">
      <c r="B1489" s="124"/>
    </row>
    <row r="1490" spans="2:2">
      <c r="B1490" s="124"/>
    </row>
    <row r="1491" spans="2:2">
      <c r="B1491" s="124"/>
    </row>
    <row r="1492" spans="2:2">
      <c r="B1492" s="124"/>
    </row>
    <row r="1493" spans="2:2">
      <c r="B1493" s="124"/>
    </row>
    <row r="1494" spans="2:2">
      <c r="B1494" s="124"/>
    </row>
    <row r="1495" spans="2:2">
      <c r="B1495" s="124"/>
    </row>
    <row r="1496" spans="2:2">
      <c r="B1496" s="124"/>
    </row>
    <row r="1497" spans="2:2">
      <c r="B1497" s="124"/>
    </row>
    <row r="1498" spans="2:2">
      <c r="B1498" s="124"/>
    </row>
    <row r="1499" spans="2:2">
      <c r="B1499" s="124"/>
    </row>
    <row r="1500" spans="2:2">
      <c r="B1500" s="124"/>
    </row>
    <row r="1501" spans="2:2">
      <c r="B1501" s="124"/>
    </row>
    <row r="1502" spans="2:2">
      <c r="B1502" s="124"/>
    </row>
    <row r="1503" spans="2:2">
      <c r="B1503" s="124"/>
    </row>
    <row r="1504" spans="2:2">
      <c r="B1504" s="124"/>
    </row>
    <row r="1505" spans="2:2">
      <c r="B1505" s="124"/>
    </row>
    <row r="1506" spans="2:2">
      <c r="B1506" s="124"/>
    </row>
    <row r="1507" spans="2:2">
      <c r="B1507" s="124"/>
    </row>
    <row r="1508" spans="2:2">
      <c r="B1508" s="124"/>
    </row>
    <row r="1509" spans="2:2">
      <c r="B1509" s="124"/>
    </row>
    <row r="1510" spans="2:2">
      <c r="B1510" s="124"/>
    </row>
    <row r="1511" spans="2:2">
      <c r="B1511" s="124"/>
    </row>
    <row r="1512" spans="2:2">
      <c r="B1512" s="124"/>
    </row>
    <row r="1513" spans="2:2">
      <c r="B1513" s="124"/>
    </row>
    <row r="1514" spans="2:2">
      <c r="B1514" s="124"/>
    </row>
    <row r="1515" spans="2:2">
      <c r="B1515" s="124"/>
    </row>
    <row r="1516" spans="2:2">
      <c r="B1516" s="124"/>
    </row>
    <row r="1517" spans="2:2">
      <c r="B1517" s="124"/>
    </row>
    <row r="1518" spans="2:2">
      <c r="B1518" s="124"/>
    </row>
    <row r="1519" spans="2:2">
      <c r="B1519" s="124"/>
    </row>
    <row r="1520" spans="2:2">
      <c r="B1520" s="124"/>
    </row>
    <row r="1521" spans="2:2">
      <c r="B1521" s="124"/>
    </row>
    <row r="1522" spans="2:2">
      <c r="B1522" s="124"/>
    </row>
    <row r="1523" spans="2:2">
      <c r="B1523" s="124"/>
    </row>
    <row r="1524" spans="2:2">
      <c r="B1524" s="124"/>
    </row>
    <row r="1525" spans="2:2">
      <c r="B1525" s="124"/>
    </row>
    <row r="1526" spans="2:2">
      <c r="B1526" s="124"/>
    </row>
    <row r="1527" spans="2:2">
      <c r="B1527" s="124"/>
    </row>
    <row r="1528" spans="2:2">
      <c r="B1528" s="124"/>
    </row>
    <row r="1529" spans="2:2">
      <c r="B1529" s="124"/>
    </row>
    <row r="1530" spans="2:2">
      <c r="B1530" s="124"/>
    </row>
    <row r="1531" spans="2:2">
      <c r="B1531" s="124"/>
    </row>
    <row r="1532" spans="2:2">
      <c r="B1532" s="124"/>
    </row>
    <row r="1533" spans="2:2">
      <c r="B1533" s="124"/>
    </row>
    <row r="1534" spans="2:2">
      <c r="B1534" s="124"/>
    </row>
    <row r="1535" spans="2:2">
      <c r="B1535" s="124"/>
    </row>
    <row r="1536" spans="2:2">
      <c r="B1536" s="124"/>
    </row>
    <row r="1537" spans="2:2">
      <c r="B1537" s="124"/>
    </row>
    <row r="1538" spans="2:2">
      <c r="B1538" s="124"/>
    </row>
    <row r="1539" spans="2:2">
      <c r="B1539" s="124"/>
    </row>
    <row r="1540" spans="2:2">
      <c r="B1540" s="124"/>
    </row>
    <row r="1541" spans="2:2">
      <c r="B1541" s="124"/>
    </row>
    <row r="1542" spans="2:2">
      <c r="B1542" s="124"/>
    </row>
    <row r="1543" spans="2:2">
      <c r="B1543" s="124"/>
    </row>
    <row r="1544" spans="2:2">
      <c r="B1544" s="124"/>
    </row>
    <row r="1545" spans="2:2">
      <c r="B1545" s="124"/>
    </row>
    <row r="1546" spans="2:2">
      <c r="B1546" s="124"/>
    </row>
    <row r="1547" spans="2:2">
      <c r="B1547" s="124"/>
    </row>
    <row r="1548" spans="2:2">
      <c r="B1548" s="124"/>
    </row>
    <row r="1549" spans="2:2">
      <c r="B1549" s="124"/>
    </row>
    <row r="1550" spans="2:2">
      <c r="B1550" s="124"/>
    </row>
    <row r="1551" spans="2:2">
      <c r="B1551" s="124"/>
    </row>
    <row r="1552" spans="2:2">
      <c r="B1552" s="124"/>
    </row>
    <row r="1553" spans="2:2">
      <c r="B1553" s="124"/>
    </row>
    <row r="1554" spans="2:2">
      <c r="B1554" s="124"/>
    </row>
    <row r="1555" spans="2:2">
      <c r="B1555" s="124"/>
    </row>
    <row r="1556" spans="2:2">
      <c r="B1556" s="124"/>
    </row>
    <row r="1557" spans="2:2">
      <c r="B1557" s="124"/>
    </row>
    <row r="1558" spans="2:2">
      <c r="B1558" s="124"/>
    </row>
    <row r="1559" spans="2:2">
      <c r="B1559" s="124"/>
    </row>
    <row r="1560" spans="2:2">
      <c r="B1560" s="124"/>
    </row>
    <row r="1561" spans="2:2">
      <c r="B1561" s="124"/>
    </row>
    <row r="1562" spans="2:2">
      <c r="B1562" s="124"/>
    </row>
    <row r="1563" spans="2:2">
      <c r="B1563" s="124"/>
    </row>
    <row r="1564" spans="2:2">
      <c r="B1564" s="124"/>
    </row>
    <row r="1565" spans="2:2">
      <c r="B1565" s="124"/>
    </row>
    <row r="1566" spans="2:2">
      <c r="B1566" s="124"/>
    </row>
    <row r="1567" spans="2:2">
      <c r="B1567" s="124"/>
    </row>
    <row r="1568" spans="2:2">
      <c r="B1568" s="124"/>
    </row>
    <row r="1569" spans="2:2">
      <c r="B1569" s="124"/>
    </row>
    <row r="1570" spans="2:2">
      <c r="B1570" s="124"/>
    </row>
    <row r="1571" spans="2:2">
      <c r="B1571" s="124"/>
    </row>
    <row r="1572" spans="2:2">
      <c r="B1572" s="124"/>
    </row>
    <row r="1573" spans="2:2">
      <c r="B1573" s="124"/>
    </row>
    <row r="1574" spans="2:2">
      <c r="B1574" s="124"/>
    </row>
    <row r="1575" spans="2:2">
      <c r="B1575" s="124"/>
    </row>
    <row r="1576" spans="2:2">
      <c r="B1576" s="124"/>
    </row>
    <row r="1577" spans="2:2">
      <c r="B1577" s="124"/>
    </row>
    <row r="1578" spans="2:2">
      <c r="B1578" s="124"/>
    </row>
    <row r="1579" spans="2:2">
      <c r="B1579" s="124"/>
    </row>
    <row r="1580" spans="2:2">
      <c r="B1580" s="124"/>
    </row>
    <row r="1581" spans="2:2">
      <c r="B1581" s="124"/>
    </row>
    <row r="1582" spans="2:2">
      <c r="B1582" s="124"/>
    </row>
    <row r="1583" spans="2:2">
      <c r="B1583" s="124"/>
    </row>
    <row r="1584" spans="2:2">
      <c r="B1584" s="124"/>
    </row>
    <row r="1585" spans="2:2">
      <c r="B1585" s="124"/>
    </row>
    <row r="1586" spans="2:2">
      <c r="B1586" s="124"/>
    </row>
    <row r="1587" spans="2:2">
      <c r="B1587" s="124"/>
    </row>
    <row r="1588" spans="2:2">
      <c r="B1588" s="124"/>
    </row>
    <row r="1589" spans="2:2">
      <c r="B1589" s="124"/>
    </row>
    <row r="1590" spans="2:2">
      <c r="B1590" s="124"/>
    </row>
    <row r="1591" spans="2:2">
      <c r="B1591" s="124"/>
    </row>
    <row r="1592" spans="2:2">
      <c r="B1592" s="124"/>
    </row>
    <row r="1593" spans="2:2">
      <c r="B1593" s="124"/>
    </row>
    <row r="1594" spans="2:2">
      <c r="B1594" s="124"/>
    </row>
    <row r="1595" spans="2:2">
      <c r="B1595" s="124"/>
    </row>
    <row r="1596" spans="2:2">
      <c r="B1596" s="124"/>
    </row>
    <row r="1597" spans="2:2">
      <c r="B1597" s="124"/>
    </row>
    <row r="1598" spans="2:2">
      <c r="B1598" s="124"/>
    </row>
    <row r="1599" spans="2:2">
      <c r="B1599" s="124"/>
    </row>
    <row r="1600" spans="2:2">
      <c r="B1600" s="124"/>
    </row>
    <row r="1601" spans="2:2">
      <c r="B1601" s="124"/>
    </row>
    <row r="1602" spans="2:2">
      <c r="B1602" s="124"/>
    </row>
    <row r="1603" spans="2:2">
      <c r="B1603" s="124"/>
    </row>
    <row r="1604" spans="2:2">
      <c r="B1604" s="124"/>
    </row>
    <row r="1605" spans="2:2">
      <c r="B1605" s="124"/>
    </row>
    <row r="1606" spans="2:2">
      <c r="B1606" s="124"/>
    </row>
    <row r="1607" spans="2:2">
      <c r="B1607" s="124"/>
    </row>
    <row r="1608" spans="2:2">
      <c r="B1608" s="124"/>
    </row>
    <row r="1609" spans="2:2">
      <c r="B1609" s="124"/>
    </row>
    <row r="1610" spans="2:2">
      <c r="B1610" s="124"/>
    </row>
    <row r="1611" spans="2:2">
      <c r="B1611" s="124"/>
    </row>
    <row r="1612" spans="2:2">
      <c r="B1612" s="124"/>
    </row>
    <row r="1613" spans="2:2">
      <c r="B1613" s="124"/>
    </row>
    <row r="1614" spans="2:2">
      <c r="B1614" s="124"/>
    </row>
    <row r="1615" spans="2:2">
      <c r="B1615" s="124"/>
    </row>
    <row r="1616" spans="2:2">
      <c r="B1616" s="124"/>
    </row>
    <row r="1617" spans="2:2">
      <c r="B1617" s="124"/>
    </row>
    <row r="1618" spans="2:2">
      <c r="B1618" s="124"/>
    </row>
    <row r="1619" spans="2:2">
      <c r="B1619" s="124"/>
    </row>
    <row r="1620" spans="2:2">
      <c r="B1620" s="124"/>
    </row>
    <row r="1621" spans="2:2">
      <c r="B1621" s="124"/>
    </row>
    <row r="1622" spans="2:2">
      <c r="B1622" s="124"/>
    </row>
    <row r="1623" spans="2:2">
      <c r="B1623" s="124"/>
    </row>
    <row r="1624" spans="2:2">
      <c r="B1624" s="124"/>
    </row>
    <row r="1625" spans="2:2">
      <c r="B1625" s="124"/>
    </row>
    <row r="1626" spans="2:2">
      <c r="B1626" s="124"/>
    </row>
    <row r="1627" spans="2:2">
      <c r="B1627" s="124"/>
    </row>
    <row r="1628" spans="2:2">
      <c r="B1628" s="124"/>
    </row>
    <row r="1629" spans="2:2">
      <c r="B1629" s="124"/>
    </row>
    <row r="1630" spans="2:2">
      <c r="B1630" s="124"/>
    </row>
    <row r="1631" spans="2:2">
      <c r="B1631" s="124"/>
    </row>
    <row r="1632" spans="2:2">
      <c r="B1632" s="124"/>
    </row>
    <row r="1633" spans="2:2">
      <c r="B1633" s="124"/>
    </row>
    <row r="1634" spans="2:2">
      <c r="B1634" s="124"/>
    </row>
    <row r="1635" spans="2:2">
      <c r="B1635" s="124"/>
    </row>
    <row r="1636" spans="2:2">
      <c r="B1636" s="124"/>
    </row>
    <row r="1637" spans="2:2">
      <c r="B1637" s="124"/>
    </row>
    <row r="1638" spans="2:2">
      <c r="B1638" s="124"/>
    </row>
    <row r="1639" spans="2:2">
      <c r="B1639" s="124"/>
    </row>
    <row r="1640" spans="2:2">
      <c r="B1640" s="124"/>
    </row>
    <row r="1641" spans="2:2">
      <c r="B1641" s="124"/>
    </row>
    <row r="1642" spans="2:2">
      <c r="B1642" s="124"/>
    </row>
    <row r="1643" spans="2:2">
      <c r="B1643" s="124"/>
    </row>
    <row r="1644" spans="2:2">
      <c r="B1644" s="124"/>
    </row>
    <row r="1645" spans="2:2">
      <c r="B1645" s="124"/>
    </row>
    <row r="1646" spans="2:2">
      <c r="B1646" s="124"/>
    </row>
    <row r="1647" spans="2:2">
      <c r="B1647" s="124"/>
    </row>
    <row r="1648" spans="2:2">
      <c r="B1648" s="124"/>
    </row>
    <row r="1649" spans="2:2">
      <c r="B1649" s="124"/>
    </row>
    <row r="1650" spans="2:2">
      <c r="B1650" s="124"/>
    </row>
    <row r="1651" spans="2:2">
      <c r="B1651" s="124"/>
    </row>
    <row r="1652" spans="2:2">
      <c r="B1652" s="124"/>
    </row>
    <row r="1653" spans="2:2">
      <c r="B1653" s="124"/>
    </row>
    <row r="1654" spans="2:2">
      <c r="B1654" s="124"/>
    </row>
    <row r="1655" spans="2:2">
      <c r="B1655" s="124"/>
    </row>
    <row r="1656" spans="2:2">
      <c r="B1656" s="124"/>
    </row>
    <row r="1657" spans="2:2">
      <c r="B1657" s="124"/>
    </row>
    <row r="1658" spans="2:2">
      <c r="B1658" s="124"/>
    </row>
    <row r="1659" spans="2:2">
      <c r="B1659" s="124"/>
    </row>
    <row r="1660" spans="2:2">
      <c r="B1660" s="124"/>
    </row>
    <row r="1661" spans="2:2">
      <c r="B1661" s="124"/>
    </row>
    <row r="1662" spans="2:2">
      <c r="B1662" s="124"/>
    </row>
    <row r="1663" spans="2:2">
      <c r="B1663" s="124"/>
    </row>
    <row r="1664" spans="2:2">
      <c r="B1664" s="124"/>
    </row>
    <row r="1665" spans="2:2">
      <c r="B1665" s="124"/>
    </row>
    <row r="1666" spans="2:2">
      <c r="B1666" s="124"/>
    </row>
    <row r="1667" spans="2:2">
      <c r="B1667" s="124"/>
    </row>
    <row r="1668" spans="2:2">
      <c r="B1668" s="124"/>
    </row>
    <row r="1669" spans="2:2">
      <c r="B1669" s="124"/>
    </row>
    <row r="1670" spans="2:2">
      <c r="B1670" s="124"/>
    </row>
    <row r="1671" spans="2:2">
      <c r="B1671" s="124"/>
    </row>
    <row r="1672" spans="2:2">
      <c r="B1672" s="124"/>
    </row>
    <row r="1673" spans="2:2">
      <c r="B1673" s="124"/>
    </row>
    <row r="1674" spans="2:2">
      <c r="B1674" s="124"/>
    </row>
    <row r="1675" spans="2:2">
      <c r="B1675" s="124"/>
    </row>
    <row r="1676" spans="2:2">
      <c r="B1676" s="124"/>
    </row>
    <row r="1677" spans="2:2">
      <c r="B1677" s="124"/>
    </row>
    <row r="1678" spans="2:2">
      <c r="B1678" s="124"/>
    </row>
    <row r="1679" spans="2:2">
      <c r="B1679" s="124"/>
    </row>
    <row r="1680" spans="2:2">
      <c r="B1680" s="124"/>
    </row>
    <row r="1681" spans="2:2">
      <c r="B1681" s="124"/>
    </row>
    <row r="1682" spans="2:2">
      <c r="B1682" s="124"/>
    </row>
    <row r="1683" spans="2:2">
      <c r="B1683" s="124"/>
    </row>
    <row r="1684" spans="2:2">
      <c r="B1684" s="124"/>
    </row>
    <row r="1685" spans="2:2">
      <c r="B1685" s="124"/>
    </row>
    <row r="1686" spans="2:2">
      <c r="B1686" s="124"/>
    </row>
    <row r="1687" spans="2:2">
      <c r="B1687" s="124"/>
    </row>
    <row r="1688" spans="2:2">
      <c r="B1688" s="124"/>
    </row>
    <row r="1689" spans="2:2">
      <c r="B1689" s="124"/>
    </row>
    <row r="1690" spans="2:2">
      <c r="B1690" s="124"/>
    </row>
    <row r="1691" spans="2:2">
      <c r="B1691" s="124"/>
    </row>
    <row r="1692" spans="2:2">
      <c r="B1692" s="124"/>
    </row>
    <row r="1693" spans="2:2">
      <c r="B1693" s="124"/>
    </row>
    <row r="1694" spans="2:2">
      <c r="B1694" s="124"/>
    </row>
    <row r="1695" spans="2:2">
      <c r="B1695" s="124"/>
    </row>
    <row r="1696" spans="2:2">
      <c r="B1696" s="124"/>
    </row>
    <row r="1697" spans="2:2">
      <c r="B1697" s="124"/>
    </row>
    <row r="1698" spans="2:2">
      <c r="B1698" s="124"/>
    </row>
    <row r="1699" spans="2:2">
      <c r="B1699" s="124"/>
    </row>
    <row r="1700" spans="2:2">
      <c r="B1700" s="124"/>
    </row>
    <row r="1701" spans="2:2">
      <c r="B1701" s="124"/>
    </row>
    <row r="1702" spans="2:2">
      <c r="B1702" s="124"/>
    </row>
    <row r="1703" spans="2:2">
      <c r="B1703" s="124"/>
    </row>
    <row r="1704" spans="2:2">
      <c r="B1704" s="124"/>
    </row>
    <row r="1705" spans="2:2">
      <c r="B1705" s="124"/>
    </row>
    <row r="1706" spans="2:2">
      <c r="B1706" s="124"/>
    </row>
    <row r="1707" spans="2:2">
      <c r="B1707" s="124"/>
    </row>
    <row r="1708" spans="2:2">
      <c r="B1708" s="124"/>
    </row>
    <row r="1709" spans="2:2">
      <c r="B1709" s="124"/>
    </row>
    <row r="1710" spans="2:2">
      <c r="B1710" s="124"/>
    </row>
    <row r="1711" spans="2:2">
      <c r="B1711" s="124"/>
    </row>
    <row r="1712" spans="2:2">
      <c r="B1712" s="124"/>
    </row>
    <row r="1713" spans="2:2">
      <c r="B1713" s="124"/>
    </row>
    <row r="1714" spans="2:2">
      <c r="B1714" s="124"/>
    </row>
    <row r="1715" spans="2:2">
      <c r="B1715" s="124"/>
    </row>
    <row r="1716" spans="2:2">
      <c r="B1716" s="124"/>
    </row>
    <row r="1717" spans="2:2">
      <c r="B1717" s="124"/>
    </row>
    <row r="1718" spans="2:2">
      <c r="B1718" s="124"/>
    </row>
    <row r="1719" spans="2:2">
      <c r="B1719" s="124"/>
    </row>
    <row r="1720" spans="2:2">
      <c r="B1720" s="124"/>
    </row>
    <row r="1721" spans="2:2">
      <c r="B1721" s="124"/>
    </row>
    <row r="1722" spans="2:2">
      <c r="B1722" s="124"/>
    </row>
    <row r="1723" spans="2:2">
      <c r="B1723" s="124"/>
    </row>
    <row r="1724" spans="2:2">
      <c r="B1724" s="124"/>
    </row>
    <row r="1725" spans="2:2">
      <c r="B1725" s="124"/>
    </row>
    <row r="1726" spans="2:2">
      <c r="B1726" s="124"/>
    </row>
    <row r="1727" spans="2:2">
      <c r="B1727" s="124"/>
    </row>
    <row r="1728" spans="2:2">
      <c r="B1728" s="124"/>
    </row>
    <row r="1729" spans="2:2">
      <c r="B1729" s="124"/>
    </row>
    <row r="1730" spans="2:2">
      <c r="B1730" s="124"/>
    </row>
    <row r="1731" spans="2:2">
      <c r="B1731" s="124"/>
    </row>
    <row r="1732" spans="2:2">
      <c r="B1732" s="124"/>
    </row>
    <row r="1733" spans="2:2">
      <c r="B1733" s="124"/>
    </row>
    <row r="1734" spans="2:2">
      <c r="B1734" s="124"/>
    </row>
    <row r="1735" spans="2:2">
      <c r="B1735" s="124"/>
    </row>
    <row r="1736" spans="2:2">
      <c r="B1736" s="124"/>
    </row>
    <row r="1737" spans="2:2">
      <c r="B1737" s="124"/>
    </row>
    <row r="1738" spans="2:2">
      <c r="B1738" s="124"/>
    </row>
    <row r="1739" spans="2:2">
      <c r="B1739" s="124"/>
    </row>
    <row r="1740" spans="2:2">
      <c r="B1740" s="124"/>
    </row>
    <row r="1741" spans="2:2">
      <c r="B1741" s="124"/>
    </row>
    <row r="1742" spans="2:2">
      <c r="B1742" s="124"/>
    </row>
    <row r="1743" spans="2:2">
      <c r="B1743" s="124"/>
    </row>
    <row r="1744" spans="2:2">
      <c r="B1744" s="124"/>
    </row>
    <row r="1745" spans="2:2">
      <c r="B1745" s="124"/>
    </row>
    <row r="1746" spans="2:2">
      <c r="B1746" s="124"/>
    </row>
    <row r="1747" spans="2:2">
      <c r="B1747" s="124"/>
    </row>
    <row r="1748" spans="2:2">
      <c r="B1748" s="124"/>
    </row>
    <row r="1749" spans="2:2">
      <c r="B1749" s="124"/>
    </row>
    <row r="1750" spans="2:2">
      <c r="B1750" s="124"/>
    </row>
    <row r="1751" spans="2:2">
      <c r="B1751" s="124"/>
    </row>
    <row r="1752" spans="2:2">
      <c r="B1752" s="124"/>
    </row>
    <row r="1753" spans="2:2">
      <c r="B1753" s="124"/>
    </row>
    <row r="1754" spans="2:2">
      <c r="B1754" s="124"/>
    </row>
    <row r="1755" spans="2:2">
      <c r="B1755" s="124"/>
    </row>
    <row r="1756" spans="2:2">
      <c r="B1756" s="124"/>
    </row>
    <row r="1757" spans="2:2">
      <c r="B1757" s="124"/>
    </row>
    <row r="1758" spans="2:2">
      <c r="B1758" s="124"/>
    </row>
    <row r="1759" spans="2:2">
      <c r="B1759" s="124"/>
    </row>
    <row r="1760" spans="2:2">
      <c r="B1760" s="124"/>
    </row>
    <row r="1761" spans="2:2">
      <c r="B1761" s="124"/>
    </row>
    <row r="1762" spans="2:2">
      <c r="B1762" s="124"/>
    </row>
    <row r="1763" spans="2:2">
      <c r="B1763" s="124"/>
    </row>
    <row r="1764" spans="2:2">
      <c r="B1764" s="124"/>
    </row>
    <row r="1765" spans="2:2">
      <c r="B1765" s="124"/>
    </row>
    <row r="1766" spans="2:2">
      <c r="B1766" s="124"/>
    </row>
    <row r="1767" spans="2:2">
      <c r="B1767" s="124"/>
    </row>
    <row r="1768" spans="2:2">
      <c r="B1768" s="124"/>
    </row>
    <row r="1769" spans="2:2">
      <c r="B1769" s="124"/>
    </row>
    <row r="1770" spans="2:2">
      <c r="B1770" s="124"/>
    </row>
    <row r="1771" spans="2:2">
      <c r="B1771" s="124"/>
    </row>
    <row r="1772" spans="2:2">
      <c r="B1772" s="124"/>
    </row>
    <row r="1773" spans="2:2">
      <c r="B1773" s="124"/>
    </row>
    <row r="1774" spans="2:2">
      <c r="B1774" s="124"/>
    </row>
    <row r="1775" spans="2:2">
      <c r="B1775" s="124"/>
    </row>
    <row r="1776" spans="2:2">
      <c r="B1776" s="124"/>
    </row>
    <row r="1777" spans="2:2">
      <c r="B1777" s="124"/>
    </row>
    <row r="1778" spans="2:2">
      <c r="B1778" s="124"/>
    </row>
    <row r="1779" spans="2:2">
      <c r="B1779" s="124"/>
    </row>
    <row r="1780" spans="2:2">
      <c r="B1780" s="124"/>
    </row>
    <row r="1781" spans="2:2">
      <c r="B1781" s="124"/>
    </row>
    <row r="1782" spans="2:2">
      <c r="B1782" s="124"/>
    </row>
    <row r="1783" spans="2:2">
      <c r="B1783" s="124"/>
    </row>
    <row r="1784" spans="2:2">
      <c r="B1784" s="124"/>
    </row>
    <row r="1785" spans="2:2">
      <c r="B1785" s="124"/>
    </row>
    <row r="1786" spans="2:2">
      <c r="B1786" s="124"/>
    </row>
    <row r="1787" spans="2:2">
      <c r="B1787" s="124"/>
    </row>
    <row r="1788" spans="2:2">
      <c r="B1788" s="124"/>
    </row>
    <row r="1789" spans="2:2">
      <c r="B1789" s="124"/>
    </row>
    <row r="1790" spans="2:2">
      <c r="B1790" s="124"/>
    </row>
    <row r="1791" spans="2:2">
      <c r="B1791" s="124"/>
    </row>
    <row r="1792" spans="2:2">
      <c r="B1792" s="124"/>
    </row>
    <row r="1793" spans="2:2">
      <c r="B1793" s="124"/>
    </row>
    <row r="1794" spans="2:2">
      <c r="B1794" s="124"/>
    </row>
    <row r="1795" spans="2:2">
      <c r="B1795" s="124"/>
    </row>
    <row r="1796" spans="2:2">
      <c r="B1796" s="124"/>
    </row>
    <row r="1797" spans="2:2">
      <c r="B1797" s="124"/>
    </row>
    <row r="1798" spans="2:2">
      <c r="B1798" s="124"/>
    </row>
    <row r="1799" spans="2:2">
      <c r="B1799" s="124"/>
    </row>
    <row r="1800" spans="2:2">
      <c r="B1800" s="124"/>
    </row>
    <row r="1801" spans="2:2">
      <c r="B1801" s="124"/>
    </row>
    <row r="1802" spans="2:2">
      <c r="B1802" s="124"/>
    </row>
    <row r="1803" spans="2:2">
      <c r="B1803" s="124"/>
    </row>
    <row r="1804" spans="2:2">
      <c r="B1804" s="124"/>
    </row>
    <row r="1805" spans="2:2">
      <c r="B1805" s="124"/>
    </row>
    <row r="1806" spans="2:2">
      <c r="B1806" s="124"/>
    </row>
    <row r="1807" spans="2:2">
      <c r="B1807" s="124"/>
    </row>
    <row r="1808" spans="2:2">
      <c r="B1808" s="124"/>
    </row>
    <row r="1809" spans="2:2">
      <c r="B1809" s="124"/>
    </row>
    <row r="1810" spans="2:2">
      <c r="B1810" s="124"/>
    </row>
    <row r="1811" spans="2:2">
      <c r="B1811" s="124"/>
    </row>
    <row r="1812" spans="2:2">
      <c r="B1812" s="124"/>
    </row>
    <row r="1813" spans="2:2">
      <c r="B1813" s="124"/>
    </row>
    <row r="1814" spans="2:2">
      <c r="B1814" s="124"/>
    </row>
    <row r="1815" spans="2:2">
      <c r="B1815" s="124"/>
    </row>
    <row r="1816" spans="2:2">
      <c r="B1816" s="124"/>
    </row>
    <row r="1817" spans="2:2">
      <c r="B1817" s="124"/>
    </row>
    <row r="1818" spans="2:2">
      <c r="B1818" s="124"/>
    </row>
    <row r="1819" spans="2:2">
      <c r="B1819" s="124"/>
    </row>
    <row r="1820" spans="2:2">
      <c r="B1820" s="124"/>
    </row>
    <row r="1821" spans="2:2">
      <c r="B1821" s="124"/>
    </row>
    <row r="1822" spans="2:2">
      <c r="B1822" s="124"/>
    </row>
    <row r="1823" spans="2:2">
      <c r="B1823" s="124"/>
    </row>
    <row r="1824" spans="2:2">
      <c r="B1824" s="124"/>
    </row>
    <row r="1825" spans="2:2">
      <c r="B1825" s="124"/>
    </row>
    <row r="1826" spans="2:2">
      <c r="B1826" s="124"/>
    </row>
    <row r="1827" spans="2:2">
      <c r="B1827" s="124"/>
    </row>
    <row r="1828" spans="2:2">
      <c r="B1828" s="124"/>
    </row>
    <row r="1829" spans="2:2">
      <c r="B1829" s="124"/>
    </row>
    <row r="1830" spans="2:2">
      <c r="B1830" s="124"/>
    </row>
    <row r="1831" spans="2:2">
      <c r="B1831" s="124"/>
    </row>
    <row r="1832" spans="2:2">
      <c r="B1832" s="124"/>
    </row>
    <row r="1833" spans="2:2">
      <c r="B1833" s="124"/>
    </row>
    <row r="1834" spans="2:2">
      <c r="B1834" s="124"/>
    </row>
    <row r="1835" spans="2:2">
      <c r="B1835" s="124"/>
    </row>
    <row r="1836" spans="2:2">
      <c r="B1836" s="124"/>
    </row>
    <row r="1837" spans="2:2">
      <c r="B1837" s="124"/>
    </row>
    <row r="1838" spans="2:2">
      <c r="B1838" s="124"/>
    </row>
    <row r="1839" spans="2:2">
      <c r="B1839" s="124"/>
    </row>
    <row r="1840" spans="2:2">
      <c r="B1840" s="124"/>
    </row>
    <row r="1841" spans="2:2">
      <c r="B1841" s="124"/>
    </row>
    <row r="1842" spans="2:2">
      <c r="B1842" s="124"/>
    </row>
    <row r="1843" spans="2:2">
      <c r="B1843" s="124"/>
    </row>
    <row r="1844" spans="2:2">
      <c r="B1844" s="124"/>
    </row>
    <row r="1845" spans="2:2">
      <c r="B1845" s="124"/>
    </row>
    <row r="1846" spans="2:2">
      <c r="B1846" s="124"/>
    </row>
    <row r="1847" spans="2:2">
      <c r="B1847" s="124"/>
    </row>
    <row r="1848" spans="2:2">
      <c r="B1848" s="124"/>
    </row>
    <row r="1849" spans="2:2">
      <c r="B1849" s="124"/>
    </row>
    <row r="1850" spans="2:2">
      <c r="B1850" s="124"/>
    </row>
    <row r="1851" spans="2:2">
      <c r="B1851" s="124"/>
    </row>
    <row r="1852" spans="2:2">
      <c r="B1852" s="124"/>
    </row>
    <row r="1853" spans="2:2">
      <c r="B1853" s="124"/>
    </row>
    <row r="1854" spans="2:2">
      <c r="B1854" s="124"/>
    </row>
    <row r="1855" spans="2:2">
      <c r="B1855" s="124"/>
    </row>
    <row r="1856" spans="2:2">
      <c r="B1856" s="124"/>
    </row>
    <row r="1857" spans="2:2">
      <c r="B1857" s="124"/>
    </row>
    <row r="1858" spans="2:2">
      <c r="B1858" s="124"/>
    </row>
    <row r="1859" spans="2:2">
      <c r="B1859" s="124"/>
    </row>
    <row r="1860" spans="2:2">
      <c r="B1860" s="124"/>
    </row>
    <row r="1861" spans="2:2">
      <c r="B1861" s="124"/>
    </row>
    <row r="1862" spans="2:2">
      <c r="B1862" s="124"/>
    </row>
    <row r="1863" spans="2:2">
      <c r="B1863" s="124"/>
    </row>
    <row r="1864" spans="2:2">
      <c r="B1864" s="124"/>
    </row>
    <row r="1865" spans="2:2">
      <c r="B1865" s="124"/>
    </row>
    <row r="1866" spans="2:2">
      <c r="B1866" s="124"/>
    </row>
    <row r="1867" spans="2:2">
      <c r="B1867" s="124"/>
    </row>
    <row r="1868" spans="2:2">
      <c r="B1868" s="124"/>
    </row>
    <row r="1869" spans="2:2">
      <c r="B1869" s="124"/>
    </row>
    <row r="1870" spans="2:2">
      <c r="B1870" s="124"/>
    </row>
    <row r="1871" spans="2:2">
      <c r="B1871" s="124"/>
    </row>
    <row r="1872" spans="2:2">
      <c r="B1872" s="124"/>
    </row>
    <row r="1873" spans="2:2">
      <c r="B1873" s="124"/>
    </row>
    <row r="1874" spans="2:2">
      <c r="B1874" s="124"/>
    </row>
    <row r="1875" spans="2:2">
      <c r="B1875" s="124"/>
    </row>
    <row r="1876" spans="2:2">
      <c r="B1876" s="124"/>
    </row>
    <row r="1877" spans="2:2">
      <c r="B1877" s="124"/>
    </row>
    <row r="1878" spans="2:2">
      <c r="B1878" s="124"/>
    </row>
    <row r="1879" spans="2:2">
      <c r="B1879" s="124"/>
    </row>
    <row r="1880" spans="2:2">
      <c r="B1880" s="124"/>
    </row>
    <row r="1881" spans="2:2">
      <c r="B1881" s="124"/>
    </row>
    <row r="1882" spans="2:2">
      <c r="B1882" s="124"/>
    </row>
    <row r="1883" spans="2:2">
      <c r="B1883" s="124"/>
    </row>
    <row r="1884" spans="2:2">
      <c r="B1884" s="124"/>
    </row>
    <row r="1885" spans="2:2">
      <c r="B1885" s="124"/>
    </row>
    <row r="1886" spans="2:2">
      <c r="B1886" s="124"/>
    </row>
    <row r="1887" spans="2:2">
      <c r="B1887" s="124"/>
    </row>
    <row r="1888" spans="2:2">
      <c r="B1888" s="124"/>
    </row>
    <row r="1889" spans="2:2">
      <c r="B1889" s="124"/>
    </row>
    <row r="1890" spans="2:2">
      <c r="B1890" s="124"/>
    </row>
    <row r="1891" spans="2:2">
      <c r="B1891" s="124"/>
    </row>
    <row r="1892" spans="2:2">
      <c r="B1892" s="124"/>
    </row>
    <row r="1893" spans="2:2">
      <c r="B1893" s="124"/>
    </row>
    <row r="1894" spans="2:2">
      <c r="B1894" s="124"/>
    </row>
    <row r="1895" spans="2:2">
      <c r="B1895" s="124"/>
    </row>
    <row r="1896" spans="2:2">
      <c r="B1896" s="124"/>
    </row>
    <row r="1897" spans="2:2">
      <c r="B1897" s="124"/>
    </row>
    <row r="1898" spans="2:2">
      <c r="B1898" s="124"/>
    </row>
    <row r="1899" spans="2:2">
      <c r="B1899" s="124"/>
    </row>
    <row r="1900" spans="2:2">
      <c r="B1900" s="124"/>
    </row>
    <row r="1901" spans="2:2">
      <c r="B1901" s="124"/>
    </row>
    <row r="1902" spans="2:2">
      <c r="B1902" s="124"/>
    </row>
    <row r="1903" spans="2:2">
      <c r="B1903" s="124"/>
    </row>
    <row r="1904" spans="2:2">
      <c r="B1904" s="124"/>
    </row>
    <row r="1905" spans="2:2">
      <c r="B1905" s="124"/>
    </row>
    <row r="1906" spans="2:2">
      <c r="B1906" s="124"/>
    </row>
    <row r="1907" spans="2:2">
      <c r="B1907" s="124"/>
    </row>
    <row r="1908" spans="2:2">
      <c r="B1908" s="124"/>
    </row>
    <row r="1909" spans="2:2">
      <c r="B1909" s="124"/>
    </row>
    <row r="1910" spans="2:2">
      <c r="B1910" s="124"/>
    </row>
    <row r="1911" spans="2:2">
      <c r="B1911" s="124"/>
    </row>
    <row r="1912" spans="2:2">
      <c r="B1912" s="124"/>
    </row>
    <row r="1913" spans="2:2">
      <c r="B1913" s="124"/>
    </row>
    <row r="1914" spans="2:2">
      <c r="B1914" s="124"/>
    </row>
    <row r="1915" spans="2:2">
      <c r="B1915" s="124"/>
    </row>
    <row r="1916" spans="2:2">
      <c r="B1916" s="124"/>
    </row>
    <row r="1917" spans="2:2">
      <c r="B1917" s="124"/>
    </row>
    <row r="1918" spans="2:2">
      <c r="B1918" s="124"/>
    </row>
    <row r="1919" spans="2:2">
      <c r="B1919" s="124"/>
    </row>
    <row r="1920" spans="2:2">
      <c r="B1920" s="124"/>
    </row>
    <row r="1921" spans="2:2">
      <c r="B1921" s="124"/>
    </row>
    <row r="1922" spans="2:2">
      <c r="B1922" s="124"/>
    </row>
    <row r="1923" spans="2:2">
      <c r="B1923" s="124"/>
    </row>
    <row r="1924" spans="2:2">
      <c r="B1924" s="124"/>
    </row>
    <row r="1925" spans="2:2">
      <c r="B1925" s="124"/>
    </row>
    <row r="1926" spans="2:2">
      <c r="B1926" s="124"/>
    </row>
    <row r="1927" spans="2:2">
      <c r="B1927" s="124"/>
    </row>
    <row r="1928" spans="2:2">
      <c r="B1928" s="124"/>
    </row>
    <row r="1929" spans="2:2">
      <c r="B1929" s="124"/>
    </row>
    <row r="1930" spans="2:2">
      <c r="B1930" s="124"/>
    </row>
    <row r="1931" spans="2:2">
      <c r="B1931" s="124"/>
    </row>
    <row r="1932" spans="2:2">
      <c r="B1932" s="124"/>
    </row>
    <row r="1933" spans="2:2">
      <c r="B1933" s="124"/>
    </row>
    <row r="1934" spans="2:2">
      <c r="B1934" s="124"/>
    </row>
    <row r="1935" spans="2:2">
      <c r="B1935" s="124"/>
    </row>
    <row r="1936" spans="2:2">
      <c r="B1936" s="124"/>
    </row>
    <row r="1937" spans="2:2">
      <c r="B1937" s="124"/>
    </row>
    <row r="1938" spans="2:2">
      <c r="B1938" s="124"/>
    </row>
    <row r="1939" spans="2:2">
      <c r="B1939" s="124"/>
    </row>
    <row r="1940" spans="2:2">
      <c r="B1940" s="124"/>
    </row>
    <row r="1941" spans="2:2">
      <c r="B1941" s="124"/>
    </row>
    <row r="1942" spans="2:2">
      <c r="B1942" s="124"/>
    </row>
    <row r="1943" spans="2:2">
      <c r="B1943" s="124"/>
    </row>
    <row r="1944" spans="2:2">
      <c r="B1944" s="124"/>
    </row>
    <row r="1945" spans="2:2">
      <c r="B1945" s="124"/>
    </row>
    <row r="1946" spans="2:2">
      <c r="B1946" s="124"/>
    </row>
    <row r="1947" spans="2:2">
      <c r="B1947" s="124"/>
    </row>
    <row r="1948" spans="2:2">
      <c r="B1948" s="124"/>
    </row>
    <row r="1949" spans="2:2">
      <c r="B1949" s="124"/>
    </row>
    <row r="1950" spans="2:2">
      <c r="B1950" s="124"/>
    </row>
    <row r="1951" spans="2:2">
      <c r="B1951" s="124"/>
    </row>
    <row r="1952" spans="2:2">
      <c r="B1952" s="124"/>
    </row>
    <row r="1953" spans="2:2">
      <c r="B1953" s="124"/>
    </row>
    <row r="1954" spans="2:2">
      <c r="B1954" s="124"/>
    </row>
    <row r="1955" spans="2:2">
      <c r="B1955" s="124"/>
    </row>
    <row r="1956" spans="2:2">
      <c r="B1956" s="124"/>
    </row>
    <row r="1957" spans="2:2">
      <c r="B1957" s="124"/>
    </row>
    <row r="1958" spans="2:2">
      <c r="B1958" s="124"/>
    </row>
    <row r="1959" spans="2:2">
      <c r="B1959" s="124"/>
    </row>
    <row r="1960" spans="2:2">
      <c r="B1960" s="124"/>
    </row>
    <row r="1961" spans="2:2">
      <c r="B1961" s="124"/>
    </row>
    <row r="1962" spans="2:2">
      <c r="B1962" s="124"/>
    </row>
    <row r="1963" spans="2:2">
      <c r="B1963" s="124"/>
    </row>
    <row r="1964" spans="2:2">
      <c r="B1964" s="124"/>
    </row>
    <row r="1965" spans="2:2">
      <c r="B1965" s="124"/>
    </row>
    <row r="1966" spans="2:2">
      <c r="B1966" s="124"/>
    </row>
    <row r="1967" spans="2:2">
      <c r="B1967" s="124"/>
    </row>
    <row r="1968" spans="2:2">
      <c r="B1968" s="124"/>
    </row>
    <row r="1969" spans="2:2">
      <c r="B1969" s="124"/>
    </row>
    <row r="1970" spans="2:2">
      <c r="B1970" s="124"/>
    </row>
    <row r="1971" spans="2:2">
      <c r="B1971" s="124"/>
    </row>
    <row r="1972" spans="2:2">
      <c r="B1972" s="124"/>
    </row>
    <row r="1973" spans="2:2">
      <c r="B1973" s="124"/>
    </row>
    <row r="1974" spans="2:2">
      <c r="B1974" s="124"/>
    </row>
    <row r="1975" spans="2:2">
      <c r="B1975" s="124"/>
    </row>
    <row r="1976" spans="2:2">
      <c r="B1976" s="124"/>
    </row>
    <row r="1977" spans="2:2">
      <c r="B1977" s="124"/>
    </row>
    <row r="1978" spans="2:2">
      <c r="B1978" s="124"/>
    </row>
    <row r="1979" spans="2:2">
      <c r="B1979" s="124"/>
    </row>
    <row r="1980" spans="2:2">
      <c r="B1980" s="124"/>
    </row>
    <row r="1981" spans="2:2">
      <c r="B1981" s="124"/>
    </row>
    <row r="1982" spans="2:2">
      <c r="B1982" s="124"/>
    </row>
    <row r="1983" spans="2:2">
      <c r="B1983" s="124"/>
    </row>
    <row r="1984" spans="2:2">
      <c r="B1984" s="124"/>
    </row>
    <row r="1985" spans="2:2">
      <c r="B1985" s="124"/>
    </row>
    <row r="1986" spans="2:2">
      <c r="B1986" s="124"/>
    </row>
    <row r="1987" spans="2:2">
      <c r="B1987" s="124"/>
    </row>
    <row r="1988" spans="2:2">
      <c r="B1988" s="124"/>
    </row>
    <row r="1989" spans="2:2">
      <c r="B1989" s="124"/>
    </row>
    <row r="1990" spans="2:2">
      <c r="B1990" s="124"/>
    </row>
    <row r="1991" spans="2:2">
      <c r="B1991" s="124"/>
    </row>
    <row r="1992" spans="2:2">
      <c r="B1992" s="124"/>
    </row>
    <row r="1993" spans="2:2">
      <c r="B1993" s="124"/>
    </row>
    <row r="1994" spans="2:2">
      <c r="B1994" s="124"/>
    </row>
    <row r="1995" spans="2:2">
      <c r="B1995" s="124"/>
    </row>
    <row r="1996" spans="2:2">
      <c r="B1996" s="124"/>
    </row>
    <row r="1997" spans="2:2">
      <c r="B1997" s="124"/>
    </row>
    <row r="1998" spans="2:2">
      <c r="B1998" s="124"/>
    </row>
    <row r="1999" spans="2:2">
      <c r="B1999" s="124"/>
    </row>
    <row r="2000" spans="2:2">
      <c r="B2000" s="124"/>
    </row>
    <row r="2001" spans="2:2">
      <c r="B2001" s="124"/>
    </row>
    <row r="2002" spans="2:2">
      <c r="B2002" s="124"/>
    </row>
    <row r="2003" spans="2:2">
      <c r="B2003" s="124"/>
    </row>
    <row r="2004" spans="2:2">
      <c r="B2004" s="124"/>
    </row>
    <row r="2005" spans="2:2">
      <c r="B2005" s="124"/>
    </row>
    <row r="2006" spans="2:2">
      <c r="B2006" s="124"/>
    </row>
    <row r="2007" spans="2:2">
      <c r="B2007" s="124"/>
    </row>
    <row r="2008" spans="2:2">
      <c r="B2008" s="124"/>
    </row>
    <row r="2009" spans="2:2">
      <c r="B2009" s="124"/>
    </row>
    <row r="2010" spans="2:2">
      <c r="B2010" s="124"/>
    </row>
    <row r="2011" spans="2:2">
      <c r="B2011" s="124"/>
    </row>
    <row r="2012" spans="2:2">
      <c r="B2012" s="124"/>
    </row>
    <row r="2013" spans="2:2">
      <c r="B2013" s="124"/>
    </row>
    <row r="2014" spans="2:2">
      <c r="B2014" s="124"/>
    </row>
    <row r="2015" spans="2:2">
      <c r="B2015" s="124"/>
    </row>
    <row r="2016" spans="2:2">
      <c r="B2016" s="124"/>
    </row>
    <row r="2017" spans="2:2">
      <c r="B2017" s="124"/>
    </row>
    <row r="2018" spans="2:2">
      <c r="B2018" s="124"/>
    </row>
    <row r="2019" spans="2:2">
      <c r="B2019" s="124"/>
    </row>
    <row r="2020" spans="2:2">
      <c r="B2020" s="124"/>
    </row>
    <row r="2021" spans="2:2">
      <c r="B2021" s="124"/>
    </row>
    <row r="2022" spans="2:2">
      <c r="B2022" s="124"/>
    </row>
    <row r="2023" spans="2:2">
      <c r="B2023" s="124"/>
    </row>
    <row r="2024" spans="2:2">
      <c r="B2024" s="124"/>
    </row>
    <row r="2025" spans="2:2">
      <c r="B2025" s="124"/>
    </row>
    <row r="2026" spans="2:2">
      <c r="B2026" s="124"/>
    </row>
    <row r="2027" spans="2:2">
      <c r="B2027" s="124"/>
    </row>
    <row r="2028" spans="2:2">
      <c r="B2028" s="124"/>
    </row>
    <row r="2029" spans="2:2">
      <c r="B2029" s="124"/>
    </row>
    <row r="2030" spans="2:2">
      <c r="B2030" s="124"/>
    </row>
    <row r="2031" spans="2:2">
      <c r="B2031" s="124"/>
    </row>
    <row r="2032" spans="2:2">
      <c r="B2032" s="124"/>
    </row>
    <row r="2033" spans="2:2">
      <c r="B2033" s="124"/>
    </row>
    <row r="2034" spans="2:2">
      <c r="B2034" s="124"/>
    </row>
    <row r="2035" spans="2:2">
      <c r="B2035" s="124"/>
    </row>
    <row r="2036" spans="2:2">
      <c r="B2036" s="124"/>
    </row>
    <row r="2037" spans="2:2">
      <c r="B2037" s="124"/>
    </row>
    <row r="2038" spans="2:2">
      <c r="B2038" s="124"/>
    </row>
    <row r="2039" spans="2:2">
      <c r="B2039" s="124"/>
    </row>
    <row r="2040" spans="2:2">
      <c r="B2040" s="124"/>
    </row>
    <row r="2041" spans="2:2">
      <c r="B2041" s="124"/>
    </row>
    <row r="2042" spans="2:2">
      <c r="B2042" s="124"/>
    </row>
    <row r="2043" spans="2:2">
      <c r="B2043" s="124"/>
    </row>
    <row r="2044" spans="2:2">
      <c r="B2044" s="124"/>
    </row>
    <row r="2045" spans="2:2">
      <c r="B2045" s="124"/>
    </row>
    <row r="2046" spans="2:2">
      <c r="B2046" s="124"/>
    </row>
    <row r="2047" spans="2:2">
      <c r="B2047" s="124"/>
    </row>
    <row r="2048" spans="2:2">
      <c r="B2048" s="124"/>
    </row>
    <row r="2049" spans="2:2">
      <c r="B2049" s="124"/>
    </row>
    <row r="2050" spans="2:2">
      <c r="B2050" s="124"/>
    </row>
    <row r="2051" spans="2:2">
      <c r="B2051" s="124"/>
    </row>
    <row r="2052" spans="2:2">
      <c r="B2052" s="124"/>
    </row>
    <row r="2053" spans="2:2">
      <c r="B2053" s="124"/>
    </row>
    <row r="2054" spans="2:2">
      <c r="B2054" s="124"/>
    </row>
    <row r="2055" spans="2:2">
      <c r="B2055" s="124"/>
    </row>
    <row r="2056" spans="2:2">
      <c r="B2056" s="124"/>
    </row>
    <row r="2057" spans="2:2">
      <c r="B2057" s="124"/>
    </row>
    <row r="2058" spans="2:2">
      <c r="B2058" s="124"/>
    </row>
    <row r="2059" spans="2:2">
      <c r="B2059" s="124"/>
    </row>
    <row r="2060" spans="2:2">
      <c r="B2060" s="124"/>
    </row>
    <row r="2061" spans="2:2">
      <c r="B2061" s="124"/>
    </row>
    <row r="2062" spans="2:2">
      <c r="B2062" s="124"/>
    </row>
    <row r="2063" spans="2:2">
      <c r="B2063" s="124"/>
    </row>
    <row r="2064" spans="2:2">
      <c r="B2064" s="124"/>
    </row>
    <row r="2065" spans="2:2">
      <c r="B2065" s="124"/>
    </row>
    <row r="2066" spans="2:2">
      <c r="B2066" s="124"/>
    </row>
    <row r="2067" spans="2:2">
      <c r="B2067" s="124"/>
    </row>
    <row r="2068" spans="2:2">
      <c r="B2068" s="124"/>
    </row>
    <row r="2069" spans="2:2">
      <c r="B2069" s="124"/>
    </row>
    <row r="2070" spans="2:2">
      <c r="B2070" s="124"/>
    </row>
    <row r="2071" spans="2:2">
      <c r="B2071" s="124"/>
    </row>
    <row r="2072" spans="2:2">
      <c r="B2072" s="124"/>
    </row>
    <row r="2073" spans="2:2">
      <c r="B2073" s="124"/>
    </row>
    <row r="2074" spans="2:2">
      <c r="B2074" s="124"/>
    </row>
    <row r="2075" spans="2:2">
      <c r="B2075" s="124"/>
    </row>
    <row r="2076" spans="2:2">
      <c r="B2076" s="124"/>
    </row>
    <row r="2077" spans="2:2">
      <c r="B2077" s="124"/>
    </row>
    <row r="2078" spans="2:2">
      <c r="B2078" s="124"/>
    </row>
    <row r="2079" spans="2:2">
      <c r="B2079" s="124"/>
    </row>
    <row r="2080" spans="2:2">
      <c r="B2080" s="124"/>
    </row>
    <row r="2081" spans="2:2">
      <c r="B2081" s="124"/>
    </row>
    <row r="2082" spans="2:2">
      <c r="B2082" s="124"/>
    </row>
    <row r="2083" spans="2:2">
      <c r="B2083" s="124"/>
    </row>
    <row r="2084" spans="2:2">
      <c r="B2084" s="124"/>
    </row>
    <row r="2085" spans="2:2">
      <c r="B2085" s="124"/>
    </row>
    <row r="2086" spans="2:2">
      <c r="B2086" s="124"/>
    </row>
    <row r="2087" spans="2:2">
      <c r="B2087" s="124"/>
    </row>
    <row r="2088" spans="2:2">
      <c r="B2088" s="124"/>
    </row>
    <row r="2089" spans="2:2">
      <c r="B2089" s="124"/>
    </row>
    <row r="2090" spans="2:2">
      <c r="B2090" s="124"/>
    </row>
    <row r="2091" spans="2:2">
      <c r="B2091" s="124"/>
    </row>
    <row r="2092" spans="2:2">
      <c r="B2092" s="124"/>
    </row>
    <row r="2093" spans="2:2">
      <c r="B2093" s="124"/>
    </row>
    <row r="2094" spans="2:2">
      <c r="B2094" s="124"/>
    </row>
    <row r="2095" spans="2:2">
      <c r="B2095" s="124"/>
    </row>
    <row r="2096" spans="2:2">
      <c r="B2096" s="124"/>
    </row>
    <row r="2097" spans="2:2">
      <c r="B2097" s="124"/>
    </row>
    <row r="2098" spans="2:2">
      <c r="B2098" s="124"/>
    </row>
    <row r="2099" spans="2:2">
      <c r="B2099" s="124"/>
    </row>
    <row r="2100" spans="2:2">
      <c r="B2100" s="124"/>
    </row>
    <row r="2101" spans="2:2">
      <c r="B2101" s="124"/>
    </row>
    <row r="2102" spans="2:2">
      <c r="B2102" s="124"/>
    </row>
    <row r="2103" spans="2:2">
      <c r="B2103" s="124"/>
    </row>
    <row r="2104" spans="2:2">
      <c r="B2104" s="124"/>
    </row>
    <row r="2105" spans="2:2">
      <c r="B2105" s="124"/>
    </row>
    <row r="2106" spans="2:2">
      <c r="B2106" s="124"/>
    </row>
    <row r="2107" spans="2:2">
      <c r="B2107" s="124"/>
    </row>
    <row r="2108" spans="2:2">
      <c r="B2108" s="124"/>
    </row>
    <row r="2109" spans="2:2">
      <c r="B2109" s="124"/>
    </row>
    <row r="2110" spans="2:2">
      <c r="B2110" s="124"/>
    </row>
    <row r="2111" spans="2:2">
      <c r="B2111" s="124"/>
    </row>
    <row r="2112" spans="2:2">
      <c r="B2112" s="124"/>
    </row>
    <row r="2113" spans="2:2">
      <c r="B2113" s="124"/>
    </row>
    <row r="2114" spans="2:2">
      <c r="B2114" s="124"/>
    </row>
    <row r="2115" spans="2:2">
      <c r="B2115" s="124"/>
    </row>
    <row r="2116" spans="2:2">
      <c r="B2116" s="124"/>
    </row>
    <row r="2117" spans="2:2">
      <c r="B2117" s="124"/>
    </row>
    <row r="2118" spans="2:2">
      <c r="B2118" s="124"/>
    </row>
    <row r="2119" spans="2:2">
      <c r="B2119" s="124"/>
    </row>
    <row r="2120" spans="2:2">
      <c r="B2120" s="124"/>
    </row>
    <row r="2121" spans="2:2">
      <c r="B2121" s="124"/>
    </row>
    <row r="2122" spans="2:2">
      <c r="B2122" s="124"/>
    </row>
    <row r="2123" spans="2:2">
      <c r="B2123" s="124"/>
    </row>
    <row r="2124" spans="2:2">
      <c r="B2124" s="124"/>
    </row>
    <row r="2125" spans="2:2">
      <c r="B2125" s="124"/>
    </row>
    <row r="2126" spans="2:2">
      <c r="B2126" s="124"/>
    </row>
    <row r="2127" spans="2:2">
      <c r="B2127" s="124"/>
    </row>
    <row r="2128" spans="2:2">
      <c r="B2128" s="124"/>
    </row>
    <row r="2129" spans="2:2">
      <c r="B2129" s="124"/>
    </row>
    <row r="2130" spans="2:2">
      <c r="B2130" s="124"/>
    </row>
    <row r="2131" spans="2:2">
      <c r="B2131" s="124"/>
    </row>
    <row r="2132" spans="2:2">
      <c r="B2132" s="124"/>
    </row>
    <row r="2133" spans="2:2">
      <c r="B2133" s="124"/>
    </row>
    <row r="2134" spans="2:2">
      <c r="B2134" s="124"/>
    </row>
    <row r="2135" spans="2:2">
      <c r="B2135" s="124"/>
    </row>
    <row r="2136" spans="2:2">
      <c r="B2136" s="124"/>
    </row>
    <row r="2137" spans="2:2">
      <c r="B2137" s="124"/>
    </row>
    <row r="2138" spans="2:2">
      <c r="B2138" s="124"/>
    </row>
    <row r="2139" spans="2:2">
      <c r="B2139" s="124"/>
    </row>
    <row r="2140" spans="2:2">
      <c r="B2140" s="124"/>
    </row>
    <row r="2141" spans="2:2">
      <c r="B2141" s="124"/>
    </row>
    <row r="2142" spans="2:2">
      <c r="B2142" s="124"/>
    </row>
    <row r="2143" spans="2:2">
      <c r="B2143" s="124"/>
    </row>
    <row r="2144" spans="2:2">
      <c r="B2144" s="124"/>
    </row>
    <row r="2145" spans="2:2">
      <c r="B2145" s="124"/>
    </row>
    <row r="2146" spans="2:2">
      <c r="B2146" s="124"/>
    </row>
    <row r="2147" spans="2:2">
      <c r="B2147" s="124"/>
    </row>
    <row r="2148" spans="2:2">
      <c r="B2148" s="124"/>
    </row>
    <row r="2149" spans="2:2">
      <c r="B2149" s="124"/>
    </row>
    <row r="2150" spans="2:2">
      <c r="B2150" s="124"/>
    </row>
    <row r="2151" spans="2:2">
      <c r="B2151" s="124"/>
    </row>
    <row r="2152" spans="2:2">
      <c r="B2152" s="124"/>
    </row>
    <row r="2153" spans="2:2">
      <c r="B2153" s="124"/>
    </row>
    <row r="2154" spans="2:2">
      <c r="B2154" s="124"/>
    </row>
    <row r="2155" spans="2:2">
      <c r="B2155" s="124"/>
    </row>
    <row r="2156" spans="2:2">
      <c r="B2156" s="124"/>
    </row>
    <row r="2157" spans="2:2">
      <c r="B2157" s="124"/>
    </row>
    <row r="2158" spans="2:2">
      <c r="B2158" s="124"/>
    </row>
    <row r="2159" spans="2:2">
      <c r="B2159" s="124"/>
    </row>
    <row r="2160" spans="2:2">
      <c r="B2160" s="124"/>
    </row>
    <row r="2161" spans="2:2">
      <c r="B2161" s="124"/>
    </row>
    <row r="2162" spans="2:2">
      <c r="B2162" s="124"/>
    </row>
    <row r="2163" spans="2:2">
      <c r="B2163" s="124"/>
    </row>
    <row r="2164" spans="2:2">
      <c r="B2164" s="124"/>
    </row>
    <row r="2165" spans="2:2">
      <c r="B2165" s="124"/>
    </row>
    <row r="2166" spans="2:2">
      <c r="B2166" s="124"/>
    </row>
    <row r="2167" spans="2:2">
      <c r="B2167" s="124"/>
    </row>
    <row r="2168" spans="2:2">
      <c r="B2168" s="124"/>
    </row>
    <row r="2169" spans="2:2">
      <c r="B2169" s="124"/>
    </row>
    <row r="2170" spans="2:2">
      <c r="B2170" s="124"/>
    </row>
    <row r="2171" spans="2:2">
      <c r="B2171" s="124"/>
    </row>
    <row r="2172" spans="2:2">
      <c r="B2172" s="124"/>
    </row>
    <row r="2173" spans="2:2">
      <c r="B2173" s="124"/>
    </row>
    <row r="2174" spans="2:2">
      <c r="B2174" s="124"/>
    </row>
    <row r="2175" spans="2:2">
      <c r="B2175" s="124"/>
    </row>
    <row r="2176" spans="2:2">
      <c r="B2176" s="124"/>
    </row>
    <row r="2177" spans="2:2">
      <c r="B2177" s="124"/>
    </row>
    <row r="2178" spans="2:2">
      <c r="B2178" s="124"/>
    </row>
    <row r="2179" spans="2:2">
      <c r="B2179" s="124"/>
    </row>
    <row r="2180" spans="2:2">
      <c r="B2180" s="124"/>
    </row>
    <row r="2181" spans="2:2">
      <c r="B2181" s="124"/>
    </row>
    <row r="2182" spans="2:2">
      <c r="B2182" s="124"/>
    </row>
    <row r="2183" spans="2:2">
      <c r="B2183" s="124"/>
    </row>
    <row r="2184" spans="2:2">
      <c r="B2184" s="124"/>
    </row>
    <row r="2185" spans="2:2">
      <c r="B2185" s="124"/>
    </row>
    <row r="2186" spans="2:2">
      <c r="B2186" s="124"/>
    </row>
    <row r="2187" spans="2:2">
      <c r="B2187" s="124"/>
    </row>
    <row r="2188" spans="2:2">
      <c r="B2188" s="124"/>
    </row>
    <row r="2189" spans="2:2">
      <c r="B2189" s="124"/>
    </row>
    <row r="2190" spans="2:2">
      <c r="B2190" s="124"/>
    </row>
    <row r="2191" spans="2:2">
      <c r="B2191" s="124"/>
    </row>
    <row r="2192" spans="2:2">
      <c r="B2192" s="124"/>
    </row>
    <row r="2193" spans="2:2">
      <c r="B2193" s="124"/>
    </row>
    <row r="2194" spans="2:2">
      <c r="B2194" s="124"/>
    </row>
    <row r="2195" spans="2:2">
      <c r="B2195" s="124"/>
    </row>
    <row r="2196" spans="2:2">
      <c r="B2196" s="124"/>
    </row>
    <row r="2197" spans="2:2">
      <c r="B2197" s="124"/>
    </row>
    <row r="2198" spans="2:2">
      <c r="B2198" s="124"/>
    </row>
    <row r="2199" spans="2:2">
      <c r="B2199" s="124"/>
    </row>
    <row r="2200" spans="2:2">
      <c r="B2200" s="124"/>
    </row>
    <row r="2201" spans="2:2">
      <c r="B2201" s="124"/>
    </row>
    <row r="2202" spans="2:2">
      <c r="B2202" s="124"/>
    </row>
    <row r="2203" spans="2:2">
      <c r="B2203" s="124"/>
    </row>
    <row r="2204" spans="2:2">
      <c r="B2204" s="124"/>
    </row>
    <row r="2205" spans="2:2">
      <c r="B2205" s="124"/>
    </row>
    <row r="2206" spans="2:2">
      <c r="B2206" s="124"/>
    </row>
    <row r="2207" spans="2:2">
      <c r="B2207" s="124"/>
    </row>
    <row r="2208" spans="2:2">
      <c r="B2208" s="124"/>
    </row>
    <row r="2209" spans="2:2">
      <c r="B2209" s="124"/>
    </row>
    <row r="2210" spans="2:2">
      <c r="B2210" s="124"/>
    </row>
    <row r="2211" spans="2:2">
      <c r="B2211" s="124"/>
    </row>
    <row r="2212" spans="2:2">
      <c r="B2212" s="124"/>
    </row>
    <row r="2213" spans="2:2">
      <c r="B2213" s="124"/>
    </row>
    <row r="2214" spans="2:2">
      <c r="B2214" s="124"/>
    </row>
    <row r="2215" spans="2:2">
      <c r="B2215" s="124"/>
    </row>
    <row r="2216" spans="2:2">
      <c r="B2216" s="124"/>
    </row>
    <row r="2217" spans="2:2">
      <c r="B2217" s="124"/>
    </row>
    <row r="2218" spans="2:2">
      <c r="B2218" s="124"/>
    </row>
    <row r="2219" spans="2:2">
      <c r="B2219" s="124"/>
    </row>
    <row r="2220" spans="2:2">
      <c r="B2220" s="124"/>
    </row>
    <row r="2221" spans="2:2">
      <c r="B2221" s="124"/>
    </row>
    <row r="2222" spans="2:2">
      <c r="B2222" s="124"/>
    </row>
    <row r="2223" spans="2:2">
      <c r="B2223" s="124"/>
    </row>
    <row r="2224" spans="2:2">
      <c r="B2224" s="124"/>
    </row>
    <row r="2225" spans="2:2">
      <c r="B2225" s="124"/>
    </row>
    <row r="2226" spans="2:2">
      <c r="B2226" s="124"/>
    </row>
    <row r="2227" spans="2:2">
      <c r="B2227" s="124"/>
    </row>
    <row r="2228" spans="2:2">
      <c r="B2228" s="124"/>
    </row>
    <row r="2229" spans="2:2">
      <c r="B2229" s="124"/>
    </row>
    <row r="2230" spans="2:2">
      <c r="B2230" s="124"/>
    </row>
    <row r="2231" spans="2:2">
      <c r="B2231" s="124"/>
    </row>
    <row r="2232" spans="2:2">
      <c r="B2232" s="124"/>
    </row>
    <row r="2233" spans="2:2">
      <c r="B2233" s="124"/>
    </row>
    <row r="2234" spans="2:2">
      <c r="B2234" s="124"/>
    </row>
    <row r="2235" spans="2:2">
      <c r="B2235" s="124"/>
    </row>
    <row r="2236" spans="2:2">
      <c r="B2236" s="124"/>
    </row>
    <row r="2237" spans="2:2">
      <c r="B2237" s="124"/>
    </row>
    <row r="2238" spans="2:2">
      <c r="B2238" s="124"/>
    </row>
    <row r="2239" spans="2:2">
      <c r="B2239" s="124"/>
    </row>
    <row r="2240" spans="2:2">
      <c r="B2240" s="124"/>
    </row>
    <row r="2241" spans="2:2">
      <c r="B2241" s="124"/>
    </row>
    <row r="2242" spans="2:2">
      <c r="B2242" s="124"/>
    </row>
    <row r="2243" spans="2:2">
      <c r="B2243" s="124"/>
    </row>
    <row r="2244" spans="2:2">
      <c r="B2244" s="124"/>
    </row>
    <row r="2245" spans="2:2">
      <c r="B2245" s="124"/>
    </row>
    <row r="2246" spans="2:2">
      <c r="B2246" s="124"/>
    </row>
    <row r="2247" spans="2:2">
      <c r="B2247" s="124"/>
    </row>
    <row r="2248" spans="2:2">
      <c r="B2248" s="124"/>
    </row>
    <row r="2249" spans="2:2">
      <c r="B2249" s="124"/>
    </row>
    <row r="2250" spans="2:2">
      <c r="B2250" s="124"/>
    </row>
    <row r="2251" spans="2:2">
      <c r="B2251" s="124"/>
    </row>
    <row r="2252" spans="2:2">
      <c r="B2252" s="124"/>
    </row>
    <row r="2253" spans="2:2">
      <c r="B2253" s="124"/>
    </row>
    <row r="2254" spans="2:2">
      <c r="B2254" s="124"/>
    </row>
    <row r="2255" spans="2:2">
      <c r="B2255" s="124"/>
    </row>
    <row r="2256" spans="2:2">
      <c r="B2256" s="124"/>
    </row>
    <row r="2257" spans="2:2">
      <c r="B2257" s="124"/>
    </row>
    <row r="2258" spans="2:2">
      <c r="B2258" s="124"/>
    </row>
    <row r="2259" spans="2:2">
      <c r="B2259" s="124"/>
    </row>
    <row r="2260" spans="2:2">
      <c r="B2260" s="124"/>
    </row>
    <row r="2261" spans="2:2">
      <c r="B2261" s="124"/>
    </row>
    <row r="2262" spans="2:2">
      <c r="B2262" s="124"/>
    </row>
    <row r="2263" spans="2:2">
      <c r="B2263" s="124"/>
    </row>
    <row r="2264" spans="2:2">
      <c r="B2264" s="124"/>
    </row>
    <row r="2265" spans="2:2">
      <c r="B2265" s="124"/>
    </row>
    <row r="2266" spans="2:2">
      <c r="B2266" s="124"/>
    </row>
    <row r="2267" spans="2:2">
      <c r="B2267" s="124"/>
    </row>
    <row r="2268" spans="2:2">
      <c r="B2268" s="124"/>
    </row>
    <row r="2269" spans="2:2">
      <c r="B2269" s="124"/>
    </row>
    <row r="2270" spans="2:2">
      <c r="B2270" s="124"/>
    </row>
    <row r="2271" spans="2:2">
      <c r="B2271" s="124"/>
    </row>
    <row r="2272" spans="2:2">
      <c r="B2272" s="124"/>
    </row>
    <row r="2273" spans="2:2">
      <c r="B2273" s="124"/>
    </row>
    <row r="2274" spans="2:2">
      <c r="B2274" s="124"/>
    </row>
    <row r="2275" spans="2:2">
      <c r="B2275" s="124"/>
    </row>
    <row r="2276" spans="2:2">
      <c r="B2276" s="124"/>
    </row>
    <row r="2277" spans="2:2">
      <c r="B2277" s="124"/>
    </row>
    <row r="2278" spans="2:2">
      <c r="B2278" s="124"/>
    </row>
    <row r="2279" spans="2:2">
      <c r="B2279" s="124"/>
    </row>
    <row r="2280" spans="2:2">
      <c r="B2280" s="124"/>
    </row>
    <row r="2281" spans="2:2">
      <c r="B2281" s="124"/>
    </row>
    <row r="2282" spans="2:2">
      <c r="B2282" s="124"/>
    </row>
    <row r="2283" spans="2:2">
      <c r="B2283" s="124"/>
    </row>
    <row r="2284" spans="2:2">
      <c r="B2284" s="124"/>
    </row>
    <row r="2285" spans="2:2">
      <c r="B2285" s="124"/>
    </row>
    <row r="2286" spans="2:2">
      <c r="B2286" s="124"/>
    </row>
    <row r="2287" spans="2:2">
      <c r="B2287" s="124"/>
    </row>
    <row r="2288" spans="2:2">
      <c r="B2288" s="124"/>
    </row>
    <row r="2289" spans="2:2">
      <c r="B2289" s="124"/>
    </row>
    <row r="2290" spans="2:2">
      <c r="B2290" s="124"/>
    </row>
    <row r="2291" spans="2:2">
      <c r="B2291" s="124"/>
    </row>
    <row r="2292" spans="2:2">
      <c r="B2292" s="124"/>
    </row>
    <row r="2293" spans="2:2">
      <c r="B2293" s="124"/>
    </row>
    <row r="2294" spans="2:2">
      <c r="B2294" s="124"/>
    </row>
    <row r="2295" spans="2:2">
      <c r="B2295" s="124"/>
    </row>
    <row r="2296" spans="2:2">
      <c r="B2296" s="124"/>
    </row>
    <row r="2297" spans="2:2">
      <c r="B2297" s="124"/>
    </row>
    <row r="2298" spans="2:2">
      <c r="B2298" s="124"/>
    </row>
    <row r="2299" spans="2:2">
      <c r="B2299" s="124"/>
    </row>
    <row r="2300" spans="2:2">
      <c r="B2300" s="124"/>
    </row>
    <row r="2301" spans="2:2">
      <c r="B2301" s="124"/>
    </row>
    <row r="2302" spans="2:2">
      <c r="B2302" s="124"/>
    </row>
    <row r="2303" spans="2:2">
      <c r="B2303" s="124"/>
    </row>
    <row r="2304" spans="2:2">
      <c r="B2304" s="124"/>
    </row>
    <row r="2305" spans="2:2">
      <c r="B2305" s="124"/>
    </row>
    <row r="2306" spans="2:2">
      <c r="B2306" s="124"/>
    </row>
    <row r="2307" spans="2:2">
      <c r="B2307" s="124"/>
    </row>
    <row r="2308" spans="2:2">
      <c r="B2308" s="124"/>
    </row>
    <row r="2309" spans="2:2">
      <c r="B2309" s="124"/>
    </row>
    <row r="2310" spans="2:2">
      <c r="B2310" s="124"/>
    </row>
    <row r="2311" spans="2:2">
      <c r="B2311" s="124"/>
    </row>
    <row r="2312" spans="2:2">
      <c r="B2312" s="124"/>
    </row>
    <row r="2313" spans="2:2">
      <c r="B2313" s="124"/>
    </row>
    <row r="2314" spans="2:2">
      <c r="B2314" s="124"/>
    </row>
    <row r="2315" spans="2:2">
      <c r="B2315" s="124"/>
    </row>
    <row r="2316" spans="2:2">
      <c r="B2316" s="124"/>
    </row>
    <row r="2317" spans="2:2">
      <c r="B2317" s="124"/>
    </row>
    <row r="2318" spans="2:2">
      <c r="B2318" s="124"/>
    </row>
    <row r="2319" spans="2:2">
      <c r="B2319" s="124"/>
    </row>
    <row r="2320" spans="2:2">
      <c r="B2320" s="124"/>
    </row>
    <row r="2321" spans="2:2">
      <c r="B2321" s="124"/>
    </row>
    <row r="2322" spans="2:2">
      <c r="B2322" s="124"/>
    </row>
    <row r="2323" spans="2:2">
      <c r="B2323" s="124"/>
    </row>
    <row r="2324" spans="2:2">
      <c r="B2324" s="124"/>
    </row>
    <row r="2325" spans="2:2">
      <c r="B2325" s="124"/>
    </row>
    <row r="2326" spans="2:2">
      <c r="B2326" s="124"/>
    </row>
    <row r="2327" spans="2:2">
      <c r="B2327" s="124"/>
    </row>
    <row r="2328" spans="2:2">
      <c r="B2328" s="124"/>
    </row>
    <row r="2329" spans="2:2">
      <c r="B2329" s="124"/>
    </row>
    <row r="2330" spans="2:2">
      <c r="B2330" s="124"/>
    </row>
    <row r="2331" spans="2:2">
      <c r="B2331" s="124"/>
    </row>
    <row r="2332" spans="2:2">
      <c r="B2332" s="124"/>
    </row>
    <row r="2333" spans="2:2">
      <c r="B2333" s="124"/>
    </row>
    <row r="2334" spans="2:2">
      <c r="B2334" s="124"/>
    </row>
    <row r="2335" spans="2:2">
      <c r="B2335" s="124"/>
    </row>
    <row r="2336" spans="2:2">
      <c r="B2336" s="124"/>
    </row>
    <row r="2337" spans="2:2">
      <c r="B2337" s="124"/>
    </row>
    <row r="2338" spans="2:2">
      <c r="B2338" s="124"/>
    </row>
    <row r="2339" spans="2:2">
      <c r="B2339" s="124"/>
    </row>
    <row r="2340" spans="2:2">
      <c r="B2340" s="124"/>
    </row>
    <row r="2341" spans="2:2">
      <c r="B2341" s="124"/>
    </row>
    <row r="2342" spans="2:2">
      <c r="B2342" s="124"/>
    </row>
    <row r="2343" spans="2:2">
      <c r="B2343" s="124"/>
    </row>
    <row r="2344" spans="2:2">
      <c r="B2344" s="124"/>
    </row>
    <row r="2345" spans="2:2">
      <c r="B2345" s="124"/>
    </row>
    <row r="2346" spans="2:2">
      <c r="B2346" s="124"/>
    </row>
    <row r="2347" spans="2:2">
      <c r="B2347" s="124"/>
    </row>
    <row r="2348" spans="2:2">
      <c r="B2348" s="124"/>
    </row>
    <row r="2349" spans="2:2">
      <c r="B2349" s="124"/>
    </row>
    <row r="2350" spans="2:2">
      <c r="B2350" s="124"/>
    </row>
    <row r="2351" spans="2:2">
      <c r="B2351" s="124"/>
    </row>
    <row r="2352" spans="2:2">
      <c r="B2352" s="124"/>
    </row>
    <row r="2353" spans="2:2">
      <c r="B2353" s="124"/>
    </row>
    <row r="2354" spans="2:2">
      <c r="B2354" s="124"/>
    </row>
    <row r="2355" spans="2:2">
      <c r="B2355" s="124"/>
    </row>
    <row r="2356" spans="2:2">
      <c r="B2356" s="124"/>
    </row>
    <row r="2357" spans="2:2">
      <c r="B2357" s="124"/>
    </row>
    <row r="2358" spans="2:2">
      <c r="B2358" s="124"/>
    </row>
    <row r="2359" spans="2:2">
      <c r="B2359" s="124"/>
    </row>
    <row r="2360" spans="2:2">
      <c r="B2360" s="124"/>
    </row>
    <row r="2361" spans="2:2">
      <c r="B2361" s="124"/>
    </row>
    <row r="2362" spans="2:2">
      <c r="B2362" s="124"/>
    </row>
    <row r="2363" spans="2:2">
      <c r="B2363" s="124"/>
    </row>
    <row r="2364" spans="2:2">
      <c r="B2364" s="124"/>
    </row>
    <row r="2365" spans="2:2">
      <c r="B2365" s="124"/>
    </row>
    <row r="2366" spans="2:2">
      <c r="B2366" s="124"/>
    </row>
    <row r="2367" spans="2:2">
      <c r="B2367" s="124"/>
    </row>
    <row r="2368" spans="2:2">
      <c r="B2368" s="124"/>
    </row>
    <row r="2369" spans="2:2">
      <c r="B2369" s="124"/>
    </row>
    <row r="2370" spans="2:2">
      <c r="B2370" s="124"/>
    </row>
    <row r="2371" spans="2:2">
      <c r="B2371" s="124"/>
    </row>
    <row r="2372" spans="2:2">
      <c r="B2372" s="124"/>
    </row>
    <row r="2373" spans="2:2">
      <c r="B2373" s="124"/>
    </row>
    <row r="2374" spans="2:2">
      <c r="B2374" s="124"/>
    </row>
    <row r="2375" spans="2:2">
      <c r="B2375" s="124"/>
    </row>
    <row r="2376" spans="2:2">
      <c r="B2376" s="124"/>
    </row>
    <row r="2377" spans="2:2">
      <c r="B2377" s="124"/>
    </row>
    <row r="2378" spans="2:2">
      <c r="B2378" s="124"/>
    </row>
    <row r="2379" spans="2:2">
      <c r="B2379" s="124"/>
    </row>
    <row r="2380" spans="2:2">
      <c r="B2380" s="124"/>
    </row>
    <row r="2381" spans="2:2">
      <c r="B2381" s="124"/>
    </row>
    <row r="2382" spans="2:2">
      <c r="B2382" s="124"/>
    </row>
    <row r="2383" spans="2:2">
      <c r="B2383" s="124"/>
    </row>
    <row r="2384" spans="2:2">
      <c r="B2384" s="124"/>
    </row>
    <row r="2385" spans="2:2">
      <c r="B2385" s="124"/>
    </row>
    <row r="2386" spans="2:2">
      <c r="B2386" s="124"/>
    </row>
    <row r="2387" spans="2:2">
      <c r="B2387" s="124"/>
    </row>
    <row r="2388" spans="2:2">
      <c r="B2388" s="124"/>
    </row>
    <row r="2389" spans="2:2">
      <c r="B2389" s="124"/>
    </row>
    <row r="2390" spans="2:2">
      <c r="B2390" s="124"/>
    </row>
    <row r="2391" spans="2:2">
      <c r="B2391" s="124"/>
    </row>
    <row r="2392" spans="2:2">
      <c r="B2392" s="124"/>
    </row>
    <row r="2393" spans="2:2">
      <c r="B2393" s="124"/>
    </row>
    <row r="2394" spans="2:2">
      <c r="B2394" s="124"/>
    </row>
    <row r="2395" spans="2:2">
      <c r="B2395" s="124"/>
    </row>
    <row r="2396" spans="2:2">
      <c r="B2396" s="124"/>
    </row>
    <row r="2397" spans="2:2">
      <c r="B2397" s="124"/>
    </row>
    <row r="2398" spans="2:2">
      <c r="B2398" s="124"/>
    </row>
    <row r="2399" spans="2:2">
      <c r="B2399" s="124"/>
    </row>
    <row r="2400" spans="2:2">
      <c r="B2400" s="124"/>
    </row>
    <row r="2401" spans="2:2">
      <c r="B2401" s="124"/>
    </row>
    <row r="2402" spans="2:2">
      <c r="B2402" s="124"/>
    </row>
    <row r="2403" spans="2:2">
      <c r="B2403" s="124"/>
    </row>
    <row r="2404" spans="2:2">
      <c r="B2404" s="124"/>
    </row>
    <row r="2405" spans="2:2">
      <c r="B2405" s="124"/>
    </row>
    <row r="2406" spans="2:2">
      <c r="B2406" s="124"/>
    </row>
    <row r="2407" spans="2:2">
      <c r="B2407" s="124"/>
    </row>
    <row r="2408" spans="2:2">
      <c r="B2408" s="124"/>
    </row>
    <row r="2409" spans="2:2">
      <c r="B2409" s="124"/>
    </row>
    <row r="2410" spans="2:2">
      <c r="B2410" s="124"/>
    </row>
    <row r="2411" spans="2:2">
      <c r="B2411" s="124"/>
    </row>
    <row r="2412" spans="2:2">
      <c r="B2412" s="124"/>
    </row>
    <row r="2413" spans="2:2">
      <c r="B2413" s="124"/>
    </row>
    <row r="2414" spans="2:2">
      <c r="B2414" s="124"/>
    </row>
    <row r="2415" spans="2:2">
      <c r="B2415" s="124"/>
    </row>
    <row r="2416" spans="2:2">
      <c r="B2416" s="124"/>
    </row>
    <row r="2417" spans="2:2">
      <c r="B2417" s="124"/>
    </row>
    <row r="2418" spans="2:2">
      <c r="B2418" s="124"/>
    </row>
    <row r="2419" spans="2:2">
      <c r="B2419" s="124"/>
    </row>
    <row r="2420" spans="2:2">
      <c r="B2420" s="124"/>
    </row>
    <row r="2421" spans="2:2">
      <c r="B2421" s="124"/>
    </row>
    <row r="2422" spans="2:2">
      <c r="B2422" s="124"/>
    </row>
    <row r="2423" spans="2:2">
      <c r="B2423" s="124"/>
    </row>
    <row r="2424" spans="2:2">
      <c r="B2424" s="124"/>
    </row>
    <row r="2425" spans="2:2">
      <c r="B2425" s="124"/>
    </row>
    <row r="2426" spans="2:2">
      <c r="B2426" s="124"/>
    </row>
    <row r="2427" spans="2:2">
      <c r="B2427" s="124"/>
    </row>
    <row r="2428" spans="2:2">
      <c r="B2428" s="124"/>
    </row>
    <row r="2429" spans="2:2">
      <c r="B2429" s="124"/>
    </row>
    <row r="2430" spans="2:2">
      <c r="B2430" s="124"/>
    </row>
    <row r="2431" spans="2:2">
      <c r="B2431" s="124"/>
    </row>
    <row r="2432" spans="2:2">
      <c r="B2432" s="124"/>
    </row>
    <row r="2433" spans="2:2">
      <c r="B2433" s="124"/>
    </row>
    <row r="2434" spans="2:2">
      <c r="B2434" s="124"/>
    </row>
    <row r="2435" spans="2:2">
      <c r="B2435" s="124"/>
    </row>
    <row r="2436" spans="2:2">
      <c r="B2436" s="124"/>
    </row>
    <row r="2437" spans="2:2">
      <c r="B2437" s="124"/>
    </row>
    <row r="2438" spans="2:2">
      <c r="B2438" s="124"/>
    </row>
    <row r="2439" spans="2:2">
      <c r="B2439" s="124"/>
    </row>
    <row r="2440" spans="2:2">
      <c r="B2440" s="124"/>
    </row>
    <row r="2441" spans="2:2">
      <c r="B2441" s="124"/>
    </row>
    <row r="2442" spans="2:2">
      <c r="B2442" s="124"/>
    </row>
    <row r="2443" spans="2:2">
      <c r="B2443" s="124"/>
    </row>
    <row r="2444" spans="2:2">
      <c r="B2444" s="124"/>
    </row>
    <row r="2445" spans="2:2">
      <c r="B2445" s="124"/>
    </row>
    <row r="2446" spans="2:2">
      <c r="B2446" s="124"/>
    </row>
    <row r="2447" spans="2:2">
      <c r="B2447" s="124"/>
    </row>
    <row r="2448" spans="2:2">
      <c r="B2448" s="124"/>
    </row>
    <row r="2449" spans="2:2">
      <c r="B2449" s="124"/>
    </row>
    <row r="2450" spans="2:2">
      <c r="B2450" s="124"/>
    </row>
    <row r="2451" spans="2:2">
      <c r="B2451" s="124"/>
    </row>
    <row r="2452" spans="2:2">
      <c r="B2452" s="124"/>
    </row>
    <row r="2453" spans="2:2">
      <c r="B2453" s="124"/>
    </row>
    <row r="2454" spans="2:2">
      <c r="B2454" s="124"/>
    </row>
    <row r="2455" spans="2:2">
      <c r="B2455" s="124"/>
    </row>
    <row r="2456" spans="2:2">
      <c r="B2456" s="124"/>
    </row>
    <row r="2457" spans="2:2">
      <c r="B2457" s="124"/>
    </row>
    <row r="2458" spans="2:2">
      <c r="B2458" s="124"/>
    </row>
    <row r="2459" spans="2:2">
      <c r="B2459" s="124"/>
    </row>
    <row r="2460" spans="2:2">
      <c r="B2460" s="124"/>
    </row>
    <row r="2461" spans="2:2">
      <c r="B2461" s="124"/>
    </row>
    <row r="2462" spans="2:2">
      <c r="B2462" s="124"/>
    </row>
    <row r="2463" spans="2:2">
      <c r="B2463" s="124"/>
    </row>
    <row r="2464" spans="2:2">
      <c r="B2464" s="124"/>
    </row>
    <row r="2465" spans="2:2">
      <c r="B2465" s="124"/>
    </row>
    <row r="2466" spans="2:2">
      <c r="B2466" s="124"/>
    </row>
    <row r="2467" spans="2:2">
      <c r="B2467" s="124"/>
    </row>
    <row r="2468" spans="2:2">
      <c r="B2468" s="124"/>
    </row>
    <row r="2469" spans="2:2">
      <c r="B2469" s="124"/>
    </row>
    <row r="2470" spans="2:2">
      <c r="B2470" s="124"/>
    </row>
    <row r="2471" spans="2:2">
      <c r="B2471" s="124"/>
    </row>
    <row r="2472" spans="2:2">
      <c r="B2472" s="124"/>
    </row>
    <row r="2473" spans="2:2">
      <c r="B2473" s="124"/>
    </row>
    <row r="2474" spans="2:2">
      <c r="B2474" s="124"/>
    </row>
    <row r="2475" spans="2:2">
      <c r="B2475" s="124"/>
    </row>
    <row r="2476" spans="2:2">
      <c r="B2476" s="124"/>
    </row>
    <row r="2477" spans="2:2">
      <c r="B2477" s="124"/>
    </row>
    <row r="2478" spans="2:2">
      <c r="B2478" s="124"/>
    </row>
    <row r="2479" spans="2:2">
      <c r="B2479" s="124"/>
    </row>
    <row r="2480" spans="2:2">
      <c r="B2480" s="124"/>
    </row>
    <row r="2481" spans="2:2">
      <c r="B2481" s="124"/>
    </row>
    <row r="2482" spans="2:2">
      <c r="B2482" s="124"/>
    </row>
    <row r="2483" spans="2:2">
      <c r="B2483" s="124"/>
    </row>
    <row r="2484" spans="2:2">
      <c r="B2484" s="124"/>
    </row>
    <row r="2485" spans="2:2">
      <c r="B2485" s="124"/>
    </row>
    <row r="2486" spans="2:2">
      <c r="B2486" s="124"/>
    </row>
    <row r="2487" spans="2:2">
      <c r="B2487" s="124"/>
    </row>
    <row r="2488" spans="2:2">
      <c r="B2488" s="124"/>
    </row>
    <row r="2489" spans="2:2">
      <c r="B2489" s="124"/>
    </row>
    <row r="2490" spans="2:2">
      <c r="B2490" s="124"/>
    </row>
    <row r="2491" spans="2:2">
      <c r="B2491" s="124"/>
    </row>
    <row r="2492" spans="2:2">
      <c r="B2492" s="124"/>
    </row>
    <row r="2493" spans="2:2">
      <c r="B2493" s="124"/>
    </row>
    <row r="2494" spans="2:2">
      <c r="B2494" s="124"/>
    </row>
    <row r="2495" spans="2:2">
      <c r="B2495" s="124"/>
    </row>
    <row r="2496" spans="2:2">
      <c r="B2496" s="124"/>
    </row>
    <row r="2497" spans="2:2">
      <c r="B2497" s="124"/>
    </row>
    <row r="2498" spans="2:2">
      <c r="B2498" s="124"/>
    </row>
    <row r="2499" spans="2:2">
      <c r="B2499" s="124"/>
    </row>
    <row r="2500" spans="2:2">
      <c r="B2500" s="124"/>
    </row>
    <row r="2501" spans="2:2">
      <c r="B2501" s="124"/>
    </row>
    <row r="2502" spans="2:2">
      <c r="B2502" s="124"/>
    </row>
    <row r="2503" spans="2:2">
      <c r="B2503" s="124"/>
    </row>
    <row r="2504" spans="2:2">
      <c r="B2504" s="124"/>
    </row>
    <row r="2505" spans="2:2">
      <c r="B2505" s="124"/>
    </row>
    <row r="2506" spans="2:2">
      <c r="B2506" s="124"/>
    </row>
    <row r="2507" spans="2:2">
      <c r="B2507" s="124"/>
    </row>
    <row r="2508" spans="2:2">
      <c r="B2508" s="124"/>
    </row>
    <row r="2509" spans="2:2">
      <c r="B2509" s="124"/>
    </row>
    <row r="2510" spans="2:2">
      <c r="B2510" s="124"/>
    </row>
    <row r="2511" spans="2:2">
      <c r="B2511" s="124"/>
    </row>
    <row r="2512" spans="2:2">
      <c r="B2512" s="124"/>
    </row>
    <row r="2513" spans="2:2">
      <c r="B2513" s="124"/>
    </row>
    <row r="2514" spans="2:2">
      <c r="B2514" s="124"/>
    </row>
    <row r="2515" spans="2:2">
      <c r="B2515" s="124"/>
    </row>
    <row r="2516" spans="2:2">
      <c r="B2516" s="124"/>
    </row>
    <row r="2517" spans="2:2">
      <c r="B2517" s="124"/>
    </row>
    <row r="2518" spans="2:2">
      <c r="B2518" s="124"/>
    </row>
    <row r="2519" spans="2:2">
      <c r="B2519" s="124"/>
    </row>
    <row r="2520" spans="2:2">
      <c r="B2520" s="124"/>
    </row>
    <row r="2521" spans="2:2">
      <c r="B2521" s="124"/>
    </row>
    <row r="2522" spans="2:2">
      <c r="B2522" s="124"/>
    </row>
    <row r="2523" spans="2:2">
      <c r="B2523" s="124"/>
    </row>
    <row r="2524" spans="2:2">
      <c r="B2524" s="124"/>
    </row>
    <row r="2525" spans="2:2">
      <c r="B2525" s="124"/>
    </row>
    <row r="2526" spans="2:2">
      <c r="B2526" s="124"/>
    </row>
    <row r="2527" spans="2:2">
      <c r="B2527" s="124"/>
    </row>
    <row r="2528" spans="2:2">
      <c r="B2528" s="124"/>
    </row>
    <row r="2529" spans="2:2">
      <c r="B2529" s="124"/>
    </row>
    <row r="2530" spans="2:2">
      <c r="B2530" s="124"/>
    </row>
    <row r="2531" spans="2:2">
      <c r="B2531" s="124"/>
    </row>
    <row r="2532" spans="2:2">
      <c r="B2532" s="124"/>
    </row>
    <row r="2533" spans="2:2">
      <c r="B2533" s="124"/>
    </row>
    <row r="2534" spans="2:2">
      <c r="B2534" s="124"/>
    </row>
    <row r="2535" spans="2:2">
      <c r="B2535" s="124"/>
    </row>
    <row r="2536" spans="2:2">
      <c r="B2536" s="124"/>
    </row>
    <row r="2537" spans="2:2">
      <c r="B2537" s="124"/>
    </row>
    <row r="2538" spans="2:2">
      <c r="B2538" s="124"/>
    </row>
    <row r="2539" spans="2:2">
      <c r="B2539" s="124"/>
    </row>
    <row r="2540" spans="2:2">
      <c r="B2540" s="124"/>
    </row>
    <row r="2541" spans="2:2">
      <c r="B2541" s="124"/>
    </row>
    <row r="2542" spans="2:2">
      <c r="B2542" s="124"/>
    </row>
    <row r="2543" spans="2:2">
      <c r="B2543" s="124"/>
    </row>
    <row r="2544" spans="2:2">
      <c r="B2544" s="124"/>
    </row>
    <row r="2545" spans="2:2">
      <c r="B2545" s="124"/>
    </row>
    <row r="2546" spans="2:2">
      <c r="B2546" s="124"/>
    </row>
    <row r="2547" spans="2:2">
      <c r="B2547" s="124"/>
    </row>
    <row r="2548" spans="2:2">
      <c r="B2548" s="124"/>
    </row>
    <row r="2549" spans="2:2">
      <c r="B2549" s="124"/>
    </row>
    <row r="2550" spans="2:2">
      <c r="B2550" s="124"/>
    </row>
    <row r="2551" spans="2:2">
      <c r="B2551" s="124"/>
    </row>
    <row r="2552" spans="2:2">
      <c r="B2552" s="124"/>
    </row>
    <row r="2553" spans="2:2">
      <c r="B2553" s="124"/>
    </row>
    <row r="2554" spans="2:2">
      <c r="B2554" s="124"/>
    </row>
    <row r="2555" spans="2:2">
      <c r="B2555" s="124"/>
    </row>
    <row r="2556" spans="2:2">
      <c r="B2556" s="124"/>
    </row>
    <row r="2557" spans="2:2">
      <c r="B2557" s="124"/>
    </row>
    <row r="2558" spans="2:2">
      <c r="B2558" s="124"/>
    </row>
    <row r="2559" spans="2:2">
      <c r="B2559" s="124"/>
    </row>
    <row r="2560" spans="2:2">
      <c r="B2560" s="124"/>
    </row>
    <row r="2561" spans="2:2">
      <c r="B2561" s="124"/>
    </row>
    <row r="2562" spans="2:2">
      <c r="B2562" s="124"/>
    </row>
    <row r="2563" spans="2:2">
      <c r="B2563" s="124"/>
    </row>
    <row r="2564" spans="2:2">
      <c r="B2564" s="124"/>
    </row>
    <row r="2565" spans="2:2">
      <c r="B2565" s="124"/>
    </row>
    <row r="2566" spans="2:2">
      <c r="B2566" s="124"/>
    </row>
    <row r="2567" spans="2:2">
      <c r="B2567" s="124"/>
    </row>
    <row r="2568" spans="2:2">
      <c r="B2568" s="124"/>
    </row>
    <row r="2569" spans="2:2">
      <c r="B2569" s="124"/>
    </row>
    <row r="2570" spans="2:2">
      <c r="B2570" s="124"/>
    </row>
    <row r="2571" spans="2:2">
      <c r="B2571" s="124"/>
    </row>
    <row r="2572" spans="2:2">
      <c r="B2572" s="124"/>
    </row>
    <row r="2573" spans="2:2">
      <c r="B2573" s="124"/>
    </row>
    <row r="2574" spans="2:2">
      <c r="B2574" s="124"/>
    </row>
    <row r="2575" spans="2:2">
      <c r="B2575" s="124"/>
    </row>
    <row r="2576" spans="2:2">
      <c r="B2576" s="124"/>
    </row>
    <row r="2577" spans="2:2">
      <c r="B2577" s="124"/>
    </row>
    <row r="2578" spans="2:2">
      <c r="B2578" s="124"/>
    </row>
    <row r="2579" spans="2:2">
      <c r="B2579" s="124"/>
    </row>
    <row r="2580" spans="2:2">
      <c r="B2580" s="124"/>
    </row>
    <row r="2581" spans="2:2">
      <c r="B2581" s="124"/>
    </row>
    <row r="2582" spans="2:2">
      <c r="B2582" s="124"/>
    </row>
    <row r="2583" spans="2:2">
      <c r="B2583" s="124"/>
    </row>
    <row r="2584" spans="2:2">
      <c r="B2584" s="124"/>
    </row>
    <row r="2585" spans="2:2">
      <c r="B2585" s="124"/>
    </row>
    <row r="2586" spans="2:2">
      <c r="B2586" s="124"/>
    </row>
    <row r="2587" spans="2:2">
      <c r="B2587" s="124"/>
    </row>
    <row r="2588" spans="2:2">
      <c r="B2588" s="124"/>
    </row>
    <row r="2589" spans="2:2">
      <c r="B2589" s="124"/>
    </row>
    <row r="2590" spans="2:2">
      <c r="B2590" s="124"/>
    </row>
    <row r="2591" spans="2:2">
      <c r="B2591" s="124"/>
    </row>
    <row r="2592" spans="2:2">
      <c r="B2592" s="124"/>
    </row>
    <row r="2593" spans="2:2">
      <c r="B2593" s="124"/>
    </row>
    <row r="2594" spans="2:2">
      <c r="B2594" s="124"/>
    </row>
    <row r="2595" spans="2:2">
      <c r="B2595" s="124"/>
    </row>
    <row r="2596" spans="2:2">
      <c r="B2596" s="124"/>
    </row>
    <row r="2597" spans="2:2">
      <c r="B2597" s="124"/>
    </row>
    <row r="2598" spans="2:2">
      <c r="B2598" s="124"/>
    </row>
    <row r="2599" spans="2:2">
      <c r="B2599" s="124"/>
    </row>
    <row r="2600" spans="2:2">
      <c r="B2600" s="124"/>
    </row>
    <row r="2601" spans="2:2">
      <c r="B2601" s="124"/>
    </row>
    <row r="2602" spans="2:2">
      <c r="B2602" s="124"/>
    </row>
    <row r="2603" spans="2:2">
      <c r="B2603" s="124"/>
    </row>
    <row r="2604" spans="2:2">
      <c r="B2604" s="124"/>
    </row>
    <row r="2605" spans="2:2">
      <c r="B2605" s="124"/>
    </row>
    <row r="2606" spans="2:2">
      <c r="B2606" s="124"/>
    </row>
    <row r="2607" spans="2:2">
      <c r="B2607" s="124"/>
    </row>
    <row r="2608" spans="2:2">
      <c r="B2608" s="124"/>
    </row>
    <row r="2609" spans="2:2">
      <c r="B2609" s="124"/>
    </row>
    <row r="2610" spans="2:2">
      <c r="B2610" s="124"/>
    </row>
    <row r="2611" spans="2:2">
      <c r="B2611" s="124"/>
    </row>
    <row r="2612" spans="2:2">
      <c r="B2612" s="124"/>
    </row>
    <row r="2613" spans="2:2">
      <c r="B2613" s="124"/>
    </row>
    <row r="2614" spans="2:2">
      <c r="B2614" s="124"/>
    </row>
    <row r="2615" spans="2:2">
      <c r="B2615" s="124"/>
    </row>
    <row r="2616" spans="2:2">
      <c r="B2616" s="124"/>
    </row>
    <row r="2617" spans="2:2">
      <c r="B2617" s="124"/>
    </row>
    <row r="2618" spans="2:2">
      <c r="B2618" s="124"/>
    </row>
    <row r="2619" spans="2:2">
      <c r="B2619" s="124"/>
    </row>
    <row r="2620" spans="2:2">
      <c r="B2620" s="124"/>
    </row>
    <row r="2621" spans="2:2">
      <c r="B2621" s="124"/>
    </row>
    <row r="2622" spans="2:2">
      <c r="B2622" s="124"/>
    </row>
    <row r="2623" spans="2:2">
      <c r="B2623" s="124"/>
    </row>
    <row r="2624" spans="2:2">
      <c r="B2624" s="124"/>
    </row>
    <row r="2625" spans="2:2">
      <c r="B2625" s="124"/>
    </row>
    <row r="2626" spans="2:2">
      <c r="B2626" s="124"/>
    </row>
    <row r="2627" spans="2:2">
      <c r="B2627" s="124"/>
    </row>
    <row r="2628" spans="2:2">
      <c r="B2628" s="124"/>
    </row>
    <row r="2629" spans="2:2">
      <c r="B2629" s="124"/>
    </row>
    <row r="2630" spans="2:2">
      <c r="B2630" s="124"/>
    </row>
    <row r="2631" spans="2:2">
      <c r="B2631" s="124"/>
    </row>
    <row r="2632" spans="2:2">
      <c r="B2632" s="124"/>
    </row>
    <row r="2633" spans="2:2">
      <c r="B2633" s="124"/>
    </row>
    <row r="2634" spans="2:2">
      <c r="B2634" s="124"/>
    </row>
    <row r="2635" spans="2:2">
      <c r="B2635" s="124"/>
    </row>
    <row r="2636" spans="2:2">
      <c r="B2636" s="124"/>
    </row>
    <row r="2637" spans="2:2">
      <c r="B2637" s="124"/>
    </row>
    <row r="2638" spans="2:2">
      <c r="B2638" s="124"/>
    </row>
    <row r="2639" spans="2:2">
      <c r="B2639" s="124"/>
    </row>
    <row r="2640" spans="2:2">
      <c r="B2640" s="124"/>
    </row>
    <row r="2641" spans="2:2">
      <c r="B2641" s="124"/>
    </row>
    <row r="2642" spans="2:2">
      <c r="B2642" s="124"/>
    </row>
    <row r="2643" spans="2:2">
      <c r="B2643" s="124"/>
    </row>
    <row r="2644" spans="2:2">
      <c r="B2644" s="124"/>
    </row>
    <row r="2645" spans="2:2">
      <c r="B2645" s="124"/>
    </row>
    <row r="2646" spans="2:2">
      <c r="B2646" s="124"/>
    </row>
    <row r="2647" spans="2:2">
      <c r="B2647" s="124"/>
    </row>
    <row r="2648" spans="2:2">
      <c r="B2648" s="124"/>
    </row>
    <row r="2649" spans="2:2">
      <c r="B2649" s="124"/>
    </row>
    <row r="2650" spans="2:2">
      <c r="B2650" s="124"/>
    </row>
    <row r="2651" spans="2:2">
      <c r="B2651" s="124"/>
    </row>
    <row r="2652" spans="2:2">
      <c r="B2652" s="124"/>
    </row>
    <row r="2653" spans="2:2">
      <c r="B2653" s="124"/>
    </row>
    <row r="2654" spans="2:2">
      <c r="B2654" s="124"/>
    </row>
    <row r="2655" spans="2:2">
      <c r="B2655" s="124"/>
    </row>
    <row r="2656" spans="2:2">
      <c r="B2656" s="124"/>
    </row>
    <row r="2657" spans="2:2">
      <c r="B2657" s="124"/>
    </row>
    <row r="2658" spans="2:2">
      <c r="B2658" s="124"/>
    </row>
    <row r="2659" spans="2:2">
      <c r="B2659" s="124"/>
    </row>
    <row r="2660" spans="2:2">
      <c r="B2660" s="124"/>
    </row>
    <row r="2661" spans="2:2">
      <c r="B2661" s="124"/>
    </row>
    <row r="2662" spans="2:2">
      <c r="B2662" s="124"/>
    </row>
    <row r="2663" spans="2:2">
      <c r="B2663" s="124"/>
    </row>
    <row r="2664" spans="2:2">
      <c r="B2664" s="124"/>
    </row>
    <row r="2665" spans="2:2">
      <c r="B2665" s="124"/>
    </row>
    <row r="2666" spans="2:2">
      <c r="B2666" s="124"/>
    </row>
    <row r="2667" spans="2:2">
      <c r="B2667" s="124"/>
    </row>
    <row r="2668" spans="2:2">
      <c r="B2668" s="124"/>
    </row>
    <row r="2669" spans="2:2">
      <c r="B2669" s="124"/>
    </row>
    <row r="2670" spans="2:2">
      <c r="B2670" s="124"/>
    </row>
    <row r="2671" spans="2:2">
      <c r="B2671" s="124"/>
    </row>
    <row r="2672" spans="2:2">
      <c r="B2672" s="124"/>
    </row>
    <row r="2673" spans="2:2">
      <c r="B2673" s="124"/>
    </row>
    <row r="2674" spans="2:2">
      <c r="B2674" s="124"/>
    </row>
    <row r="2675" spans="2:2">
      <c r="B2675" s="124"/>
    </row>
    <row r="2676" spans="2:2">
      <c r="B2676" s="124"/>
    </row>
    <row r="2677" spans="2:2">
      <c r="B2677" s="124"/>
    </row>
    <row r="2678" spans="2:2">
      <c r="B2678" s="124"/>
    </row>
    <row r="2679" spans="2:2">
      <c r="B2679" s="124"/>
    </row>
    <row r="2680" spans="2:2">
      <c r="B2680" s="124"/>
    </row>
    <row r="2681" spans="2:2">
      <c r="B2681" s="124"/>
    </row>
    <row r="2682" spans="2:2">
      <c r="B2682" s="124"/>
    </row>
    <row r="2683" spans="2:2">
      <c r="B2683" s="124"/>
    </row>
    <row r="2684" spans="2:2">
      <c r="B2684" s="124"/>
    </row>
    <row r="2685" spans="2:2">
      <c r="B2685" s="124"/>
    </row>
    <row r="2686" spans="2:2">
      <c r="B2686" s="124"/>
    </row>
    <row r="2687" spans="2:2">
      <c r="B2687" s="124"/>
    </row>
    <row r="2688" spans="2:2">
      <c r="B2688" s="124"/>
    </row>
    <row r="2689" spans="2:2">
      <c r="B2689" s="124"/>
    </row>
    <row r="2690" spans="2:2">
      <c r="B2690" s="124"/>
    </row>
    <row r="2691" spans="2:2">
      <c r="B2691" s="124"/>
    </row>
    <row r="2692" spans="2:2">
      <c r="B2692" s="124"/>
    </row>
    <row r="2693" spans="2:2">
      <c r="B2693" s="124"/>
    </row>
    <row r="2694" spans="2:2">
      <c r="B2694" s="124"/>
    </row>
    <row r="2695" spans="2:2">
      <c r="B2695" s="124"/>
    </row>
    <row r="2696" spans="2:2">
      <c r="B2696" s="124"/>
    </row>
    <row r="2697" spans="2:2">
      <c r="B2697" s="124"/>
    </row>
    <row r="2698" spans="2:2">
      <c r="B2698" s="124"/>
    </row>
    <row r="2699" spans="2:2">
      <c r="B2699" s="124"/>
    </row>
    <row r="2700" spans="2:2">
      <c r="B2700" s="124"/>
    </row>
    <row r="2701" spans="2:2">
      <c r="B2701" s="124"/>
    </row>
    <row r="2702" spans="2:2">
      <c r="B2702" s="124"/>
    </row>
    <row r="2703" spans="2:2">
      <c r="B2703" s="124"/>
    </row>
    <row r="2704" spans="2:2">
      <c r="B2704" s="124"/>
    </row>
    <row r="2705" spans="2:2">
      <c r="B2705" s="124"/>
    </row>
    <row r="2706" spans="2:2">
      <c r="B2706" s="124"/>
    </row>
    <row r="2707" spans="2:2">
      <c r="B2707" s="124"/>
    </row>
    <row r="2708" spans="2:2">
      <c r="B2708" s="124"/>
    </row>
    <row r="2709" spans="2:2">
      <c r="B2709" s="124"/>
    </row>
    <row r="2710" spans="2:2">
      <c r="B2710" s="124"/>
    </row>
    <row r="2711" spans="2:2">
      <c r="B2711" s="124"/>
    </row>
    <row r="2712" spans="2:2">
      <c r="B2712" s="124"/>
    </row>
    <row r="2713" spans="2:2">
      <c r="B2713" s="124"/>
    </row>
    <row r="2714" spans="2:2">
      <c r="B2714" s="124"/>
    </row>
    <row r="2715" spans="2:2">
      <c r="B2715" s="124"/>
    </row>
    <row r="2716" spans="2:2">
      <c r="B2716" s="124"/>
    </row>
    <row r="2717" spans="2:2">
      <c r="B2717" s="124"/>
    </row>
    <row r="2718" spans="2:2">
      <c r="B2718" s="124"/>
    </row>
    <row r="2719" spans="2:2">
      <c r="B2719" s="124"/>
    </row>
    <row r="2720" spans="2:2">
      <c r="B2720" s="124"/>
    </row>
    <row r="2721" spans="2:2">
      <c r="B2721" s="124"/>
    </row>
    <row r="2722" spans="2:2">
      <c r="B2722" s="124"/>
    </row>
    <row r="2723" spans="2:2">
      <c r="B2723" s="124"/>
    </row>
    <row r="2724" spans="2:2">
      <c r="B2724" s="124"/>
    </row>
    <row r="2725" spans="2:2">
      <c r="B2725" s="124"/>
    </row>
    <row r="2726" spans="2:2">
      <c r="B2726" s="124"/>
    </row>
    <row r="2727" spans="2:2">
      <c r="B2727" s="124"/>
    </row>
    <row r="2728" spans="2:2">
      <c r="B2728" s="124"/>
    </row>
    <row r="2729" spans="2:2">
      <c r="B2729" s="124"/>
    </row>
    <row r="2730" spans="2:2">
      <c r="B2730" s="124"/>
    </row>
    <row r="2731" spans="2:2">
      <c r="B2731" s="124"/>
    </row>
    <row r="2732" spans="2:2">
      <c r="B2732" s="124"/>
    </row>
    <row r="2733" spans="2:2">
      <c r="B2733" s="124"/>
    </row>
    <row r="2734" spans="2:2">
      <c r="B2734" s="124"/>
    </row>
    <row r="2735" spans="2:2">
      <c r="B2735" s="124"/>
    </row>
    <row r="2736" spans="2:2">
      <c r="B2736" s="124"/>
    </row>
    <row r="2737" spans="2:2">
      <c r="B2737" s="124"/>
    </row>
    <row r="2738" spans="2:2">
      <c r="B2738" s="124"/>
    </row>
    <row r="2739" spans="2:2">
      <c r="B2739" s="124"/>
    </row>
    <row r="2740" spans="2:2">
      <c r="B2740" s="124"/>
    </row>
    <row r="2741" spans="2:2">
      <c r="B2741" s="124"/>
    </row>
    <row r="2742" spans="2:2">
      <c r="B2742" s="124"/>
    </row>
    <row r="2743" spans="2:2">
      <c r="B2743" s="124"/>
    </row>
    <row r="2744" spans="2:2">
      <c r="B2744" s="124"/>
    </row>
    <row r="2745" spans="2:2">
      <c r="B2745" s="124"/>
    </row>
    <row r="2746" spans="2:2">
      <c r="B2746" s="124"/>
    </row>
    <row r="2747" spans="2:2">
      <c r="B2747" s="124"/>
    </row>
    <row r="2748" spans="2:2">
      <c r="B2748" s="124"/>
    </row>
    <row r="2749" spans="2:2">
      <c r="B2749" s="124"/>
    </row>
    <row r="2750" spans="2:2">
      <c r="B2750" s="124"/>
    </row>
    <row r="2751" spans="2:2">
      <c r="B2751" s="124"/>
    </row>
    <row r="2752" spans="2:2">
      <c r="B2752" s="124"/>
    </row>
    <row r="2753" spans="2:2">
      <c r="B2753" s="124"/>
    </row>
    <row r="2754" spans="2:2">
      <c r="B2754" s="124"/>
    </row>
    <row r="2755" spans="2:2">
      <c r="B2755" s="124"/>
    </row>
    <row r="2756" spans="2:2">
      <c r="B2756" s="124"/>
    </row>
    <row r="2757" spans="2:2">
      <c r="B2757" s="124"/>
    </row>
    <row r="2758" spans="2:2">
      <c r="B2758" s="124"/>
    </row>
    <row r="2759" spans="2:2">
      <c r="B2759" s="124"/>
    </row>
    <row r="2760" spans="2:2">
      <c r="B2760" s="124"/>
    </row>
    <row r="2761" spans="2:2">
      <c r="B2761" s="124"/>
    </row>
    <row r="2762" spans="2:2">
      <c r="B2762" s="124"/>
    </row>
    <row r="2763" spans="2:2">
      <c r="B2763" s="124"/>
    </row>
    <row r="2764" spans="2:2">
      <c r="B2764" s="124"/>
    </row>
    <row r="2765" spans="2:2">
      <c r="B2765" s="124"/>
    </row>
    <row r="2766" spans="2:2">
      <c r="B2766" s="124"/>
    </row>
    <row r="2767" spans="2:2">
      <c r="B2767" s="124"/>
    </row>
    <row r="2768" spans="2:2">
      <c r="B2768" s="124"/>
    </row>
    <row r="2769" spans="2:2">
      <c r="B2769" s="124"/>
    </row>
    <row r="2770" spans="2:2">
      <c r="B2770" s="124"/>
    </row>
    <row r="2771" spans="2:2">
      <c r="B2771" s="124"/>
    </row>
    <row r="2772" spans="2:2">
      <c r="B2772" s="124"/>
    </row>
    <row r="2773" spans="2:2">
      <c r="B2773" s="124"/>
    </row>
    <row r="2774" spans="2:2">
      <c r="B2774" s="124"/>
    </row>
    <row r="2775" spans="2:2">
      <c r="B2775" s="124"/>
    </row>
    <row r="2776" spans="2:2">
      <c r="B2776" s="124"/>
    </row>
    <row r="2777" spans="2:2">
      <c r="B2777" s="124"/>
    </row>
    <row r="2778" spans="2:2">
      <c r="B2778" s="124"/>
    </row>
    <row r="2779" spans="2:2">
      <c r="B2779" s="124"/>
    </row>
    <row r="2780" spans="2:2">
      <c r="B2780" s="124"/>
    </row>
    <row r="2781" spans="2:2">
      <c r="B2781" s="124"/>
    </row>
    <row r="2782" spans="2:2">
      <c r="B2782" s="124"/>
    </row>
    <row r="2783" spans="2:2">
      <c r="B2783" s="124"/>
    </row>
    <row r="2784" spans="2:2">
      <c r="B2784" s="124"/>
    </row>
    <row r="2785" spans="2:2">
      <c r="B2785" s="124"/>
    </row>
    <row r="2786" spans="2:2">
      <c r="B2786" s="124"/>
    </row>
    <row r="2787" spans="2:2">
      <c r="B2787" s="124"/>
    </row>
    <row r="2788" spans="2:2">
      <c r="B2788" s="124"/>
    </row>
    <row r="2789" spans="2:2">
      <c r="B2789" s="124"/>
    </row>
    <row r="2790" spans="2:2">
      <c r="B2790" s="124"/>
    </row>
    <row r="2791" spans="2:2">
      <c r="B2791" s="124"/>
    </row>
    <row r="2792" spans="2:2">
      <c r="B2792" s="124"/>
    </row>
    <row r="2793" spans="2:2">
      <c r="B2793" s="124"/>
    </row>
    <row r="2794" spans="2:2">
      <c r="B2794" s="124"/>
    </row>
    <row r="2795" spans="2:2">
      <c r="B2795" s="124"/>
    </row>
    <row r="2796" spans="2:2">
      <c r="B2796" s="124"/>
    </row>
    <row r="2797" spans="2:2">
      <c r="B2797" s="124"/>
    </row>
    <row r="2798" spans="2:2">
      <c r="B2798" s="124"/>
    </row>
    <row r="2799" spans="2:2">
      <c r="B2799" s="124"/>
    </row>
    <row r="2800" spans="2:2">
      <c r="B2800" s="124"/>
    </row>
    <row r="2801" spans="2:2">
      <c r="B2801" s="124"/>
    </row>
    <row r="2802" spans="2:2">
      <c r="B2802" s="124"/>
    </row>
    <row r="2803" spans="2:2">
      <c r="B2803" s="124"/>
    </row>
    <row r="2804" spans="2:2">
      <c r="B2804" s="124"/>
    </row>
    <row r="2805" spans="2:2">
      <c r="B2805" s="124"/>
    </row>
    <row r="2806" spans="2:2">
      <c r="B2806" s="124"/>
    </row>
    <row r="2807" spans="2:2">
      <c r="B2807" s="124"/>
    </row>
    <row r="2808" spans="2:2">
      <c r="B2808" s="124"/>
    </row>
    <row r="2809" spans="2:2">
      <c r="B2809" s="124"/>
    </row>
    <row r="2810" spans="2:2">
      <c r="B2810" s="124"/>
    </row>
    <row r="2811" spans="2:2">
      <c r="B2811" s="124"/>
    </row>
    <row r="2812" spans="2:2">
      <c r="B2812" s="124"/>
    </row>
    <row r="2813" spans="2:2">
      <c r="B2813" s="124"/>
    </row>
    <row r="2814" spans="2:2">
      <c r="B2814" s="124"/>
    </row>
    <row r="2815" spans="2:2">
      <c r="B2815" s="124"/>
    </row>
    <row r="2816" spans="2:2">
      <c r="B2816" s="124"/>
    </row>
    <row r="2817" spans="2:2">
      <c r="B2817" s="124"/>
    </row>
    <row r="2818" spans="2:2">
      <c r="B2818" s="124"/>
    </row>
    <row r="2819" spans="2:2">
      <c r="B2819" s="124"/>
    </row>
    <row r="2820" spans="2:2">
      <c r="B2820" s="124"/>
    </row>
    <row r="2821" spans="2:2">
      <c r="B2821" s="124"/>
    </row>
    <row r="2822" spans="2:2">
      <c r="B2822" s="124"/>
    </row>
    <row r="2823" spans="2:2">
      <c r="B2823" s="124"/>
    </row>
    <row r="2824" spans="2:2">
      <c r="B2824" s="124"/>
    </row>
    <row r="2825" spans="2:2">
      <c r="B2825" s="124"/>
    </row>
    <row r="2826" spans="2:2">
      <c r="B2826" s="124"/>
    </row>
    <row r="2827" spans="2:2">
      <c r="B2827" s="124"/>
    </row>
    <row r="2828" spans="2:2">
      <c r="B2828" s="124"/>
    </row>
    <row r="2829" spans="2:2">
      <c r="B2829" s="124"/>
    </row>
    <row r="2830" spans="2:2">
      <c r="B2830" s="124"/>
    </row>
    <row r="2831" spans="2:2">
      <c r="B2831" s="124"/>
    </row>
    <row r="2832" spans="2:2">
      <c r="B2832" s="124"/>
    </row>
    <row r="2833" spans="2:2">
      <c r="B2833" s="124"/>
    </row>
    <row r="2834" spans="2:2">
      <c r="B2834" s="124"/>
    </row>
    <row r="2835" spans="2:2">
      <c r="B2835" s="124"/>
    </row>
    <row r="2836" spans="2:2">
      <c r="B2836" s="124"/>
    </row>
    <row r="2837" spans="2:2">
      <c r="B2837" s="124"/>
    </row>
    <row r="2838" spans="2:2">
      <c r="B2838" s="124"/>
    </row>
    <row r="2839" spans="2:2">
      <c r="B2839" s="124"/>
    </row>
    <row r="2840" spans="2:2">
      <c r="B2840" s="124"/>
    </row>
    <row r="2841" spans="2:2">
      <c r="B2841" s="124"/>
    </row>
    <row r="2842" spans="2:2">
      <c r="B2842" s="124"/>
    </row>
    <row r="2843" spans="2:2">
      <c r="B2843" s="124"/>
    </row>
    <row r="2844" spans="2:2">
      <c r="B2844" s="124"/>
    </row>
    <row r="2845" spans="2:2">
      <c r="B2845" s="124"/>
    </row>
    <row r="2846" spans="2:2">
      <c r="B2846" s="124"/>
    </row>
    <row r="2847" spans="2:2">
      <c r="B2847" s="124"/>
    </row>
    <row r="2848" spans="2:2">
      <c r="B2848" s="124"/>
    </row>
    <row r="2849" spans="2:2">
      <c r="B2849" s="124"/>
    </row>
    <row r="2850" spans="2:2">
      <c r="B2850" s="124"/>
    </row>
    <row r="2851" spans="2:2">
      <c r="B2851" s="124"/>
    </row>
    <row r="2852" spans="2:2">
      <c r="B2852" s="124"/>
    </row>
    <row r="2853" spans="2:2">
      <c r="B2853" s="124"/>
    </row>
    <row r="2854" spans="2:2">
      <c r="B2854" s="124"/>
    </row>
    <row r="2855" spans="2:2">
      <c r="B2855" s="124"/>
    </row>
    <row r="2856" spans="2:2">
      <c r="B2856" s="124"/>
    </row>
    <row r="2857" spans="2:2">
      <c r="B2857" s="124"/>
    </row>
    <row r="2858" spans="2:2">
      <c r="B2858" s="124"/>
    </row>
    <row r="2859" spans="2:2">
      <c r="B2859" s="124"/>
    </row>
    <row r="2860" spans="2:2">
      <c r="B2860" s="124"/>
    </row>
    <row r="2861" spans="2:2">
      <c r="B2861" s="124"/>
    </row>
    <row r="2862" spans="2:2">
      <c r="B2862" s="124"/>
    </row>
    <row r="2863" spans="2:2">
      <c r="B2863" s="124"/>
    </row>
    <row r="2864" spans="2:2">
      <c r="B2864" s="124"/>
    </row>
    <row r="2865" spans="2:2">
      <c r="B2865" s="124"/>
    </row>
    <row r="2866" spans="2:2">
      <c r="B2866" s="124"/>
    </row>
    <row r="2867" spans="2:2">
      <c r="B2867" s="124"/>
    </row>
    <row r="2868" spans="2:2">
      <c r="B2868" s="124"/>
    </row>
    <row r="2869" spans="2:2">
      <c r="B2869" s="124"/>
    </row>
    <row r="2870" spans="2:2">
      <c r="B2870" s="124"/>
    </row>
    <row r="2871" spans="2:2">
      <c r="B2871" s="124"/>
    </row>
    <row r="2872" spans="2:2">
      <c r="B2872" s="124"/>
    </row>
    <row r="2873" spans="2:2">
      <c r="B2873" s="124"/>
    </row>
    <row r="2874" spans="2:2">
      <c r="B2874" s="124"/>
    </row>
    <row r="2875" spans="2:2">
      <c r="B2875" s="124"/>
    </row>
    <row r="2876" spans="2:2">
      <c r="B2876" s="124"/>
    </row>
    <row r="2877" spans="2:2">
      <c r="B2877" s="124"/>
    </row>
    <row r="2878" spans="2:2">
      <c r="B2878" s="124"/>
    </row>
    <row r="2879" spans="2:2">
      <c r="B2879" s="124"/>
    </row>
    <row r="2880" spans="2:2">
      <c r="B2880" s="124"/>
    </row>
    <row r="2881" spans="2:2">
      <c r="B2881" s="124"/>
    </row>
    <row r="2882" spans="2:2">
      <c r="B2882" s="124"/>
    </row>
    <row r="2883" spans="2:2">
      <c r="B2883" s="124"/>
    </row>
    <row r="2884" spans="2:2">
      <c r="B2884" s="124"/>
    </row>
    <row r="2885" spans="2:2">
      <c r="B2885" s="124"/>
    </row>
    <row r="2886" spans="2:2">
      <c r="B2886" s="124"/>
    </row>
    <row r="2887" spans="2:2">
      <c r="B2887" s="124"/>
    </row>
    <row r="2888" spans="2:2">
      <c r="B2888" s="124"/>
    </row>
    <row r="2889" spans="2:2">
      <c r="B2889" s="124"/>
    </row>
    <row r="2890" spans="2:2">
      <c r="B2890" s="124"/>
    </row>
    <row r="2891" spans="2:2">
      <c r="B2891" s="124"/>
    </row>
    <row r="2892" spans="2:2">
      <c r="B2892" s="124"/>
    </row>
    <row r="2893" spans="2:2">
      <c r="B2893" s="124"/>
    </row>
    <row r="2894" spans="2:2">
      <c r="B2894" s="124"/>
    </row>
    <row r="2895" spans="2:2">
      <c r="B2895" s="124"/>
    </row>
    <row r="2896" spans="2:2">
      <c r="B2896" s="124"/>
    </row>
    <row r="2897" spans="2:2">
      <c r="B2897" s="124"/>
    </row>
    <row r="2898" spans="2:2">
      <c r="B2898" s="124"/>
    </row>
    <row r="2899" spans="2:2">
      <c r="B2899" s="124"/>
    </row>
    <row r="2900" spans="2:2">
      <c r="B2900" s="124"/>
    </row>
    <row r="2901" spans="2:2">
      <c r="B2901" s="124"/>
    </row>
    <row r="2902" spans="2:2">
      <c r="B2902" s="124"/>
    </row>
    <row r="2903" spans="2:2">
      <c r="B2903" s="124"/>
    </row>
    <row r="2904" spans="2:2">
      <c r="B2904" s="124"/>
    </row>
    <row r="2905" spans="2:2">
      <c r="B2905" s="124"/>
    </row>
    <row r="2906" spans="2:2">
      <c r="B2906" s="124"/>
    </row>
    <row r="2907" spans="2:2">
      <c r="B2907" s="124"/>
    </row>
    <row r="2908" spans="2:2">
      <c r="B2908" s="124"/>
    </row>
    <row r="2909" spans="2:2">
      <c r="B2909" s="124"/>
    </row>
    <row r="2910" spans="2:2">
      <c r="B2910" s="124"/>
    </row>
    <row r="2911" spans="2:2">
      <c r="B2911" s="124"/>
    </row>
    <row r="2912" spans="2:2">
      <c r="B2912" s="124"/>
    </row>
    <row r="2913" spans="2:2">
      <c r="B2913" s="124"/>
    </row>
    <row r="2914" spans="2:2">
      <c r="B2914" s="124"/>
    </row>
    <row r="2915" spans="2:2">
      <c r="B2915" s="124"/>
    </row>
    <row r="2916" spans="2:2">
      <c r="B2916" s="124"/>
    </row>
    <row r="2917" spans="2:2">
      <c r="B2917" s="124"/>
    </row>
    <row r="2918" spans="2:2">
      <c r="B2918" s="124"/>
    </row>
    <row r="2919" spans="2:2">
      <c r="B2919" s="124"/>
    </row>
    <row r="2920" spans="2:2">
      <c r="B2920" s="124"/>
    </row>
    <row r="2921" spans="2:2">
      <c r="B2921" s="124"/>
    </row>
    <row r="2922" spans="2:2">
      <c r="B2922" s="124"/>
    </row>
    <row r="2923" spans="2:2">
      <c r="B2923" s="124"/>
    </row>
    <row r="2924" spans="2:2">
      <c r="B2924" s="124"/>
    </row>
    <row r="2925" spans="2:2">
      <c r="B2925" s="124"/>
    </row>
    <row r="2926" spans="2:2">
      <c r="B2926" s="124"/>
    </row>
    <row r="2927" spans="2:2">
      <c r="B2927" s="124"/>
    </row>
    <row r="2928" spans="2:2">
      <c r="B2928" s="124"/>
    </row>
    <row r="2929" spans="2:2">
      <c r="B2929" s="124"/>
    </row>
    <row r="2930" spans="2:2">
      <c r="B2930" s="124"/>
    </row>
    <row r="2931" spans="2:2">
      <c r="B2931" s="124"/>
    </row>
    <row r="2932" spans="2:2">
      <c r="B2932" s="124"/>
    </row>
    <row r="2933" spans="2:2">
      <c r="B2933" s="124"/>
    </row>
    <row r="2934" spans="2:2">
      <c r="B2934" s="124"/>
    </row>
    <row r="2935" spans="2:2">
      <c r="B2935" s="124"/>
    </row>
    <row r="2936" spans="2:2">
      <c r="B2936" s="124"/>
    </row>
    <row r="2937" spans="2:2">
      <c r="B2937" s="124"/>
    </row>
    <row r="2938" spans="2:2">
      <c r="B2938" s="124"/>
    </row>
    <row r="2939" spans="2:2">
      <c r="B2939" s="124"/>
    </row>
    <row r="2940" spans="2:2">
      <c r="B2940" s="124"/>
    </row>
    <row r="2941" spans="2:2">
      <c r="B2941" s="124"/>
    </row>
    <row r="2942" spans="2:2">
      <c r="B2942" s="124"/>
    </row>
    <row r="2943" spans="2:2">
      <c r="B2943" s="124"/>
    </row>
    <row r="2944" spans="2:2">
      <c r="B2944" s="124"/>
    </row>
    <row r="2945" spans="2:2">
      <c r="B2945" s="124"/>
    </row>
    <row r="2946" spans="2:2">
      <c r="B2946" s="124"/>
    </row>
    <row r="2947" spans="2:2">
      <c r="B2947" s="124"/>
    </row>
    <row r="2948" spans="2:2">
      <c r="B2948" s="124"/>
    </row>
    <row r="2949" spans="2:2">
      <c r="B2949" s="124"/>
    </row>
    <row r="2950" spans="2:2">
      <c r="B2950" s="124"/>
    </row>
    <row r="2951" spans="2:2">
      <c r="B2951" s="124"/>
    </row>
    <row r="2952" spans="2:2">
      <c r="B2952" s="124"/>
    </row>
    <row r="2953" spans="2:2">
      <c r="B2953" s="124"/>
    </row>
    <row r="2954" spans="2:2">
      <c r="B2954" s="124"/>
    </row>
    <row r="2955" spans="2:2">
      <c r="B2955" s="124"/>
    </row>
    <row r="2956" spans="2:2">
      <c r="B2956" s="124"/>
    </row>
    <row r="2957" spans="2:2">
      <c r="B2957" s="124"/>
    </row>
    <row r="2958" spans="2:2">
      <c r="B2958" s="124"/>
    </row>
    <row r="2959" spans="2:2">
      <c r="B2959" s="124"/>
    </row>
    <row r="2960" spans="2:2">
      <c r="B2960" s="124"/>
    </row>
    <row r="2961" spans="2:2">
      <c r="B2961" s="124"/>
    </row>
    <row r="2962" spans="2:2">
      <c r="B2962" s="124"/>
    </row>
    <row r="2963" spans="2:2">
      <c r="B2963" s="124"/>
    </row>
    <row r="2964" spans="2:2">
      <c r="B2964" s="124"/>
    </row>
    <row r="2965" spans="2:2">
      <c r="B2965" s="124"/>
    </row>
    <row r="2966" spans="2:2">
      <c r="B2966" s="124"/>
    </row>
    <row r="2967" spans="2:2">
      <c r="B2967" s="124"/>
    </row>
    <row r="2968" spans="2:2">
      <c r="B2968" s="124"/>
    </row>
    <row r="2969" spans="2:2">
      <c r="B2969" s="124"/>
    </row>
    <row r="2970" spans="2:2">
      <c r="B2970" s="124"/>
    </row>
    <row r="2971" spans="2:2">
      <c r="B2971" s="124"/>
    </row>
    <row r="2972" spans="2:2">
      <c r="B2972" s="124"/>
    </row>
    <row r="2973" spans="2:2">
      <c r="B2973" s="124"/>
    </row>
    <row r="2974" spans="2:2">
      <c r="B2974" s="124"/>
    </row>
    <row r="2975" spans="2:2">
      <c r="B2975" s="124"/>
    </row>
    <row r="2976" spans="2:2">
      <c r="B2976" s="124"/>
    </row>
    <row r="2977" spans="2:2">
      <c r="B2977" s="124"/>
    </row>
    <row r="2978" spans="2:2">
      <c r="B2978" s="124"/>
    </row>
    <row r="2979" spans="2:2">
      <c r="B2979" s="124"/>
    </row>
    <row r="2980" spans="2:2">
      <c r="B2980" s="124"/>
    </row>
    <row r="2981" spans="2:2">
      <c r="B2981" s="124"/>
    </row>
    <row r="2982" spans="2:2">
      <c r="B2982" s="124"/>
    </row>
    <row r="2983" spans="2:2">
      <c r="B2983" s="124"/>
    </row>
    <row r="2984" spans="2:2">
      <c r="B2984" s="124"/>
    </row>
    <row r="2985" spans="2:2">
      <c r="B2985" s="124"/>
    </row>
    <row r="2986" spans="2:2">
      <c r="B2986" s="124"/>
    </row>
    <row r="2987" spans="2:2">
      <c r="B2987" s="124"/>
    </row>
    <row r="2988" spans="2:2">
      <c r="B2988" s="124"/>
    </row>
    <row r="2989" spans="2:2">
      <c r="B2989" s="124"/>
    </row>
    <row r="2990" spans="2:2">
      <c r="B2990" s="124"/>
    </row>
    <row r="2991" spans="2:2">
      <c r="B2991" s="124"/>
    </row>
    <row r="2992" spans="2:2">
      <c r="B2992" s="124"/>
    </row>
    <row r="2993" spans="2:2">
      <c r="B2993" s="124"/>
    </row>
    <row r="2994" spans="2:2">
      <c r="B2994" s="124"/>
    </row>
    <row r="2995" spans="2:2">
      <c r="B2995" s="124"/>
    </row>
    <row r="2996" spans="2:2">
      <c r="B2996" s="124"/>
    </row>
    <row r="2997" spans="2:2">
      <c r="B2997" s="124"/>
    </row>
    <row r="2998" spans="2:2">
      <c r="B2998" s="124"/>
    </row>
    <row r="2999" spans="2:2">
      <c r="B2999" s="124"/>
    </row>
    <row r="3000" spans="2:2">
      <c r="B3000" s="124"/>
    </row>
    <row r="3001" spans="2:2">
      <c r="B3001" s="124"/>
    </row>
    <row r="3002" spans="2:2">
      <c r="B3002" s="124"/>
    </row>
    <row r="3003" spans="2:2">
      <c r="B3003" s="124"/>
    </row>
    <row r="3004" spans="2:2">
      <c r="B3004" s="124"/>
    </row>
    <row r="3005" spans="2:2">
      <c r="B3005" s="124"/>
    </row>
    <row r="3006" spans="2:2">
      <c r="B3006" s="124"/>
    </row>
    <row r="3007" spans="2:2">
      <c r="B3007" s="124"/>
    </row>
    <row r="3008" spans="2:2">
      <c r="B3008" s="124"/>
    </row>
    <row r="3009" spans="2:2">
      <c r="B3009" s="124"/>
    </row>
    <row r="3010" spans="2:2">
      <c r="B3010" s="124"/>
    </row>
    <row r="3011" spans="2:2">
      <c r="B3011" s="124"/>
    </row>
    <row r="3012" spans="2:2">
      <c r="B3012" s="124"/>
    </row>
    <row r="3013" spans="2:2">
      <c r="B3013" s="124"/>
    </row>
    <row r="3014" spans="2:2">
      <c r="B3014" s="124"/>
    </row>
    <row r="3015" spans="2:2">
      <c r="B3015" s="124"/>
    </row>
    <row r="3016" spans="2:2">
      <c r="B3016" s="124"/>
    </row>
    <row r="3017" spans="2:2">
      <c r="B3017" s="124"/>
    </row>
    <row r="3018" spans="2:2">
      <c r="B3018" s="124"/>
    </row>
    <row r="3019" spans="2:2">
      <c r="B3019" s="124"/>
    </row>
    <row r="3020" spans="2:2">
      <c r="B3020" s="124"/>
    </row>
    <row r="3021" spans="2:2">
      <c r="B3021" s="124"/>
    </row>
    <row r="3022" spans="2:2">
      <c r="B3022" s="124"/>
    </row>
    <row r="3023" spans="2:2">
      <c r="B3023" s="124"/>
    </row>
    <row r="3024" spans="2:2">
      <c r="B3024" s="124"/>
    </row>
    <row r="3025" spans="2:2">
      <c r="B3025" s="124"/>
    </row>
    <row r="3026" spans="2:2">
      <c r="B3026" s="124"/>
    </row>
    <row r="3027" spans="2:2">
      <c r="B3027" s="124"/>
    </row>
    <row r="3028" spans="2:2">
      <c r="B3028" s="124"/>
    </row>
    <row r="3029" spans="2:2">
      <c r="B3029" s="124"/>
    </row>
    <row r="3030" spans="2:2">
      <c r="B3030" s="124"/>
    </row>
    <row r="3031" spans="2:2">
      <c r="B3031" s="124"/>
    </row>
    <row r="3032" spans="2:2">
      <c r="B3032" s="124"/>
    </row>
    <row r="3033" spans="2:2">
      <c r="B3033" s="124"/>
    </row>
    <row r="3034" spans="2:2">
      <c r="B3034" s="124"/>
    </row>
    <row r="3035" spans="2:2">
      <c r="B3035" s="124"/>
    </row>
    <row r="3036" spans="2:2">
      <c r="B3036" s="124"/>
    </row>
    <row r="3037" spans="2:2">
      <c r="B3037" s="124"/>
    </row>
    <row r="3038" spans="2:2">
      <c r="B3038" s="124"/>
    </row>
    <row r="3039" spans="2:2">
      <c r="B3039" s="124"/>
    </row>
    <row r="3040" spans="2:2">
      <c r="B3040" s="124"/>
    </row>
    <row r="3041" spans="2:2">
      <c r="B3041" s="124"/>
    </row>
    <row r="3042" spans="2:2">
      <c r="B3042" s="124"/>
    </row>
    <row r="3043" spans="2:2">
      <c r="B3043" s="124"/>
    </row>
    <row r="3044" spans="2:2">
      <c r="B3044" s="124"/>
    </row>
    <row r="3045" spans="2:2">
      <c r="B3045" s="124"/>
    </row>
    <row r="3046" spans="2:2">
      <c r="B3046" s="124"/>
    </row>
    <row r="3047" spans="2:2">
      <c r="B3047" s="124"/>
    </row>
    <row r="3048" spans="2:2">
      <c r="B3048" s="124"/>
    </row>
    <row r="3049" spans="2:2">
      <c r="B3049" s="124"/>
    </row>
    <row r="3050" spans="2:2">
      <c r="B3050" s="124"/>
    </row>
    <row r="3051" spans="2:2">
      <c r="B3051" s="124"/>
    </row>
    <row r="3052" spans="2:2">
      <c r="B3052" s="124"/>
    </row>
    <row r="3053" spans="2:2">
      <c r="B3053" s="124"/>
    </row>
    <row r="3054" spans="2:2">
      <c r="B3054" s="124"/>
    </row>
    <row r="3055" spans="2:2">
      <c r="B3055" s="124"/>
    </row>
    <row r="3056" spans="2:2">
      <c r="B3056" s="124"/>
    </row>
    <row r="3057" spans="2:2">
      <c r="B3057" s="124"/>
    </row>
    <row r="3058" spans="2:2">
      <c r="B3058" s="124"/>
    </row>
    <row r="3059" spans="2:2">
      <c r="B3059" s="124"/>
    </row>
    <row r="3060" spans="2:2">
      <c r="B3060" s="124"/>
    </row>
    <row r="3061" spans="2:2">
      <c r="B3061" s="124"/>
    </row>
    <row r="3062" spans="2:2">
      <c r="B3062" s="124"/>
    </row>
    <row r="3063" spans="2:2">
      <c r="B3063" s="124"/>
    </row>
    <row r="3064" spans="2:2">
      <c r="B3064" s="124"/>
    </row>
    <row r="3065" spans="2:2">
      <c r="B3065" s="124"/>
    </row>
    <row r="3066" spans="2:2">
      <c r="B3066" s="124"/>
    </row>
    <row r="3067" spans="2:2">
      <c r="B3067" s="124"/>
    </row>
    <row r="3068" spans="2:2">
      <c r="B3068" s="124"/>
    </row>
    <row r="3069" spans="2:2">
      <c r="B3069" s="124"/>
    </row>
    <row r="3070" spans="2:2">
      <c r="B3070" s="124"/>
    </row>
    <row r="3071" spans="2:2">
      <c r="B3071" s="124"/>
    </row>
    <row r="3072" spans="2:2">
      <c r="B3072" s="124"/>
    </row>
    <row r="3073" spans="2:2">
      <c r="B3073" s="124"/>
    </row>
    <row r="3074" spans="2:2">
      <c r="B3074" s="124"/>
    </row>
    <row r="3075" spans="2:2">
      <c r="B3075" s="124"/>
    </row>
    <row r="3076" spans="2:2">
      <c r="B3076" s="124"/>
    </row>
    <row r="3077" spans="2:2">
      <c r="B3077" s="124"/>
    </row>
    <row r="3078" spans="2:2">
      <c r="B3078" s="124"/>
    </row>
    <row r="3079" spans="2:2">
      <c r="B3079" s="124"/>
    </row>
    <row r="3080" spans="2:2">
      <c r="B3080" s="124"/>
    </row>
    <row r="3081" spans="2:2">
      <c r="B3081" s="124"/>
    </row>
    <row r="3082" spans="2:2">
      <c r="B3082" s="124"/>
    </row>
    <row r="3083" spans="2:2">
      <c r="B3083" s="124"/>
    </row>
    <row r="3084" spans="2:2">
      <c r="B3084" s="124"/>
    </row>
    <row r="3085" spans="2:2">
      <c r="B3085" s="124"/>
    </row>
    <row r="3086" spans="2:2">
      <c r="B3086" s="124"/>
    </row>
    <row r="3087" spans="2:2">
      <c r="B3087" s="124"/>
    </row>
    <row r="3088" spans="2:2">
      <c r="B3088" s="124"/>
    </row>
    <row r="3089" spans="2:2">
      <c r="B3089" s="124"/>
    </row>
    <row r="3090" spans="2:2">
      <c r="B3090" s="124"/>
    </row>
    <row r="3091" spans="2:2">
      <c r="B3091" s="124"/>
    </row>
    <row r="3092" spans="2:2">
      <c r="B3092" s="124"/>
    </row>
    <row r="3093" spans="2:2">
      <c r="B3093" s="124"/>
    </row>
    <row r="3094" spans="2:2">
      <c r="B3094" s="124"/>
    </row>
    <row r="3095" spans="2:2">
      <c r="B3095" s="124"/>
    </row>
    <row r="3096" spans="2:2">
      <c r="B3096" s="124"/>
    </row>
    <row r="3097" spans="2:2">
      <c r="B3097" s="124"/>
    </row>
    <row r="3098" spans="2:2">
      <c r="B3098" s="124"/>
    </row>
    <row r="3099" spans="2:2">
      <c r="B3099" s="124"/>
    </row>
    <row r="3100" spans="2:2">
      <c r="B3100" s="124"/>
    </row>
    <row r="3101" spans="2:2">
      <c r="B3101" s="124"/>
    </row>
    <row r="3102" spans="2:2">
      <c r="B3102" s="124"/>
    </row>
    <row r="3103" spans="2:2">
      <c r="B3103" s="124"/>
    </row>
    <row r="3104" spans="2:2">
      <c r="B3104" s="124"/>
    </row>
    <row r="3105" spans="2:2">
      <c r="B3105" s="124"/>
    </row>
    <row r="3106" spans="2:2">
      <c r="B3106" s="124"/>
    </row>
    <row r="3107" spans="2:2">
      <c r="B3107" s="124"/>
    </row>
    <row r="3108" spans="2:2">
      <c r="B3108" s="124"/>
    </row>
    <row r="3109" spans="2:2">
      <c r="B3109" s="124"/>
    </row>
    <row r="3110" spans="2:2">
      <c r="B3110" s="124"/>
    </row>
    <row r="3111" spans="2:2">
      <c r="B3111" s="124"/>
    </row>
    <row r="3112" spans="2:2">
      <c r="B3112" s="124"/>
    </row>
    <row r="3113" spans="2:2">
      <c r="B3113" s="124"/>
    </row>
    <row r="3114" spans="2:2">
      <c r="B3114" s="124"/>
    </row>
    <row r="3115" spans="2:2">
      <c r="B3115" s="124"/>
    </row>
    <row r="3116" spans="2:2">
      <c r="B3116" s="124"/>
    </row>
    <row r="3117" spans="2:2">
      <c r="B3117" s="124"/>
    </row>
    <row r="3118" spans="2:2">
      <c r="B3118" s="124"/>
    </row>
    <row r="3119" spans="2:2">
      <c r="B3119" s="124"/>
    </row>
    <row r="3120" spans="2:2">
      <c r="B3120" s="124"/>
    </row>
    <row r="3121" spans="2:2">
      <c r="B3121" s="124"/>
    </row>
    <row r="3122" spans="2:2">
      <c r="B3122" s="124"/>
    </row>
    <row r="3123" spans="2:2">
      <c r="B3123" s="124"/>
    </row>
    <row r="3124" spans="2:2">
      <c r="B3124" s="124"/>
    </row>
    <row r="3125" spans="2:2">
      <c r="B3125" s="124"/>
    </row>
    <row r="3126" spans="2:2">
      <c r="B3126" s="124"/>
    </row>
    <row r="3127" spans="2:2">
      <c r="B3127" s="124"/>
    </row>
    <row r="3128" spans="2:2">
      <c r="B3128" s="124"/>
    </row>
    <row r="3129" spans="2:2">
      <c r="B3129" s="124"/>
    </row>
    <row r="3130" spans="2:2">
      <c r="B3130" s="124"/>
    </row>
    <row r="3131" spans="2:2">
      <c r="B3131" s="124"/>
    </row>
    <row r="3132" spans="2:2">
      <c r="B3132" s="124"/>
    </row>
    <row r="3133" spans="2:2">
      <c r="B3133" s="124"/>
    </row>
    <row r="3134" spans="2:2">
      <c r="B3134" s="124"/>
    </row>
    <row r="3135" spans="2:2">
      <c r="B3135" s="124"/>
    </row>
    <row r="3136" spans="2:2">
      <c r="B3136" s="124"/>
    </row>
    <row r="3137" spans="2:2">
      <c r="B3137" s="124"/>
    </row>
    <row r="3138" spans="2:2">
      <c r="B3138" s="124"/>
    </row>
    <row r="3139" spans="2:2">
      <c r="B3139" s="124"/>
    </row>
    <row r="3140" spans="2:2">
      <c r="B3140" s="124"/>
    </row>
    <row r="3141" spans="2:2">
      <c r="B3141" s="124"/>
    </row>
    <row r="3142" spans="2:2">
      <c r="B3142" s="124"/>
    </row>
    <row r="3143" spans="2:2">
      <c r="B3143" s="124"/>
    </row>
    <row r="3144" spans="2:2">
      <c r="B3144" s="124"/>
    </row>
    <row r="3145" spans="2:2">
      <c r="B3145" s="124"/>
    </row>
    <row r="3146" spans="2:2">
      <c r="B3146" s="124"/>
    </row>
    <row r="3147" spans="2:2">
      <c r="B3147" s="124"/>
    </row>
    <row r="3148" spans="2:2">
      <c r="B3148" s="124"/>
    </row>
    <row r="3149" spans="2:2">
      <c r="B3149" s="124"/>
    </row>
    <row r="3150" spans="2:2">
      <c r="B3150" s="124"/>
    </row>
    <row r="3151" spans="2:2">
      <c r="B3151" s="124"/>
    </row>
    <row r="3152" spans="2:2">
      <c r="B3152" s="124"/>
    </row>
    <row r="3153" spans="2:2">
      <c r="B3153" s="124"/>
    </row>
    <row r="3154" spans="2:2">
      <c r="B3154" s="124"/>
    </row>
    <row r="3155" spans="2:2">
      <c r="B3155" s="124"/>
    </row>
    <row r="3156" spans="2:2">
      <c r="B3156" s="124"/>
    </row>
    <row r="3157" spans="2:2">
      <c r="B3157" s="124"/>
    </row>
    <row r="3158" spans="2:2">
      <c r="B3158" s="124"/>
    </row>
    <row r="3159" spans="2:2">
      <c r="B3159" s="124"/>
    </row>
    <row r="3160" spans="2:2">
      <c r="B3160" s="124"/>
    </row>
    <row r="3161" spans="2:2">
      <c r="B3161" s="124"/>
    </row>
    <row r="3162" spans="2:2">
      <c r="B3162" s="124"/>
    </row>
    <row r="3163" spans="2:2">
      <c r="B3163" s="124"/>
    </row>
    <row r="3164" spans="2:2">
      <c r="B3164" s="124"/>
    </row>
    <row r="3165" spans="2:2">
      <c r="B3165" s="124"/>
    </row>
    <row r="3166" spans="2:2">
      <c r="B3166" s="124"/>
    </row>
    <row r="3167" spans="2:2">
      <c r="B3167" s="124"/>
    </row>
    <row r="3168" spans="2:2">
      <c r="B3168" s="124"/>
    </row>
    <row r="3169" spans="2:2">
      <c r="B3169" s="124"/>
    </row>
    <row r="3170" spans="2:2">
      <c r="B3170" s="124"/>
    </row>
    <row r="3171" spans="2:2">
      <c r="B3171" s="124"/>
    </row>
    <row r="3172" spans="2:2">
      <c r="B3172" s="124"/>
    </row>
    <row r="3173" spans="2:2">
      <c r="B3173" s="124"/>
    </row>
    <row r="3174" spans="2:2">
      <c r="B3174" s="124"/>
    </row>
    <row r="3175" spans="2:2">
      <c r="B3175" s="124"/>
    </row>
    <row r="3176" spans="2:2">
      <c r="B3176" s="124"/>
    </row>
    <row r="3177" spans="2:2">
      <c r="B3177" s="124"/>
    </row>
    <row r="3178" spans="2:2">
      <c r="B3178" s="124"/>
    </row>
    <row r="3179" spans="2:2">
      <c r="B3179" s="124"/>
    </row>
    <row r="3180" spans="2:2">
      <c r="B3180" s="124"/>
    </row>
    <row r="3181" spans="2:2">
      <c r="B3181" s="124"/>
    </row>
    <row r="3182" spans="2:2">
      <c r="B3182" s="124"/>
    </row>
    <row r="3183" spans="2:2">
      <c r="B3183" s="124"/>
    </row>
    <row r="3184" spans="2:2">
      <c r="B3184" s="124"/>
    </row>
    <row r="3185" spans="2:2">
      <c r="B3185" s="124"/>
    </row>
    <row r="3186" spans="2:2">
      <c r="B3186" s="124"/>
    </row>
    <row r="3187" spans="2:2">
      <c r="B3187" s="124"/>
    </row>
    <row r="3188" spans="2:2">
      <c r="B3188" s="124"/>
    </row>
    <row r="3189" spans="2:2">
      <c r="B3189" s="124"/>
    </row>
    <row r="3190" spans="2:2">
      <c r="B3190" s="124"/>
    </row>
    <row r="3191" spans="2:2">
      <c r="B3191" s="124"/>
    </row>
    <row r="3192" spans="2:2">
      <c r="B3192" s="124"/>
    </row>
    <row r="3193" spans="2:2">
      <c r="B3193" s="124"/>
    </row>
    <row r="3194" spans="2:2">
      <c r="B3194" s="124"/>
    </row>
    <row r="3195" spans="2:2">
      <c r="B3195" s="124"/>
    </row>
    <row r="3196" spans="2:2">
      <c r="B3196" s="124"/>
    </row>
    <row r="3197" spans="2:2">
      <c r="B3197" s="124"/>
    </row>
    <row r="3198" spans="2:2">
      <c r="B3198" s="124"/>
    </row>
    <row r="3199" spans="2:2">
      <c r="B3199" s="124"/>
    </row>
    <row r="3200" spans="2:2">
      <c r="B3200" s="124"/>
    </row>
    <row r="3201" spans="2:2">
      <c r="B3201" s="124"/>
    </row>
    <row r="3202" spans="2:2">
      <c r="B3202" s="124"/>
    </row>
    <row r="3203" spans="2:2">
      <c r="B3203" s="124"/>
    </row>
    <row r="3204" spans="2:2">
      <c r="B3204" s="124"/>
    </row>
    <row r="3205" spans="2:2">
      <c r="B3205" s="124"/>
    </row>
    <row r="3206" spans="2:2">
      <c r="B3206" s="124"/>
    </row>
    <row r="3207" spans="2:2">
      <c r="B3207" s="124"/>
    </row>
    <row r="3208" spans="2:2">
      <c r="B3208" s="124"/>
    </row>
    <row r="3209" spans="2:2">
      <c r="B3209" s="124"/>
    </row>
    <row r="3210" spans="2:2">
      <c r="B3210" s="124"/>
    </row>
    <row r="3211" spans="2:2">
      <c r="B3211" s="124"/>
    </row>
    <row r="3212" spans="2:2">
      <c r="B3212" s="124"/>
    </row>
    <row r="3213" spans="2:2">
      <c r="B3213" s="124"/>
    </row>
    <row r="3214" spans="2:2">
      <c r="B3214" s="124"/>
    </row>
    <row r="3215" spans="2:2">
      <c r="B3215" s="124"/>
    </row>
    <row r="3216" spans="2:2">
      <c r="B3216" s="124"/>
    </row>
    <row r="3217" spans="2:2">
      <c r="B3217" s="124"/>
    </row>
    <row r="3218" spans="2:2">
      <c r="B3218" s="124"/>
    </row>
    <row r="3219" spans="2:2">
      <c r="B3219" s="124"/>
    </row>
    <row r="3220" spans="2:2">
      <c r="B3220" s="124"/>
    </row>
    <row r="3221" spans="2:2">
      <c r="B3221" s="124"/>
    </row>
    <row r="3222" spans="2:2">
      <c r="B3222" s="124"/>
    </row>
    <row r="3223" spans="2:2">
      <c r="B3223" s="124"/>
    </row>
    <row r="3224" spans="2:2">
      <c r="B3224" s="124"/>
    </row>
    <row r="3225" spans="2:2">
      <c r="B3225" s="124"/>
    </row>
    <row r="3226" spans="2:2">
      <c r="B3226" s="124"/>
    </row>
    <row r="3227" spans="2:2">
      <c r="B3227" s="124"/>
    </row>
    <row r="3228" spans="2:2">
      <c r="B3228" s="124"/>
    </row>
    <row r="3229" spans="2:2">
      <c r="B3229" s="124"/>
    </row>
    <row r="3230" spans="2:2">
      <c r="B3230" s="124"/>
    </row>
    <row r="3231" spans="2:2">
      <c r="B3231" s="124"/>
    </row>
    <row r="3232" spans="2:2">
      <c r="B3232" s="124"/>
    </row>
    <row r="3233" spans="2:2">
      <c r="B3233" s="124"/>
    </row>
    <row r="3234" spans="2:2">
      <c r="B3234" s="124"/>
    </row>
    <row r="3235" spans="2:2">
      <c r="B3235" s="124"/>
    </row>
    <row r="3236" spans="2:2">
      <c r="B3236" s="124"/>
    </row>
    <row r="3237" spans="2:2">
      <c r="B3237" s="124"/>
    </row>
    <row r="3238" spans="2:2">
      <c r="B3238" s="124"/>
    </row>
    <row r="3239" spans="2:2">
      <c r="B3239" s="124"/>
    </row>
    <row r="3240" spans="2:2">
      <c r="B3240" s="124"/>
    </row>
    <row r="3241" spans="2:2">
      <c r="B3241" s="124"/>
    </row>
    <row r="3242" spans="2:2">
      <c r="B3242" s="124"/>
    </row>
    <row r="3243" spans="2:2">
      <c r="B3243" s="124"/>
    </row>
    <row r="3244" spans="2:2">
      <c r="B3244" s="124"/>
    </row>
    <row r="3245" spans="2:2">
      <c r="B3245" s="124"/>
    </row>
    <row r="3246" spans="2:2">
      <c r="B3246" s="124"/>
    </row>
    <row r="3247" spans="2:2">
      <c r="B3247" s="124"/>
    </row>
    <row r="3248" spans="2:2">
      <c r="B3248" s="124"/>
    </row>
    <row r="3249" spans="2:2">
      <c r="B3249" s="124"/>
    </row>
    <row r="3250" spans="2:2">
      <c r="B3250" s="124"/>
    </row>
    <row r="3251" spans="2:2">
      <c r="B3251" s="124"/>
    </row>
    <row r="3252" spans="2:2">
      <c r="B3252" s="124"/>
    </row>
    <row r="3253" spans="2:2">
      <c r="B3253" s="124"/>
    </row>
    <row r="3254" spans="2:2">
      <c r="B3254" s="124"/>
    </row>
    <row r="3255" spans="2:2">
      <c r="B3255" s="124"/>
    </row>
    <row r="3256" spans="2:2">
      <c r="B3256" s="124"/>
    </row>
    <row r="3257" spans="2:2">
      <c r="B3257" s="124"/>
    </row>
    <row r="3258" spans="2:2">
      <c r="B3258" s="124"/>
    </row>
    <row r="3259" spans="2:2">
      <c r="B3259" s="124"/>
    </row>
    <row r="3260" spans="2:2">
      <c r="B3260" s="124"/>
    </row>
    <row r="3261" spans="2:2">
      <c r="B3261" s="124"/>
    </row>
    <row r="3262" spans="2:2">
      <c r="B3262" s="124"/>
    </row>
    <row r="3263" spans="2:2">
      <c r="B3263" s="124"/>
    </row>
    <row r="3264" spans="2:2">
      <c r="B3264" s="124"/>
    </row>
    <row r="3265" spans="2:2">
      <c r="B3265" s="124"/>
    </row>
    <row r="3266" spans="2:2">
      <c r="B3266" s="124"/>
    </row>
    <row r="3267" spans="2:2">
      <c r="B3267" s="124"/>
    </row>
    <row r="3268" spans="2:2">
      <c r="B3268" s="124"/>
    </row>
    <row r="3269" spans="2:2">
      <c r="B3269" s="124"/>
    </row>
    <row r="3270" spans="2:2">
      <c r="B3270" s="124"/>
    </row>
    <row r="3271" spans="2:2">
      <c r="B3271" s="124"/>
    </row>
    <row r="3272" spans="2:2">
      <c r="B3272" s="124"/>
    </row>
    <row r="3273" spans="2:2">
      <c r="B3273" s="124"/>
    </row>
    <row r="3274" spans="2:2">
      <c r="B3274" s="124"/>
    </row>
    <row r="3275" spans="2:2">
      <c r="B3275" s="124"/>
    </row>
    <row r="3276" spans="2:2">
      <c r="B3276" s="124"/>
    </row>
    <row r="3277" spans="2:2">
      <c r="B3277" s="124"/>
    </row>
    <row r="3278" spans="2:2">
      <c r="B3278" s="124"/>
    </row>
    <row r="3279" spans="2:2">
      <c r="B3279" s="124"/>
    </row>
    <row r="3280" spans="2:2">
      <c r="B3280" s="124"/>
    </row>
    <row r="3281" spans="2:2">
      <c r="B3281" s="124"/>
    </row>
    <row r="3282" spans="2:2">
      <c r="B3282" s="124"/>
    </row>
    <row r="3283" spans="2:2">
      <c r="B3283" s="124"/>
    </row>
    <row r="3284" spans="2:2">
      <c r="B3284" s="124"/>
    </row>
    <row r="3285" spans="2:2">
      <c r="B3285" s="124"/>
    </row>
    <row r="3286" spans="2:2">
      <c r="B3286" s="124"/>
    </row>
    <row r="3287" spans="2:2">
      <c r="B3287" s="124"/>
    </row>
    <row r="3288" spans="2:2">
      <c r="B3288" s="124"/>
    </row>
    <row r="3289" spans="2:2">
      <c r="B3289" s="124"/>
    </row>
    <row r="3290" spans="2:2">
      <c r="B3290" s="124"/>
    </row>
    <row r="3291" spans="2:2">
      <c r="B3291" s="124"/>
    </row>
    <row r="3292" spans="2:2">
      <c r="B3292" s="124"/>
    </row>
    <row r="3293" spans="2:2">
      <c r="B3293" s="124"/>
    </row>
    <row r="3294" spans="2:2">
      <c r="B3294" s="124"/>
    </row>
    <row r="3295" spans="2:2">
      <c r="B3295" s="124"/>
    </row>
    <row r="3296" spans="2:2">
      <c r="B3296" s="124"/>
    </row>
    <row r="3297" spans="2:2">
      <c r="B3297" s="124"/>
    </row>
    <row r="3298" spans="2:2">
      <c r="B3298" s="124"/>
    </row>
    <row r="3299" spans="2:2">
      <c r="B3299" s="124"/>
    </row>
    <row r="3300" spans="2:2">
      <c r="B3300" s="124"/>
    </row>
    <row r="3301" spans="2:2">
      <c r="B3301" s="124"/>
    </row>
    <row r="3302" spans="2:2">
      <c r="B3302" s="124"/>
    </row>
    <row r="3303" spans="2:2">
      <c r="B3303" s="124"/>
    </row>
    <row r="3304" spans="2:2">
      <c r="B3304" s="124"/>
    </row>
    <row r="3305" spans="2:2">
      <c r="B3305" s="124"/>
    </row>
    <row r="3306" spans="2:2">
      <c r="B3306" s="124"/>
    </row>
    <row r="3307" spans="2:2">
      <c r="B3307" s="124"/>
    </row>
    <row r="3308" spans="2:2">
      <c r="B3308" s="124"/>
    </row>
    <row r="3309" spans="2:2">
      <c r="B3309" s="124"/>
    </row>
    <row r="3310" spans="2:2">
      <c r="B3310" s="124"/>
    </row>
    <row r="3311" spans="2:2">
      <c r="B3311" s="124"/>
    </row>
    <row r="3312" spans="2:2">
      <c r="B3312" s="124"/>
    </row>
    <row r="3313" spans="2:2">
      <c r="B3313" s="124"/>
    </row>
    <row r="3314" spans="2:2">
      <c r="B3314" s="124"/>
    </row>
    <row r="3315" spans="2:2">
      <c r="B3315" s="124"/>
    </row>
    <row r="3316" spans="2:2">
      <c r="B3316" s="124"/>
    </row>
    <row r="3317" spans="2:2">
      <c r="B3317" s="124"/>
    </row>
    <row r="3318" spans="2:2">
      <c r="B3318" s="124"/>
    </row>
    <row r="3319" spans="2:2">
      <c r="B3319" s="124"/>
    </row>
    <row r="3320" spans="2:2">
      <c r="B3320" s="124"/>
    </row>
    <row r="3321" spans="2:2">
      <c r="B3321" s="124"/>
    </row>
    <row r="3322" spans="2:2">
      <c r="B3322" s="124"/>
    </row>
    <row r="3323" spans="2:2">
      <c r="B3323" s="124"/>
    </row>
    <row r="3324" spans="2:2">
      <c r="B3324" s="124"/>
    </row>
    <row r="3325" spans="2:2">
      <c r="B3325" s="124"/>
    </row>
    <row r="3326" spans="2:2">
      <c r="B3326" s="124"/>
    </row>
    <row r="3327" spans="2:2">
      <c r="B3327" s="124"/>
    </row>
    <row r="3328" spans="2:2">
      <c r="B3328" s="124"/>
    </row>
    <row r="3329" spans="2:2">
      <c r="B3329" s="124"/>
    </row>
    <row r="3330" spans="2:2">
      <c r="B3330" s="124"/>
    </row>
    <row r="3331" spans="2:2">
      <c r="B3331" s="124"/>
    </row>
    <row r="3332" spans="2:2">
      <c r="B3332" s="124"/>
    </row>
    <row r="3333" spans="2:2">
      <c r="B3333" s="124"/>
    </row>
    <row r="3334" spans="2:2">
      <c r="B3334" s="124"/>
    </row>
    <row r="3335" spans="2:2">
      <c r="B3335" s="124"/>
    </row>
    <row r="3336" spans="2:2">
      <c r="B3336" s="124"/>
    </row>
    <row r="3337" spans="2:2">
      <c r="B3337" s="124"/>
    </row>
    <row r="3338" spans="2:2">
      <c r="B3338" s="124"/>
    </row>
    <row r="3339" spans="2:2">
      <c r="B3339" s="124"/>
    </row>
    <row r="3340" spans="2:2">
      <c r="B3340" s="124"/>
    </row>
    <row r="3341" spans="2:2">
      <c r="B3341" s="124"/>
    </row>
    <row r="3342" spans="2:2">
      <c r="B3342" s="124"/>
    </row>
    <row r="3343" spans="2:2">
      <c r="B3343" s="124"/>
    </row>
    <row r="3344" spans="2:2">
      <c r="B3344" s="124"/>
    </row>
    <row r="3345" spans="2:2">
      <c r="B3345" s="124"/>
    </row>
    <row r="3346" spans="2:2">
      <c r="B3346" s="124"/>
    </row>
    <row r="3347" spans="2:2">
      <c r="B3347" s="124"/>
    </row>
    <row r="3348" spans="2:2">
      <c r="B3348" s="124"/>
    </row>
    <row r="3349" spans="2:2">
      <c r="B3349" s="124"/>
    </row>
    <row r="3350" spans="2:2">
      <c r="B3350" s="124"/>
    </row>
    <row r="3351" spans="2:2">
      <c r="B3351" s="124"/>
    </row>
    <row r="3352" spans="2:2">
      <c r="B3352" s="124"/>
    </row>
    <row r="3353" spans="2:2">
      <c r="B3353" s="124"/>
    </row>
    <row r="3354" spans="2:2">
      <c r="B3354" s="124"/>
    </row>
    <row r="3355" spans="2:2">
      <c r="B3355" s="124"/>
    </row>
    <row r="3356" spans="2:2">
      <c r="B3356" s="124"/>
    </row>
    <row r="3357" spans="2:2">
      <c r="B3357" s="124"/>
    </row>
    <row r="3358" spans="2:2">
      <c r="B3358" s="124"/>
    </row>
    <row r="3359" spans="2:2">
      <c r="B3359" s="124"/>
    </row>
    <row r="3360" spans="2:2">
      <c r="B3360" s="124"/>
    </row>
    <row r="3361" spans="2:2">
      <c r="B3361" s="124"/>
    </row>
    <row r="3362" spans="2:2">
      <c r="B3362" s="124"/>
    </row>
    <row r="3363" spans="2:2">
      <c r="B3363" s="124"/>
    </row>
    <row r="3364" spans="2:2">
      <c r="B3364" s="124"/>
    </row>
    <row r="3365" spans="2:2">
      <c r="B3365" s="124"/>
    </row>
    <row r="3366" spans="2:2">
      <c r="B3366" s="124"/>
    </row>
    <row r="3367" spans="2:2">
      <c r="B3367" s="124"/>
    </row>
    <row r="3368" spans="2:2">
      <c r="B3368" s="124"/>
    </row>
    <row r="3369" spans="2:2">
      <c r="B3369" s="124"/>
    </row>
    <row r="3370" spans="2:2">
      <c r="B3370" s="124"/>
    </row>
    <row r="3371" spans="2:2">
      <c r="B3371" s="124"/>
    </row>
    <row r="3372" spans="2:2">
      <c r="B3372" s="124"/>
    </row>
    <row r="3373" spans="2:2">
      <c r="B3373" s="124"/>
    </row>
    <row r="3374" spans="2:2">
      <c r="B3374" s="124"/>
    </row>
    <row r="3375" spans="2:2">
      <c r="B3375" s="124"/>
    </row>
    <row r="3376" spans="2:2">
      <c r="B3376" s="124"/>
    </row>
    <row r="3377" spans="2:2">
      <c r="B3377" s="124"/>
    </row>
    <row r="3378" spans="2:2">
      <c r="B3378" s="124"/>
    </row>
    <row r="3379" spans="2:2">
      <c r="B3379" s="124"/>
    </row>
    <row r="3380" spans="2:2">
      <c r="B3380" s="124"/>
    </row>
    <row r="3381" spans="2:2">
      <c r="B3381" s="124"/>
    </row>
    <row r="3382" spans="2:2">
      <c r="B3382" s="124"/>
    </row>
    <row r="3383" spans="2:2">
      <c r="B3383" s="124"/>
    </row>
    <row r="3384" spans="2:2">
      <c r="B3384" s="124"/>
    </row>
    <row r="3385" spans="2:2">
      <c r="B3385" s="124"/>
    </row>
    <row r="3386" spans="2:2">
      <c r="B3386" s="124"/>
    </row>
    <row r="3387" spans="2:2">
      <c r="B3387" s="124"/>
    </row>
    <row r="3388" spans="2:2">
      <c r="B3388" s="124"/>
    </row>
    <row r="3389" spans="2:2">
      <c r="B3389" s="124"/>
    </row>
    <row r="3390" spans="2:2">
      <c r="B3390" s="124"/>
    </row>
    <row r="3391" spans="2:2">
      <c r="B3391" s="124"/>
    </row>
    <row r="3392" spans="2:2">
      <c r="B3392" s="124"/>
    </row>
    <row r="3393" spans="2:2">
      <c r="B3393" s="124"/>
    </row>
    <row r="3394" spans="2:2">
      <c r="B3394" s="124"/>
    </row>
    <row r="3395" spans="2:2">
      <c r="B3395" s="124"/>
    </row>
    <row r="3396" spans="2:2">
      <c r="B3396" s="124"/>
    </row>
    <row r="3397" spans="2:2">
      <c r="B3397" s="124"/>
    </row>
    <row r="3398" spans="2:2">
      <c r="B3398" s="124"/>
    </row>
    <row r="3399" spans="2:2">
      <c r="B3399" s="124"/>
    </row>
    <row r="3400" spans="2:2">
      <c r="B3400" s="124"/>
    </row>
    <row r="3401" spans="2:2">
      <c r="B3401" s="124"/>
    </row>
    <row r="3402" spans="2:2">
      <c r="B3402" s="124"/>
    </row>
    <row r="3403" spans="2:2">
      <c r="B3403" s="124"/>
    </row>
    <row r="3404" spans="2:2">
      <c r="B3404" s="124"/>
    </row>
    <row r="3405" spans="2:2">
      <c r="B3405" s="124"/>
    </row>
    <row r="3406" spans="2:2">
      <c r="B3406" s="124"/>
    </row>
    <row r="3407" spans="2:2">
      <c r="B3407" s="124"/>
    </row>
    <row r="3408" spans="2:2">
      <c r="B3408" s="124"/>
    </row>
    <row r="3409" spans="2:2">
      <c r="B3409" s="124"/>
    </row>
    <row r="3410" spans="2:2">
      <c r="B3410" s="124"/>
    </row>
    <row r="3411" spans="2:2">
      <c r="B3411" s="124"/>
    </row>
    <row r="3412" spans="2:2">
      <c r="B3412" s="124"/>
    </row>
    <row r="3413" spans="2:2">
      <c r="B3413" s="124"/>
    </row>
    <row r="3414" spans="2:2">
      <c r="B3414" s="124"/>
    </row>
    <row r="3415" spans="2:2">
      <c r="B3415" s="124"/>
    </row>
    <row r="3416" spans="2:2">
      <c r="B3416" s="124"/>
    </row>
    <row r="3417" spans="2:2">
      <c r="B3417" s="124"/>
    </row>
    <row r="3418" spans="2:2">
      <c r="B3418" s="124"/>
    </row>
    <row r="3419" spans="2:2">
      <c r="B3419" s="124"/>
    </row>
    <row r="3420" spans="2:2">
      <c r="B3420" s="124"/>
    </row>
    <row r="3421" spans="2:2">
      <c r="B3421" s="124"/>
    </row>
    <row r="3422" spans="2:2">
      <c r="B3422" s="124"/>
    </row>
    <row r="3423" spans="2:2">
      <c r="B3423" s="124"/>
    </row>
    <row r="3424" spans="2:2">
      <c r="B3424" s="124"/>
    </row>
    <row r="3425" spans="2:2">
      <c r="B3425" s="124"/>
    </row>
    <row r="3426" spans="2:2">
      <c r="B3426" s="124"/>
    </row>
    <row r="3427" spans="2:2">
      <c r="B3427" s="124"/>
    </row>
    <row r="3428" spans="2:2">
      <c r="B3428" s="124"/>
    </row>
    <row r="3429" spans="2:2">
      <c r="B3429" s="124"/>
    </row>
    <row r="3430" spans="2:2">
      <c r="B3430" s="124"/>
    </row>
    <row r="3431" spans="2:2">
      <c r="B3431" s="124"/>
    </row>
    <row r="3432" spans="2:2">
      <c r="B3432" s="124"/>
    </row>
    <row r="3433" spans="2:2">
      <c r="B3433" s="124"/>
    </row>
    <row r="3434" spans="2:2">
      <c r="B3434" s="124"/>
    </row>
    <row r="3435" spans="2:2">
      <c r="B3435" s="124"/>
    </row>
    <row r="3436" spans="2:2">
      <c r="B3436" s="124"/>
    </row>
    <row r="3437" spans="2:2">
      <c r="B3437" s="124"/>
    </row>
    <row r="3438" spans="2:2">
      <c r="B3438" s="124"/>
    </row>
    <row r="3439" spans="2:2">
      <c r="B3439" s="124"/>
    </row>
    <row r="3440" spans="2:2">
      <c r="B3440" s="124"/>
    </row>
    <row r="3441" spans="2:2">
      <c r="B3441" s="124"/>
    </row>
    <row r="3442" spans="2:2">
      <c r="B3442" s="124"/>
    </row>
    <row r="3443" spans="2:2">
      <c r="B3443" s="124"/>
    </row>
    <row r="3444" spans="2:2">
      <c r="B3444" s="124"/>
    </row>
    <row r="3445" spans="2:2">
      <c r="B3445" s="124"/>
    </row>
    <row r="3446" spans="2:2">
      <c r="B3446" s="124"/>
    </row>
    <row r="3447" spans="2:2">
      <c r="B3447" s="124"/>
    </row>
    <row r="3448" spans="2:2">
      <c r="B3448" s="124"/>
    </row>
    <row r="3449" spans="2:2">
      <c r="B3449" s="124"/>
    </row>
    <row r="3450" spans="2:2">
      <c r="B3450" s="124"/>
    </row>
    <row r="3451" spans="2:2">
      <c r="B3451" s="124"/>
    </row>
    <row r="3452" spans="2:2">
      <c r="B3452" s="124"/>
    </row>
    <row r="3453" spans="2:2">
      <c r="B3453" s="124"/>
    </row>
    <row r="3454" spans="2:2">
      <c r="B3454" s="124"/>
    </row>
    <row r="3455" spans="2:2">
      <c r="B3455" s="124"/>
    </row>
    <row r="3456" spans="2:2">
      <c r="B3456" s="124"/>
    </row>
    <row r="3457" spans="2:2">
      <c r="B3457" s="124"/>
    </row>
    <row r="3458" spans="2:2">
      <c r="B3458" s="124"/>
    </row>
    <row r="3459" spans="2:2">
      <c r="B3459" s="124"/>
    </row>
    <row r="3460" spans="2:2">
      <c r="B3460" s="124"/>
    </row>
    <row r="3461" spans="2:2">
      <c r="B3461" s="124"/>
    </row>
    <row r="3462" spans="2:2">
      <c r="B3462" s="124"/>
    </row>
    <row r="3463" spans="2:2">
      <c r="B3463" s="124"/>
    </row>
    <row r="3464" spans="2:2">
      <c r="B3464" s="124"/>
    </row>
    <row r="3465" spans="2:2">
      <c r="B3465" s="124"/>
    </row>
    <row r="3466" spans="2:2">
      <c r="B3466" s="124"/>
    </row>
    <row r="3467" spans="2:2">
      <c r="B3467" s="124"/>
    </row>
    <row r="3468" spans="2:2">
      <c r="B3468" s="124"/>
    </row>
    <row r="3469" spans="2:2">
      <c r="B3469" s="124"/>
    </row>
    <row r="3470" spans="2:2">
      <c r="B3470" s="124"/>
    </row>
    <row r="3471" spans="2:2">
      <c r="B3471" s="124"/>
    </row>
    <row r="3472" spans="2:2">
      <c r="B3472" s="124"/>
    </row>
    <row r="3473" spans="2:2">
      <c r="B3473" s="124"/>
    </row>
    <row r="3474" spans="2:2">
      <c r="B3474" s="124"/>
    </row>
    <row r="3475" spans="2:2">
      <c r="B3475" s="124"/>
    </row>
    <row r="3476" spans="2:2">
      <c r="B3476" s="124"/>
    </row>
    <row r="3477" spans="2:2">
      <c r="B3477" s="124"/>
    </row>
    <row r="3478" spans="2:2">
      <c r="B3478" s="124"/>
    </row>
    <row r="3479" spans="2:2">
      <c r="B3479" s="124"/>
    </row>
    <row r="3480" spans="2:2">
      <c r="B3480" s="124"/>
    </row>
    <row r="3481" spans="2:2">
      <c r="B3481" s="124"/>
    </row>
    <row r="3482" spans="2:2">
      <c r="B3482" s="124"/>
    </row>
    <row r="3483" spans="2:2">
      <c r="B3483" s="124"/>
    </row>
    <row r="3484" spans="2:2">
      <c r="B3484" s="124"/>
    </row>
    <row r="3485" spans="2:2">
      <c r="B3485" s="124"/>
    </row>
    <row r="3486" spans="2:2">
      <c r="B3486" s="124"/>
    </row>
    <row r="3487" spans="2:2">
      <c r="B3487" s="124"/>
    </row>
    <row r="3488" spans="2:2">
      <c r="B3488" s="124"/>
    </row>
    <row r="3489" spans="2:2">
      <c r="B3489" s="124"/>
    </row>
    <row r="3490" spans="2:2">
      <c r="B3490" s="124"/>
    </row>
    <row r="3491" spans="2:2">
      <c r="B3491" s="124"/>
    </row>
    <row r="3492" spans="2:2">
      <c r="B3492" s="124"/>
    </row>
    <row r="3493" spans="2:2">
      <c r="B3493" s="124"/>
    </row>
    <row r="3494" spans="2:2">
      <c r="B3494" s="124"/>
    </row>
    <row r="3495" spans="2:2">
      <c r="B3495" s="124"/>
    </row>
    <row r="3496" spans="2:2">
      <c r="B3496" s="124"/>
    </row>
    <row r="3497" spans="2:2">
      <c r="B3497" s="124"/>
    </row>
    <row r="3498" spans="2:2">
      <c r="B3498" s="124"/>
    </row>
    <row r="3499" spans="2:2">
      <c r="B3499" s="124"/>
    </row>
    <row r="3500" spans="2:2">
      <c r="B3500" s="124"/>
    </row>
    <row r="3501" spans="2:2">
      <c r="B3501" s="124"/>
    </row>
    <row r="3502" spans="2:2">
      <c r="B3502" s="124"/>
    </row>
    <row r="3503" spans="2:2">
      <c r="B3503" s="124"/>
    </row>
    <row r="3504" spans="2:2">
      <c r="B3504" s="124"/>
    </row>
    <row r="3505" spans="2:2">
      <c r="B3505" s="124"/>
    </row>
    <row r="3506" spans="2:2">
      <c r="B3506" s="124"/>
    </row>
    <row r="3507" spans="2:2">
      <c r="B3507" s="124"/>
    </row>
    <row r="3508" spans="2:2">
      <c r="B3508" s="124"/>
    </row>
    <row r="3509" spans="2:2">
      <c r="B3509" s="124"/>
    </row>
    <row r="3510" spans="2:2">
      <c r="B3510" s="124"/>
    </row>
    <row r="3511" spans="2:2">
      <c r="B3511" s="124"/>
    </row>
    <row r="3512" spans="2:2">
      <c r="B3512" s="124"/>
    </row>
    <row r="3513" spans="2:2">
      <c r="B3513" s="124"/>
    </row>
    <row r="3514" spans="2:2">
      <c r="B3514" s="124"/>
    </row>
    <row r="3515" spans="2:2">
      <c r="B3515" s="124"/>
    </row>
    <row r="3516" spans="2:2">
      <c r="B3516" s="124"/>
    </row>
    <row r="3517" spans="2:2">
      <c r="B3517" s="124"/>
    </row>
    <row r="3518" spans="2:2">
      <c r="B3518" s="124"/>
    </row>
    <row r="3519" spans="2:2">
      <c r="B3519" s="124"/>
    </row>
    <row r="3520" spans="2:2">
      <c r="B3520" s="124"/>
    </row>
    <row r="3521" spans="2:2">
      <c r="B3521" s="124"/>
    </row>
    <row r="3522" spans="2:2">
      <c r="B3522" s="124"/>
    </row>
    <row r="3523" spans="2:2">
      <c r="B3523" s="124"/>
    </row>
    <row r="3524" spans="2:2">
      <c r="B3524" s="124"/>
    </row>
    <row r="3525" spans="2:2">
      <c r="B3525" s="124"/>
    </row>
    <row r="3526" spans="2:2">
      <c r="B3526" s="124"/>
    </row>
    <row r="3527" spans="2:2">
      <c r="B3527" s="124"/>
    </row>
    <row r="3528" spans="2:2">
      <c r="B3528" s="124"/>
    </row>
    <row r="3529" spans="2:2">
      <c r="B3529" s="124"/>
    </row>
    <row r="3530" spans="2:2">
      <c r="B3530" s="124"/>
    </row>
    <row r="3531" spans="2:2">
      <c r="B3531" s="124"/>
    </row>
    <row r="3532" spans="2:2">
      <c r="B3532" s="124"/>
    </row>
    <row r="3533" spans="2:2">
      <c r="B3533" s="124"/>
    </row>
    <row r="3534" spans="2:2">
      <c r="B3534" s="124"/>
    </row>
    <row r="3535" spans="2:2">
      <c r="B3535" s="124"/>
    </row>
    <row r="3536" spans="2:2">
      <c r="B3536" s="124"/>
    </row>
    <row r="3537" spans="2:2">
      <c r="B3537" s="124"/>
    </row>
    <row r="3538" spans="2:2">
      <c r="B3538" s="124"/>
    </row>
    <row r="3539" spans="2:2">
      <c r="B3539" s="124"/>
    </row>
    <row r="3540" spans="2:2">
      <c r="B3540" s="124"/>
    </row>
    <row r="3541" spans="2:2">
      <c r="B3541" s="124"/>
    </row>
    <row r="3542" spans="2:2">
      <c r="B3542" s="124"/>
    </row>
    <row r="3543" spans="2:2">
      <c r="B3543" s="124"/>
    </row>
    <row r="3544" spans="2:2">
      <c r="B3544" s="124"/>
    </row>
    <row r="3545" spans="2:2">
      <c r="B3545" s="124"/>
    </row>
    <row r="3546" spans="2:2">
      <c r="B3546" s="124"/>
    </row>
    <row r="3547" spans="2:2">
      <c r="B3547" s="124"/>
    </row>
    <row r="3548" spans="2:2">
      <c r="B3548" s="124"/>
    </row>
    <row r="3549" spans="2:2">
      <c r="B3549" s="124"/>
    </row>
    <row r="3550" spans="2:2">
      <c r="B3550" s="124"/>
    </row>
    <row r="3551" spans="2:2">
      <c r="B3551" s="124"/>
    </row>
    <row r="3552" spans="2:2">
      <c r="B3552" s="124"/>
    </row>
    <row r="3553" spans="2:2">
      <c r="B3553" s="124"/>
    </row>
    <row r="3554" spans="2:2">
      <c r="B3554" s="124"/>
    </row>
    <row r="3555" spans="2:2">
      <c r="B3555" s="124"/>
    </row>
    <row r="3556" spans="2:2">
      <c r="B3556" s="124"/>
    </row>
    <row r="3557" spans="2:2">
      <c r="B3557" s="124"/>
    </row>
    <row r="3558" spans="2:2">
      <c r="B3558" s="124"/>
    </row>
    <row r="3559" spans="2:2">
      <c r="B3559" s="124"/>
    </row>
    <row r="3560" spans="2:2">
      <c r="B3560" s="124"/>
    </row>
    <row r="3561" spans="2:2">
      <c r="B3561" s="124"/>
    </row>
    <row r="3562" spans="2:2">
      <c r="B3562" s="124"/>
    </row>
    <row r="3563" spans="2:2">
      <c r="B3563" s="124"/>
    </row>
    <row r="3564" spans="2:2">
      <c r="B3564" s="124"/>
    </row>
    <row r="3565" spans="2:2">
      <c r="B3565" s="124"/>
    </row>
    <row r="3566" spans="2:2">
      <c r="B3566" s="124"/>
    </row>
    <row r="3567" spans="2:2">
      <c r="B3567" s="124"/>
    </row>
    <row r="3568" spans="2:2">
      <c r="B3568" s="124"/>
    </row>
    <row r="3569" spans="2:2">
      <c r="B3569" s="124"/>
    </row>
    <row r="3570" spans="2:2">
      <c r="B3570" s="124"/>
    </row>
    <row r="3571" spans="2:2">
      <c r="B3571" s="124"/>
    </row>
    <row r="3572" spans="2:2">
      <c r="B3572" s="124"/>
    </row>
    <row r="3573" spans="2:2">
      <c r="B3573" s="124"/>
    </row>
    <row r="3574" spans="2:2">
      <c r="B3574" s="124"/>
    </row>
    <row r="3575" spans="2:2">
      <c r="B3575" s="124"/>
    </row>
    <row r="3576" spans="2:2">
      <c r="B3576" s="124"/>
    </row>
    <row r="3577" spans="2:2">
      <c r="B3577" s="124"/>
    </row>
    <row r="3578" spans="2:2">
      <c r="B3578" s="124"/>
    </row>
    <row r="3579" spans="2:2">
      <c r="B3579" s="124"/>
    </row>
    <row r="3580" spans="2:2">
      <c r="B3580" s="124"/>
    </row>
    <row r="3581" spans="2:2">
      <c r="B3581" s="124"/>
    </row>
    <row r="3582" spans="2:2">
      <c r="B3582" s="124"/>
    </row>
    <row r="3583" spans="2:2">
      <c r="B3583" s="124"/>
    </row>
    <row r="3584" spans="2:2">
      <c r="B3584" s="124"/>
    </row>
    <row r="3585" spans="2:2">
      <c r="B3585" s="124"/>
    </row>
    <row r="3586" spans="2:2">
      <c r="B3586" s="124"/>
    </row>
    <row r="3587" spans="2:2">
      <c r="B3587" s="124"/>
    </row>
    <row r="3588" spans="2:2">
      <c r="B3588" s="124"/>
    </row>
    <row r="3589" spans="2:2">
      <c r="B3589" s="124"/>
    </row>
    <row r="3590" spans="2:2">
      <c r="B3590" s="124"/>
    </row>
    <row r="3591" spans="2:2">
      <c r="B3591" s="124"/>
    </row>
    <row r="3592" spans="2:2">
      <c r="B3592" s="124"/>
    </row>
    <row r="3593" spans="2:2">
      <c r="B3593" s="124"/>
    </row>
    <row r="3594" spans="2:2">
      <c r="B3594" s="124"/>
    </row>
    <row r="3595" spans="2:2">
      <c r="B3595" s="124"/>
    </row>
    <row r="3596" spans="2:2">
      <c r="B3596" s="124"/>
    </row>
    <row r="3597" spans="2:2">
      <c r="B3597" s="124"/>
    </row>
    <row r="3598" spans="2:2">
      <c r="B3598" s="124"/>
    </row>
    <row r="3599" spans="2:2">
      <c r="B3599" s="124"/>
    </row>
    <row r="3600" spans="2:2">
      <c r="B3600" s="124"/>
    </row>
    <row r="3601" spans="2:2">
      <c r="B3601" s="124"/>
    </row>
    <row r="3602" spans="2:2">
      <c r="B3602" s="124"/>
    </row>
    <row r="3603" spans="2:2">
      <c r="B3603" s="124"/>
    </row>
    <row r="3604" spans="2:2">
      <c r="B3604" s="124"/>
    </row>
    <row r="3605" spans="2:2">
      <c r="B3605" s="124"/>
    </row>
    <row r="3606" spans="2:2">
      <c r="B3606" s="124"/>
    </row>
    <row r="3607" spans="2:2">
      <c r="B3607" s="124"/>
    </row>
    <row r="3608" spans="2:2">
      <c r="B3608" s="124"/>
    </row>
    <row r="3609" spans="2:2">
      <c r="B3609" s="124"/>
    </row>
    <row r="3610" spans="2:2">
      <c r="B3610" s="124"/>
    </row>
    <row r="3611" spans="2:2">
      <c r="B3611" s="124"/>
    </row>
    <row r="3612" spans="2:2">
      <c r="B3612" s="124"/>
    </row>
    <row r="3613" spans="2:2">
      <c r="B3613" s="124"/>
    </row>
    <row r="3614" spans="2:2">
      <c r="B3614" s="124"/>
    </row>
    <row r="3615" spans="2:2">
      <c r="B3615" s="124"/>
    </row>
    <row r="3616" spans="2:2">
      <c r="B3616" s="124"/>
    </row>
    <row r="3617" spans="2:2">
      <c r="B3617" s="124"/>
    </row>
    <row r="3618" spans="2:2">
      <c r="B3618" s="124"/>
    </row>
    <row r="3619" spans="2:2">
      <c r="B3619" s="124"/>
    </row>
    <row r="3620" spans="2:2">
      <c r="B3620" s="124"/>
    </row>
    <row r="3621" spans="2:2">
      <c r="B3621" s="124"/>
    </row>
    <row r="3622" spans="2:2">
      <c r="B3622" s="124"/>
    </row>
    <row r="3623" spans="2:2">
      <c r="B3623" s="124"/>
    </row>
    <row r="3624" spans="2:2">
      <c r="B3624" s="124"/>
    </row>
    <row r="3625" spans="2:2">
      <c r="B3625" s="124"/>
    </row>
    <row r="3626" spans="2:2">
      <c r="B3626" s="124"/>
    </row>
    <row r="3627" spans="2:2">
      <c r="B3627" s="124"/>
    </row>
    <row r="3628" spans="2:2">
      <c r="B3628" s="124"/>
    </row>
    <row r="3629" spans="2:2">
      <c r="B3629" s="124"/>
    </row>
    <row r="3630" spans="2:2">
      <c r="B3630" s="124"/>
    </row>
    <row r="3631" spans="2:2">
      <c r="B3631" s="124"/>
    </row>
    <row r="3632" spans="2:2">
      <c r="B3632" s="124"/>
    </row>
    <row r="3633" spans="2:2">
      <c r="B3633" s="124"/>
    </row>
    <row r="3634" spans="2:2">
      <c r="B3634" s="124"/>
    </row>
    <row r="3635" spans="2:2">
      <c r="B3635" s="124"/>
    </row>
    <row r="3636" spans="2:2">
      <c r="B3636" s="124"/>
    </row>
    <row r="3637" spans="2:2">
      <c r="B3637" s="124"/>
    </row>
    <row r="3638" spans="2:2">
      <c r="B3638" s="124"/>
    </row>
    <row r="3639" spans="2:2">
      <c r="B3639" s="124"/>
    </row>
    <row r="3640" spans="2:2">
      <c r="B3640" s="124"/>
    </row>
    <row r="3641" spans="2:2">
      <c r="B3641" s="124"/>
    </row>
    <row r="3642" spans="2:2">
      <c r="B3642" s="124"/>
    </row>
    <row r="3643" spans="2:2">
      <c r="B3643" s="124"/>
    </row>
    <row r="3644" spans="2:2">
      <c r="B3644" s="124"/>
    </row>
    <row r="3645" spans="2:2">
      <c r="B3645" s="124"/>
    </row>
    <row r="3646" spans="2:2">
      <c r="B3646" s="124"/>
    </row>
    <row r="3647" spans="2:2">
      <c r="B3647" s="124"/>
    </row>
    <row r="3648" spans="2:2">
      <c r="B3648" s="124"/>
    </row>
    <row r="3649" spans="2:2">
      <c r="B3649" s="124"/>
    </row>
    <row r="3650" spans="2:2">
      <c r="B3650" s="124"/>
    </row>
    <row r="3651" spans="2:2">
      <c r="B3651" s="124"/>
    </row>
    <row r="3652" spans="2:2">
      <c r="B3652" s="124"/>
    </row>
    <row r="3653" spans="2:2">
      <c r="B3653" s="124"/>
    </row>
    <row r="3654" spans="2:2">
      <c r="B3654" s="124"/>
    </row>
    <row r="3655" spans="2:2">
      <c r="B3655" s="124"/>
    </row>
    <row r="3656" spans="2:2">
      <c r="B3656" s="124"/>
    </row>
    <row r="3657" spans="2:2">
      <c r="B3657" s="124"/>
    </row>
    <row r="3658" spans="2:2">
      <c r="B3658" s="124"/>
    </row>
    <row r="3659" spans="2:2">
      <c r="B3659" s="124"/>
    </row>
    <row r="3660" spans="2:2">
      <c r="B3660" s="124"/>
    </row>
    <row r="3661" spans="2:2">
      <c r="B3661" s="124"/>
    </row>
    <row r="3662" spans="2:2">
      <c r="B3662" s="124"/>
    </row>
    <row r="3663" spans="2:2">
      <c r="B3663" s="124"/>
    </row>
    <row r="3664" spans="2:2">
      <c r="B3664" s="124"/>
    </row>
    <row r="3665" spans="2:2">
      <c r="B3665" s="124"/>
    </row>
    <row r="3666" spans="2:2">
      <c r="B3666" s="124"/>
    </row>
    <row r="3667" spans="2:2">
      <c r="B3667" s="124"/>
    </row>
    <row r="3668" spans="2:2">
      <c r="B3668" s="124"/>
    </row>
    <row r="3669" spans="2:2">
      <c r="B3669" s="124"/>
    </row>
    <row r="3670" spans="2:2">
      <c r="B3670" s="124"/>
    </row>
    <row r="3671" spans="2:2">
      <c r="B3671" s="124"/>
    </row>
    <row r="3672" spans="2:2">
      <c r="B3672" s="124"/>
    </row>
    <row r="3673" spans="2:2">
      <c r="B3673" s="124"/>
    </row>
    <row r="3674" spans="2:2">
      <c r="B3674" s="124"/>
    </row>
    <row r="3675" spans="2:2">
      <c r="B3675" s="124"/>
    </row>
    <row r="3676" spans="2:2">
      <c r="B3676" s="124"/>
    </row>
    <row r="3677" spans="2:2">
      <c r="B3677" s="124"/>
    </row>
    <row r="3678" spans="2:2">
      <c r="B3678" s="124"/>
    </row>
    <row r="3679" spans="2:2">
      <c r="B3679" s="124"/>
    </row>
    <row r="3680" spans="2:2">
      <c r="B3680" s="124"/>
    </row>
    <row r="3681" spans="2:2">
      <c r="B3681" s="124"/>
    </row>
    <row r="3682" spans="2:2">
      <c r="B3682" s="124"/>
    </row>
    <row r="3683" spans="2:2">
      <c r="B3683" s="124"/>
    </row>
    <row r="3684" spans="2:2">
      <c r="B3684" s="124"/>
    </row>
    <row r="3685" spans="2:2">
      <c r="B3685" s="124"/>
    </row>
    <row r="3686" spans="2:2">
      <c r="B3686" s="124"/>
    </row>
    <row r="3687" spans="2:2">
      <c r="B3687" s="124"/>
    </row>
    <row r="3688" spans="2:2">
      <c r="B3688" s="124"/>
    </row>
    <row r="3689" spans="2:2">
      <c r="B3689" s="124"/>
    </row>
    <row r="3690" spans="2:2">
      <c r="B3690" s="124"/>
    </row>
    <row r="3691" spans="2:2">
      <c r="B3691" s="124"/>
    </row>
    <row r="3692" spans="2:2">
      <c r="B3692" s="124"/>
    </row>
    <row r="3693" spans="2:2">
      <c r="B3693" s="124"/>
    </row>
    <row r="3694" spans="2:2">
      <c r="B3694" s="124"/>
    </row>
    <row r="3695" spans="2:2">
      <c r="B3695" s="124"/>
    </row>
    <row r="3696" spans="2:2">
      <c r="B3696" s="124"/>
    </row>
    <row r="3697" spans="2:2">
      <c r="B3697" s="124"/>
    </row>
    <row r="3698" spans="2:2">
      <c r="B3698" s="124"/>
    </row>
    <row r="3699" spans="2:2">
      <c r="B3699" s="124"/>
    </row>
    <row r="3700" spans="2:2">
      <c r="B3700" s="124"/>
    </row>
    <row r="3701" spans="2:2">
      <c r="B3701" s="124"/>
    </row>
    <row r="3702" spans="2:2">
      <c r="B3702" s="124"/>
    </row>
    <row r="3703" spans="2:2">
      <c r="B3703" s="124"/>
    </row>
    <row r="3704" spans="2:2">
      <c r="B3704" s="124"/>
    </row>
    <row r="3705" spans="2:2">
      <c r="B3705" s="124"/>
    </row>
    <row r="3706" spans="2:2">
      <c r="B3706" s="124"/>
    </row>
    <row r="3707" spans="2:2">
      <c r="B3707" s="124"/>
    </row>
    <row r="3708" spans="2:2">
      <c r="B3708" s="124"/>
    </row>
    <row r="3709" spans="2:2">
      <c r="B3709" s="124"/>
    </row>
    <row r="3710" spans="2:2">
      <c r="B3710" s="124"/>
    </row>
    <row r="3711" spans="2:2">
      <c r="B3711" s="124"/>
    </row>
    <row r="3712" spans="2:2">
      <c r="B3712" s="124"/>
    </row>
    <row r="3713" spans="2:2">
      <c r="B3713" s="124"/>
    </row>
    <row r="3714" spans="2:2">
      <c r="B3714" s="124"/>
    </row>
    <row r="3715" spans="2:2">
      <c r="B3715" s="124"/>
    </row>
    <row r="3716" spans="2:2">
      <c r="B3716" s="124"/>
    </row>
    <row r="3717" spans="2:2">
      <c r="B3717" s="124"/>
    </row>
    <row r="3718" spans="2:2">
      <c r="B3718" s="124"/>
    </row>
    <row r="3719" spans="2:2">
      <c r="B3719" s="124"/>
    </row>
    <row r="3720" spans="2:2">
      <c r="B3720" s="124"/>
    </row>
    <row r="3721" spans="2:2">
      <c r="B3721" s="124"/>
    </row>
    <row r="3722" spans="2:2">
      <c r="B3722" s="124"/>
    </row>
    <row r="3723" spans="2:2">
      <c r="B3723" s="124"/>
    </row>
    <row r="3724" spans="2:2">
      <c r="B3724" s="124"/>
    </row>
    <row r="3725" spans="2:2">
      <c r="B3725" s="124"/>
    </row>
    <row r="3726" spans="2:2">
      <c r="B3726" s="124"/>
    </row>
    <row r="3727" spans="2:2">
      <c r="B3727" s="124"/>
    </row>
    <row r="3728" spans="2:2">
      <c r="B3728" s="124"/>
    </row>
    <row r="3729" spans="2:2">
      <c r="B3729" s="124"/>
    </row>
    <row r="3730" spans="2:2">
      <c r="B3730" s="124"/>
    </row>
    <row r="3731" spans="2:2">
      <c r="B3731" s="124"/>
    </row>
    <row r="3732" spans="2:2">
      <c r="B3732" s="124"/>
    </row>
    <row r="3733" spans="2:2">
      <c r="B3733" s="124"/>
    </row>
    <row r="3734" spans="2:2">
      <c r="B3734" s="124"/>
    </row>
    <row r="3735" spans="2:2">
      <c r="B3735" s="124"/>
    </row>
    <row r="3736" spans="2:2">
      <c r="B3736" s="124"/>
    </row>
    <row r="3737" spans="2:2">
      <c r="B3737" s="124"/>
    </row>
    <row r="3738" spans="2:2">
      <c r="B3738" s="124"/>
    </row>
    <row r="3739" spans="2:2">
      <c r="B3739" s="124"/>
    </row>
    <row r="3740" spans="2:2">
      <c r="B3740" s="124"/>
    </row>
    <row r="3741" spans="2:2">
      <c r="B3741" s="124"/>
    </row>
    <row r="3742" spans="2:2">
      <c r="B3742" s="124"/>
    </row>
    <row r="3743" spans="2:2">
      <c r="B3743" s="124"/>
    </row>
    <row r="3744" spans="2:2">
      <c r="B3744" s="124"/>
    </row>
    <row r="3745" spans="2:2">
      <c r="B3745" s="124"/>
    </row>
    <row r="3746" spans="2:2">
      <c r="B3746" s="124"/>
    </row>
    <row r="3747" spans="2:2">
      <c r="B3747" s="124"/>
    </row>
    <row r="3748" spans="2:2">
      <c r="B3748" s="124"/>
    </row>
    <row r="3749" spans="2:2">
      <c r="B3749" s="124"/>
    </row>
    <row r="3750" spans="2:2">
      <c r="B3750" s="124"/>
    </row>
    <row r="3751" spans="2:2">
      <c r="B3751" s="124"/>
    </row>
    <row r="3752" spans="2:2">
      <c r="B3752" s="124"/>
    </row>
    <row r="3753" spans="2:2">
      <c r="B3753" s="124"/>
    </row>
    <row r="3754" spans="2:2">
      <c r="B3754" s="124"/>
    </row>
    <row r="3755" spans="2:2">
      <c r="B3755" s="124"/>
    </row>
    <row r="3756" spans="2:2">
      <c r="B3756" s="124"/>
    </row>
    <row r="3757" spans="2:2">
      <c r="B3757" s="124"/>
    </row>
    <row r="3758" spans="2:2">
      <c r="B3758" s="124"/>
    </row>
    <row r="3759" spans="2:2">
      <c r="B3759" s="124"/>
    </row>
    <row r="3760" spans="2:2">
      <c r="B3760" s="124"/>
    </row>
    <row r="3761" spans="2:2">
      <c r="B3761" s="124"/>
    </row>
    <row r="3762" spans="2:2">
      <c r="B3762" s="124"/>
    </row>
    <row r="3763" spans="2:2">
      <c r="B3763" s="124"/>
    </row>
    <row r="3764" spans="2:2">
      <c r="B3764" s="124"/>
    </row>
    <row r="3765" spans="2:2">
      <c r="B3765" s="124"/>
    </row>
    <row r="3766" spans="2:2">
      <c r="B3766" s="124"/>
    </row>
    <row r="3767" spans="2:2">
      <c r="B3767" s="124"/>
    </row>
    <row r="3768" spans="2:2">
      <c r="B3768" s="124"/>
    </row>
    <row r="3769" spans="2:2">
      <c r="B3769" s="124"/>
    </row>
    <row r="3770" spans="2:2">
      <c r="B3770" s="124"/>
    </row>
    <row r="3771" spans="2:2">
      <c r="B3771" s="124"/>
    </row>
    <row r="3772" spans="2:2">
      <c r="B3772" s="124"/>
    </row>
    <row r="3773" spans="2:2">
      <c r="B3773" s="124"/>
    </row>
    <row r="3774" spans="2:2">
      <c r="B3774" s="124"/>
    </row>
    <row r="3775" spans="2:2">
      <c r="B3775" s="124"/>
    </row>
    <row r="3776" spans="2:2">
      <c r="B3776" s="124"/>
    </row>
    <row r="3777" spans="2:2">
      <c r="B3777" s="124"/>
    </row>
    <row r="3778" spans="2:2">
      <c r="B3778" s="124"/>
    </row>
    <row r="3779" spans="2:2">
      <c r="B3779" s="124"/>
    </row>
    <row r="3780" spans="2:2">
      <c r="B3780" s="124"/>
    </row>
    <row r="3781" spans="2:2">
      <c r="B3781" s="124"/>
    </row>
    <row r="3782" spans="2:2">
      <c r="B3782" s="124"/>
    </row>
    <row r="3783" spans="2:2">
      <c r="B3783" s="124"/>
    </row>
    <row r="3784" spans="2:2">
      <c r="B3784" s="124"/>
    </row>
    <row r="3785" spans="2:2">
      <c r="B3785" s="124"/>
    </row>
    <row r="3786" spans="2:2">
      <c r="B3786" s="124"/>
    </row>
    <row r="3787" spans="2:2">
      <c r="B3787" s="124"/>
    </row>
    <row r="3788" spans="2:2">
      <c r="B3788" s="124"/>
    </row>
    <row r="3789" spans="2:2">
      <c r="B3789" s="124"/>
    </row>
    <row r="3790" spans="2:2">
      <c r="B3790" s="124"/>
    </row>
    <row r="3791" spans="2:2">
      <c r="B3791" s="124"/>
    </row>
    <row r="3792" spans="2:2">
      <c r="B3792" s="124"/>
    </row>
    <row r="3793" spans="2:2">
      <c r="B3793" s="124"/>
    </row>
    <row r="3794" spans="2:2">
      <c r="B3794" s="124"/>
    </row>
    <row r="3795" spans="2:2">
      <c r="B3795" s="124"/>
    </row>
    <row r="3796" spans="2:2">
      <c r="B3796" s="124"/>
    </row>
    <row r="3797" spans="2:2">
      <c r="B3797" s="124"/>
    </row>
    <row r="3798" spans="2:2">
      <c r="B3798" s="124"/>
    </row>
    <row r="3799" spans="2:2">
      <c r="B3799" s="124"/>
    </row>
    <row r="3800" spans="2:2">
      <c r="B3800" s="124"/>
    </row>
    <row r="3801" spans="2:2">
      <c r="B3801" s="124"/>
    </row>
    <row r="3802" spans="2:2">
      <c r="B3802" s="124"/>
    </row>
    <row r="3803" spans="2:2">
      <c r="B3803" s="124"/>
    </row>
    <row r="3804" spans="2:2">
      <c r="B3804" s="124"/>
    </row>
    <row r="3805" spans="2:2">
      <c r="B3805" s="124"/>
    </row>
    <row r="3806" spans="2:2">
      <c r="B3806" s="124"/>
    </row>
    <row r="3807" spans="2:2">
      <c r="B3807" s="124"/>
    </row>
    <row r="3808" spans="2:2">
      <c r="B3808" s="124"/>
    </row>
    <row r="3809" spans="2:2">
      <c r="B3809" s="124"/>
    </row>
    <row r="3810" spans="2:2">
      <c r="B3810" s="124"/>
    </row>
    <row r="3811" spans="2:2">
      <c r="B3811" s="124"/>
    </row>
    <row r="3812" spans="2:2">
      <c r="B3812" s="124"/>
    </row>
    <row r="3813" spans="2:2">
      <c r="B3813" s="124"/>
    </row>
    <row r="3814" spans="2:2">
      <c r="B3814" s="124"/>
    </row>
    <row r="3815" spans="2:2">
      <c r="B3815" s="124"/>
    </row>
    <row r="3816" spans="2:2">
      <c r="B3816" s="124"/>
    </row>
    <row r="3817" spans="2:2">
      <c r="B3817" s="124"/>
    </row>
    <row r="3818" spans="2:2">
      <c r="B3818" s="124"/>
    </row>
    <row r="3819" spans="2:2">
      <c r="B3819" s="124"/>
    </row>
    <row r="3820" spans="2:2">
      <c r="B3820" s="124"/>
    </row>
    <row r="3821" spans="2:2">
      <c r="B3821" s="124"/>
    </row>
    <row r="3822" spans="2:2">
      <c r="B3822" s="124"/>
    </row>
    <row r="3823" spans="2:2">
      <c r="B3823" s="124"/>
    </row>
    <row r="3824" spans="2:2">
      <c r="B3824" s="124"/>
    </row>
    <row r="3825" spans="2:2">
      <c r="B3825" s="124"/>
    </row>
    <row r="3826" spans="2:2">
      <c r="B3826" s="124"/>
    </row>
    <row r="3827" spans="2:2">
      <c r="B3827" s="124"/>
    </row>
    <row r="3828" spans="2:2">
      <c r="B3828" s="124"/>
    </row>
    <row r="3829" spans="2:2">
      <c r="B3829" s="124"/>
    </row>
    <row r="3830" spans="2:2">
      <c r="B3830" s="124"/>
    </row>
    <row r="3831" spans="2:2">
      <c r="B3831" s="124"/>
    </row>
    <row r="3832" spans="2:2">
      <c r="B3832" s="124"/>
    </row>
    <row r="3833" spans="2:2">
      <c r="B3833" s="124"/>
    </row>
    <row r="3834" spans="2:2">
      <c r="B3834" s="124"/>
    </row>
    <row r="3835" spans="2:2">
      <c r="B3835" s="124"/>
    </row>
    <row r="3836" spans="2:2">
      <c r="B3836" s="124"/>
    </row>
    <row r="3837" spans="2:2">
      <c r="B3837" s="124"/>
    </row>
    <row r="3838" spans="2:2">
      <c r="B3838" s="124"/>
    </row>
    <row r="3839" spans="2:2">
      <c r="B3839" s="124"/>
    </row>
    <row r="3840" spans="2:2">
      <c r="B3840" s="124"/>
    </row>
    <row r="3841" spans="2:2">
      <c r="B3841" s="124"/>
    </row>
    <row r="3842" spans="2:2">
      <c r="B3842" s="124"/>
    </row>
    <row r="3843" spans="2:2">
      <c r="B3843" s="124"/>
    </row>
    <row r="3844" spans="2:2">
      <c r="B3844" s="124"/>
    </row>
    <row r="3845" spans="2:2">
      <c r="B3845" s="124"/>
    </row>
    <row r="3846" spans="2:2">
      <c r="B3846" s="124"/>
    </row>
    <row r="3847" spans="2:2">
      <c r="B3847" s="124"/>
    </row>
    <row r="3848" spans="2:2">
      <c r="B3848" s="124"/>
    </row>
    <row r="3849" spans="2:2">
      <c r="B3849" s="124"/>
    </row>
    <row r="3850" spans="2:2">
      <c r="B3850" s="124"/>
    </row>
    <row r="3851" spans="2:2">
      <c r="B3851" s="124"/>
    </row>
    <row r="3852" spans="2:2">
      <c r="B3852" s="124"/>
    </row>
    <row r="3853" spans="2:2">
      <c r="B3853" s="124"/>
    </row>
    <row r="3854" spans="2:2">
      <c r="B3854" s="124"/>
    </row>
    <row r="3855" spans="2:2">
      <c r="B3855" s="124"/>
    </row>
    <row r="3856" spans="2:2">
      <c r="B3856" s="124"/>
    </row>
    <row r="3857" spans="2:2">
      <c r="B3857" s="124"/>
    </row>
    <row r="3858" spans="2:2">
      <c r="B3858" s="124"/>
    </row>
    <row r="3859" spans="2:2">
      <c r="B3859" s="124"/>
    </row>
    <row r="3860" spans="2:2">
      <c r="B3860" s="124"/>
    </row>
    <row r="3861" spans="2:2">
      <c r="B3861" s="124"/>
    </row>
    <row r="3862" spans="2:2">
      <c r="B3862" s="124"/>
    </row>
    <row r="3863" spans="2:2">
      <c r="B3863" s="124"/>
    </row>
    <row r="3864" spans="2:2">
      <c r="B3864" s="124"/>
    </row>
    <row r="3865" spans="2:2">
      <c r="B3865" s="124"/>
    </row>
    <row r="3866" spans="2:2">
      <c r="B3866" s="124"/>
    </row>
    <row r="3867" spans="2:2">
      <c r="B3867" s="124"/>
    </row>
    <row r="3868" spans="2:2">
      <c r="B3868" s="124"/>
    </row>
    <row r="3869" spans="2:2">
      <c r="B3869" s="124"/>
    </row>
    <row r="3870" spans="2:2">
      <c r="B3870" s="124"/>
    </row>
    <row r="3871" spans="2:2">
      <c r="B3871" s="124"/>
    </row>
    <row r="3872" spans="2:2">
      <c r="B3872" s="124"/>
    </row>
    <row r="3873" spans="2:2">
      <c r="B3873" s="124"/>
    </row>
    <row r="3874" spans="2:2">
      <c r="B3874" s="124"/>
    </row>
    <row r="3875" spans="2:2">
      <c r="B3875" s="124"/>
    </row>
    <row r="3876" spans="2:2">
      <c r="B3876" s="124"/>
    </row>
    <row r="3877" spans="2:2">
      <c r="B3877" s="124"/>
    </row>
    <row r="3878" spans="2:2">
      <c r="B3878" s="124"/>
    </row>
    <row r="3879" spans="2:2">
      <c r="B3879" s="124"/>
    </row>
    <row r="3880" spans="2:2">
      <c r="B3880" s="124"/>
    </row>
    <row r="3881" spans="2:2">
      <c r="B3881" s="124"/>
    </row>
    <row r="3882" spans="2:2">
      <c r="B3882" s="124"/>
    </row>
    <row r="3883" spans="2:2">
      <c r="B3883" s="124"/>
    </row>
    <row r="3884" spans="2:2">
      <c r="B3884" s="124"/>
    </row>
    <row r="3885" spans="2:2">
      <c r="B3885" s="124"/>
    </row>
    <row r="3886" spans="2:2">
      <c r="B3886" s="124"/>
    </row>
    <row r="3887" spans="2:2">
      <c r="B3887" s="124"/>
    </row>
    <row r="3888" spans="2:2">
      <c r="B3888" s="124"/>
    </row>
    <row r="3889" spans="2:2">
      <c r="B3889" s="124"/>
    </row>
    <row r="3890" spans="2:2">
      <c r="B3890" s="124"/>
    </row>
    <row r="3891" spans="2:2">
      <c r="B3891" s="124"/>
    </row>
    <row r="3892" spans="2:2">
      <c r="B3892" s="124"/>
    </row>
    <row r="3893" spans="2:2">
      <c r="B3893" s="124"/>
    </row>
    <row r="3894" spans="2:2">
      <c r="B3894" s="124"/>
    </row>
    <row r="3895" spans="2:2">
      <c r="B3895" s="124"/>
    </row>
    <row r="3896" spans="2:2">
      <c r="B3896" s="124"/>
    </row>
    <row r="3897" spans="2:2">
      <c r="B3897" s="124"/>
    </row>
    <row r="3898" spans="2:2">
      <c r="B3898" s="124"/>
    </row>
    <row r="3899" spans="2:2">
      <c r="B3899" s="124"/>
    </row>
    <row r="3900" spans="2:2">
      <c r="B3900" s="124"/>
    </row>
    <row r="3901" spans="2:2">
      <c r="B3901" s="124"/>
    </row>
    <row r="3902" spans="2:2">
      <c r="B3902" s="124"/>
    </row>
    <row r="3903" spans="2:2">
      <c r="B3903" s="124"/>
    </row>
    <row r="3904" spans="2:2">
      <c r="B3904" s="124"/>
    </row>
    <row r="3905" spans="2:2">
      <c r="B3905" s="124"/>
    </row>
    <row r="3906" spans="2:2">
      <c r="B3906" s="124"/>
    </row>
    <row r="3907" spans="2:2">
      <c r="B3907" s="124"/>
    </row>
    <row r="3908" spans="2:2">
      <c r="B3908" s="124"/>
    </row>
    <row r="3909" spans="2:2">
      <c r="B3909" s="124"/>
    </row>
    <row r="3910" spans="2:2">
      <c r="B3910" s="124"/>
    </row>
    <row r="3911" spans="2:2">
      <c r="B3911" s="124"/>
    </row>
    <row r="3912" spans="2:2">
      <c r="B3912" s="124"/>
    </row>
    <row r="3913" spans="2:2">
      <c r="B3913" s="124"/>
    </row>
    <row r="3914" spans="2:2">
      <c r="B3914" s="124"/>
    </row>
    <row r="3915" spans="2:2">
      <c r="B3915" s="124"/>
    </row>
    <row r="3916" spans="2:2">
      <c r="B3916" s="124"/>
    </row>
    <row r="3917" spans="2:2">
      <c r="B3917" s="124"/>
    </row>
    <row r="3918" spans="2:2">
      <c r="B3918" s="124"/>
    </row>
    <row r="3919" spans="2:2">
      <c r="B3919" s="124"/>
    </row>
    <row r="3920" spans="2:2">
      <c r="B3920" s="124"/>
    </row>
    <row r="3921" spans="2:2">
      <c r="B3921" s="124"/>
    </row>
    <row r="3922" spans="2:2">
      <c r="B3922" s="124"/>
    </row>
    <row r="3923" spans="2:2">
      <c r="B3923" s="124"/>
    </row>
    <row r="3924" spans="2:2">
      <c r="B3924" s="124"/>
    </row>
    <row r="3925" spans="2:2">
      <c r="B3925" s="124"/>
    </row>
    <row r="3926" spans="2:2">
      <c r="B3926" s="124"/>
    </row>
    <row r="3927" spans="2:2">
      <c r="B3927" s="124"/>
    </row>
    <row r="3928" spans="2:2">
      <c r="B3928" s="124"/>
    </row>
    <row r="3929" spans="2:2">
      <c r="B3929" s="124"/>
    </row>
    <row r="3930" spans="2:2">
      <c r="B3930" s="124"/>
    </row>
    <row r="3931" spans="2:2">
      <c r="B3931" s="124"/>
    </row>
    <row r="3932" spans="2:2">
      <c r="B3932" s="124"/>
    </row>
    <row r="3933" spans="2:2">
      <c r="B3933" s="124"/>
    </row>
    <row r="3934" spans="2:2">
      <c r="B3934" s="124"/>
    </row>
    <row r="3935" spans="2:2">
      <c r="B3935" s="124"/>
    </row>
    <row r="3936" spans="2:2">
      <c r="B3936" s="124"/>
    </row>
    <row r="3937" spans="2:2">
      <c r="B3937" s="124"/>
    </row>
    <row r="3938" spans="2:2">
      <c r="B3938" s="124"/>
    </row>
    <row r="3939" spans="2:2">
      <c r="B3939" s="124"/>
    </row>
    <row r="3940" spans="2:2">
      <c r="B3940" s="124"/>
    </row>
    <row r="3941" spans="2:2">
      <c r="B3941" s="124"/>
    </row>
    <row r="3942" spans="2:2">
      <c r="B3942" s="124"/>
    </row>
    <row r="3943" spans="2:2">
      <c r="B3943" s="124"/>
    </row>
    <row r="3944" spans="2:2">
      <c r="B3944" s="124"/>
    </row>
    <row r="3945" spans="2:2">
      <c r="B3945" s="124"/>
    </row>
    <row r="3946" spans="2:2">
      <c r="B3946" s="124"/>
    </row>
    <row r="3947" spans="2:2">
      <c r="B3947" s="124"/>
    </row>
    <row r="3948" spans="2:2">
      <c r="B3948" s="124"/>
    </row>
    <row r="3949" spans="2:2">
      <c r="B3949" s="124"/>
    </row>
    <row r="3950" spans="2:2">
      <c r="B3950" s="124"/>
    </row>
    <row r="3951" spans="2:2">
      <c r="B3951" s="124"/>
    </row>
    <row r="3952" spans="2:2">
      <c r="B3952" s="124"/>
    </row>
    <row r="3953" spans="2:2">
      <c r="B3953" s="124"/>
    </row>
    <row r="3954" spans="2:2">
      <c r="B3954" s="124"/>
    </row>
    <row r="3955" spans="2:2">
      <c r="B3955" s="124"/>
    </row>
    <row r="3956" spans="2:2">
      <c r="B3956" s="124"/>
    </row>
    <row r="3957" spans="2:2">
      <c r="B3957" s="124"/>
    </row>
    <row r="3958" spans="2:2">
      <c r="B3958" s="124"/>
    </row>
    <row r="3959" spans="2:2">
      <c r="B3959" s="124"/>
    </row>
    <row r="3960" spans="2:2">
      <c r="B3960" s="124"/>
    </row>
    <row r="3961" spans="2:2">
      <c r="B3961" s="124"/>
    </row>
    <row r="3962" spans="2:2">
      <c r="B3962" s="124"/>
    </row>
    <row r="3963" spans="2:2">
      <c r="B3963" s="124"/>
    </row>
    <row r="3964" spans="2:2">
      <c r="B3964" s="124"/>
    </row>
    <row r="3965" spans="2:2">
      <c r="B3965" s="124"/>
    </row>
    <row r="3966" spans="2:2">
      <c r="B3966" s="124"/>
    </row>
    <row r="3967" spans="2:2">
      <c r="B3967" s="124"/>
    </row>
    <row r="3968" spans="2:2">
      <c r="B3968" s="124"/>
    </row>
    <row r="3969" spans="2:2">
      <c r="B3969" s="124"/>
    </row>
    <row r="3970" spans="2:2">
      <c r="B3970" s="124"/>
    </row>
    <row r="3971" spans="2:2">
      <c r="B3971" s="124"/>
    </row>
    <row r="3972" spans="2:2">
      <c r="B3972" s="124"/>
    </row>
    <row r="3973" spans="2:2">
      <c r="B3973" s="124"/>
    </row>
    <row r="3974" spans="2:2">
      <c r="B3974" s="124"/>
    </row>
    <row r="3975" spans="2:2">
      <c r="B3975" s="124"/>
    </row>
    <row r="3976" spans="2:2">
      <c r="B3976" s="124"/>
    </row>
    <row r="3977" spans="2:2">
      <c r="B3977" s="124"/>
    </row>
    <row r="3978" spans="2:2">
      <c r="B3978" s="124"/>
    </row>
    <row r="3979" spans="2:2">
      <c r="B3979" s="124"/>
    </row>
    <row r="3980" spans="2:2">
      <c r="B3980" s="124"/>
    </row>
    <row r="3981" spans="2:2">
      <c r="B3981" s="124"/>
    </row>
    <row r="3982" spans="2:2">
      <c r="B3982" s="124"/>
    </row>
    <row r="3983" spans="2:2">
      <c r="B3983" s="124"/>
    </row>
    <row r="3984" spans="2:2">
      <c r="B3984" s="124"/>
    </row>
    <row r="3985" spans="2:2">
      <c r="B3985" s="124"/>
    </row>
    <row r="3986" spans="2:2">
      <c r="B3986" s="124"/>
    </row>
    <row r="3987" spans="2:2">
      <c r="B3987" s="124"/>
    </row>
    <row r="3988" spans="2:2">
      <c r="B3988" s="124"/>
    </row>
    <row r="3989" spans="2:2">
      <c r="B3989" s="124"/>
    </row>
    <row r="3990" spans="2:2">
      <c r="B3990" s="124"/>
    </row>
    <row r="3991" spans="2:2">
      <c r="B3991" s="124"/>
    </row>
    <row r="3992" spans="2:2">
      <c r="B3992" s="124"/>
    </row>
    <row r="3993" spans="2:2">
      <c r="B3993" s="124"/>
    </row>
    <row r="3994" spans="2:2">
      <c r="B3994" s="124"/>
    </row>
    <row r="3995" spans="2:2">
      <c r="B3995" s="124"/>
    </row>
    <row r="3996" spans="2:2">
      <c r="B3996" s="124"/>
    </row>
    <row r="3997" spans="2:2">
      <c r="B3997" s="124"/>
    </row>
    <row r="3998" spans="2:2">
      <c r="B3998" s="124"/>
    </row>
    <row r="3999" spans="2:2">
      <c r="B3999" s="124"/>
    </row>
    <row r="4000" spans="2:2">
      <c r="B4000" s="124"/>
    </row>
    <row r="4001" spans="2:2">
      <c r="B4001" s="124"/>
    </row>
    <row r="4002" spans="2:2">
      <c r="B4002" s="124"/>
    </row>
    <row r="4003" spans="2:2">
      <c r="B4003" s="124"/>
    </row>
    <row r="4004" spans="2:2">
      <c r="B4004" s="124"/>
    </row>
    <row r="4005" spans="2:2">
      <c r="B4005" s="124"/>
    </row>
    <row r="4006" spans="2:2">
      <c r="B4006" s="124"/>
    </row>
    <row r="4007" spans="2:2">
      <c r="B4007" s="124"/>
    </row>
    <row r="4008" spans="2:2">
      <c r="B4008" s="124"/>
    </row>
    <row r="4009" spans="2:2">
      <c r="B4009" s="124"/>
    </row>
    <row r="4010" spans="2:2">
      <c r="B4010" s="124"/>
    </row>
    <row r="4011" spans="2:2">
      <c r="B4011" s="124"/>
    </row>
    <row r="4012" spans="2:2">
      <c r="B4012" s="124"/>
    </row>
    <row r="4013" spans="2:2">
      <c r="B4013" s="124"/>
    </row>
    <row r="4014" spans="2:2">
      <c r="B4014" s="124"/>
    </row>
    <row r="4015" spans="2:2">
      <c r="B4015" s="124"/>
    </row>
    <row r="4016" spans="2:2">
      <c r="B4016" s="124"/>
    </row>
    <row r="4017" spans="2:2">
      <c r="B4017" s="124"/>
    </row>
    <row r="4018" spans="2:2">
      <c r="B4018" s="124"/>
    </row>
    <row r="4019" spans="2:2">
      <c r="B4019" s="124"/>
    </row>
    <row r="4020" spans="2:2">
      <c r="B4020" s="124"/>
    </row>
    <row r="4021" spans="2:2">
      <c r="B4021" s="124"/>
    </row>
    <row r="4022" spans="2:2">
      <c r="B4022" s="124"/>
    </row>
    <row r="4023" spans="2:2">
      <c r="B4023" s="124"/>
    </row>
    <row r="4024" spans="2:2">
      <c r="B4024" s="124"/>
    </row>
    <row r="4025" spans="2:2">
      <c r="B4025" s="124"/>
    </row>
    <row r="4026" spans="2:2">
      <c r="B4026" s="124"/>
    </row>
    <row r="4027" spans="2:2">
      <c r="B4027" s="124"/>
    </row>
    <row r="4028" spans="2:2">
      <c r="B4028" s="124"/>
    </row>
    <row r="4029" spans="2:2">
      <c r="B4029" s="124"/>
    </row>
    <row r="4030" spans="2:2">
      <c r="B4030" s="124"/>
    </row>
    <row r="4031" spans="2:2">
      <c r="B4031" s="124"/>
    </row>
    <row r="4032" spans="2:2">
      <c r="B4032" s="124"/>
    </row>
    <row r="4033" spans="2:2">
      <c r="B4033" s="124"/>
    </row>
    <row r="4034" spans="2:2">
      <c r="B4034" s="124"/>
    </row>
    <row r="4035" spans="2:2">
      <c r="B4035" s="124"/>
    </row>
    <row r="4036" spans="2:2">
      <c r="B4036" s="124"/>
    </row>
    <row r="4037" spans="2:2">
      <c r="B4037" s="124"/>
    </row>
    <row r="4038" spans="2:2">
      <c r="B4038" s="124"/>
    </row>
    <row r="4039" spans="2:2">
      <c r="B4039" s="124"/>
    </row>
    <row r="4040" spans="2:2">
      <c r="B4040" s="124"/>
    </row>
    <row r="4041" spans="2:2">
      <c r="B4041" s="124"/>
    </row>
    <row r="4042" spans="2:2">
      <c r="B4042" s="124"/>
    </row>
    <row r="4043" spans="2:2">
      <c r="B4043" s="124"/>
    </row>
    <row r="4044" spans="2:2">
      <c r="B4044" s="124"/>
    </row>
    <row r="4045" spans="2:2">
      <c r="B4045" s="124"/>
    </row>
    <row r="4046" spans="2:2">
      <c r="B4046" s="124"/>
    </row>
    <row r="4047" spans="2:2">
      <c r="B4047" s="124"/>
    </row>
    <row r="4048" spans="2:2">
      <c r="B4048" s="124"/>
    </row>
    <row r="4049" spans="2:2">
      <c r="B4049" s="124"/>
    </row>
    <row r="4050" spans="2:2">
      <c r="B4050" s="124"/>
    </row>
    <row r="4051" spans="2:2">
      <c r="B4051" s="124"/>
    </row>
    <row r="4052" spans="2:2">
      <c r="B4052" s="124"/>
    </row>
    <row r="4053" spans="2:2">
      <c r="B4053" s="124"/>
    </row>
    <row r="4054" spans="2:2">
      <c r="B4054" s="124"/>
    </row>
    <row r="4055" spans="2:2">
      <c r="B4055" s="124"/>
    </row>
    <row r="4056" spans="2:2">
      <c r="B4056" s="124"/>
    </row>
    <row r="4057" spans="2:2">
      <c r="B4057" s="124"/>
    </row>
    <row r="4058" spans="2:2">
      <c r="B4058" s="124"/>
    </row>
    <row r="4059" spans="2:2">
      <c r="B4059" s="124"/>
    </row>
    <row r="4060" spans="2:2">
      <c r="B4060" s="124"/>
    </row>
    <row r="4061" spans="2:2">
      <c r="B4061" s="124"/>
    </row>
    <row r="4062" spans="2:2">
      <c r="B4062" s="124"/>
    </row>
    <row r="4063" spans="2:2">
      <c r="B4063" s="124"/>
    </row>
    <row r="4064" spans="2:2">
      <c r="B4064" s="124"/>
    </row>
    <row r="4065" spans="2:2">
      <c r="B4065" s="124"/>
    </row>
    <row r="4066" spans="2:2">
      <c r="B4066" s="124"/>
    </row>
    <row r="4067" spans="2:2">
      <c r="B4067" s="124"/>
    </row>
    <row r="4068" spans="2:2">
      <c r="B4068" s="124"/>
    </row>
    <row r="4069" spans="2:2">
      <c r="B4069" s="124"/>
    </row>
    <row r="4070" spans="2:2">
      <c r="B4070" s="124"/>
    </row>
    <row r="4071" spans="2:2">
      <c r="B4071" s="124"/>
    </row>
    <row r="4072" spans="2:2">
      <c r="B4072" s="124"/>
    </row>
    <row r="4073" spans="2:2">
      <c r="B4073" s="124"/>
    </row>
    <row r="4074" spans="2:2">
      <c r="B4074" s="124"/>
    </row>
    <row r="4075" spans="2:2">
      <c r="B4075" s="124"/>
    </row>
    <row r="4076" spans="2:2">
      <c r="B4076" s="124"/>
    </row>
    <row r="4077" spans="2:2">
      <c r="B4077" s="124"/>
    </row>
    <row r="4078" spans="2:2">
      <c r="B4078" s="124"/>
    </row>
    <row r="4079" spans="2:2">
      <c r="B4079" s="124"/>
    </row>
    <row r="4080" spans="2:2">
      <c r="B4080" s="124"/>
    </row>
    <row r="4081" spans="2:2">
      <c r="B4081" s="124"/>
    </row>
    <row r="4082" spans="2:2">
      <c r="B4082" s="124"/>
    </row>
    <row r="4083" spans="2:2">
      <c r="B4083" s="124"/>
    </row>
    <row r="4084" spans="2:2">
      <c r="B4084" s="124"/>
    </row>
    <row r="4085" spans="2:2">
      <c r="B4085" s="124"/>
    </row>
    <row r="4086" spans="2:2">
      <c r="B4086" s="124"/>
    </row>
    <row r="4087" spans="2:2">
      <c r="B4087" s="124"/>
    </row>
    <row r="4088" spans="2:2">
      <c r="B4088" s="124"/>
    </row>
    <row r="4089" spans="2:2">
      <c r="B4089" s="124"/>
    </row>
    <row r="4090" spans="2:2">
      <c r="B4090" s="124"/>
    </row>
    <row r="4091" spans="2:2">
      <c r="B4091" s="124"/>
    </row>
    <row r="4092" spans="2:2">
      <c r="B4092" s="124"/>
    </row>
    <row r="4093" spans="2:2">
      <c r="B4093" s="124"/>
    </row>
    <row r="4094" spans="2:2">
      <c r="B4094" s="124"/>
    </row>
    <row r="4095" spans="2:2">
      <c r="B4095" s="124"/>
    </row>
    <row r="4096" spans="2:2">
      <c r="B4096" s="124"/>
    </row>
    <row r="4097" spans="2:2">
      <c r="B4097" s="124"/>
    </row>
    <row r="4098" spans="2:2">
      <c r="B4098" s="124"/>
    </row>
    <row r="4099" spans="2:2">
      <c r="B4099" s="124"/>
    </row>
    <row r="4100" spans="2:2">
      <c r="B4100" s="124"/>
    </row>
    <row r="4101" spans="2:2">
      <c r="B4101" s="124"/>
    </row>
    <row r="4102" spans="2:2">
      <c r="B4102" s="124"/>
    </row>
    <row r="4103" spans="2:2">
      <c r="B4103" s="124"/>
    </row>
    <row r="4104" spans="2:2">
      <c r="B4104" s="124"/>
    </row>
    <row r="4105" spans="2:2">
      <c r="B4105" s="124"/>
    </row>
    <row r="4106" spans="2:2">
      <c r="B4106" s="124"/>
    </row>
    <row r="4107" spans="2:2">
      <c r="B4107" s="124"/>
    </row>
    <row r="4108" spans="2:2">
      <c r="B4108" s="124"/>
    </row>
    <row r="4109" spans="2:2">
      <c r="B4109" s="124"/>
    </row>
    <row r="4110" spans="2:2">
      <c r="B4110" s="124"/>
    </row>
    <row r="4111" spans="2:2">
      <c r="B4111" s="124"/>
    </row>
    <row r="4112" spans="2:2">
      <c r="B4112" s="124"/>
    </row>
    <row r="4113" spans="2:2">
      <c r="B4113" s="124"/>
    </row>
    <row r="4114" spans="2:2">
      <c r="B4114" s="124"/>
    </row>
    <row r="4115" spans="2:2">
      <c r="B4115" s="124"/>
    </row>
    <row r="4116" spans="2:2">
      <c r="B4116" s="124"/>
    </row>
    <row r="4117" spans="2:2">
      <c r="B4117" s="124"/>
    </row>
    <row r="4118" spans="2:2">
      <c r="B4118" s="124"/>
    </row>
    <row r="4119" spans="2:2">
      <c r="B4119" s="124"/>
    </row>
    <row r="4120" spans="2:2">
      <c r="B4120" s="124"/>
    </row>
    <row r="4121" spans="2:2">
      <c r="B4121" s="124"/>
    </row>
    <row r="4122" spans="2:2">
      <c r="B4122" s="124"/>
    </row>
    <row r="4123" spans="2:2">
      <c r="B4123" s="124"/>
    </row>
    <row r="4124" spans="2:2">
      <c r="B4124" s="124"/>
    </row>
    <row r="4125" spans="2:2">
      <c r="B4125" s="124"/>
    </row>
    <row r="4126" spans="2:2">
      <c r="B4126" s="124"/>
    </row>
    <row r="4127" spans="2:2">
      <c r="B4127" s="124"/>
    </row>
    <row r="4128" spans="2:2">
      <c r="B4128" s="124"/>
    </row>
    <row r="4129" spans="2:2">
      <c r="B4129" s="124"/>
    </row>
    <row r="4130" spans="2:2">
      <c r="B4130" s="124"/>
    </row>
    <row r="4131" spans="2:2">
      <c r="B4131" s="124"/>
    </row>
    <row r="4132" spans="2:2">
      <c r="B4132" s="124"/>
    </row>
    <row r="4133" spans="2:2">
      <c r="B4133" s="124"/>
    </row>
    <row r="4134" spans="2:2">
      <c r="B4134" s="124"/>
    </row>
    <row r="4135" spans="2:2">
      <c r="B4135" s="124"/>
    </row>
    <row r="4136" spans="2:2">
      <c r="B4136" s="124"/>
    </row>
    <row r="4137" spans="2:2">
      <c r="B4137" s="124"/>
    </row>
    <row r="4138" spans="2:2">
      <c r="B4138" s="124"/>
    </row>
    <row r="4139" spans="2:2">
      <c r="B4139" s="124"/>
    </row>
    <row r="4140" spans="2:2">
      <c r="B4140" s="124"/>
    </row>
    <row r="4141" spans="2:2">
      <c r="B4141" s="124"/>
    </row>
    <row r="4142" spans="2:2">
      <c r="B4142" s="124"/>
    </row>
    <row r="4143" spans="2:2">
      <c r="B4143" s="124"/>
    </row>
    <row r="4144" spans="2:2">
      <c r="B4144" s="124"/>
    </row>
    <row r="4145" spans="2:2">
      <c r="B4145" s="124"/>
    </row>
    <row r="4146" spans="2:2">
      <c r="B4146" s="124"/>
    </row>
    <row r="4147" spans="2:2">
      <c r="B4147" s="124"/>
    </row>
    <row r="4148" spans="2:2">
      <c r="B4148" s="124"/>
    </row>
    <row r="4149" spans="2:2">
      <c r="B4149" s="124"/>
    </row>
    <row r="4150" spans="2:2">
      <c r="B4150" s="124"/>
    </row>
    <row r="4151" spans="2:2">
      <c r="B4151" s="124"/>
    </row>
    <row r="4152" spans="2:2">
      <c r="B4152" s="124"/>
    </row>
    <row r="4153" spans="2:2">
      <c r="B4153" s="124"/>
    </row>
    <row r="4154" spans="2:2">
      <c r="B4154" s="124"/>
    </row>
    <row r="4155" spans="2:2">
      <c r="B4155" s="124"/>
    </row>
    <row r="4156" spans="2:2">
      <c r="B4156" s="124"/>
    </row>
    <row r="4157" spans="2:2">
      <c r="B4157" s="124"/>
    </row>
    <row r="4158" spans="2:2">
      <c r="B4158" s="124"/>
    </row>
    <row r="4159" spans="2:2">
      <c r="B4159" s="124"/>
    </row>
    <row r="4160" spans="2:2">
      <c r="B4160" s="124"/>
    </row>
    <row r="4161" spans="2:2">
      <c r="B4161" s="124"/>
    </row>
    <row r="4162" spans="2:2">
      <c r="B4162" s="124"/>
    </row>
    <row r="4163" spans="2:2">
      <c r="B4163" s="124"/>
    </row>
    <row r="4164" spans="2:2">
      <c r="B4164" s="124"/>
    </row>
    <row r="4165" spans="2:2">
      <c r="B4165" s="124"/>
    </row>
    <row r="4166" spans="2:2">
      <c r="B4166" s="124"/>
    </row>
    <row r="4167" spans="2:2">
      <c r="B4167" s="124"/>
    </row>
    <row r="4168" spans="2:2">
      <c r="B4168" s="124"/>
    </row>
    <row r="4169" spans="2:2">
      <c r="B4169" s="124"/>
    </row>
    <row r="4170" spans="2:2">
      <c r="B4170" s="124"/>
    </row>
    <row r="4171" spans="2:2">
      <c r="B4171" s="124"/>
    </row>
    <row r="4172" spans="2:2">
      <c r="B4172" s="124"/>
    </row>
    <row r="4173" spans="2:2">
      <c r="B4173" s="124"/>
    </row>
    <row r="4174" spans="2:2">
      <c r="B4174" s="124"/>
    </row>
    <row r="4175" spans="2:2">
      <c r="B4175" s="124"/>
    </row>
    <row r="4176" spans="2:2">
      <c r="B4176" s="124"/>
    </row>
    <row r="4177" spans="2:2">
      <c r="B4177" s="124"/>
    </row>
    <row r="4178" spans="2:2">
      <c r="B4178" s="124"/>
    </row>
    <row r="4179" spans="2:2">
      <c r="B4179" s="124"/>
    </row>
    <row r="4180" spans="2:2">
      <c r="B4180" s="124"/>
    </row>
    <row r="4181" spans="2:2">
      <c r="B4181" s="124"/>
    </row>
    <row r="4182" spans="2:2">
      <c r="B4182" s="124"/>
    </row>
    <row r="4183" spans="2:2">
      <c r="B4183" s="124"/>
    </row>
    <row r="4184" spans="2:2">
      <c r="B4184" s="124"/>
    </row>
    <row r="4185" spans="2:2">
      <c r="B4185" s="124"/>
    </row>
    <row r="4186" spans="2:2">
      <c r="B4186" s="124"/>
    </row>
    <row r="4187" spans="2:2">
      <c r="B4187" s="124"/>
    </row>
    <row r="4188" spans="2:2">
      <c r="B4188" s="124"/>
    </row>
    <row r="4189" spans="2:2">
      <c r="B4189" s="124"/>
    </row>
    <row r="4190" spans="2:2">
      <c r="B4190" s="124"/>
    </row>
    <row r="4191" spans="2:2">
      <c r="B4191" s="124"/>
    </row>
    <row r="4192" spans="2:2">
      <c r="B4192" s="124"/>
    </row>
    <row r="4193" spans="2:2">
      <c r="B4193" s="124"/>
    </row>
    <row r="4194" spans="2:2">
      <c r="B4194" s="124"/>
    </row>
    <row r="4195" spans="2:2">
      <c r="B4195" s="124"/>
    </row>
    <row r="4196" spans="2:2">
      <c r="B4196" s="124"/>
    </row>
    <row r="4197" spans="2:2">
      <c r="B4197" s="124"/>
    </row>
    <row r="4198" spans="2:2">
      <c r="B4198" s="124"/>
    </row>
    <row r="4199" spans="2:2">
      <c r="B4199" s="124"/>
    </row>
    <row r="4200" spans="2:2">
      <c r="B4200" s="124"/>
    </row>
    <row r="4201" spans="2:2">
      <c r="B4201" s="124"/>
    </row>
    <row r="4202" spans="2:2">
      <c r="B4202" s="124"/>
    </row>
    <row r="4203" spans="2:2">
      <c r="B4203" s="124"/>
    </row>
    <row r="4204" spans="2:2">
      <c r="B4204" s="124"/>
    </row>
    <row r="4205" spans="2:2">
      <c r="B4205" s="124"/>
    </row>
    <row r="4206" spans="2:2">
      <c r="B4206" s="124"/>
    </row>
    <row r="4207" spans="2:2">
      <c r="B4207" s="124"/>
    </row>
    <row r="4208" spans="2:2">
      <c r="B4208" s="124"/>
    </row>
    <row r="4209" spans="2:2">
      <c r="B4209" s="124"/>
    </row>
    <row r="4210" spans="2:2">
      <c r="B4210" s="124"/>
    </row>
    <row r="4211" spans="2:2">
      <c r="B4211" s="124"/>
    </row>
    <row r="4212" spans="2:2">
      <c r="B4212" s="124"/>
    </row>
    <row r="4213" spans="2:2">
      <c r="B4213" s="124"/>
    </row>
    <row r="4214" spans="2:2">
      <c r="B4214" s="124"/>
    </row>
    <row r="4215" spans="2:2">
      <c r="B4215" s="124"/>
    </row>
    <row r="4216" spans="2:2">
      <c r="B4216" s="124"/>
    </row>
    <row r="4217" spans="2:2">
      <c r="B4217" s="124"/>
    </row>
    <row r="4218" spans="2:2">
      <c r="B4218" s="124"/>
    </row>
    <row r="4219" spans="2:2">
      <c r="B4219" s="124"/>
    </row>
    <row r="4220" spans="2:2">
      <c r="B4220" s="124"/>
    </row>
    <row r="4221" spans="2:2">
      <c r="B4221" s="124"/>
    </row>
    <row r="4222" spans="2:2">
      <c r="B4222" s="124"/>
    </row>
    <row r="4223" spans="2:2">
      <c r="B4223" s="124"/>
    </row>
    <row r="4224" spans="2:2">
      <c r="B4224" s="124"/>
    </row>
    <row r="4225" spans="2:2">
      <c r="B4225" s="124"/>
    </row>
    <row r="4226" spans="2:2">
      <c r="B4226" s="124"/>
    </row>
    <row r="4227" spans="2:2">
      <c r="B4227" s="124"/>
    </row>
    <row r="4228" spans="2:2">
      <c r="B4228" s="124"/>
    </row>
    <row r="4229" spans="2:2">
      <c r="B4229" s="124"/>
    </row>
    <row r="4230" spans="2:2">
      <c r="B4230" s="124"/>
    </row>
    <row r="4231" spans="2:2">
      <c r="B4231" s="124"/>
    </row>
    <row r="4232" spans="2:2">
      <c r="B4232" s="124"/>
    </row>
    <row r="4233" spans="2:2">
      <c r="B4233" s="124"/>
    </row>
    <row r="4234" spans="2:2">
      <c r="B4234" s="124"/>
    </row>
    <row r="4235" spans="2:2">
      <c r="B4235" s="124"/>
    </row>
    <row r="4236" spans="2:2">
      <c r="B4236" s="124"/>
    </row>
    <row r="4237" spans="2:2">
      <c r="B4237" s="124"/>
    </row>
    <row r="4238" spans="2:2">
      <c r="B4238" s="124"/>
    </row>
    <row r="4239" spans="2:2">
      <c r="B4239" s="124"/>
    </row>
    <row r="4240" spans="2:2">
      <c r="B4240" s="124"/>
    </row>
    <row r="4241" spans="2:2">
      <c r="B4241" s="124"/>
    </row>
    <row r="4242" spans="2:2">
      <c r="B4242" s="124"/>
    </row>
    <row r="4243" spans="2:2">
      <c r="B4243" s="124"/>
    </row>
    <row r="4244" spans="2:2">
      <c r="B4244" s="124"/>
    </row>
    <row r="4245" spans="2:2">
      <c r="B4245" s="124"/>
    </row>
    <row r="4246" spans="2:2">
      <c r="B4246" s="124"/>
    </row>
    <row r="4247" spans="2:2">
      <c r="B4247" s="124"/>
    </row>
    <row r="4248" spans="2:2">
      <c r="B4248" s="124"/>
    </row>
    <row r="4249" spans="2:2">
      <c r="B4249" s="124"/>
    </row>
    <row r="4250" spans="2:2">
      <c r="B4250" s="124"/>
    </row>
    <row r="4251" spans="2:2">
      <c r="B4251" s="124"/>
    </row>
    <row r="4252" spans="2:2">
      <c r="B4252" s="124"/>
    </row>
    <row r="4253" spans="2:2">
      <c r="B4253" s="124"/>
    </row>
    <row r="4254" spans="2:2">
      <c r="B4254" s="124"/>
    </row>
    <row r="4255" spans="2:2">
      <c r="B4255" s="124"/>
    </row>
    <row r="4256" spans="2:2">
      <c r="B4256" s="124"/>
    </row>
    <row r="4257" spans="2:2">
      <c r="B4257" s="124"/>
    </row>
    <row r="4258" spans="2:2">
      <c r="B4258" s="124"/>
    </row>
    <row r="4259" spans="2:2">
      <c r="B4259" s="124"/>
    </row>
    <row r="4260" spans="2:2">
      <c r="B4260" s="124"/>
    </row>
    <row r="4261" spans="2:2">
      <c r="B4261" s="124"/>
    </row>
    <row r="4262" spans="2:2">
      <c r="B4262" s="124"/>
    </row>
    <row r="4263" spans="2:2">
      <c r="B4263" s="124"/>
    </row>
    <row r="4264" spans="2:2">
      <c r="B4264" s="124"/>
    </row>
    <row r="4265" spans="2:2">
      <c r="B4265" s="124"/>
    </row>
    <row r="4266" spans="2:2">
      <c r="B4266" s="124"/>
    </row>
    <row r="4267" spans="2:2">
      <c r="B4267" s="124"/>
    </row>
    <row r="4268" spans="2:2">
      <c r="B4268" s="124"/>
    </row>
    <row r="4269" spans="2:2">
      <c r="B4269" s="124"/>
    </row>
    <row r="4270" spans="2:2">
      <c r="B4270" s="124"/>
    </row>
    <row r="4271" spans="2:2">
      <c r="B4271" s="124"/>
    </row>
    <row r="4272" spans="2:2">
      <c r="B4272" s="124"/>
    </row>
    <row r="4273" spans="2:2">
      <c r="B4273" s="124"/>
    </row>
    <row r="4274" spans="2:2">
      <c r="B4274" s="124"/>
    </row>
    <row r="4275" spans="2:2">
      <c r="B4275" s="124"/>
    </row>
    <row r="4276" spans="2:2">
      <c r="B4276" s="124"/>
    </row>
    <row r="4277" spans="2:2">
      <c r="B4277" s="124"/>
    </row>
    <row r="4278" spans="2:2">
      <c r="B4278" s="124"/>
    </row>
    <row r="4279" spans="2:2">
      <c r="B4279" s="124"/>
    </row>
    <row r="4280" spans="2:2">
      <c r="B4280" s="124"/>
    </row>
    <row r="4281" spans="2:2">
      <c r="B4281" s="124"/>
    </row>
    <row r="4282" spans="2:2">
      <c r="B4282" s="124"/>
    </row>
    <row r="4283" spans="2:2">
      <c r="B4283" s="124"/>
    </row>
    <row r="4284" spans="2:2">
      <c r="B4284" s="124"/>
    </row>
    <row r="4285" spans="2:2">
      <c r="B4285" s="124"/>
    </row>
    <row r="4286" spans="2:2">
      <c r="B4286" s="124"/>
    </row>
    <row r="4287" spans="2:2">
      <c r="B4287" s="124"/>
    </row>
    <row r="4288" spans="2:2">
      <c r="B4288" s="124"/>
    </row>
    <row r="4289" spans="2:2">
      <c r="B4289" s="124"/>
    </row>
    <row r="4290" spans="2:2">
      <c r="B4290" s="124"/>
    </row>
    <row r="4291" spans="2:2">
      <c r="B4291" s="124"/>
    </row>
    <row r="4292" spans="2:2">
      <c r="B4292" s="124"/>
    </row>
    <row r="4293" spans="2:2">
      <c r="B4293" s="124"/>
    </row>
    <row r="4294" spans="2:2">
      <c r="B4294" s="124"/>
    </row>
    <row r="4295" spans="2:2">
      <c r="B4295" s="124"/>
    </row>
    <row r="4296" spans="2:2">
      <c r="B4296" s="124"/>
    </row>
    <row r="4297" spans="2:2">
      <c r="B4297" s="124"/>
    </row>
    <row r="4298" spans="2:2">
      <c r="B4298" s="124"/>
    </row>
    <row r="4299" spans="2:2">
      <c r="B4299" s="124"/>
    </row>
    <row r="4300" spans="2:2">
      <c r="B4300" s="124"/>
    </row>
    <row r="4301" spans="2:2">
      <c r="B4301" s="124"/>
    </row>
    <row r="4302" spans="2:2">
      <c r="B4302" s="124"/>
    </row>
    <row r="4303" spans="2:2">
      <c r="B4303" s="124"/>
    </row>
    <row r="4304" spans="2:2">
      <c r="B4304" s="124"/>
    </row>
    <row r="4305" spans="2:2">
      <c r="B4305" s="124"/>
    </row>
    <row r="4306" spans="2:2">
      <c r="B4306" s="124"/>
    </row>
    <row r="4307" spans="2:2">
      <c r="B4307" s="124"/>
    </row>
    <row r="4308" spans="2:2">
      <c r="B4308" s="124"/>
    </row>
    <row r="4309" spans="2:2">
      <c r="B4309" s="124"/>
    </row>
    <row r="4310" spans="2:2">
      <c r="B4310" s="124"/>
    </row>
    <row r="4311" spans="2:2">
      <c r="B4311" s="124"/>
    </row>
    <row r="4312" spans="2:2">
      <c r="B4312" s="124"/>
    </row>
    <row r="4313" spans="2:2">
      <c r="B4313" s="124"/>
    </row>
    <row r="4314" spans="2:2">
      <c r="B4314" s="124"/>
    </row>
    <row r="4315" spans="2:2">
      <c r="B4315" s="124"/>
    </row>
    <row r="4316" spans="2:2">
      <c r="B4316" s="124"/>
    </row>
    <row r="4317" spans="2:2">
      <c r="B4317" s="124"/>
    </row>
    <row r="4318" spans="2:2">
      <c r="B4318" s="124"/>
    </row>
    <row r="4319" spans="2:2">
      <c r="B4319" s="124"/>
    </row>
    <row r="4320" spans="2:2">
      <c r="B4320" s="124"/>
    </row>
    <row r="4321" spans="2:2">
      <c r="B4321" s="124"/>
    </row>
    <row r="4322" spans="2:2">
      <c r="B4322" s="124"/>
    </row>
    <row r="4323" spans="2:2">
      <c r="B4323" s="124"/>
    </row>
    <row r="4324" spans="2:2">
      <c r="B4324" s="124"/>
    </row>
    <row r="4325" spans="2:2">
      <c r="B4325" s="124"/>
    </row>
    <row r="4326" spans="2:2">
      <c r="B4326" s="124"/>
    </row>
    <row r="4327" spans="2:2">
      <c r="B4327" s="124"/>
    </row>
    <row r="4328" spans="2:2">
      <c r="B4328" s="124"/>
    </row>
    <row r="4329" spans="2:2">
      <c r="B4329" s="124"/>
    </row>
    <row r="4330" spans="2:2">
      <c r="B4330" s="124"/>
    </row>
    <row r="4331" spans="2:2">
      <c r="B4331" s="124"/>
    </row>
    <row r="4332" spans="2:2">
      <c r="B4332" s="124"/>
    </row>
    <row r="4333" spans="2:2">
      <c r="B4333" s="124"/>
    </row>
    <row r="4334" spans="2:2">
      <c r="B4334" s="124"/>
    </row>
    <row r="4335" spans="2:2">
      <c r="B4335" s="124"/>
    </row>
    <row r="4336" spans="2:2">
      <c r="B4336" s="124"/>
    </row>
    <row r="4337" spans="2:2">
      <c r="B4337" s="124"/>
    </row>
    <row r="4338" spans="2:2">
      <c r="B4338" s="124"/>
    </row>
    <row r="4339" spans="2:2">
      <c r="B4339" s="124"/>
    </row>
    <row r="4340" spans="2:2">
      <c r="B4340" s="124"/>
    </row>
    <row r="4341" spans="2:2">
      <c r="B4341" s="124"/>
    </row>
    <row r="4342" spans="2:2">
      <c r="B4342" s="124"/>
    </row>
    <row r="4343" spans="2:2">
      <c r="B4343" s="124"/>
    </row>
    <row r="4344" spans="2:2">
      <c r="B4344" s="124"/>
    </row>
    <row r="4345" spans="2:2">
      <c r="B4345" s="124"/>
    </row>
    <row r="4346" spans="2:2">
      <c r="B4346" s="124"/>
    </row>
    <row r="4347" spans="2:2">
      <c r="B4347" s="124"/>
    </row>
    <row r="4348" spans="2:2">
      <c r="B4348" s="124"/>
    </row>
    <row r="4349" spans="2:2">
      <c r="B4349" s="124"/>
    </row>
    <row r="4350" spans="2:2">
      <c r="B4350" s="124"/>
    </row>
    <row r="4351" spans="2:2">
      <c r="B4351" s="124"/>
    </row>
    <row r="4352" spans="2:2">
      <c r="B4352" s="124"/>
    </row>
    <row r="4353" spans="2:2">
      <c r="B4353" s="124"/>
    </row>
    <row r="4354" spans="2:2">
      <c r="B4354" s="124"/>
    </row>
    <row r="4355" spans="2:2">
      <c r="B4355" s="124"/>
    </row>
    <row r="4356" spans="2:2">
      <c r="B4356" s="124"/>
    </row>
    <row r="4357" spans="2:2">
      <c r="B4357" s="124"/>
    </row>
    <row r="4358" spans="2:2">
      <c r="B4358" s="124"/>
    </row>
    <row r="4359" spans="2:2">
      <c r="B4359" s="124"/>
    </row>
    <row r="4360" spans="2:2">
      <c r="B4360" s="124"/>
    </row>
    <row r="4361" spans="2:2">
      <c r="B4361" s="124"/>
    </row>
    <row r="4362" spans="2:2">
      <c r="B4362" s="124"/>
    </row>
    <row r="4363" spans="2:2">
      <c r="B4363" s="124"/>
    </row>
    <row r="4364" spans="2:2">
      <c r="B4364" s="124"/>
    </row>
    <row r="4365" spans="2:2">
      <c r="B4365" s="124"/>
    </row>
    <row r="4366" spans="2:2">
      <c r="B4366" s="124"/>
    </row>
    <row r="4367" spans="2:2">
      <c r="B4367" s="124"/>
    </row>
    <row r="4368" spans="2:2">
      <c r="B4368" s="124"/>
    </row>
    <row r="4369" spans="2:2">
      <c r="B4369" s="124"/>
    </row>
    <row r="4370" spans="2:2">
      <c r="B4370" s="124"/>
    </row>
    <row r="4371" spans="2:2">
      <c r="B4371" s="124"/>
    </row>
    <row r="4372" spans="2:2">
      <c r="B4372" s="124"/>
    </row>
    <row r="4373" spans="2:2">
      <c r="B4373" s="124"/>
    </row>
    <row r="4374" spans="2:2">
      <c r="B4374" s="124"/>
    </row>
    <row r="4375" spans="2:2">
      <c r="B4375" s="124"/>
    </row>
    <row r="4376" spans="2:2">
      <c r="B4376" s="124"/>
    </row>
    <row r="4377" spans="2:2">
      <c r="B4377" s="124"/>
    </row>
    <row r="4378" spans="2:2">
      <c r="B4378" s="124"/>
    </row>
    <row r="4379" spans="2:2">
      <c r="B4379" s="124"/>
    </row>
    <row r="4380" spans="2:2">
      <c r="B4380" s="124"/>
    </row>
    <row r="4381" spans="2:2">
      <c r="B4381" s="124"/>
    </row>
    <row r="4382" spans="2:2">
      <c r="B4382" s="124"/>
    </row>
    <row r="4383" spans="2:2">
      <c r="B4383" s="124"/>
    </row>
    <row r="4384" spans="2:2">
      <c r="B4384" s="124"/>
    </row>
    <row r="4385" spans="2:2">
      <c r="B4385" s="124"/>
    </row>
    <row r="4386" spans="2:2">
      <c r="B4386" s="124"/>
    </row>
    <row r="4387" spans="2:2">
      <c r="B4387" s="124"/>
    </row>
    <row r="4388" spans="2:2">
      <c r="B4388" s="124"/>
    </row>
    <row r="4389" spans="2:2">
      <c r="B4389" s="124"/>
    </row>
    <row r="4390" spans="2:2">
      <c r="B4390" s="124"/>
    </row>
    <row r="4391" spans="2:2">
      <c r="B4391" s="124"/>
    </row>
    <row r="4392" spans="2:2">
      <c r="B4392" s="124"/>
    </row>
    <row r="4393" spans="2:2">
      <c r="B4393" s="124"/>
    </row>
    <row r="4394" spans="2:2">
      <c r="B4394" s="124"/>
    </row>
    <row r="4395" spans="2:2">
      <c r="B4395" s="124"/>
    </row>
    <row r="4396" spans="2:2">
      <c r="B4396" s="124"/>
    </row>
    <row r="4397" spans="2:2">
      <c r="B4397" s="124"/>
    </row>
    <row r="4398" spans="2:2">
      <c r="B4398" s="124"/>
    </row>
    <row r="4399" spans="2:2">
      <c r="B4399" s="124"/>
    </row>
    <row r="4400" spans="2:2">
      <c r="B4400" s="124"/>
    </row>
    <row r="4401" spans="2:2">
      <c r="B4401" s="124"/>
    </row>
    <row r="4402" spans="2:2">
      <c r="B4402" s="124"/>
    </row>
    <row r="4403" spans="2:2">
      <c r="B4403" s="124"/>
    </row>
    <row r="4404" spans="2:2">
      <c r="B4404" s="124"/>
    </row>
    <row r="4405" spans="2:2">
      <c r="B4405" s="124"/>
    </row>
    <row r="4406" spans="2:2">
      <c r="B4406" s="124"/>
    </row>
    <row r="4407" spans="2:2">
      <c r="B4407" s="124"/>
    </row>
    <row r="4408" spans="2:2">
      <c r="B4408" s="124"/>
    </row>
    <row r="4409" spans="2:2">
      <c r="B4409" s="124"/>
    </row>
    <row r="4410" spans="2:2">
      <c r="B4410" s="124"/>
    </row>
    <row r="4411" spans="2:2">
      <c r="B4411" s="124"/>
    </row>
    <row r="4412" spans="2:2">
      <c r="B4412" s="124"/>
    </row>
    <row r="4413" spans="2:2">
      <c r="B4413" s="124"/>
    </row>
    <row r="4414" spans="2:2">
      <c r="B4414" s="124"/>
    </row>
    <row r="4415" spans="2:2">
      <c r="B4415" s="124"/>
    </row>
    <row r="4416" spans="2:2">
      <c r="B4416" s="124"/>
    </row>
    <row r="4417" spans="2:2">
      <c r="B4417" s="124"/>
    </row>
    <row r="4418" spans="2:2">
      <c r="B4418" s="124"/>
    </row>
    <row r="4419" spans="2:2">
      <c r="B4419" s="124"/>
    </row>
    <row r="4420" spans="2:2">
      <c r="B4420" s="124"/>
    </row>
    <row r="4421" spans="2:2">
      <c r="B4421" s="124"/>
    </row>
    <row r="4422" spans="2:2">
      <c r="B4422" s="124"/>
    </row>
    <row r="4423" spans="2:2">
      <c r="B4423" s="124"/>
    </row>
    <row r="4424" spans="2:2">
      <c r="B4424" s="124"/>
    </row>
    <row r="4425" spans="2:2">
      <c r="B4425" s="124"/>
    </row>
    <row r="4426" spans="2:2">
      <c r="B4426" s="124"/>
    </row>
    <row r="4427" spans="2:2">
      <c r="B4427" s="124"/>
    </row>
    <row r="4428" spans="2:2">
      <c r="B4428" s="124"/>
    </row>
    <row r="4429" spans="2:2">
      <c r="B4429" s="124"/>
    </row>
    <row r="4430" spans="2:2">
      <c r="B4430" s="124"/>
    </row>
    <row r="4431" spans="2:2">
      <c r="B4431" s="124"/>
    </row>
    <row r="4432" spans="2:2">
      <c r="B4432" s="124"/>
    </row>
    <row r="4433" spans="2:2">
      <c r="B4433" s="124"/>
    </row>
    <row r="4434" spans="2:2">
      <c r="B4434" s="124"/>
    </row>
    <row r="4435" spans="2:2">
      <c r="B4435" s="124"/>
    </row>
    <row r="4436" spans="2:2">
      <c r="B4436" s="124"/>
    </row>
    <row r="4437" spans="2:2">
      <c r="B4437" s="124"/>
    </row>
    <row r="4438" spans="2:2">
      <c r="B4438" s="124"/>
    </row>
    <row r="4439" spans="2:2">
      <c r="B4439" s="124"/>
    </row>
    <row r="4440" spans="2:2">
      <c r="B4440" s="124"/>
    </row>
    <row r="4441" spans="2:2">
      <c r="B4441" s="124"/>
    </row>
    <row r="4442" spans="2:2">
      <c r="B4442" s="124"/>
    </row>
    <row r="4443" spans="2:2">
      <c r="B4443" s="124"/>
    </row>
    <row r="4444" spans="2:2">
      <c r="B4444" s="124"/>
    </row>
    <row r="4445" spans="2:2">
      <c r="B4445" s="124"/>
    </row>
    <row r="4446" spans="2:2">
      <c r="B4446" s="124"/>
    </row>
    <row r="4447" spans="2:2">
      <c r="B4447" s="124"/>
    </row>
    <row r="4448" spans="2:2">
      <c r="B4448" s="124"/>
    </row>
    <row r="4449" spans="2:2">
      <c r="B4449" s="124"/>
    </row>
    <row r="4450" spans="2:2">
      <c r="B4450" s="124"/>
    </row>
    <row r="4451" spans="2:2">
      <c r="B4451" s="124"/>
    </row>
    <row r="4452" spans="2:2">
      <c r="B4452" s="124"/>
    </row>
    <row r="4453" spans="2:2">
      <c r="B4453" s="124"/>
    </row>
    <row r="4454" spans="2:2">
      <c r="B4454" s="124"/>
    </row>
    <row r="4455" spans="2:2">
      <c r="B4455" s="124"/>
    </row>
    <row r="4456" spans="2:2">
      <c r="B4456" s="124"/>
    </row>
    <row r="4457" spans="2:2">
      <c r="B4457" s="124"/>
    </row>
    <row r="4458" spans="2:2">
      <c r="B4458" s="124"/>
    </row>
    <row r="4459" spans="2:2">
      <c r="B4459" s="124"/>
    </row>
    <row r="4460" spans="2:2">
      <c r="B4460" s="124"/>
    </row>
    <row r="4461" spans="2:2">
      <c r="B4461" s="124"/>
    </row>
    <row r="4462" spans="2:2">
      <c r="B4462" s="124"/>
    </row>
    <row r="4463" spans="2:2">
      <c r="B4463" s="124"/>
    </row>
    <row r="4464" spans="2:2">
      <c r="B4464" s="124"/>
    </row>
    <row r="4465" spans="2:2">
      <c r="B4465" s="124"/>
    </row>
    <row r="4466" spans="2:2">
      <c r="B4466" s="124"/>
    </row>
    <row r="4467" spans="2:2">
      <c r="B4467" s="124"/>
    </row>
    <row r="4468" spans="2:2">
      <c r="B4468" s="124"/>
    </row>
    <row r="4469" spans="2:2">
      <c r="B4469" s="124"/>
    </row>
    <row r="4470" spans="2:2">
      <c r="B4470" s="124"/>
    </row>
    <row r="4471" spans="2:2">
      <c r="B4471" s="124"/>
    </row>
    <row r="4472" spans="2:2">
      <c r="B4472" s="124"/>
    </row>
    <row r="4473" spans="2:2">
      <c r="B4473" s="124"/>
    </row>
    <row r="4474" spans="2:2">
      <c r="B4474" s="124"/>
    </row>
    <row r="4475" spans="2:2">
      <c r="B4475" s="124"/>
    </row>
    <row r="4476" spans="2:2">
      <c r="B4476" s="124"/>
    </row>
    <row r="4477" spans="2:2">
      <c r="B4477" s="124"/>
    </row>
    <row r="4478" spans="2:2">
      <c r="B4478" s="124"/>
    </row>
    <row r="4479" spans="2:2">
      <c r="B4479" s="124"/>
    </row>
    <row r="4480" spans="2:2">
      <c r="B4480" s="124"/>
    </row>
    <row r="4481" spans="2:2">
      <c r="B4481" s="124"/>
    </row>
    <row r="4482" spans="2:2">
      <c r="B4482" s="124"/>
    </row>
    <row r="4483" spans="2:2">
      <c r="B4483" s="124"/>
    </row>
    <row r="4484" spans="2:2">
      <c r="B4484" s="124"/>
    </row>
    <row r="4485" spans="2:2">
      <c r="B4485" s="124"/>
    </row>
    <row r="4486" spans="2:2">
      <c r="B4486" s="124"/>
    </row>
    <row r="4487" spans="2:2">
      <c r="B4487" s="124"/>
    </row>
    <row r="4488" spans="2:2">
      <c r="B4488" s="124"/>
    </row>
    <row r="4489" spans="2:2">
      <c r="B4489" s="124"/>
    </row>
    <row r="4490" spans="2:2">
      <c r="B4490" s="124"/>
    </row>
    <row r="4491" spans="2:2">
      <c r="B4491" s="124"/>
    </row>
    <row r="4492" spans="2:2">
      <c r="B4492" s="124"/>
    </row>
    <row r="4493" spans="2:2">
      <c r="B4493" s="124"/>
    </row>
    <row r="4494" spans="2:2">
      <c r="B4494" s="124"/>
    </row>
    <row r="4495" spans="2:2">
      <c r="B4495" s="124"/>
    </row>
    <row r="4496" spans="2:2">
      <c r="B4496" s="124"/>
    </row>
    <row r="4497" spans="2:2">
      <c r="B4497" s="124"/>
    </row>
    <row r="4498" spans="2:2">
      <c r="B4498" s="124"/>
    </row>
    <row r="4499" spans="2:2">
      <c r="B4499" s="124"/>
    </row>
    <row r="4500" spans="2:2">
      <c r="B4500" s="124"/>
    </row>
    <row r="4501" spans="2:2">
      <c r="B4501" s="124"/>
    </row>
    <row r="4502" spans="2:2">
      <c r="B4502" s="124"/>
    </row>
    <row r="4503" spans="2:2">
      <c r="B4503" s="124"/>
    </row>
    <row r="4504" spans="2:2">
      <c r="B4504" s="124"/>
    </row>
    <row r="4505" spans="2:2">
      <c r="B4505" s="124"/>
    </row>
    <row r="4506" spans="2:2">
      <c r="B4506" s="124"/>
    </row>
    <row r="4507" spans="2:2">
      <c r="B4507" s="124"/>
    </row>
    <row r="4508" spans="2:2">
      <c r="B4508" s="124"/>
    </row>
    <row r="4509" spans="2:2">
      <c r="B4509" s="124"/>
    </row>
    <row r="4510" spans="2:2">
      <c r="B4510" s="124"/>
    </row>
    <row r="4511" spans="2:2">
      <c r="B4511" s="124"/>
    </row>
    <row r="4512" spans="2:2">
      <c r="B4512" s="124"/>
    </row>
    <row r="4513" spans="2:2">
      <c r="B4513" s="124"/>
    </row>
    <row r="4514" spans="2:2">
      <c r="B4514" s="124"/>
    </row>
    <row r="4515" spans="2:2">
      <c r="B4515" s="124"/>
    </row>
    <row r="4516" spans="2:2">
      <c r="B4516" s="124"/>
    </row>
    <row r="4517" spans="2:2">
      <c r="B4517" s="124"/>
    </row>
    <row r="4518" spans="2:2">
      <c r="B4518" s="124"/>
    </row>
    <row r="4519" spans="2:2">
      <c r="B4519" s="124"/>
    </row>
    <row r="4520" spans="2:2">
      <c r="B4520" s="124"/>
    </row>
    <row r="4521" spans="2:2">
      <c r="B4521" s="124"/>
    </row>
    <row r="4522" spans="2:2">
      <c r="B4522" s="124"/>
    </row>
    <row r="4523" spans="2:2">
      <c r="B4523" s="124"/>
    </row>
    <row r="4524" spans="2:2">
      <c r="B4524" s="124"/>
    </row>
    <row r="4525" spans="2:2">
      <c r="B4525" s="124"/>
    </row>
    <row r="4526" spans="2:2">
      <c r="B4526" s="124"/>
    </row>
    <row r="4527" spans="2:2">
      <c r="B4527" s="124"/>
    </row>
    <row r="4528" spans="2:2">
      <c r="B4528" s="124"/>
    </row>
    <row r="4529" spans="2:2">
      <c r="B4529" s="124"/>
    </row>
    <row r="4530" spans="2:2">
      <c r="B4530" s="124"/>
    </row>
    <row r="4531" spans="2:2">
      <c r="B4531" s="124"/>
    </row>
    <row r="4532" spans="2:2">
      <c r="B4532" s="124"/>
    </row>
    <row r="4533" spans="2:2">
      <c r="B4533" s="124"/>
    </row>
    <row r="4534" spans="2:2">
      <c r="B4534" s="124"/>
    </row>
    <row r="4535" spans="2:2">
      <c r="B4535" s="124"/>
    </row>
    <row r="4536" spans="2:2">
      <c r="B4536" s="124"/>
    </row>
    <row r="4537" spans="2:2">
      <c r="B4537" s="124"/>
    </row>
    <row r="4538" spans="2:2">
      <c r="B4538" s="124"/>
    </row>
    <row r="4539" spans="2:2">
      <c r="B4539" s="124"/>
    </row>
    <row r="4540" spans="2:2">
      <c r="B4540" s="124"/>
    </row>
    <row r="4541" spans="2:2">
      <c r="B4541" s="124"/>
    </row>
    <row r="4542" spans="2:2">
      <c r="B4542" s="124"/>
    </row>
    <row r="4543" spans="2:2">
      <c r="B4543" s="124"/>
    </row>
    <row r="4544" spans="2:2">
      <c r="B4544" s="124"/>
    </row>
    <row r="4545" spans="2:2">
      <c r="B4545" s="124"/>
    </row>
    <row r="4546" spans="2:2">
      <c r="B4546" s="124"/>
    </row>
    <row r="4547" spans="2:2">
      <c r="B4547" s="124"/>
    </row>
    <row r="4548" spans="2:2">
      <c r="B4548" s="124"/>
    </row>
    <row r="4549" spans="2:2">
      <c r="B4549" s="124"/>
    </row>
    <row r="4550" spans="2:2">
      <c r="B4550" s="124"/>
    </row>
    <row r="4551" spans="2:2">
      <c r="B4551" s="124"/>
    </row>
    <row r="4552" spans="2:2">
      <c r="B4552" s="124"/>
    </row>
    <row r="4553" spans="2:2">
      <c r="B4553" s="124"/>
    </row>
    <row r="4554" spans="2:2">
      <c r="B4554" s="124"/>
    </row>
    <row r="4555" spans="2:2">
      <c r="B4555" s="124"/>
    </row>
    <row r="4556" spans="2:2">
      <c r="B4556" s="124"/>
    </row>
    <row r="4557" spans="2:2">
      <c r="B4557" s="124"/>
    </row>
    <row r="4558" spans="2:2">
      <c r="B4558" s="124"/>
    </row>
    <row r="4559" spans="2:2">
      <c r="B4559" s="124"/>
    </row>
    <row r="4560" spans="2:2">
      <c r="B4560" s="124"/>
    </row>
    <row r="4561" spans="2:2">
      <c r="B4561" s="124"/>
    </row>
    <row r="4562" spans="2:2">
      <c r="B4562" s="124"/>
    </row>
    <row r="4563" spans="2:2">
      <c r="B4563" s="124"/>
    </row>
    <row r="4564" spans="2:2">
      <c r="B4564" s="124"/>
    </row>
    <row r="4565" spans="2:2">
      <c r="B4565" s="124"/>
    </row>
    <row r="4566" spans="2:2">
      <c r="B4566" s="124"/>
    </row>
    <row r="4567" spans="2:2">
      <c r="B4567" s="124"/>
    </row>
    <row r="4568" spans="2:2">
      <c r="B4568" s="124"/>
    </row>
    <row r="4569" spans="2:2">
      <c r="B4569" s="124"/>
    </row>
    <row r="4570" spans="2:2">
      <c r="B4570" s="124"/>
    </row>
    <row r="4571" spans="2:2">
      <c r="B4571" s="124"/>
    </row>
    <row r="4572" spans="2:2">
      <c r="B4572" s="124"/>
    </row>
    <row r="4573" spans="2:2">
      <c r="B4573" s="124"/>
    </row>
    <row r="4574" spans="2:2">
      <c r="B4574" s="124"/>
    </row>
    <row r="4575" spans="2:2">
      <c r="B4575" s="124"/>
    </row>
    <row r="4576" spans="2:2">
      <c r="B4576" s="124"/>
    </row>
    <row r="4577" spans="2:2">
      <c r="B4577" s="124"/>
    </row>
    <row r="4578" spans="2:2">
      <c r="B4578" s="124"/>
    </row>
    <row r="4579" spans="2:2">
      <c r="B4579" s="124"/>
    </row>
    <row r="4580" spans="2:2">
      <c r="B4580" s="124"/>
    </row>
    <row r="4581" spans="2:2">
      <c r="B4581" s="124"/>
    </row>
    <row r="4582" spans="2:2">
      <c r="B4582" s="124"/>
    </row>
    <row r="4583" spans="2:2">
      <c r="B4583" s="124"/>
    </row>
    <row r="4584" spans="2:2">
      <c r="B4584" s="124"/>
    </row>
    <row r="4585" spans="2:2">
      <c r="B4585" s="124"/>
    </row>
    <row r="4586" spans="2:2">
      <c r="B4586" s="124"/>
    </row>
    <row r="4587" spans="2:2">
      <c r="B4587" s="124"/>
    </row>
    <row r="4588" spans="2:2">
      <c r="B4588" s="124"/>
    </row>
    <row r="4589" spans="2:2">
      <c r="B4589" s="124"/>
    </row>
    <row r="4590" spans="2:2">
      <c r="B4590" s="124"/>
    </row>
    <row r="4591" spans="2:2">
      <c r="B4591" s="124"/>
    </row>
    <row r="4592" spans="2:2">
      <c r="B4592" s="124"/>
    </row>
    <row r="4593" spans="2:2">
      <c r="B4593" s="124"/>
    </row>
    <row r="4594" spans="2:2">
      <c r="B4594" s="124"/>
    </row>
    <row r="4595" spans="2:2">
      <c r="B4595" s="124"/>
    </row>
    <row r="4596" spans="2:2">
      <c r="B4596" s="124"/>
    </row>
    <row r="4597" spans="2:2">
      <c r="B4597" s="124"/>
    </row>
    <row r="4598" spans="2:2">
      <c r="B4598" s="124"/>
    </row>
    <row r="4599" spans="2:2">
      <c r="B4599" s="124"/>
    </row>
    <row r="4600" spans="2:2">
      <c r="B4600" s="124"/>
    </row>
    <row r="4601" spans="2:2">
      <c r="B4601" s="124"/>
    </row>
    <row r="4602" spans="2:2">
      <c r="B4602" s="124"/>
    </row>
    <row r="4603" spans="2:2">
      <c r="B4603" s="124"/>
    </row>
    <row r="4604" spans="2:2">
      <c r="B4604" s="124"/>
    </row>
    <row r="4605" spans="2:2">
      <c r="B4605" s="124"/>
    </row>
    <row r="4606" spans="2:2">
      <c r="B4606" s="124"/>
    </row>
    <row r="4607" spans="2:2">
      <c r="B4607" s="124"/>
    </row>
    <row r="4608" spans="2:2">
      <c r="B4608" s="124"/>
    </row>
    <row r="4609" spans="2:2">
      <c r="B4609" s="124"/>
    </row>
    <row r="4610" spans="2:2">
      <c r="B4610" s="124"/>
    </row>
    <row r="4611" spans="2:2">
      <c r="B4611" s="124"/>
    </row>
    <row r="4612" spans="2:2">
      <c r="B4612" s="124"/>
    </row>
    <row r="4613" spans="2:2">
      <c r="B4613" s="124"/>
    </row>
    <row r="4614" spans="2:2">
      <c r="B4614" s="124"/>
    </row>
    <row r="4615" spans="2:2">
      <c r="B4615" s="124"/>
    </row>
    <row r="4616" spans="2:2">
      <c r="B4616" s="124"/>
    </row>
    <row r="4617" spans="2:2">
      <c r="B4617" s="124"/>
    </row>
    <row r="4618" spans="2:2">
      <c r="B4618" s="124"/>
    </row>
    <row r="4619" spans="2:2">
      <c r="B4619" s="124"/>
    </row>
    <row r="4620" spans="2:2">
      <c r="B4620" s="124"/>
    </row>
    <row r="4621" spans="2:2">
      <c r="B4621" s="124"/>
    </row>
    <row r="4622" spans="2:2">
      <c r="B4622" s="124"/>
    </row>
    <row r="4623" spans="2:2">
      <c r="B4623" s="124"/>
    </row>
    <row r="4624" spans="2:2">
      <c r="B4624" s="124"/>
    </row>
    <row r="4625" spans="2:2">
      <c r="B4625" s="124"/>
    </row>
    <row r="4626" spans="2:2">
      <c r="B4626" s="124"/>
    </row>
    <row r="4627" spans="2:2">
      <c r="B4627" s="124"/>
    </row>
    <row r="4628" spans="2:2">
      <c r="B4628" s="124"/>
    </row>
    <row r="4629" spans="2:2">
      <c r="B4629" s="124"/>
    </row>
    <row r="4630" spans="2:2">
      <c r="B4630" s="124"/>
    </row>
    <row r="4631" spans="2:2">
      <c r="B4631" s="124"/>
    </row>
    <row r="4632" spans="2:2">
      <c r="B4632" s="124"/>
    </row>
    <row r="4633" spans="2:2">
      <c r="B4633" s="124"/>
    </row>
    <row r="4634" spans="2:2">
      <c r="B4634" s="124"/>
    </row>
    <row r="4635" spans="2:2">
      <c r="B4635" s="124"/>
    </row>
    <row r="4636" spans="2:2">
      <c r="B4636" s="124"/>
    </row>
    <row r="4637" spans="2:2">
      <c r="B4637" s="124"/>
    </row>
    <row r="4638" spans="2:2">
      <c r="B4638" s="124"/>
    </row>
    <row r="4639" spans="2:2">
      <c r="B4639" s="124"/>
    </row>
    <row r="4640" spans="2:2">
      <c r="B4640" s="124"/>
    </row>
    <row r="4641" spans="2:2">
      <c r="B4641" s="124"/>
    </row>
    <row r="4642" spans="2:2">
      <c r="B4642" s="124"/>
    </row>
    <row r="4643" spans="2:2">
      <c r="B4643" s="124"/>
    </row>
    <row r="4644" spans="2:2">
      <c r="B4644" s="124"/>
    </row>
    <row r="4645" spans="2:2">
      <c r="B4645" s="124"/>
    </row>
    <row r="4646" spans="2:2">
      <c r="B4646" s="124"/>
    </row>
    <row r="4647" spans="2:2">
      <c r="B4647" s="124"/>
    </row>
    <row r="4648" spans="2:2">
      <c r="B4648" s="124"/>
    </row>
    <row r="4649" spans="2:2">
      <c r="B4649" s="124"/>
    </row>
    <row r="4650" spans="2:2">
      <c r="B4650" s="124"/>
    </row>
    <row r="4651" spans="2:2">
      <c r="B4651" s="124"/>
    </row>
    <row r="4652" spans="2:2">
      <c r="B4652" s="124"/>
    </row>
    <row r="4653" spans="2:2">
      <c r="B4653" s="124"/>
    </row>
    <row r="4654" spans="2:2">
      <c r="B4654" s="124"/>
    </row>
    <row r="4655" spans="2:2">
      <c r="B4655" s="124"/>
    </row>
    <row r="4656" spans="2:2">
      <c r="B4656" s="124"/>
    </row>
    <row r="4657" spans="2:2">
      <c r="B4657" s="124"/>
    </row>
    <row r="4658" spans="2:2">
      <c r="B4658" s="124"/>
    </row>
    <row r="4659" spans="2:2">
      <c r="B4659" s="124"/>
    </row>
    <row r="4660" spans="2:2">
      <c r="B4660" s="124"/>
    </row>
    <row r="4661" spans="2:2">
      <c r="B4661" s="124"/>
    </row>
    <row r="4662" spans="2:2">
      <c r="B4662" s="124"/>
    </row>
    <row r="4663" spans="2:2">
      <c r="B4663" s="124"/>
    </row>
    <row r="4664" spans="2:2">
      <c r="B4664" s="124"/>
    </row>
    <row r="4665" spans="2:2">
      <c r="B4665" s="124"/>
    </row>
    <row r="4666" spans="2:2">
      <c r="B4666" s="124"/>
    </row>
    <row r="4667" spans="2:2">
      <c r="B4667" s="124"/>
    </row>
    <row r="4668" spans="2:2">
      <c r="B4668" s="124"/>
    </row>
    <row r="4669" spans="2:2">
      <c r="B4669" s="124"/>
    </row>
    <row r="4670" spans="2:2">
      <c r="B4670" s="124"/>
    </row>
    <row r="4671" spans="2:2">
      <c r="B4671" s="124"/>
    </row>
    <row r="4672" spans="2:2">
      <c r="B4672" s="124"/>
    </row>
    <row r="4673" spans="2:2">
      <c r="B4673" s="124"/>
    </row>
    <row r="4674" spans="2:2">
      <c r="B4674" s="124"/>
    </row>
    <row r="4675" spans="2:2">
      <c r="B4675" s="124"/>
    </row>
    <row r="4676" spans="2:2">
      <c r="B4676" s="124"/>
    </row>
    <row r="4677" spans="2:2">
      <c r="B4677" s="124"/>
    </row>
    <row r="4678" spans="2:2">
      <c r="B4678" s="124"/>
    </row>
    <row r="4679" spans="2:2">
      <c r="B4679" s="124"/>
    </row>
    <row r="4680" spans="2:2">
      <c r="B4680" s="124"/>
    </row>
    <row r="4681" spans="2:2">
      <c r="B4681" s="124"/>
    </row>
    <row r="4682" spans="2:2">
      <c r="B4682" s="124"/>
    </row>
    <row r="4683" spans="2:2">
      <c r="B4683" s="124"/>
    </row>
    <row r="4684" spans="2:2">
      <c r="B4684" s="124"/>
    </row>
    <row r="4685" spans="2:2">
      <c r="B4685" s="124"/>
    </row>
    <row r="4686" spans="2:2">
      <c r="B4686" s="124"/>
    </row>
    <row r="4687" spans="2:2">
      <c r="B4687" s="124"/>
    </row>
    <row r="4688" spans="2:2">
      <c r="B4688" s="124"/>
    </row>
    <row r="4689" spans="2:2">
      <c r="B4689" s="124"/>
    </row>
    <row r="4690" spans="2:2">
      <c r="B4690" s="124"/>
    </row>
    <row r="4691" spans="2:2">
      <c r="B4691" s="124"/>
    </row>
    <row r="4692" spans="2:2">
      <c r="B4692" s="124"/>
    </row>
    <row r="4693" spans="2:2">
      <c r="B4693" s="124"/>
    </row>
    <row r="4694" spans="2:2">
      <c r="B4694" s="124"/>
    </row>
    <row r="4695" spans="2:2">
      <c r="B4695" s="124"/>
    </row>
    <row r="4696" spans="2:2">
      <c r="B4696" s="124"/>
    </row>
    <row r="4697" spans="2:2">
      <c r="B4697" s="124"/>
    </row>
    <row r="4698" spans="2:2">
      <c r="B4698" s="124"/>
    </row>
    <row r="4699" spans="2:2">
      <c r="B4699" s="124"/>
    </row>
    <row r="4700" spans="2:2">
      <c r="B4700" s="124"/>
    </row>
    <row r="4701" spans="2:2">
      <c r="B4701" s="124"/>
    </row>
    <row r="4702" spans="2:2">
      <c r="B4702" s="124"/>
    </row>
    <row r="4703" spans="2:2">
      <c r="B4703" s="124"/>
    </row>
    <row r="4704" spans="2:2">
      <c r="B4704" s="124"/>
    </row>
    <row r="4705" spans="2:2">
      <c r="B4705" s="124"/>
    </row>
    <row r="4706" spans="2:2">
      <c r="B4706" s="124"/>
    </row>
    <row r="4707" spans="2:2">
      <c r="B4707" s="124"/>
    </row>
    <row r="4708" spans="2:2">
      <c r="B4708" s="124"/>
    </row>
    <row r="4709" spans="2:2">
      <c r="B4709" s="124"/>
    </row>
    <row r="4710" spans="2:2">
      <c r="B4710" s="124"/>
    </row>
    <row r="4711" spans="2:2">
      <c r="B4711" s="124"/>
    </row>
    <row r="4712" spans="2:2">
      <c r="B4712" s="124"/>
    </row>
    <row r="4713" spans="2:2">
      <c r="B4713" s="124"/>
    </row>
    <row r="4714" spans="2:2">
      <c r="B4714" s="124"/>
    </row>
    <row r="4715" spans="2:2">
      <c r="B4715" s="124"/>
    </row>
    <row r="4716" spans="2:2">
      <c r="B4716" s="124"/>
    </row>
    <row r="4717" spans="2:2">
      <c r="B4717" s="124"/>
    </row>
    <row r="4718" spans="2:2">
      <c r="B4718" s="124"/>
    </row>
    <row r="4719" spans="2:2">
      <c r="B4719" s="124"/>
    </row>
    <row r="4720" spans="2:2">
      <c r="B4720" s="124"/>
    </row>
    <row r="4721" spans="2:2">
      <c r="B4721" s="124"/>
    </row>
    <row r="4722" spans="2:2">
      <c r="B4722" s="124"/>
    </row>
    <row r="4723" spans="2:2">
      <c r="B4723" s="124"/>
    </row>
    <row r="4724" spans="2:2">
      <c r="B4724" s="124"/>
    </row>
    <row r="4725" spans="2:2">
      <c r="B4725" s="124"/>
    </row>
    <row r="4726" spans="2:2">
      <c r="B4726" s="124"/>
    </row>
    <row r="4727" spans="2:2">
      <c r="B4727" s="124"/>
    </row>
    <row r="4728" spans="2:2">
      <c r="B4728" s="124"/>
    </row>
    <row r="4729" spans="2:2">
      <c r="B4729" s="124"/>
    </row>
    <row r="4730" spans="2:2">
      <c r="B4730" s="124"/>
    </row>
    <row r="4731" spans="2:2">
      <c r="B4731" s="124"/>
    </row>
    <row r="4732" spans="2:2">
      <c r="B4732" s="124"/>
    </row>
    <row r="4733" spans="2:2">
      <c r="B4733" s="124"/>
    </row>
    <row r="4734" spans="2:2">
      <c r="B4734" s="124"/>
    </row>
    <row r="4735" spans="2:2">
      <c r="B4735" s="124"/>
    </row>
    <row r="4736" spans="2:2">
      <c r="B4736" s="124"/>
    </row>
    <row r="4737" spans="2:2">
      <c r="B4737" s="124"/>
    </row>
    <row r="4738" spans="2:2">
      <c r="B4738" s="124"/>
    </row>
    <row r="4739" spans="2:2">
      <c r="B4739" s="124"/>
    </row>
    <row r="4740" spans="2:2">
      <c r="B4740" s="124"/>
    </row>
    <row r="4741" spans="2:2">
      <c r="B4741" s="124"/>
    </row>
    <row r="4742" spans="2:2">
      <c r="B4742" s="124"/>
    </row>
    <row r="4743" spans="2:2">
      <c r="B4743" s="124"/>
    </row>
    <row r="4744" spans="2:2">
      <c r="B4744" s="124"/>
    </row>
    <row r="4745" spans="2:2">
      <c r="B4745" s="124"/>
    </row>
    <row r="4746" spans="2:2">
      <c r="B4746" s="124"/>
    </row>
    <row r="4747" spans="2:2">
      <c r="B4747" s="124"/>
    </row>
    <row r="4748" spans="2:2">
      <c r="B4748" s="124"/>
    </row>
    <row r="4749" spans="2:2">
      <c r="B4749" s="124"/>
    </row>
    <row r="4750" spans="2:2">
      <c r="B4750" s="124"/>
    </row>
    <row r="4751" spans="2:2">
      <c r="B4751" s="124"/>
    </row>
    <row r="4752" spans="2:2">
      <c r="B4752" s="124"/>
    </row>
    <row r="4753" spans="2:2">
      <c r="B4753" s="124"/>
    </row>
    <row r="4754" spans="2:2">
      <c r="B4754" s="124"/>
    </row>
    <row r="4755" spans="2:2">
      <c r="B4755" s="124"/>
    </row>
    <row r="4756" spans="2:2">
      <c r="B4756" s="124"/>
    </row>
    <row r="4757" spans="2:2">
      <c r="B4757" s="124"/>
    </row>
    <row r="4758" spans="2:2">
      <c r="B4758" s="124"/>
    </row>
    <row r="4759" spans="2:2">
      <c r="B4759" s="124"/>
    </row>
    <row r="4760" spans="2:2">
      <c r="B4760" s="124"/>
    </row>
    <row r="4761" spans="2:2">
      <c r="B4761" s="124"/>
    </row>
    <row r="4762" spans="2:2">
      <c r="B4762" s="124"/>
    </row>
    <row r="4763" spans="2:2">
      <c r="B4763" s="124"/>
    </row>
    <row r="4764" spans="2:2">
      <c r="B4764" s="124"/>
    </row>
    <row r="4765" spans="2:2">
      <c r="B4765" s="124"/>
    </row>
    <row r="4766" spans="2:2">
      <c r="B4766" s="124"/>
    </row>
    <row r="4767" spans="2:2">
      <c r="B4767" s="124"/>
    </row>
    <row r="4768" spans="2:2">
      <c r="B4768" s="124"/>
    </row>
    <row r="4769" spans="2:2">
      <c r="B4769" s="124"/>
    </row>
    <row r="4770" spans="2:2">
      <c r="B4770" s="124"/>
    </row>
    <row r="4771" spans="2:2">
      <c r="B4771" s="124"/>
    </row>
    <row r="4772" spans="2:2">
      <c r="B4772" s="124"/>
    </row>
    <row r="4773" spans="2:2">
      <c r="B4773" s="124"/>
    </row>
    <row r="4774" spans="2:2">
      <c r="B4774" s="124"/>
    </row>
    <row r="4775" spans="2:2">
      <c r="B4775" s="124"/>
    </row>
    <row r="4776" spans="2:2">
      <c r="B4776" s="124"/>
    </row>
    <row r="4777" spans="2:2">
      <c r="B4777" s="124"/>
    </row>
    <row r="4778" spans="2:2">
      <c r="B4778" s="124"/>
    </row>
    <row r="4779" spans="2:2">
      <c r="B4779" s="124"/>
    </row>
    <row r="4780" spans="2:2">
      <c r="B4780" s="124"/>
    </row>
    <row r="4781" spans="2:2">
      <c r="B4781" s="124"/>
    </row>
    <row r="4782" spans="2:2">
      <c r="B4782" s="124"/>
    </row>
    <row r="4783" spans="2:2">
      <c r="B4783" s="124"/>
    </row>
    <row r="4784" spans="2:2">
      <c r="B4784" s="124"/>
    </row>
    <row r="4785" spans="2:2">
      <c r="B4785" s="124"/>
    </row>
    <row r="4786" spans="2:2">
      <c r="B4786" s="124"/>
    </row>
    <row r="4787" spans="2:2">
      <c r="B4787" s="124"/>
    </row>
    <row r="4788" spans="2:2">
      <c r="B4788" s="124"/>
    </row>
    <row r="4789" spans="2:2">
      <c r="B4789" s="124"/>
    </row>
    <row r="4790" spans="2:2">
      <c r="B4790" s="124"/>
    </row>
    <row r="4791" spans="2:2">
      <c r="B4791" s="124"/>
    </row>
    <row r="4792" spans="2:2">
      <c r="B4792" s="124"/>
    </row>
    <row r="4793" spans="2:2">
      <c r="B4793" s="124"/>
    </row>
    <row r="4794" spans="2:2">
      <c r="B4794" s="124"/>
    </row>
    <row r="4795" spans="2:2">
      <c r="B4795" s="124"/>
    </row>
    <row r="4796" spans="2:2">
      <c r="B4796" s="124"/>
    </row>
    <row r="4797" spans="2:2">
      <c r="B4797" s="124"/>
    </row>
    <row r="4798" spans="2:2">
      <c r="B4798" s="124"/>
    </row>
    <row r="4799" spans="2:2">
      <c r="B4799" s="124"/>
    </row>
    <row r="4800" spans="2:2">
      <c r="B4800" s="124"/>
    </row>
    <row r="4801" spans="2:2">
      <c r="B4801" s="124"/>
    </row>
    <row r="4802" spans="2:2">
      <c r="B4802" s="124"/>
    </row>
    <row r="4803" spans="2:2">
      <c r="B4803" s="124"/>
    </row>
    <row r="4804" spans="2:2">
      <c r="B4804" s="124"/>
    </row>
    <row r="4805" spans="2:2">
      <c r="B4805" s="124"/>
    </row>
    <row r="4806" spans="2:2">
      <c r="B4806" s="124"/>
    </row>
    <row r="4807" spans="2:2">
      <c r="B4807" s="124"/>
    </row>
    <row r="4808" spans="2:2">
      <c r="B4808" s="124"/>
    </row>
    <row r="4809" spans="2:2">
      <c r="B4809" s="124"/>
    </row>
    <row r="4810" spans="2:2">
      <c r="B4810" s="124"/>
    </row>
    <row r="4811" spans="2:2">
      <c r="B4811" s="124"/>
    </row>
    <row r="4812" spans="2:2">
      <c r="B4812" s="124"/>
    </row>
    <row r="4813" spans="2:2">
      <c r="B4813" s="124"/>
    </row>
    <row r="4814" spans="2:2">
      <c r="B4814" s="124"/>
    </row>
    <row r="4815" spans="2:2">
      <c r="B4815" s="124"/>
    </row>
    <row r="4816" spans="2:2">
      <c r="B4816" s="124"/>
    </row>
    <row r="4817" spans="2:2">
      <c r="B4817" s="124"/>
    </row>
    <row r="4818" spans="2:2">
      <c r="B4818" s="124"/>
    </row>
    <row r="4819" spans="2:2">
      <c r="B4819" s="124"/>
    </row>
    <row r="4820" spans="2:2">
      <c r="B4820" s="124"/>
    </row>
    <row r="4821" spans="2:2">
      <c r="B4821" s="124"/>
    </row>
    <row r="4822" spans="2:2">
      <c r="B4822" s="124"/>
    </row>
    <row r="4823" spans="2:2">
      <c r="B4823" s="124"/>
    </row>
    <row r="4824" spans="2:2">
      <c r="B4824" s="124"/>
    </row>
    <row r="4825" spans="2:2">
      <c r="B4825" s="124"/>
    </row>
    <row r="4826" spans="2:2">
      <c r="B4826" s="124"/>
    </row>
    <row r="4827" spans="2:2">
      <c r="B4827" s="124"/>
    </row>
    <row r="4828" spans="2:2">
      <c r="B4828" s="124"/>
    </row>
    <row r="4829" spans="2:2">
      <c r="B4829" s="124"/>
    </row>
    <row r="4830" spans="2:2">
      <c r="B4830" s="124"/>
    </row>
    <row r="4831" spans="2:2">
      <c r="B4831" s="124"/>
    </row>
    <row r="4832" spans="2:2">
      <c r="B4832" s="124"/>
    </row>
    <row r="4833" spans="2:2">
      <c r="B4833" s="124"/>
    </row>
    <row r="4834" spans="2:2">
      <c r="B4834" s="124"/>
    </row>
    <row r="4835" spans="2:2">
      <c r="B4835" s="124"/>
    </row>
    <row r="4836" spans="2:2">
      <c r="B4836" s="124"/>
    </row>
    <row r="4837" spans="2:2">
      <c r="B4837" s="124"/>
    </row>
    <row r="4838" spans="2:2">
      <c r="B4838" s="124"/>
    </row>
    <row r="4839" spans="2:2">
      <c r="B4839" s="124"/>
    </row>
    <row r="4840" spans="2:2">
      <c r="B4840" s="124"/>
    </row>
    <row r="4841" spans="2:2">
      <c r="B4841" s="124"/>
    </row>
    <row r="4842" spans="2:2">
      <c r="B4842" s="124"/>
    </row>
    <row r="4843" spans="2:2">
      <c r="B4843" s="124"/>
    </row>
    <row r="4844" spans="2:2">
      <c r="B4844" s="124"/>
    </row>
    <row r="4845" spans="2:2">
      <c r="B4845" s="124"/>
    </row>
    <row r="4846" spans="2:2">
      <c r="B4846" s="124"/>
    </row>
    <row r="4847" spans="2:2">
      <c r="B4847" s="124"/>
    </row>
    <row r="4848" spans="2:2">
      <c r="B4848" s="124"/>
    </row>
    <row r="4849" spans="2:2">
      <c r="B4849" s="124"/>
    </row>
    <row r="4850" spans="2:2">
      <c r="B4850" s="124"/>
    </row>
    <row r="4851" spans="2:2">
      <c r="B4851" s="124"/>
    </row>
    <row r="4852" spans="2:2">
      <c r="B4852" s="124"/>
    </row>
    <row r="4853" spans="2:2">
      <c r="B4853" s="124"/>
    </row>
    <row r="4854" spans="2:2">
      <c r="B4854" s="124"/>
    </row>
    <row r="4855" spans="2:2">
      <c r="B4855" s="124"/>
    </row>
    <row r="4856" spans="2:2">
      <c r="B4856" s="124"/>
    </row>
    <row r="4857" spans="2:2">
      <c r="B4857" s="124"/>
    </row>
    <row r="4858" spans="2:2">
      <c r="B4858" s="124"/>
    </row>
    <row r="4859" spans="2:2">
      <c r="B4859" s="124"/>
    </row>
    <row r="4860" spans="2:2">
      <c r="B4860" s="124"/>
    </row>
    <row r="4861" spans="2:2">
      <c r="B4861" s="124"/>
    </row>
    <row r="4862" spans="2:2">
      <c r="B4862" s="124"/>
    </row>
    <row r="4863" spans="2:2">
      <c r="B4863" s="124"/>
    </row>
    <row r="4864" spans="2:2">
      <c r="B4864" s="124"/>
    </row>
    <row r="4865" spans="2:2">
      <c r="B4865" s="124"/>
    </row>
    <row r="4866" spans="2:2">
      <c r="B4866" s="124"/>
    </row>
    <row r="4867" spans="2:2">
      <c r="B4867" s="124"/>
    </row>
    <row r="4868" spans="2:2">
      <c r="B4868" s="124"/>
    </row>
    <row r="4869" spans="2:2">
      <c r="B4869" s="124"/>
    </row>
    <row r="4870" spans="2:2">
      <c r="B4870" s="124"/>
    </row>
    <row r="4871" spans="2:2">
      <c r="B4871" s="124"/>
    </row>
    <row r="4872" spans="2:2">
      <c r="B4872" s="124"/>
    </row>
    <row r="4873" spans="2:2">
      <c r="B4873" s="124"/>
    </row>
    <row r="4874" spans="2:2">
      <c r="B4874" s="124"/>
    </row>
    <row r="4875" spans="2:2">
      <c r="B4875" s="124"/>
    </row>
    <row r="4876" spans="2:2">
      <c r="B4876" s="124"/>
    </row>
    <row r="4877" spans="2:2">
      <c r="B4877" s="124"/>
    </row>
    <row r="4878" spans="2:2">
      <c r="B4878" s="124"/>
    </row>
    <row r="4879" spans="2:2">
      <c r="B4879" s="124"/>
    </row>
    <row r="4880" spans="2:2">
      <c r="B4880" s="124"/>
    </row>
    <row r="4881" spans="2:2">
      <c r="B4881" s="124"/>
    </row>
    <row r="4882" spans="2:2">
      <c r="B4882" s="124"/>
    </row>
    <row r="4883" spans="2:2">
      <c r="B4883" s="124"/>
    </row>
    <row r="4884" spans="2:2">
      <c r="B4884" s="124"/>
    </row>
    <row r="4885" spans="2:2">
      <c r="B4885" s="124"/>
    </row>
    <row r="4886" spans="2:2">
      <c r="B4886" s="124"/>
    </row>
    <row r="4887" spans="2:2">
      <c r="B4887" s="124"/>
    </row>
    <row r="4888" spans="2:2">
      <c r="B4888" s="124"/>
    </row>
    <row r="4889" spans="2:2">
      <c r="B4889" s="124"/>
    </row>
    <row r="4890" spans="2:2">
      <c r="B4890" s="124"/>
    </row>
    <row r="4891" spans="2:2">
      <c r="B4891" s="124"/>
    </row>
    <row r="4892" spans="2:2">
      <c r="B4892" s="124"/>
    </row>
    <row r="4893" spans="2:2">
      <c r="B4893" s="124"/>
    </row>
    <row r="4894" spans="2:2">
      <c r="B4894" s="124"/>
    </row>
    <row r="4895" spans="2:2">
      <c r="B4895" s="124"/>
    </row>
    <row r="4896" spans="2:2">
      <c r="B4896" s="124"/>
    </row>
    <row r="4897" spans="2:2">
      <c r="B4897" s="124"/>
    </row>
    <row r="4898" spans="2:2">
      <c r="B4898" s="124"/>
    </row>
    <row r="4899" spans="2:2">
      <c r="B4899" s="124"/>
    </row>
    <row r="4900" spans="2:2">
      <c r="B4900" s="124"/>
    </row>
    <row r="4901" spans="2:2">
      <c r="B4901" s="124"/>
    </row>
    <row r="4902" spans="2:2">
      <c r="B4902" s="124"/>
    </row>
    <row r="4903" spans="2:2">
      <c r="B4903" s="124"/>
    </row>
    <row r="4904" spans="2:2">
      <c r="B4904" s="124"/>
    </row>
    <row r="4905" spans="2:2">
      <c r="B4905" s="124"/>
    </row>
    <row r="4906" spans="2:2">
      <c r="B4906" s="124"/>
    </row>
    <row r="4907" spans="2:2">
      <c r="B4907" s="124"/>
    </row>
    <row r="4908" spans="2:2">
      <c r="B4908" s="124"/>
    </row>
    <row r="4909" spans="2:2">
      <c r="B4909" s="124"/>
    </row>
    <row r="4910" spans="2:2">
      <c r="B4910" s="124"/>
    </row>
    <row r="4911" spans="2:2">
      <c r="B4911" s="124"/>
    </row>
    <row r="4912" spans="2:2">
      <c r="B4912" s="124"/>
    </row>
    <row r="4913" spans="2:2">
      <c r="B4913" s="124"/>
    </row>
    <row r="4914" spans="2:2">
      <c r="B4914" s="124"/>
    </row>
    <row r="4915" spans="2:2">
      <c r="B4915" s="124"/>
    </row>
    <row r="4916" spans="2:2">
      <c r="B4916" s="124"/>
    </row>
    <row r="4917" spans="2:2">
      <c r="B4917" s="124"/>
    </row>
    <row r="4918" spans="2:2">
      <c r="B4918" s="124"/>
    </row>
    <row r="4919" spans="2:2">
      <c r="B4919" s="124"/>
    </row>
    <row r="4920" spans="2:2">
      <c r="B4920" s="124"/>
    </row>
    <row r="4921" spans="2:2">
      <c r="B4921" s="124"/>
    </row>
    <row r="4922" spans="2:2">
      <c r="B4922" s="124"/>
    </row>
    <row r="4923" spans="2:2">
      <c r="B4923" s="124"/>
    </row>
    <row r="4924" spans="2:2">
      <c r="B4924" s="124"/>
    </row>
    <row r="4925" spans="2:2">
      <c r="B4925" s="124"/>
    </row>
    <row r="4926" spans="2:2">
      <c r="B4926" s="124"/>
    </row>
    <row r="4927" spans="2:2">
      <c r="B4927" s="124"/>
    </row>
    <row r="4928" spans="2:2">
      <c r="B4928" s="124"/>
    </row>
    <row r="4929" spans="2:2">
      <c r="B4929" s="124"/>
    </row>
    <row r="4930" spans="2:2">
      <c r="B4930" s="124"/>
    </row>
    <row r="4931" spans="2:2">
      <c r="B4931" s="124"/>
    </row>
    <row r="4932" spans="2:2">
      <c r="B4932" s="124"/>
    </row>
    <row r="4933" spans="2:2">
      <c r="B4933" s="124"/>
    </row>
    <row r="4934" spans="2:2">
      <c r="B4934" s="124"/>
    </row>
    <row r="4935" spans="2:2">
      <c r="B4935" s="124"/>
    </row>
    <row r="4936" spans="2:2">
      <c r="B4936" s="124"/>
    </row>
    <row r="4937" spans="2:2">
      <c r="B4937" s="124"/>
    </row>
    <row r="4938" spans="2:2">
      <c r="B4938" s="124"/>
    </row>
    <row r="4939" spans="2:2">
      <c r="B4939" s="124"/>
    </row>
    <row r="4940" spans="2:2">
      <c r="B4940" s="124"/>
    </row>
    <row r="4941" spans="2:2">
      <c r="B4941" s="124"/>
    </row>
    <row r="4942" spans="2:2">
      <c r="B4942" s="124"/>
    </row>
    <row r="4943" spans="2:2">
      <c r="B4943" s="124"/>
    </row>
    <row r="4944" spans="2:2">
      <c r="B4944" s="124"/>
    </row>
    <row r="4945" spans="2:2">
      <c r="B4945" s="124"/>
    </row>
    <row r="4946" spans="2:2">
      <c r="B4946" s="124"/>
    </row>
    <row r="4947" spans="2:2">
      <c r="B4947" s="124"/>
    </row>
    <row r="4948" spans="2:2">
      <c r="B4948" s="124"/>
    </row>
    <row r="4949" spans="2:2">
      <c r="B4949" s="124"/>
    </row>
    <row r="4950" spans="2:2">
      <c r="B4950" s="124"/>
    </row>
    <row r="4951" spans="2:2">
      <c r="B4951" s="124"/>
    </row>
    <row r="4952" spans="2:2">
      <c r="B4952" s="124"/>
    </row>
    <row r="4953" spans="2:2">
      <c r="B4953" s="124"/>
    </row>
    <row r="4954" spans="2:2">
      <c r="B4954" s="124"/>
    </row>
    <row r="4955" spans="2:2">
      <c r="B4955" s="124"/>
    </row>
    <row r="4956" spans="2:2">
      <c r="B4956" s="124"/>
    </row>
    <row r="4957" spans="2:2">
      <c r="B4957" s="124"/>
    </row>
    <row r="4958" spans="2:2">
      <c r="B4958" s="124"/>
    </row>
    <row r="4959" spans="2:2">
      <c r="B4959" s="124"/>
    </row>
    <row r="4960" spans="2:2">
      <c r="B4960" s="124"/>
    </row>
    <row r="4961" spans="2:2">
      <c r="B4961" s="124"/>
    </row>
    <row r="4962" spans="2:2">
      <c r="B4962" s="124"/>
    </row>
    <row r="4963" spans="2:2">
      <c r="B4963" s="124"/>
    </row>
    <row r="4964" spans="2:2">
      <c r="B4964" s="124"/>
    </row>
    <row r="4965" spans="2:2">
      <c r="B4965" s="124"/>
    </row>
    <row r="4966" spans="2:2">
      <c r="B4966" s="124"/>
    </row>
    <row r="4967" spans="2:2">
      <c r="B4967" s="124"/>
    </row>
    <row r="4968" spans="2:2">
      <c r="B4968" s="124"/>
    </row>
    <row r="4969" spans="2:2">
      <c r="B4969" s="124"/>
    </row>
    <row r="4970" spans="2:2">
      <c r="B4970" s="124"/>
    </row>
    <row r="4971" spans="2:2">
      <c r="B4971" s="124"/>
    </row>
    <row r="4972" spans="2:2">
      <c r="B4972" s="124"/>
    </row>
    <row r="4973" spans="2:2">
      <c r="B4973" s="124"/>
    </row>
    <row r="4974" spans="2:2">
      <c r="B4974" s="124"/>
    </row>
    <row r="4975" spans="2:2">
      <c r="B4975" s="124"/>
    </row>
    <row r="4976" spans="2:2">
      <c r="B4976" s="124"/>
    </row>
    <row r="4977" spans="2:2">
      <c r="B4977" s="124"/>
    </row>
    <row r="4978" spans="2:2">
      <c r="B4978" s="124"/>
    </row>
    <row r="4979" spans="2:2">
      <c r="B4979" s="124"/>
    </row>
    <row r="4980" spans="2:2">
      <c r="B4980" s="124"/>
    </row>
    <row r="4981" spans="2:2">
      <c r="B4981" s="124"/>
    </row>
    <row r="4982" spans="2:2">
      <c r="B4982" s="124"/>
    </row>
    <row r="4983" spans="2:2">
      <c r="B4983" s="124"/>
    </row>
    <row r="4984" spans="2:2">
      <c r="B4984" s="124"/>
    </row>
    <row r="4985" spans="2:2">
      <c r="B4985" s="124"/>
    </row>
    <row r="4986" spans="2:2">
      <c r="B4986" s="124"/>
    </row>
    <row r="4987" spans="2:2">
      <c r="B4987" s="124"/>
    </row>
    <row r="4988" spans="2:2">
      <c r="B4988" s="124"/>
    </row>
    <row r="4989" spans="2:2">
      <c r="B4989" s="124"/>
    </row>
    <row r="4990" spans="2:2">
      <c r="B4990" s="124"/>
    </row>
    <row r="4991" spans="2:2">
      <c r="B4991" s="124"/>
    </row>
    <row r="4992" spans="2:2">
      <c r="B4992" s="124"/>
    </row>
    <row r="4993" spans="2:2">
      <c r="B4993" s="124"/>
    </row>
    <row r="4994" spans="2:2">
      <c r="B4994" s="124"/>
    </row>
    <row r="4995" spans="2:2">
      <c r="B4995" s="124"/>
    </row>
    <row r="4996" spans="2:2">
      <c r="B4996" s="124"/>
    </row>
    <row r="4997" spans="2:2">
      <c r="B4997" s="124"/>
    </row>
    <row r="4998" spans="2:2">
      <c r="B4998" s="124"/>
    </row>
    <row r="4999" spans="2:2">
      <c r="B4999" s="124"/>
    </row>
    <row r="5000" spans="2:2">
      <c r="B5000" s="124"/>
    </row>
    <row r="5001" spans="2:2">
      <c r="B5001" s="124"/>
    </row>
    <row r="5002" spans="2:2">
      <c r="B5002" s="124"/>
    </row>
    <row r="5003" spans="2:2">
      <c r="B5003" s="124"/>
    </row>
    <row r="5004" spans="2:2">
      <c r="B5004" s="124"/>
    </row>
    <row r="5005" spans="2:2">
      <c r="B5005" s="124"/>
    </row>
    <row r="5006" spans="2:2">
      <c r="B5006" s="124"/>
    </row>
    <row r="5007" spans="2:2">
      <c r="B5007" s="124"/>
    </row>
    <row r="5008" spans="2:2">
      <c r="B5008" s="124"/>
    </row>
    <row r="5009" spans="2:2">
      <c r="B5009" s="124"/>
    </row>
    <row r="5010" spans="2:2">
      <c r="B5010" s="124"/>
    </row>
    <row r="5011" spans="2:2">
      <c r="B5011" s="124"/>
    </row>
    <row r="5012" spans="2:2">
      <c r="B5012" s="124"/>
    </row>
    <row r="5013" spans="2:2">
      <c r="B5013" s="124"/>
    </row>
    <row r="5014" spans="2:2">
      <c r="B5014" s="124"/>
    </row>
    <row r="5015" spans="2:2">
      <c r="B5015" s="124"/>
    </row>
    <row r="5016" spans="2:2">
      <c r="B5016" s="124"/>
    </row>
    <row r="5017" spans="2:2">
      <c r="B5017" s="124"/>
    </row>
    <row r="5018" spans="2:2">
      <c r="B5018" s="124"/>
    </row>
    <row r="5019" spans="2:2">
      <c r="B5019" s="124"/>
    </row>
    <row r="5020" spans="2:2">
      <c r="B5020" s="124"/>
    </row>
    <row r="5021" spans="2:2">
      <c r="B5021" s="124"/>
    </row>
    <row r="5022" spans="2:2">
      <c r="B5022" s="124"/>
    </row>
    <row r="5023" spans="2:2">
      <c r="B5023" s="124"/>
    </row>
    <row r="5024" spans="2:2">
      <c r="B5024" s="124"/>
    </row>
    <row r="5025" spans="2:2">
      <c r="B5025" s="124"/>
    </row>
    <row r="5026" spans="2:2">
      <c r="B5026" s="124"/>
    </row>
    <row r="5027" spans="2:2">
      <c r="B5027" s="124"/>
    </row>
    <row r="5028" spans="2:2">
      <c r="B5028" s="124"/>
    </row>
    <row r="5029" spans="2:2">
      <c r="B5029" s="124"/>
    </row>
    <row r="5030" spans="2:2">
      <c r="B5030" s="124"/>
    </row>
    <row r="5031" spans="2:2">
      <c r="B5031" s="124"/>
    </row>
    <row r="5032" spans="2:2">
      <c r="B5032" s="124"/>
    </row>
    <row r="5033" spans="2:2">
      <c r="B5033" s="124"/>
    </row>
    <row r="5034" spans="2:2">
      <c r="B5034" s="124"/>
    </row>
    <row r="5035" spans="2:2">
      <c r="B5035" s="124"/>
    </row>
    <row r="5036" spans="2:2">
      <c r="B5036" s="124"/>
    </row>
    <row r="5037" spans="2:2">
      <c r="B5037" s="124"/>
    </row>
    <row r="5038" spans="2:2">
      <c r="B5038" s="124"/>
    </row>
    <row r="5039" spans="2:2">
      <c r="B5039" s="124"/>
    </row>
    <row r="5040" spans="2:2">
      <c r="B5040" s="124"/>
    </row>
    <row r="5041" spans="2:2">
      <c r="B5041" s="124"/>
    </row>
    <row r="5042" spans="2:2">
      <c r="B5042" s="124"/>
    </row>
    <row r="5043" spans="2:2">
      <c r="B5043" s="124"/>
    </row>
    <row r="5044" spans="2:2">
      <c r="B5044" s="124"/>
    </row>
    <row r="5045" spans="2:2">
      <c r="B5045" s="124"/>
    </row>
    <row r="5046" spans="2:2">
      <c r="B5046" s="124"/>
    </row>
    <row r="5047" spans="2:2">
      <c r="B5047" s="124"/>
    </row>
    <row r="5048" spans="2:2">
      <c r="B5048" s="124"/>
    </row>
    <row r="5049" spans="2:2">
      <c r="B5049" s="124"/>
    </row>
    <row r="5050" spans="2:2">
      <c r="B5050" s="124"/>
    </row>
    <row r="5051" spans="2:2">
      <c r="B5051" s="124"/>
    </row>
    <row r="5052" spans="2:2">
      <c r="B5052" s="124"/>
    </row>
    <row r="5053" spans="2:2">
      <c r="B5053" s="124"/>
    </row>
    <row r="5054" spans="2:2">
      <c r="B5054" s="124"/>
    </row>
    <row r="5055" spans="2:2">
      <c r="B5055" s="124"/>
    </row>
    <row r="5056" spans="2:2">
      <c r="B5056" s="124"/>
    </row>
    <row r="5057" spans="2:2">
      <c r="B5057" s="124"/>
    </row>
    <row r="5058" spans="2:2">
      <c r="B5058" s="124"/>
    </row>
    <row r="5059" spans="2:2">
      <c r="B5059" s="124"/>
    </row>
    <row r="5060" spans="2:2">
      <c r="B5060" s="124"/>
    </row>
    <row r="5061" spans="2:2">
      <c r="B5061" s="124"/>
    </row>
    <row r="5062" spans="2:2">
      <c r="B5062" s="124"/>
    </row>
    <row r="5063" spans="2:2">
      <c r="B5063" s="124"/>
    </row>
    <row r="5064" spans="2:2">
      <c r="B5064" s="124"/>
    </row>
    <row r="5065" spans="2:2">
      <c r="B5065" s="124"/>
    </row>
    <row r="5066" spans="2:2">
      <c r="B5066" s="124"/>
    </row>
    <row r="5067" spans="2:2">
      <c r="B5067" s="124"/>
    </row>
    <row r="5068" spans="2:2">
      <c r="B5068" s="124"/>
    </row>
    <row r="5069" spans="2:2">
      <c r="B5069" s="124"/>
    </row>
    <row r="5070" spans="2:2">
      <c r="B5070" s="124"/>
    </row>
    <row r="5071" spans="2:2">
      <c r="B5071" s="124"/>
    </row>
    <row r="5072" spans="2:2">
      <c r="B5072" s="124"/>
    </row>
    <row r="5073" spans="2:2">
      <c r="B5073" s="124"/>
    </row>
    <row r="5074" spans="2:2">
      <c r="B5074" s="124"/>
    </row>
    <row r="5075" spans="2:2">
      <c r="B5075" s="124"/>
    </row>
    <row r="5076" spans="2:2">
      <c r="B5076" s="124"/>
    </row>
    <row r="5077" spans="2:2">
      <c r="B5077" s="124"/>
    </row>
    <row r="5078" spans="2:2">
      <c r="B5078" s="124"/>
    </row>
    <row r="5079" spans="2:2">
      <c r="B5079" s="124"/>
    </row>
    <row r="5080" spans="2:2">
      <c r="B5080" s="124"/>
    </row>
    <row r="5081" spans="2:2">
      <c r="B5081" s="124"/>
    </row>
    <row r="5082" spans="2:2">
      <c r="B5082" s="124"/>
    </row>
    <row r="5083" spans="2:2">
      <c r="B5083" s="124"/>
    </row>
    <row r="5084" spans="2:2">
      <c r="B5084" s="124"/>
    </row>
    <row r="5085" spans="2:2">
      <c r="B5085" s="124"/>
    </row>
    <row r="5086" spans="2:2">
      <c r="B5086" s="124"/>
    </row>
    <row r="5087" spans="2:2">
      <c r="B5087" s="124"/>
    </row>
    <row r="5088" spans="2:2">
      <c r="B5088" s="124"/>
    </row>
    <row r="5089" spans="2:2">
      <c r="B5089" s="124"/>
    </row>
    <row r="5090" spans="2:2">
      <c r="B5090" s="124"/>
    </row>
    <row r="5091" spans="2:2">
      <c r="B5091" s="124"/>
    </row>
    <row r="5092" spans="2:2">
      <c r="B5092" s="124"/>
    </row>
    <row r="5093" spans="2:2">
      <c r="B5093" s="124"/>
    </row>
    <row r="5094" spans="2:2">
      <c r="B5094" s="124"/>
    </row>
    <row r="5095" spans="2:2">
      <c r="B5095" s="124"/>
    </row>
    <row r="5096" spans="2:2">
      <c r="B5096" s="124"/>
    </row>
    <row r="5097" spans="2:2">
      <c r="B5097" s="124"/>
    </row>
    <row r="5098" spans="2:2">
      <c r="B5098" s="124"/>
    </row>
    <row r="5099" spans="2:2">
      <c r="B5099" s="124"/>
    </row>
    <row r="5100" spans="2:2">
      <c r="B5100" s="124"/>
    </row>
    <row r="5101" spans="2:2">
      <c r="B5101" s="124"/>
    </row>
    <row r="5102" spans="2:2">
      <c r="B5102" s="124"/>
    </row>
    <row r="5103" spans="2:2">
      <c r="B5103" s="124"/>
    </row>
    <row r="5104" spans="2:2">
      <c r="B5104" s="124"/>
    </row>
    <row r="5105" spans="2:2">
      <c r="B5105" s="124"/>
    </row>
    <row r="5106" spans="2:2">
      <c r="B5106" s="124"/>
    </row>
    <row r="5107" spans="2:2">
      <c r="B5107" s="124"/>
    </row>
    <row r="5108" spans="2:2">
      <c r="B5108" s="124"/>
    </row>
    <row r="5109" spans="2:2">
      <c r="B5109" s="124"/>
    </row>
    <row r="5110" spans="2:2">
      <c r="B5110" s="124"/>
    </row>
    <row r="5111" spans="2:2">
      <c r="B5111" s="124"/>
    </row>
    <row r="5112" spans="2:2">
      <c r="B5112" s="124"/>
    </row>
    <row r="5113" spans="2:2">
      <c r="B5113" s="124"/>
    </row>
    <row r="5114" spans="2:2">
      <c r="B5114" s="124"/>
    </row>
    <row r="5115" spans="2:2">
      <c r="B5115" s="124"/>
    </row>
    <row r="5116" spans="2:2">
      <c r="B5116" s="124"/>
    </row>
    <row r="5117" spans="2:2">
      <c r="B5117" s="124"/>
    </row>
    <row r="5118" spans="2:2">
      <c r="B5118" s="124"/>
    </row>
    <row r="5119" spans="2:2">
      <c r="B5119" s="124"/>
    </row>
    <row r="5120" spans="2:2">
      <c r="B5120" s="124"/>
    </row>
    <row r="5121" spans="2:2">
      <c r="B5121" s="124"/>
    </row>
    <row r="5122" spans="2:2">
      <c r="B5122" s="124"/>
    </row>
    <row r="5123" spans="2:2">
      <c r="B5123" s="124"/>
    </row>
    <row r="5124" spans="2:2">
      <c r="B5124" s="124"/>
    </row>
    <row r="5125" spans="2:2">
      <c r="B5125" s="124"/>
    </row>
    <row r="5126" spans="2:2">
      <c r="B5126" s="124"/>
    </row>
    <row r="5127" spans="2:2">
      <c r="B5127" s="124"/>
    </row>
    <row r="5128" spans="2:2">
      <c r="B5128" s="124"/>
    </row>
    <row r="5129" spans="2:2">
      <c r="B5129" s="124"/>
    </row>
    <row r="5130" spans="2:2">
      <c r="B5130" s="124"/>
    </row>
    <row r="5131" spans="2:2">
      <c r="B5131" s="124"/>
    </row>
    <row r="5132" spans="2:2">
      <c r="B5132" s="124"/>
    </row>
    <row r="5133" spans="2:2">
      <c r="B5133" s="124"/>
    </row>
    <row r="5134" spans="2:2">
      <c r="B5134" s="124"/>
    </row>
    <row r="5135" spans="2:2">
      <c r="B5135" s="124"/>
    </row>
    <row r="5136" spans="2:2">
      <c r="B5136" s="124"/>
    </row>
    <row r="5137" spans="2:2">
      <c r="B5137" s="124"/>
    </row>
    <row r="5138" spans="2:2">
      <c r="B5138" s="124"/>
    </row>
    <row r="5139" spans="2:2">
      <c r="B5139" s="124"/>
    </row>
    <row r="5140" spans="2:2">
      <c r="B5140" s="124"/>
    </row>
    <row r="5141" spans="2:2">
      <c r="B5141" s="124"/>
    </row>
    <row r="5142" spans="2:2">
      <c r="B5142" s="124"/>
    </row>
    <row r="5143" spans="2:2">
      <c r="B5143" s="124"/>
    </row>
    <row r="5144" spans="2:2">
      <c r="B5144" s="124"/>
    </row>
    <row r="5145" spans="2:2">
      <c r="B5145" s="124"/>
    </row>
    <row r="5146" spans="2:2">
      <c r="B5146" s="124"/>
    </row>
    <row r="5147" spans="2:2">
      <c r="B5147" s="124"/>
    </row>
    <row r="5148" spans="2:2">
      <c r="B5148" s="124"/>
    </row>
    <row r="5149" spans="2:2">
      <c r="B5149" s="124"/>
    </row>
    <row r="5150" spans="2:2">
      <c r="B5150" s="124"/>
    </row>
    <row r="5151" spans="2:2">
      <c r="B5151" s="124"/>
    </row>
    <row r="5152" spans="2:2">
      <c r="B5152" s="124"/>
    </row>
    <row r="5153" spans="2:2">
      <c r="B5153" s="124"/>
    </row>
    <row r="5154" spans="2:2">
      <c r="B5154" s="124"/>
    </row>
    <row r="5155" spans="2:2">
      <c r="B5155" s="124"/>
    </row>
    <row r="5156" spans="2:2">
      <c r="B5156" s="124"/>
    </row>
    <row r="5157" spans="2:2">
      <c r="B5157" s="124"/>
    </row>
    <row r="5158" spans="2:2">
      <c r="B5158" s="124"/>
    </row>
    <row r="5159" spans="2:2">
      <c r="B5159" s="124"/>
    </row>
    <row r="5160" spans="2:2">
      <c r="B5160" s="124"/>
    </row>
    <row r="5161" spans="2:2">
      <c r="B5161" s="124"/>
    </row>
    <row r="5162" spans="2:2">
      <c r="B5162" s="124"/>
    </row>
    <row r="5163" spans="2:2">
      <c r="B5163" s="124"/>
    </row>
    <row r="5164" spans="2:2">
      <c r="B5164" s="124"/>
    </row>
    <row r="5165" spans="2:2">
      <c r="B5165" s="124"/>
    </row>
    <row r="5166" spans="2:2">
      <c r="B5166" s="124"/>
    </row>
    <row r="5167" spans="2:2">
      <c r="B5167" s="124"/>
    </row>
    <row r="5168" spans="2:2">
      <c r="B5168" s="124"/>
    </row>
    <row r="5169" spans="2:2">
      <c r="B5169" s="124"/>
    </row>
    <row r="5170" spans="2:2">
      <c r="B5170" s="124"/>
    </row>
    <row r="5171" spans="2:2">
      <c r="B5171" s="124"/>
    </row>
    <row r="5172" spans="2:2">
      <c r="B5172" s="124"/>
    </row>
    <row r="5173" spans="2:2">
      <c r="B5173" s="124"/>
    </row>
    <row r="5174" spans="2:2">
      <c r="B5174" s="124"/>
    </row>
    <row r="5175" spans="2:2">
      <c r="B5175" s="124"/>
    </row>
    <row r="5176" spans="2:2">
      <c r="B5176" s="124"/>
    </row>
    <row r="5177" spans="2:2">
      <c r="B5177" s="124"/>
    </row>
    <row r="5178" spans="2:2">
      <c r="B5178" s="124"/>
    </row>
    <row r="5179" spans="2:2">
      <c r="B5179" s="124"/>
    </row>
    <row r="5180" spans="2:2">
      <c r="B5180" s="124"/>
    </row>
    <row r="5181" spans="2:2">
      <c r="B5181" s="124"/>
    </row>
    <row r="5182" spans="2:2">
      <c r="B5182" s="124"/>
    </row>
    <row r="5183" spans="2:2">
      <c r="B5183" s="124"/>
    </row>
    <row r="5184" spans="2:2">
      <c r="B5184" s="124"/>
    </row>
    <row r="5185" spans="2:2">
      <c r="B5185" s="124"/>
    </row>
    <row r="5186" spans="2:2">
      <c r="B5186" s="124"/>
    </row>
    <row r="5187" spans="2:2">
      <c r="B5187" s="124"/>
    </row>
    <row r="5188" spans="2:2">
      <c r="B5188" s="124"/>
    </row>
    <row r="5189" spans="2:2">
      <c r="B5189" s="124"/>
    </row>
    <row r="5190" spans="2:2">
      <c r="B5190" s="124"/>
    </row>
    <row r="5191" spans="2:2">
      <c r="B5191" s="124"/>
    </row>
    <row r="5192" spans="2:2">
      <c r="B5192" s="124"/>
    </row>
    <row r="5193" spans="2:2">
      <c r="B5193" s="124"/>
    </row>
    <row r="5194" spans="2:2">
      <c r="B5194" s="124"/>
    </row>
    <row r="5195" spans="2:2">
      <c r="B5195" s="124"/>
    </row>
    <row r="5196" spans="2:2">
      <c r="B5196" s="124"/>
    </row>
    <row r="5197" spans="2:2">
      <c r="B5197" s="124"/>
    </row>
    <row r="5198" spans="2:2">
      <c r="B5198" s="124"/>
    </row>
    <row r="5199" spans="2:2">
      <c r="B5199" s="124"/>
    </row>
    <row r="5200" spans="2:2">
      <c r="B5200" s="124"/>
    </row>
    <row r="5201" spans="2:2">
      <c r="B5201" s="124"/>
    </row>
    <row r="5202" spans="2:2">
      <c r="B5202" s="124"/>
    </row>
    <row r="5203" spans="2:2">
      <c r="B5203" s="124"/>
    </row>
    <row r="5204" spans="2:2">
      <c r="B5204" s="124"/>
    </row>
    <row r="5205" spans="2:2">
      <c r="B5205" s="124"/>
    </row>
    <row r="5206" spans="2:2">
      <c r="B5206" s="124"/>
    </row>
    <row r="5207" spans="2:2">
      <c r="B5207" s="124"/>
    </row>
    <row r="5208" spans="2:2">
      <c r="B5208" s="124"/>
    </row>
    <row r="5209" spans="2:2">
      <c r="B5209" s="124"/>
    </row>
    <row r="5210" spans="2:2">
      <c r="B5210" s="124"/>
    </row>
    <row r="5211" spans="2:2">
      <c r="B5211" s="124"/>
    </row>
    <row r="5212" spans="2:2">
      <c r="B5212" s="124"/>
    </row>
    <row r="5213" spans="2:2">
      <c r="B5213" s="124"/>
    </row>
    <row r="5214" spans="2:2">
      <c r="B5214" s="124"/>
    </row>
    <row r="5215" spans="2:2">
      <c r="B5215" s="124"/>
    </row>
    <row r="5216" spans="2:2">
      <c r="B5216" s="124"/>
    </row>
    <row r="5217" spans="2:2">
      <c r="B5217" s="124"/>
    </row>
    <row r="5218" spans="2:2">
      <c r="B5218" s="124"/>
    </row>
    <row r="5219" spans="2:2">
      <c r="B5219" s="124"/>
    </row>
    <row r="5220" spans="2:2">
      <c r="B5220" s="124"/>
    </row>
    <row r="5221" spans="2:2">
      <c r="B5221" s="124"/>
    </row>
    <row r="5222" spans="2:2">
      <c r="B5222" s="124"/>
    </row>
    <row r="5223" spans="2:2">
      <c r="B5223" s="124"/>
    </row>
    <row r="5224" spans="2:2">
      <c r="B5224" s="124"/>
    </row>
    <row r="5225" spans="2:2">
      <c r="B5225" s="124"/>
    </row>
    <row r="5226" spans="2:2">
      <c r="B5226" s="124"/>
    </row>
    <row r="5227" spans="2:2">
      <c r="B5227" s="124"/>
    </row>
    <row r="5228" spans="2:2">
      <c r="B5228" s="124"/>
    </row>
    <row r="5229" spans="2:2">
      <c r="B5229" s="124"/>
    </row>
    <row r="5230" spans="2:2">
      <c r="B5230" s="124"/>
    </row>
    <row r="5231" spans="2:2">
      <c r="B5231" s="124"/>
    </row>
    <row r="5232" spans="2:2">
      <c r="B5232" s="124"/>
    </row>
    <row r="5233" spans="2:2">
      <c r="B5233" s="124"/>
    </row>
    <row r="5234" spans="2:2">
      <c r="B5234" s="124"/>
    </row>
    <row r="5235" spans="2:2">
      <c r="B5235" s="124"/>
    </row>
    <row r="5236" spans="2:2">
      <c r="B5236" s="124"/>
    </row>
    <row r="5237" spans="2:2">
      <c r="B5237" s="124"/>
    </row>
    <row r="5238" spans="2:2">
      <c r="B5238" s="124"/>
    </row>
    <row r="5239" spans="2:2">
      <c r="B5239" s="124"/>
    </row>
    <row r="5240" spans="2:2">
      <c r="B5240" s="124"/>
    </row>
    <row r="5241" spans="2:2">
      <c r="B5241" s="124"/>
    </row>
    <row r="5242" spans="2:2">
      <c r="B5242" s="124"/>
    </row>
    <row r="5243" spans="2:2">
      <c r="B5243" s="124"/>
    </row>
    <row r="5244" spans="2:2">
      <c r="B5244" s="124"/>
    </row>
    <row r="5245" spans="2:2">
      <c r="B5245" s="124"/>
    </row>
    <row r="5246" spans="2:2">
      <c r="B5246" s="124"/>
    </row>
    <row r="5247" spans="2:2">
      <c r="B5247" s="124"/>
    </row>
    <row r="5248" spans="2:2">
      <c r="B5248" s="124"/>
    </row>
    <row r="5249" spans="2:2">
      <c r="B5249" s="124"/>
    </row>
    <row r="5250" spans="2:2">
      <c r="B5250" s="124"/>
    </row>
    <row r="5251" spans="2:2">
      <c r="B5251" s="124"/>
    </row>
    <row r="5252" spans="2:2">
      <c r="B5252" s="124"/>
    </row>
    <row r="5253" spans="2:2">
      <c r="B5253" s="124"/>
    </row>
    <row r="5254" spans="2:2">
      <c r="B5254" s="124"/>
    </row>
    <row r="5255" spans="2:2">
      <c r="B5255" s="124"/>
    </row>
    <row r="5256" spans="2:2">
      <c r="B5256" s="124"/>
    </row>
    <row r="5257" spans="2:2">
      <c r="B5257" s="124"/>
    </row>
    <row r="5258" spans="2:2">
      <c r="B5258" s="124"/>
    </row>
    <row r="5259" spans="2:2">
      <c r="B5259" s="124"/>
    </row>
    <row r="5260" spans="2:2">
      <c r="B5260" s="124"/>
    </row>
    <row r="5261" spans="2:2">
      <c r="B5261" s="124"/>
    </row>
    <row r="5262" spans="2:2">
      <c r="B5262" s="124"/>
    </row>
    <row r="5263" spans="2:2">
      <c r="B5263" s="124"/>
    </row>
    <row r="5264" spans="2:2">
      <c r="B5264" s="124"/>
    </row>
    <row r="5265" spans="2:2">
      <c r="B5265" s="124"/>
    </row>
    <row r="5266" spans="2:2">
      <c r="B5266" s="124"/>
    </row>
    <row r="5267" spans="2:2">
      <c r="B5267" s="124"/>
    </row>
    <row r="5268" spans="2:2">
      <c r="B5268" s="124"/>
    </row>
    <row r="5269" spans="2:2">
      <c r="B5269" s="124"/>
    </row>
    <row r="5270" spans="2:2">
      <c r="B5270" s="124"/>
    </row>
    <row r="5271" spans="2:2">
      <c r="B5271" s="124"/>
    </row>
    <row r="5272" spans="2:2">
      <c r="B5272" s="124"/>
    </row>
    <row r="5273" spans="2:2">
      <c r="B5273" s="124"/>
    </row>
    <row r="5274" spans="2:2">
      <c r="B5274" s="124"/>
    </row>
    <row r="5275" spans="2:2">
      <c r="B5275" s="124"/>
    </row>
    <row r="5276" spans="2:2">
      <c r="B5276" s="124"/>
    </row>
    <row r="5277" spans="2:2">
      <c r="B5277" s="124"/>
    </row>
    <row r="5278" spans="2:2">
      <c r="B5278" s="124"/>
    </row>
    <row r="5279" spans="2:2">
      <c r="B5279" s="124"/>
    </row>
    <row r="5280" spans="2:2">
      <c r="B5280" s="124"/>
    </row>
    <row r="5281" spans="2:2">
      <c r="B5281" s="124"/>
    </row>
    <row r="5282" spans="2:2">
      <c r="B5282" s="124"/>
    </row>
    <row r="5283" spans="2:2">
      <c r="B5283" s="124"/>
    </row>
    <row r="5284" spans="2:2">
      <c r="B5284" s="124"/>
    </row>
    <row r="5285" spans="2:2">
      <c r="B5285" s="124"/>
    </row>
    <row r="5286" spans="2:2">
      <c r="B5286" s="124"/>
    </row>
    <row r="5287" spans="2:2">
      <c r="B5287" s="124"/>
    </row>
    <row r="5288" spans="2:2">
      <c r="B5288" s="124"/>
    </row>
    <row r="5289" spans="2:2">
      <c r="B5289" s="124"/>
    </row>
    <row r="5290" spans="2:2">
      <c r="B5290" s="124"/>
    </row>
    <row r="5291" spans="2:2">
      <c r="B5291" s="124"/>
    </row>
    <row r="5292" spans="2:2">
      <c r="B5292" s="124"/>
    </row>
    <row r="5293" spans="2:2">
      <c r="B5293" s="124"/>
    </row>
    <row r="5294" spans="2:2">
      <c r="B5294" s="124"/>
    </row>
    <row r="5295" spans="2:2">
      <c r="B5295" s="124"/>
    </row>
    <row r="5296" spans="2:2">
      <c r="B5296" s="124"/>
    </row>
    <row r="5297" spans="2:2">
      <c r="B5297" s="124"/>
    </row>
    <row r="5298" spans="2:2">
      <c r="B5298" s="124"/>
    </row>
    <row r="5299" spans="2:2">
      <c r="B5299" s="124"/>
    </row>
    <row r="5300" spans="2:2">
      <c r="B5300" s="124"/>
    </row>
    <row r="5301" spans="2:2">
      <c r="B5301" s="124"/>
    </row>
    <row r="5302" spans="2:2">
      <c r="B5302" s="124"/>
    </row>
    <row r="5303" spans="2:2">
      <c r="B5303" s="124"/>
    </row>
    <row r="5304" spans="2:2">
      <c r="B5304" s="124"/>
    </row>
    <row r="5305" spans="2:2">
      <c r="B5305" s="124"/>
    </row>
    <row r="5306" spans="2:2">
      <c r="B5306" s="124"/>
    </row>
    <row r="5307" spans="2:2">
      <c r="B5307" s="124"/>
    </row>
    <row r="5308" spans="2:2">
      <c r="B5308" s="124"/>
    </row>
    <row r="5309" spans="2:2">
      <c r="B5309" s="124"/>
    </row>
    <row r="5310" spans="2:2">
      <c r="B5310" s="124"/>
    </row>
    <row r="5311" spans="2:2">
      <c r="B5311" s="124"/>
    </row>
    <row r="5312" spans="2:2">
      <c r="B5312" s="124"/>
    </row>
    <row r="5313" spans="2:2">
      <c r="B5313" s="124"/>
    </row>
    <row r="5314" spans="2:2">
      <c r="B5314" s="124"/>
    </row>
    <row r="5315" spans="2:2">
      <c r="B5315" s="124"/>
    </row>
    <row r="5316" spans="2:2">
      <c r="B5316" s="124"/>
    </row>
    <row r="5317" spans="2:2">
      <c r="B5317" s="124"/>
    </row>
    <row r="5318" spans="2:2">
      <c r="B5318" s="124"/>
    </row>
    <row r="5319" spans="2:2">
      <c r="B5319" s="124"/>
    </row>
    <row r="5320" spans="2:2">
      <c r="B5320" s="124"/>
    </row>
    <row r="5321" spans="2:2">
      <c r="B5321" s="124"/>
    </row>
    <row r="5322" spans="2:2">
      <c r="B5322" s="124"/>
    </row>
    <row r="5323" spans="2:2">
      <c r="B5323" s="124"/>
    </row>
    <row r="5324" spans="2:2">
      <c r="B5324" s="124"/>
    </row>
    <row r="5325" spans="2:2">
      <c r="B5325" s="124"/>
    </row>
    <row r="5326" spans="2:2">
      <c r="B5326" s="124"/>
    </row>
    <row r="5327" spans="2:2">
      <c r="B5327" s="124"/>
    </row>
    <row r="5328" spans="2:2">
      <c r="B5328" s="124"/>
    </row>
    <row r="5329" spans="2:2">
      <c r="B5329" s="124"/>
    </row>
    <row r="5330" spans="2:2">
      <c r="B5330" s="124"/>
    </row>
    <row r="5331" spans="2:2">
      <c r="B5331" s="124"/>
    </row>
    <row r="5332" spans="2:2">
      <c r="B5332" s="124"/>
    </row>
    <row r="5333" spans="2:2">
      <c r="B5333" s="124"/>
    </row>
    <row r="5334" spans="2:2">
      <c r="B5334" s="124"/>
    </row>
    <row r="5335" spans="2:2">
      <c r="B5335" s="124"/>
    </row>
    <row r="5336" spans="2:2">
      <c r="B5336" s="124"/>
    </row>
    <row r="5337" spans="2:2">
      <c r="B5337" s="124"/>
    </row>
    <row r="5338" spans="2:2">
      <c r="B5338" s="124"/>
    </row>
    <row r="5339" spans="2:2">
      <c r="B5339" s="124"/>
    </row>
    <row r="5340" spans="2:2">
      <c r="B5340" s="124"/>
    </row>
    <row r="5341" spans="2:2">
      <c r="B5341" s="124"/>
    </row>
    <row r="5342" spans="2:2">
      <c r="B5342" s="124"/>
    </row>
    <row r="5343" spans="2:2">
      <c r="B5343" s="124"/>
    </row>
    <row r="5344" spans="2:2">
      <c r="B5344" s="124"/>
    </row>
    <row r="5345" spans="2:2">
      <c r="B5345" s="124"/>
    </row>
    <row r="5346" spans="2:2">
      <c r="B5346" s="124"/>
    </row>
    <row r="5347" spans="2:2">
      <c r="B5347" s="124"/>
    </row>
    <row r="5348" spans="2:2">
      <c r="B5348" s="124"/>
    </row>
    <row r="5349" spans="2:2">
      <c r="B5349" s="124"/>
    </row>
    <row r="5350" spans="2:2">
      <c r="B5350" s="124"/>
    </row>
    <row r="5351" spans="2:2">
      <c r="B5351" s="124"/>
    </row>
    <row r="5352" spans="2:2">
      <c r="B5352" s="124"/>
    </row>
    <row r="5353" spans="2:2">
      <c r="B5353" s="124"/>
    </row>
    <row r="5354" spans="2:2">
      <c r="B5354" s="124"/>
    </row>
    <row r="5355" spans="2:2">
      <c r="B5355" s="124"/>
    </row>
    <row r="5356" spans="2:2">
      <c r="B5356" s="124"/>
    </row>
    <row r="5357" spans="2:2">
      <c r="B5357" s="124"/>
    </row>
    <row r="5358" spans="2:2">
      <c r="B5358" s="124"/>
    </row>
    <row r="5359" spans="2:2">
      <c r="B5359" s="124"/>
    </row>
    <row r="5360" spans="2:2">
      <c r="B5360" s="124"/>
    </row>
    <row r="5361" spans="2:2">
      <c r="B5361" s="124"/>
    </row>
    <row r="5362" spans="2:2">
      <c r="B5362" s="124"/>
    </row>
    <row r="5363" spans="2:2">
      <c r="B5363" s="124"/>
    </row>
    <row r="5364" spans="2:2">
      <c r="B5364" s="124"/>
    </row>
    <row r="5365" spans="2:2">
      <c r="B5365" s="124"/>
    </row>
    <row r="5366" spans="2:2">
      <c r="B5366" s="124"/>
    </row>
    <row r="5367" spans="2:2">
      <c r="B5367" s="124"/>
    </row>
    <row r="5368" spans="2:2">
      <c r="B5368" s="124"/>
    </row>
    <row r="5369" spans="2:2">
      <c r="B5369" s="124"/>
    </row>
    <row r="5370" spans="2:2">
      <c r="B5370" s="124"/>
    </row>
    <row r="5371" spans="2:2">
      <c r="B5371" s="124"/>
    </row>
    <row r="5372" spans="2:2">
      <c r="B5372" s="124"/>
    </row>
    <row r="5373" spans="2:2">
      <c r="B5373" s="124"/>
    </row>
    <row r="5374" spans="2:2">
      <c r="B5374" s="124"/>
    </row>
    <row r="5375" spans="2:2">
      <c r="B5375" s="124"/>
    </row>
    <row r="5376" spans="2:2">
      <c r="B5376" s="124"/>
    </row>
    <row r="5377" spans="2:2">
      <c r="B5377" s="124"/>
    </row>
    <row r="5378" spans="2:2">
      <c r="B5378" s="124"/>
    </row>
    <row r="5379" spans="2:2">
      <c r="B5379" s="124"/>
    </row>
    <row r="5380" spans="2:2">
      <c r="B5380" s="124"/>
    </row>
    <row r="5381" spans="2:2">
      <c r="B5381" s="124"/>
    </row>
    <row r="5382" spans="2:2">
      <c r="B5382" s="124"/>
    </row>
    <row r="5383" spans="2:2">
      <c r="B5383" s="124"/>
    </row>
    <row r="5384" spans="2:2">
      <c r="B5384" s="124"/>
    </row>
    <row r="5385" spans="2:2">
      <c r="B5385" s="124"/>
    </row>
    <row r="5386" spans="2:2">
      <c r="B5386" s="124"/>
    </row>
    <row r="5387" spans="2:2">
      <c r="B5387" s="124"/>
    </row>
    <row r="5388" spans="2:2">
      <c r="B5388" s="124"/>
    </row>
    <row r="5389" spans="2:2">
      <c r="B5389" s="124"/>
    </row>
    <row r="5390" spans="2:2">
      <c r="B5390" s="124"/>
    </row>
    <row r="5391" spans="2:2">
      <c r="B5391" s="124"/>
    </row>
    <row r="5392" spans="2:2">
      <c r="B5392" s="124"/>
    </row>
    <row r="5393" spans="2:2">
      <c r="B5393" s="124"/>
    </row>
    <row r="5394" spans="2:2">
      <c r="B5394" s="124"/>
    </row>
    <row r="5395" spans="2:2">
      <c r="B5395" s="124"/>
    </row>
    <row r="5396" spans="2:2">
      <c r="B5396" s="124"/>
    </row>
    <row r="5397" spans="2:2">
      <c r="B5397" s="124"/>
    </row>
    <row r="5398" spans="2:2">
      <c r="B5398" s="124"/>
    </row>
    <row r="5399" spans="2:2">
      <c r="B5399" s="124"/>
    </row>
    <row r="5400" spans="2:2">
      <c r="B5400" s="124"/>
    </row>
    <row r="5401" spans="2:2">
      <c r="B5401" s="124"/>
    </row>
    <row r="5402" spans="2:2">
      <c r="B5402" s="124"/>
    </row>
    <row r="5403" spans="2:2">
      <c r="B5403" s="124"/>
    </row>
    <row r="5404" spans="2:2">
      <c r="B5404" s="124"/>
    </row>
    <row r="5405" spans="2:2">
      <c r="B5405" s="124"/>
    </row>
    <row r="5406" spans="2:2">
      <c r="B5406" s="124"/>
    </row>
    <row r="5407" spans="2:2">
      <c r="B5407" s="124"/>
    </row>
    <row r="5408" spans="2:2">
      <c r="B5408" s="124"/>
    </row>
    <row r="5409" spans="2:2">
      <c r="B5409" s="124"/>
    </row>
    <row r="5410" spans="2:2">
      <c r="B5410" s="124"/>
    </row>
    <row r="5411" spans="2:2">
      <c r="B5411" s="124"/>
    </row>
    <row r="5412" spans="2:2">
      <c r="B5412" s="124"/>
    </row>
    <row r="5413" spans="2:2">
      <c r="B5413" s="124"/>
    </row>
    <row r="5414" spans="2:2">
      <c r="B5414" s="124"/>
    </row>
    <row r="5415" spans="2:2">
      <c r="B5415" s="124"/>
    </row>
    <row r="5416" spans="2:2">
      <c r="B5416" s="124"/>
    </row>
    <row r="5417" spans="2:2">
      <c r="B5417" s="124"/>
    </row>
    <row r="5418" spans="2:2">
      <c r="B5418" s="124"/>
    </row>
    <row r="5419" spans="2:2">
      <c r="B5419" s="124"/>
    </row>
    <row r="5420" spans="2:2">
      <c r="B5420" s="124"/>
    </row>
    <row r="5421" spans="2:2">
      <c r="B5421" s="124"/>
    </row>
    <row r="5422" spans="2:2">
      <c r="B5422" s="124"/>
    </row>
    <row r="5423" spans="2:2">
      <c r="B5423" s="124"/>
    </row>
    <row r="5424" spans="2:2">
      <c r="B5424" s="124"/>
    </row>
    <row r="5425" spans="2:2">
      <c r="B5425" s="124"/>
    </row>
    <row r="5426" spans="2:2">
      <c r="B5426" s="124"/>
    </row>
    <row r="5427" spans="2:2">
      <c r="B5427" s="124"/>
    </row>
    <row r="5428" spans="2:2">
      <c r="B5428" s="124"/>
    </row>
    <row r="5429" spans="2:2">
      <c r="B5429" s="124"/>
    </row>
    <row r="5430" spans="2:2">
      <c r="B5430" s="124"/>
    </row>
    <row r="5431" spans="2:2">
      <c r="B5431" s="124"/>
    </row>
    <row r="5432" spans="2:2">
      <c r="B5432" s="124"/>
    </row>
    <row r="5433" spans="2:2">
      <c r="B5433" s="124"/>
    </row>
    <row r="5434" spans="2:2">
      <c r="B5434" s="124"/>
    </row>
    <row r="5435" spans="2:2">
      <c r="B5435" s="124"/>
    </row>
    <row r="5436" spans="2:2">
      <c r="B5436" s="124"/>
    </row>
    <row r="5437" spans="2:2">
      <c r="B5437" s="124"/>
    </row>
    <row r="5438" spans="2:2">
      <c r="B5438" s="124"/>
    </row>
    <row r="5439" spans="2:2">
      <c r="B5439" s="124"/>
    </row>
    <row r="5440" spans="2:2">
      <c r="B5440" s="124"/>
    </row>
    <row r="5441" spans="2:2">
      <c r="B5441" s="124"/>
    </row>
    <row r="5442" spans="2:2">
      <c r="B5442" s="124"/>
    </row>
    <row r="5443" spans="2:2">
      <c r="B5443" s="124"/>
    </row>
    <row r="5444" spans="2:2">
      <c r="B5444" s="124"/>
    </row>
    <row r="5445" spans="2:2">
      <c r="B5445" s="124"/>
    </row>
    <row r="5446" spans="2:2">
      <c r="B5446" s="124"/>
    </row>
    <row r="5447" spans="2:2">
      <c r="B5447" s="124"/>
    </row>
    <row r="5448" spans="2:2">
      <c r="B5448" s="124"/>
    </row>
    <row r="5449" spans="2:2">
      <c r="B5449" s="124"/>
    </row>
    <row r="5450" spans="2:2">
      <c r="B5450" s="124"/>
    </row>
    <row r="5451" spans="2:2">
      <c r="B5451" s="124"/>
    </row>
    <row r="5452" spans="2:2">
      <c r="B5452" s="124"/>
    </row>
    <row r="5453" spans="2:2">
      <c r="B5453" s="124"/>
    </row>
    <row r="5454" spans="2:2">
      <c r="B5454" s="124"/>
    </row>
    <row r="5455" spans="2:2">
      <c r="B5455" s="124"/>
    </row>
    <row r="5456" spans="2:2">
      <c r="B5456" s="124"/>
    </row>
    <row r="5457" spans="2:2">
      <c r="B5457" s="124"/>
    </row>
    <row r="5458" spans="2:2">
      <c r="B5458" s="124"/>
    </row>
    <row r="5459" spans="2:2">
      <c r="B5459" s="124"/>
    </row>
    <row r="5460" spans="2:2">
      <c r="B5460" s="124"/>
    </row>
    <row r="5461" spans="2:2">
      <c r="B5461" s="124"/>
    </row>
    <row r="5462" spans="2:2">
      <c r="B5462" s="124"/>
    </row>
    <row r="5463" spans="2:2">
      <c r="B5463" s="124"/>
    </row>
    <row r="5464" spans="2:2">
      <c r="B5464" s="124"/>
    </row>
    <row r="5465" spans="2:2">
      <c r="B5465" s="124"/>
    </row>
    <row r="5466" spans="2:2">
      <c r="B5466" s="124"/>
    </row>
    <row r="5467" spans="2:2">
      <c r="B5467" s="124"/>
    </row>
    <row r="5468" spans="2:2">
      <c r="B5468" s="124"/>
    </row>
    <row r="5469" spans="2:2">
      <c r="B5469" s="124"/>
    </row>
    <row r="5470" spans="2:2">
      <c r="B5470" s="124"/>
    </row>
    <row r="5471" spans="2:2">
      <c r="B5471" s="124"/>
    </row>
    <row r="5472" spans="2:2">
      <c r="B5472" s="124"/>
    </row>
    <row r="5473" spans="2:2">
      <c r="B5473" s="124"/>
    </row>
    <row r="5474" spans="2:2">
      <c r="B5474" s="124"/>
    </row>
    <row r="5475" spans="2:2">
      <c r="B5475" s="124"/>
    </row>
    <row r="5476" spans="2:2">
      <c r="B5476" s="124"/>
    </row>
    <row r="5477" spans="2:2">
      <c r="B5477" s="124"/>
    </row>
    <row r="5478" spans="2:2">
      <c r="B5478" s="124"/>
    </row>
    <row r="5479" spans="2:2">
      <c r="B5479" s="124"/>
    </row>
    <row r="5480" spans="2:2">
      <c r="B5480" s="124"/>
    </row>
    <row r="5481" spans="2:2">
      <c r="B5481" s="124"/>
    </row>
    <row r="5482" spans="2:2">
      <c r="B5482" s="124"/>
    </row>
    <row r="5483" spans="2:2">
      <c r="B5483" s="124"/>
    </row>
    <row r="5484" spans="2:2">
      <c r="B5484" s="124"/>
    </row>
    <row r="5485" spans="2:2">
      <c r="B5485" s="124"/>
    </row>
    <row r="5486" spans="2:2">
      <c r="B5486" s="124"/>
    </row>
    <row r="5487" spans="2:2">
      <c r="B5487" s="124"/>
    </row>
    <row r="5488" spans="2:2">
      <c r="B5488" s="124"/>
    </row>
    <row r="5489" spans="2:2">
      <c r="B5489" s="124"/>
    </row>
    <row r="5490" spans="2:2">
      <c r="B5490" s="124"/>
    </row>
    <row r="5491" spans="2:2">
      <c r="B5491" s="124"/>
    </row>
    <row r="5492" spans="2:2">
      <c r="B5492" s="124"/>
    </row>
    <row r="5493" spans="2:2">
      <c r="B5493" s="124"/>
    </row>
    <row r="5494" spans="2:2">
      <c r="B5494" s="124"/>
    </row>
    <row r="5495" spans="2:2">
      <c r="B5495" s="124"/>
    </row>
    <row r="5496" spans="2:2">
      <c r="B5496" s="124"/>
    </row>
    <row r="5497" spans="2:2">
      <c r="B5497" s="124"/>
    </row>
    <row r="5498" spans="2:2">
      <c r="B5498" s="124"/>
    </row>
    <row r="5499" spans="2:2">
      <c r="B5499" s="124"/>
    </row>
    <row r="5500" spans="2:2">
      <c r="B5500" s="124"/>
    </row>
    <row r="5501" spans="2:2">
      <c r="B5501" s="124"/>
    </row>
    <row r="5502" spans="2:2">
      <c r="B5502" s="124"/>
    </row>
    <row r="5503" spans="2:2">
      <c r="B5503" s="124"/>
    </row>
    <row r="5504" spans="2:2">
      <c r="B5504" s="124"/>
    </row>
    <row r="5505" spans="2:2">
      <c r="B5505" s="124"/>
    </row>
    <row r="5506" spans="2:2">
      <c r="B5506" s="124"/>
    </row>
    <row r="5507" spans="2:2">
      <c r="B5507" s="124"/>
    </row>
    <row r="5508" spans="2:2">
      <c r="B5508" s="124"/>
    </row>
    <row r="5509" spans="2:2">
      <c r="B5509" s="124"/>
    </row>
    <row r="5510" spans="2:2">
      <c r="B5510" s="124"/>
    </row>
    <row r="5511" spans="2:2">
      <c r="B5511" s="124"/>
    </row>
    <row r="5512" spans="2:2">
      <c r="B5512" s="124"/>
    </row>
    <row r="5513" spans="2:2">
      <c r="B5513" s="124"/>
    </row>
    <row r="5514" spans="2:2">
      <c r="B5514" s="124"/>
    </row>
    <row r="5515" spans="2:2">
      <c r="B5515" s="124"/>
    </row>
    <row r="5516" spans="2:2">
      <c r="B5516" s="124"/>
    </row>
    <row r="5517" spans="2:2">
      <c r="B5517" s="124"/>
    </row>
    <row r="5518" spans="2:2">
      <c r="B5518" s="124"/>
    </row>
    <row r="5519" spans="2:2">
      <c r="B5519" s="124"/>
    </row>
    <row r="5520" spans="2:2">
      <c r="B5520" s="124"/>
    </row>
    <row r="5521" spans="2:2">
      <c r="B5521" s="124"/>
    </row>
    <row r="5522" spans="2:2">
      <c r="B5522" s="124"/>
    </row>
    <row r="5523" spans="2:2">
      <c r="B5523" s="124"/>
    </row>
    <row r="5524" spans="2:2">
      <c r="B5524" s="124"/>
    </row>
    <row r="5525" spans="2:2">
      <c r="B5525" s="124"/>
    </row>
    <row r="5526" spans="2:2">
      <c r="B5526" s="124"/>
    </row>
    <row r="5527" spans="2:2">
      <c r="B5527" s="124"/>
    </row>
    <row r="5528" spans="2:2">
      <c r="B5528" s="124"/>
    </row>
    <row r="5529" spans="2:2">
      <c r="B5529" s="124"/>
    </row>
    <row r="5530" spans="2:2">
      <c r="B5530" s="124"/>
    </row>
    <row r="5531" spans="2:2">
      <c r="B5531" s="124"/>
    </row>
    <row r="5532" spans="2:2">
      <c r="B5532" s="124"/>
    </row>
    <row r="5533" spans="2:2">
      <c r="B5533" s="124"/>
    </row>
    <row r="5534" spans="2:2">
      <c r="B5534" s="124"/>
    </row>
    <row r="5535" spans="2:2">
      <c r="B5535" s="124"/>
    </row>
    <row r="5536" spans="2:2">
      <c r="B5536" s="124"/>
    </row>
    <row r="5537" spans="2:2">
      <c r="B5537" s="124"/>
    </row>
    <row r="5538" spans="2:2">
      <c r="B5538" s="124"/>
    </row>
    <row r="5539" spans="2:2">
      <c r="B5539" s="124"/>
    </row>
    <row r="5540" spans="2:2">
      <c r="B5540" s="124"/>
    </row>
    <row r="5541" spans="2:2">
      <c r="B5541" s="124"/>
    </row>
    <row r="5542" spans="2:2">
      <c r="B5542" s="124"/>
    </row>
    <row r="5543" spans="2:2">
      <c r="B5543" s="124"/>
    </row>
    <row r="5544" spans="2:2">
      <c r="B5544" s="124"/>
    </row>
    <row r="5545" spans="2:2">
      <c r="B5545" s="124"/>
    </row>
    <row r="5546" spans="2:2">
      <c r="B5546" s="124"/>
    </row>
    <row r="5547" spans="2:2">
      <c r="B5547" s="124"/>
    </row>
    <row r="5548" spans="2:2">
      <c r="B5548" s="124"/>
    </row>
    <row r="5549" spans="2:2">
      <c r="B5549" s="124"/>
    </row>
    <row r="5550" spans="2:2">
      <c r="B5550" s="124"/>
    </row>
    <row r="5551" spans="2:2">
      <c r="B5551" s="124"/>
    </row>
    <row r="5552" spans="2:2">
      <c r="B5552" s="124"/>
    </row>
    <row r="5553" spans="2:2">
      <c r="B5553" s="124"/>
    </row>
    <row r="5554" spans="2:2">
      <c r="B5554" s="124"/>
    </row>
    <row r="5555" spans="2:2">
      <c r="B5555" s="124"/>
    </row>
    <row r="5556" spans="2:2">
      <c r="B5556" s="124"/>
    </row>
    <row r="5557" spans="2:2">
      <c r="B5557" s="124"/>
    </row>
    <row r="5558" spans="2:2">
      <c r="B5558" s="124"/>
    </row>
    <row r="5559" spans="2:2">
      <c r="B5559" s="124"/>
    </row>
    <row r="5560" spans="2:2">
      <c r="B5560" s="124"/>
    </row>
    <row r="5561" spans="2:2">
      <c r="B5561" s="124"/>
    </row>
    <row r="5562" spans="2:2">
      <c r="B5562" s="124"/>
    </row>
    <row r="5563" spans="2:2">
      <c r="B5563" s="124"/>
    </row>
    <row r="5564" spans="2:2">
      <c r="B5564" s="124"/>
    </row>
    <row r="5565" spans="2:2">
      <c r="B5565" s="124"/>
    </row>
    <row r="5566" spans="2:2">
      <c r="B5566" s="124"/>
    </row>
    <row r="5567" spans="2:2">
      <c r="B5567" s="124"/>
    </row>
    <row r="5568" spans="2:2">
      <c r="B5568" s="124"/>
    </row>
    <row r="5569" spans="2:2">
      <c r="B5569" s="124"/>
    </row>
    <row r="5570" spans="2:2">
      <c r="B5570" s="124"/>
    </row>
    <row r="5571" spans="2:2">
      <c r="B5571" s="124"/>
    </row>
    <row r="5572" spans="2:2">
      <c r="B5572" s="124"/>
    </row>
    <row r="5573" spans="2:2">
      <c r="B5573" s="124"/>
    </row>
    <row r="5574" spans="2:2">
      <c r="B5574" s="124"/>
    </row>
    <row r="5575" spans="2:2">
      <c r="B5575" s="124"/>
    </row>
    <row r="5576" spans="2:2">
      <c r="B5576" s="124"/>
    </row>
    <row r="5577" spans="2:2">
      <c r="B5577" s="124"/>
    </row>
    <row r="5578" spans="2:2">
      <c r="B5578" s="124"/>
    </row>
    <row r="5579" spans="2:2">
      <c r="B5579" s="124"/>
    </row>
    <row r="5580" spans="2:2">
      <c r="B5580" s="124"/>
    </row>
    <row r="5581" spans="2:2">
      <c r="B5581" s="124"/>
    </row>
    <row r="5582" spans="2:2">
      <c r="B5582" s="124"/>
    </row>
    <row r="5583" spans="2:2">
      <c r="B5583" s="124"/>
    </row>
    <row r="5584" spans="2:2">
      <c r="B5584" s="124"/>
    </row>
    <row r="5585" spans="2:2">
      <c r="B5585" s="124"/>
    </row>
    <row r="5586" spans="2:2">
      <c r="B5586" s="124"/>
    </row>
    <row r="5587" spans="2:2">
      <c r="B5587" s="124"/>
    </row>
    <row r="5588" spans="2:2">
      <c r="B5588" s="124"/>
    </row>
    <row r="5589" spans="2:2">
      <c r="B5589" s="124"/>
    </row>
    <row r="5590" spans="2:2">
      <c r="B5590" s="124"/>
    </row>
    <row r="5591" spans="2:2">
      <c r="B5591" s="124"/>
    </row>
    <row r="5592" spans="2:2">
      <c r="B5592" s="124"/>
    </row>
    <row r="5593" spans="2:2">
      <c r="B5593" s="124"/>
    </row>
    <row r="5594" spans="2:2">
      <c r="B5594" s="124"/>
    </row>
    <row r="5595" spans="2:2">
      <c r="B5595" s="124"/>
    </row>
    <row r="5596" spans="2:2">
      <c r="B5596" s="124"/>
    </row>
    <row r="5597" spans="2:2">
      <c r="B5597" s="124"/>
    </row>
    <row r="5598" spans="2:2">
      <c r="B5598" s="124"/>
    </row>
    <row r="5599" spans="2:2">
      <c r="B5599" s="124"/>
    </row>
    <row r="5600" spans="2:2">
      <c r="B5600" s="124"/>
    </row>
    <row r="5601" spans="2:2">
      <c r="B5601" s="124"/>
    </row>
    <row r="5602" spans="2:2">
      <c r="B5602" s="124"/>
    </row>
    <row r="5603" spans="2:2">
      <c r="B5603" s="124"/>
    </row>
    <row r="5604" spans="2:2">
      <c r="B5604" s="124"/>
    </row>
    <row r="5605" spans="2:2">
      <c r="B5605" s="124"/>
    </row>
    <row r="5606" spans="2:2">
      <c r="B5606" s="124"/>
    </row>
    <row r="5607" spans="2:2">
      <c r="B5607" s="124"/>
    </row>
    <row r="5608" spans="2:2">
      <c r="B5608" s="124"/>
    </row>
    <row r="5609" spans="2:2">
      <c r="B5609" s="124"/>
    </row>
    <row r="5610" spans="2:2">
      <c r="B5610" s="124"/>
    </row>
    <row r="5611" spans="2:2">
      <c r="B5611" s="124"/>
    </row>
    <row r="5612" spans="2:2">
      <c r="B5612" s="124"/>
    </row>
    <row r="5613" spans="2:2">
      <c r="B5613" s="124"/>
    </row>
    <row r="5614" spans="2:2">
      <c r="B5614" s="124"/>
    </row>
    <row r="5615" spans="2:2">
      <c r="B5615" s="124"/>
    </row>
    <row r="5616" spans="2:2">
      <c r="B5616" s="124"/>
    </row>
    <row r="5617" spans="2:2">
      <c r="B5617" s="124"/>
    </row>
    <row r="5618" spans="2:2">
      <c r="B5618" s="124"/>
    </row>
    <row r="5619" spans="2:2">
      <c r="B5619" s="124"/>
    </row>
    <row r="5620" spans="2:2">
      <c r="B5620" s="124"/>
    </row>
    <row r="5621" spans="2:2">
      <c r="B5621" s="124"/>
    </row>
    <row r="5622" spans="2:2">
      <c r="B5622" s="124"/>
    </row>
    <row r="5623" spans="2:2">
      <c r="B5623" s="124"/>
    </row>
    <row r="5624" spans="2:2">
      <c r="B5624" s="124"/>
    </row>
    <row r="5625" spans="2:2">
      <c r="B5625" s="124"/>
    </row>
    <row r="5626" spans="2:2">
      <c r="B5626" s="124"/>
    </row>
    <row r="5627" spans="2:2">
      <c r="B5627" s="124"/>
    </row>
    <row r="5628" spans="2:2">
      <c r="B5628" s="124"/>
    </row>
    <row r="5629" spans="2:2">
      <c r="B5629" s="124"/>
    </row>
    <row r="5630" spans="2:2">
      <c r="B5630" s="124"/>
    </row>
    <row r="5631" spans="2:2">
      <c r="B5631" s="124"/>
    </row>
    <row r="5632" spans="2:2">
      <c r="B5632" s="124"/>
    </row>
    <row r="5633" spans="2:2">
      <c r="B5633" s="124"/>
    </row>
    <row r="5634" spans="2:2">
      <c r="B5634" s="124"/>
    </row>
    <row r="5635" spans="2:2">
      <c r="B5635" s="124"/>
    </row>
    <row r="5636" spans="2:2">
      <c r="B5636" s="124"/>
    </row>
    <row r="5637" spans="2:2">
      <c r="B5637" s="124"/>
    </row>
    <row r="5638" spans="2:2">
      <c r="B5638" s="124"/>
    </row>
    <row r="5639" spans="2:2">
      <c r="B5639" s="124"/>
    </row>
    <row r="5640" spans="2:2">
      <c r="B5640" s="124"/>
    </row>
    <row r="5641" spans="2:2">
      <c r="B5641" s="124"/>
    </row>
    <row r="5642" spans="2:2">
      <c r="B5642" s="124"/>
    </row>
    <row r="5643" spans="2:2">
      <c r="B5643" s="124"/>
    </row>
    <row r="5644" spans="2:2">
      <c r="B5644" s="124"/>
    </row>
    <row r="5645" spans="2:2">
      <c r="B5645" s="124"/>
    </row>
    <row r="5646" spans="2:2">
      <c r="B5646" s="124"/>
    </row>
    <row r="5647" spans="2:2">
      <c r="B5647" s="124"/>
    </row>
    <row r="5648" spans="2:2">
      <c r="B5648" s="124"/>
    </row>
    <row r="5649" spans="2:2">
      <c r="B5649" s="124"/>
    </row>
    <row r="5650" spans="2:2">
      <c r="B5650" s="124"/>
    </row>
    <row r="5651" spans="2:2">
      <c r="B5651" s="124"/>
    </row>
    <row r="5652" spans="2:2">
      <c r="B5652" s="124"/>
    </row>
    <row r="5653" spans="2:2">
      <c r="B5653" s="124"/>
    </row>
    <row r="5654" spans="2:2">
      <c r="B5654" s="124"/>
    </row>
    <row r="5655" spans="2:2">
      <c r="B5655" s="124"/>
    </row>
    <row r="5656" spans="2:2">
      <c r="B5656" s="124"/>
    </row>
    <row r="5657" spans="2:2">
      <c r="B5657" s="124"/>
    </row>
    <row r="5658" spans="2:2">
      <c r="B5658" s="124"/>
    </row>
    <row r="5659" spans="2:2">
      <c r="B5659" s="124"/>
    </row>
    <row r="5660" spans="2:2">
      <c r="B5660" s="124"/>
    </row>
    <row r="5661" spans="2:2">
      <c r="B5661" s="124"/>
    </row>
    <row r="5662" spans="2:2">
      <c r="B5662" s="124"/>
    </row>
    <row r="5663" spans="2:2">
      <c r="B5663" s="124"/>
    </row>
    <row r="5664" spans="2:2">
      <c r="B5664" s="124"/>
    </row>
    <row r="5665" spans="2:2">
      <c r="B5665" s="124"/>
    </row>
    <row r="5666" spans="2:2">
      <c r="B5666" s="124"/>
    </row>
    <row r="5667" spans="2:2">
      <c r="B5667" s="124"/>
    </row>
    <row r="5668" spans="2:2">
      <c r="B5668" s="124"/>
    </row>
    <row r="5669" spans="2:2">
      <c r="B5669" s="124"/>
    </row>
    <row r="5670" spans="2:2">
      <c r="B5670" s="124"/>
    </row>
    <row r="5671" spans="2:2">
      <c r="B5671" s="124"/>
    </row>
    <row r="5672" spans="2:2">
      <c r="B5672" s="124"/>
    </row>
    <row r="5673" spans="2:2">
      <c r="B5673" s="124"/>
    </row>
    <row r="5674" spans="2:2">
      <c r="B5674" s="124"/>
    </row>
    <row r="5675" spans="2:2">
      <c r="B5675" s="124"/>
    </row>
    <row r="5676" spans="2:2">
      <c r="B5676" s="124"/>
    </row>
    <row r="5677" spans="2:2">
      <c r="B5677" s="124"/>
    </row>
    <row r="5678" spans="2:2">
      <c r="B5678" s="124"/>
    </row>
    <row r="5679" spans="2:2">
      <c r="B5679" s="124"/>
    </row>
    <row r="5680" spans="2:2">
      <c r="B5680" s="124"/>
    </row>
    <row r="5681" spans="2:2">
      <c r="B5681" s="124"/>
    </row>
    <row r="5682" spans="2:2">
      <c r="B5682" s="124"/>
    </row>
    <row r="5683" spans="2:2">
      <c r="B5683" s="124"/>
    </row>
    <row r="5684" spans="2:2">
      <c r="B5684" s="124"/>
    </row>
    <row r="5685" spans="2:2">
      <c r="B5685" s="124"/>
    </row>
    <row r="5686" spans="2:2">
      <c r="B5686" s="124"/>
    </row>
    <row r="5687" spans="2:2">
      <c r="B5687" s="124"/>
    </row>
    <row r="5688" spans="2:2">
      <c r="B5688" s="124"/>
    </row>
    <row r="5689" spans="2:2">
      <c r="B5689" s="124"/>
    </row>
    <row r="5690" spans="2:2">
      <c r="B5690" s="124"/>
    </row>
    <row r="5691" spans="2:2">
      <c r="B5691" s="124"/>
    </row>
    <row r="5692" spans="2:2">
      <c r="B5692" s="124"/>
    </row>
    <row r="5693" spans="2:2">
      <c r="B5693" s="124"/>
    </row>
    <row r="5694" spans="2:2">
      <c r="B5694" s="124"/>
    </row>
    <row r="5695" spans="2:2">
      <c r="B5695" s="124"/>
    </row>
    <row r="5696" spans="2:2">
      <c r="B5696" s="124"/>
    </row>
    <row r="5697" spans="2:2">
      <c r="B5697" s="124"/>
    </row>
    <row r="5698" spans="2:2">
      <c r="B5698" s="124"/>
    </row>
    <row r="5699" spans="2:2">
      <c r="B5699" s="124"/>
    </row>
    <row r="5700" spans="2:2">
      <c r="B5700" s="124"/>
    </row>
    <row r="5701" spans="2:2">
      <c r="B5701" s="124"/>
    </row>
    <row r="5702" spans="2:2">
      <c r="B5702" s="124"/>
    </row>
    <row r="5703" spans="2:2">
      <c r="B5703" s="124"/>
    </row>
    <row r="5704" spans="2:2">
      <c r="B5704" s="124"/>
    </row>
    <row r="5705" spans="2:2">
      <c r="B5705" s="124"/>
    </row>
    <row r="5706" spans="2:2">
      <c r="B5706" s="124"/>
    </row>
    <row r="5707" spans="2:2">
      <c r="B5707" s="124"/>
    </row>
    <row r="5708" spans="2:2">
      <c r="B5708" s="124"/>
    </row>
    <row r="5709" spans="2:2">
      <c r="B5709" s="124"/>
    </row>
    <row r="5710" spans="2:2">
      <c r="B5710" s="124"/>
    </row>
    <row r="5711" spans="2:2">
      <c r="B5711" s="124"/>
    </row>
    <row r="5712" spans="2:2">
      <c r="B5712" s="124"/>
    </row>
    <row r="5713" spans="2:2">
      <c r="B5713" s="124"/>
    </row>
    <row r="5714" spans="2:2">
      <c r="B5714" s="124"/>
    </row>
    <row r="5715" spans="2:2">
      <c r="B5715" s="124"/>
    </row>
    <row r="5716" spans="2:2">
      <c r="B5716" s="124"/>
    </row>
    <row r="5717" spans="2:2">
      <c r="B5717" s="124"/>
    </row>
    <row r="5718" spans="2:2">
      <c r="B5718" s="124"/>
    </row>
    <row r="5719" spans="2:2">
      <c r="B5719" s="124"/>
    </row>
    <row r="5720" spans="2:2">
      <c r="B5720" s="124"/>
    </row>
    <row r="5721" spans="2:2">
      <c r="B5721" s="124"/>
    </row>
    <row r="5722" spans="2:2">
      <c r="B5722" s="124"/>
    </row>
    <row r="5723" spans="2:2">
      <c r="B5723" s="124"/>
    </row>
    <row r="5724" spans="2:2">
      <c r="B5724" s="124"/>
    </row>
    <row r="5725" spans="2:2">
      <c r="B5725" s="124"/>
    </row>
    <row r="5726" spans="2:2">
      <c r="B5726" s="124"/>
    </row>
    <row r="5727" spans="2:2">
      <c r="B5727" s="124"/>
    </row>
    <row r="5728" spans="2:2">
      <c r="B5728" s="124"/>
    </row>
    <row r="5729" spans="2:2">
      <c r="B5729" s="124"/>
    </row>
    <row r="5730" spans="2:2">
      <c r="B5730" s="124"/>
    </row>
    <row r="5731" spans="2:2">
      <c r="B5731" s="124"/>
    </row>
    <row r="5732" spans="2:2">
      <c r="B5732" s="124"/>
    </row>
    <row r="5733" spans="2:2">
      <c r="B5733" s="124"/>
    </row>
    <row r="5734" spans="2:2">
      <c r="B5734" s="124"/>
    </row>
    <row r="5735" spans="2:2">
      <c r="B5735" s="124"/>
    </row>
    <row r="5736" spans="2:2">
      <c r="B5736" s="124"/>
    </row>
    <row r="5737" spans="2:2">
      <c r="B5737" s="124"/>
    </row>
    <row r="5738" spans="2:2">
      <c r="B5738" s="124"/>
    </row>
    <row r="5739" spans="2:2">
      <c r="B5739" s="124"/>
    </row>
    <row r="5740" spans="2:2">
      <c r="B5740" s="124"/>
    </row>
    <row r="5741" spans="2:2">
      <c r="B5741" s="124"/>
    </row>
    <row r="5742" spans="2:2">
      <c r="B5742" s="124"/>
    </row>
    <row r="5743" spans="2:2">
      <c r="B5743" s="124"/>
    </row>
    <row r="5744" spans="2:2">
      <c r="B5744" s="124"/>
    </row>
    <row r="5745" spans="2:2">
      <c r="B5745" s="124"/>
    </row>
    <row r="5746" spans="2:2">
      <c r="B5746" s="124"/>
    </row>
    <row r="5747" spans="2:2">
      <c r="B5747" s="124"/>
    </row>
    <row r="5748" spans="2:2">
      <c r="B5748" s="124"/>
    </row>
    <row r="5749" spans="2:2">
      <c r="B5749" s="124"/>
    </row>
    <row r="5750" spans="2:2">
      <c r="B5750" s="124"/>
    </row>
    <row r="5751" spans="2:2">
      <c r="B5751" s="124"/>
    </row>
    <row r="5752" spans="2:2">
      <c r="B5752" s="124"/>
    </row>
    <row r="5753" spans="2:2">
      <c r="B5753" s="124"/>
    </row>
    <row r="5754" spans="2:2">
      <c r="B5754" s="124"/>
    </row>
    <row r="5755" spans="2:2">
      <c r="B5755" s="124"/>
    </row>
    <row r="5756" spans="2:2">
      <c r="B5756" s="124"/>
    </row>
    <row r="5757" spans="2:2">
      <c r="B5757" s="124"/>
    </row>
    <row r="5758" spans="2:2">
      <c r="B5758" s="124"/>
    </row>
    <row r="5759" spans="2:2">
      <c r="B5759" s="124"/>
    </row>
    <row r="5760" spans="2:2">
      <c r="B5760" s="124"/>
    </row>
    <row r="5761" spans="2:2">
      <c r="B5761" s="124"/>
    </row>
    <row r="5762" spans="2:2">
      <c r="B5762" s="124"/>
    </row>
    <row r="5763" spans="2:2">
      <c r="B5763" s="124"/>
    </row>
    <row r="5764" spans="2:2">
      <c r="B5764" s="124"/>
    </row>
    <row r="5765" spans="2:2">
      <c r="B5765" s="124"/>
    </row>
    <row r="5766" spans="2:2">
      <c r="B5766" s="124"/>
    </row>
    <row r="5767" spans="2:2">
      <c r="B5767" s="124"/>
    </row>
    <row r="5768" spans="2:2">
      <c r="B5768" s="124"/>
    </row>
    <row r="5769" spans="2:2">
      <c r="B5769" s="124"/>
    </row>
    <row r="5770" spans="2:2">
      <c r="B5770" s="124"/>
    </row>
    <row r="5771" spans="2:2">
      <c r="B5771" s="124"/>
    </row>
    <row r="5772" spans="2:2">
      <c r="B5772" s="124"/>
    </row>
    <row r="5773" spans="2:2">
      <c r="B5773" s="124"/>
    </row>
    <row r="5774" spans="2:2">
      <c r="B5774" s="124"/>
    </row>
    <row r="5775" spans="2:2">
      <c r="B5775" s="124"/>
    </row>
    <row r="5776" spans="2:2">
      <c r="B5776" s="124"/>
    </row>
    <row r="5777" spans="2:2">
      <c r="B5777" s="124"/>
    </row>
    <row r="5778" spans="2:2">
      <c r="B5778" s="124"/>
    </row>
    <row r="5779" spans="2:2">
      <c r="B5779" s="124"/>
    </row>
    <row r="5780" spans="2:2">
      <c r="B5780" s="124"/>
    </row>
    <row r="5781" spans="2:2">
      <c r="B5781" s="124"/>
    </row>
    <row r="5782" spans="2:2">
      <c r="B5782" s="124"/>
    </row>
    <row r="5783" spans="2:2">
      <c r="B5783" s="124"/>
    </row>
    <row r="5784" spans="2:2">
      <c r="B5784" s="124"/>
    </row>
    <row r="5785" spans="2:2">
      <c r="B5785" s="124"/>
    </row>
    <row r="5786" spans="2:2">
      <c r="B5786" s="124"/>
    </row>
    <row r="5787" spans="2:2">
      <c r="B5787" s="124"/>
    </row>
    <row r="5788" spans="2:2">
      <c r="B5788" s="124"/>
    </row>
    <row r="5789" spans="2:2">
      <c r="B5789" s="124"/>
    </row>
    <row r="5790" spans="2:2">
      <c r="B5790" s="124"/>
    </row>
    <row r="5791" spans="2:2">
      <c r="B5791" s="124"/>
    </row>
    <row r="5792" spans="2:2">
      <c r="B5792" s="124"/>
    </row>
    <row r="5793" spans="2:2">
      <c r="B5793" s="124"/>
    </row>
    <row r="5794" spans="2:2">
      <c r="B5794" s="124"/>
    </row>
    <row r="5795" spans="2:2">
      <c r="B5795" s="124"/>
    </row>
    <row r="5796" spans="2:2">
      <c r="B5796" s="124"/>
    </row>
    <row r="5797" spans="2:2">
      <c r="B5797" s="124"/>
    </row>
    <row r="5798" spans="2:2">
      <c r="B5798" s="124"/>
    </row>
    <row r="5799" spans="2:2">
      <c r="B5799" s="124"/>
    </row>
    <row r="5800" spans="2:2">
      <c r="B5800" s="124"/>
    </row>
    <row r="5801" spans="2:2">
      <c r="B5801" s="124"/>
    </row>
    <row r="5802" spans="2:2">
      <c r="B5802" s="124"/>
    </row>
    <row r="5803" spans="2:2">
      <c r="B5803" s="124"/>
    </row>
    <row r="5804" spans="2:2">
      <c r="B5804" s="124"/>
    </row>
    <row r="5805" spans="2:2">
      <c r="B5805" s="124"/>
    </row>
    <row r="5806" spans="2:2">
      <c r="B5806" s="124"/>
    </row>
    <row r="5807" spans="2:2">
      <c r="B5807" s="124"/>
    </row>
    <row r="5808" spans="2:2">
      <c r="B5808" s="124"/>
    </row>
    <row r="5809" spans="2:2">
      <c r="B5809" s="124"/>
    </row>
    <row r="5810" spans="2:2">
      <c r="B5810" s="124"/>
    </row>
    <row r="5811" spans="2:2">
      <c r="B5811" s="124"/>
    </row>
    <row r="5812" spans="2:2">
      <c r="B5812" s="124"/>
    </row>
    <row r="5813" spans="2:2">
      <c r="B5813" s="124"/>
    </row>
    <row r="5814" spans="2:2">
      <c r="B5814" s="124"/>
    </row>
    <row r="5815" spans="2:2">
      <c r="B5815" s="124"/>
    </row>
    <row r="5816" spans="2:2">
      <c r="B5816" s="124"/>
    </row>
    <row r="5817" spans="2:2">
      <c r="B5817" s="124"/>
    </row>
    <row r="5818" spans="2:2">
      <c r="B5818" s="124"/>
    </row>
    <row r="5819" spans="2:2">
      <c r="B5819" s="124"/>
    </row>
    <row r="5820" spans="2:2">
      <c r="B5820" s="124"/>
    </row>
    <row r="5821" spans="2:2">
      <c r="B5821" s="124"/>
    </row>
    <row r="5822" spans="2:2">
      <c r="B5822" s="124"/>
    </row>
    <row r="5823" spans="2:2">
      <c r="B5823" s="124"/>
    </row>
    <row r="5824" spans="2:2">
      <c r="B5824" s="124"/>
    </row>
    <row r="5825" spans="2:2">
      <c r="B5825" s="124"/>
    </row>
    <row r="5826" spans="2:2">
      <c r="B5826" s="124"/>
    </row>
    <row r="5827" spans="2:2">
      <c r="B5827" s="124"/>
    </row>
    <row r="5828" spans="2:2">
      <c r="B5828" s="124"/>
    </row>
    <row r="5829" spans="2:2">
      <c r="B5829" s="124"/>
    </row>
    <row r="5830" spans="2:2">
      <c r="B5830" s="124"/>
    </row>
    <row r="5831" spans="2:2">
      <c r="B5831" s="124"/>
    </row>
    <row r="5832" spans="2:2">
      <c r="B5832" s="124"/>
    </row>
    <row r="5833" spans="2:2">
      <c r="B5833" s="124"/>
    </row>
    <row r="5834" spans="2:2">
      <c r="B5834" s="124"/>
    </row>
    <row r="5835" spans="2:2">
      <c r="B5835" s="124"/>
    </row>
    <row r="5836" spans="2:2">
      <c r="B5836" s="124"/>
    </row>
    <row r="5837" spans="2:2">
      <c r="B5837" s="124"/>
    </row>
    <row r="5838" spans="2:2">
      <c r="B5838" s="124"/>
    </row>
    <row r="5839" spans="2:2">
      <c r="B5839" s="124"/>
    </row>
    <row r="5840" spans="2:2">
      <c r="B5840" s="124"/>
    </row>
    <row r="5841" spans="2:2">
      <c r="B5841" s="124"/>
    </row>
    <row r="5842" spans="2:2">
      <c r="B5842" s="124"/>
    </row>
    <row r="5843" spans="2:2">
      <c r="B5843" s="124"/>
    </row>
    <row r="5844" spans="2:2">
      <c r="B5844" s="124"/>
    </row>
    <row r="5845" spans="2:2">
      <c r="B5845" s="124"/>
    </row>
    <row r="5846" spans="2:2">
      <c r="B5846" s="124"/>
    </row>
    <row r="5847" spans="2:2">
      <c r="B5847" s="124"/>
    </row>
    <row r="5848" spans="2:2">
      <c r="B5848" s="124"/>
    </row>
    <row r="5849" spans="2:2">
      <c r="B5849" s="124"/>
    </row>
    <row r="5850" spans="2:2">
      <c r="B5850" s="124"/>
    </row>
    <row r="5851" spans="2:2">
      <c r="B5851" s="124"/>
    </row>
    <row r="5852" spans="2:2">
      <c r="B5852" s="124"/>
    </row>
    <row r="5853" spans="2:2">
      <c r="B5853" s="124"/>
    </row>
    <row r="5854" spans="2:2">
      <c r="B5854" s="124"/>
    </row>
    <row r="5855" spans="2:2">
      <c r="B5855" s="124"/>
    </row>
    <row r="5856" spans="2:2">
      <c r="B5856" s="124"/>
    </row>
    <row r="5857" spans="2:2">
      <c r="B5857" s="124"/>
    </row>
    <row r="5858" spans="2:2">
      <c r="B5858" s="124"/>
    </row>
    <row r="5859" spans="2:2">
      <c r="B5859" s="124"/>
    </row>
    <row r="5860" spans="2:2">
      <c r="B5860" s="124"/>
    </row>
    <row r="5861" spans="2:2">
      <c r="B5861" s="124"/>
    </row>
    <row r="5862" spans="2:2">
      <c r="B5862" s="124"/>
    </row>
    <row r="5863" spans="2:2">
      <c r="B5863" s="124"/>
    </row>
    <row r="5864" spans="2:2">
      <c r="B5864" s="124"/>
    </row>
    <row r="5865" spans="2:2">
      <c r="B5865" s="124"/>
    </row>
    <row r="5866" spans="2:2">
      <c r="B5866" s="124"/>
    </row>
    <row r="5867" spans="2:2">
      <c r="B5867" s="124"/>
    </row>
    <row r="5868" spans="2:2">
      <c r="B5868" s="124"/>
    </row>
    <row r="5869" spans="2:2">
      <c r="B5869" s="124"/>
    </row>
    <row r="5870" spans="2:2">
      <c r="B5870" s="124"/>
    </row>
    <row r="5871" spans="2:2">
      <c r="B5871" s="124"/>
    </row>
    <row r="5872" spans="2:2">
      <c r="B5872" s="124"/>
    </row>
    <row r="5873" spans="2:2">
      <c r="B5873" s="124"/>
    </row>
    <row r="5874" spans="2:2">
      <c r="B5874" s="124"/>
    </row>
    <row r="5875" spans="2:2">
      <c r="B5875" s="124"/>
    </row>
    <row r="5876" spans="2:2">
      <c r="B5876" s="124"/>
    </row>
    <row r="5877" spans="2:2">
      <c r="B5877" s="124"/>
    </row>
    <row r="5878" spans="2:2">
      <c r="B5878" s="124"/>
    </row>
    <row r="5879" spans="2:2">
      <c r="B5879" s="124"/>
    </row>
    <row r="5880" spans="2:2">
      <c r="B5880" s="124"/>
    </row>
    <row r="5881" spans="2:2">
      <c r="B5881" s="124"/>
    </row>
    <row r="5882" spans="2:2">
      <c r="B5882" s="124"/>
    </row>
    <row r="5883" spans="2:2">
      <c r="B5883" s="124"/>
    </row>
    <row r="5884" spans="2:2">
      <c r="B5884" s="124"/>
    </row>
    <row r="5885" spans="2:2">
      <c r="B5885" s="124"/>
    </row>
    <row r="5886" spans="2:2">
      <c r="B5886" s="124"/>
    </row>
    <row r="5887" spans="2:2">
      <c r="B5887" s="124"/>
    </row>
    <row r="5888" spans="2:2">
      <c r="B5888" s="124"/>
    </row>
    <row r="5889" spans="2:2">
      <c r="B5889" s="124"/>
    </row>
    <row r="5890" spans="2:2">
      <c r="B5890" s="124"/>
    </row>
    <row r="5891" spans="2:2">
      <c r="B5891" s="124"/>
    </row>
    <row r="5892" spans="2:2">
      <c r="B5892" s="124"/>
    </row>
    <row r="5893" spans="2:2">
      <c r="B5893" s="124"/>
    </row>
    <row r="5894" spans="2:2">
      <c r="B5894" s="124"/>
    </row>
    <row r="5895" spans="2:2">
      <c r="B5895" s="124"/>
    </row>
    <row r="5896" spans="2:2">
      <c r="B5896" s="124"/>
    </row>
    <row r="5897" spans="2:2">
      <c r="B5897" s="124"/>
    </row>
    <row r="5898" spans="2:2">
      <c r="B5898" s="124"/>
    </row>
    <row r="5899" spans="2:2">
      <c r="B5899" s="124"/>
    </row>
    <row r="5900" spans="2:2">
      <c r="B5900" s="124"/>
    </row>
    <row r="5901" spans="2:2">
      <c r="B5901" s="124"/>
    </row>
    <row r="5902" spans="2:2">
      <c r="B5902" s="124"/>
    </row>
    <row r="5903" spans="2:2">
      <c r="B5903" s="124"/>
    </row>
    <row r="5904" spans="2:2">
      <c r="B5904" s="124"/>
    </row>
    <row r="5905" spans="2:2">
      <c r="B5905" s="124"/>
    </row>
    <row r="5906" spans="2:2">
      <c r="B5906" s="124"/>
    </row>
    <row r="5907" spans="2:2">
      <c r="B5907" s="124"/>
    </row>
    <row r="5908" spans="2:2">
      <c r="B5908" s="124"/>
    </row>
    <row r="5909" spans="2:2">
      <c r="B5909" s="124"/>
    </row>
    <row r="5910" spans="2:2">
      <c r="B5910" s="124"/>
    </row>
    <row r="5911" spans="2:2">
      <c r="B5911" s="124"/>
    </row>
    <row r="5912" spans="2:2">
      <c r="B5912" s="124"/>
    </row>
    <row r="5913" spans="2:2">
      <c r="B5913" s="124"/>
    </row>
    <row r="5914" spans="2:2">
      <c r="B5914" s="124"/>
    </row>
    <row r="5915" spans="2:2">
      <c r="B5915" s="124"/>
    </row>
    <row r="5916" spans="2:2">
      <c r="B5916" s="124"/>
    </row>
    <row r="5917" spans="2:2">
      <c r="B5917" s="124"/>
    </row>
    <row r="5918" spans="2:2">
      <c r="B5918" s="124"/>
    </row>
    <row r="5919" spans="2:2">
      <c r="B5919" s="124"/>
    </row>
    <row r="5920" spans="2:2">
      <c r="B5920" s="124"/>
    </row>
    <row r="5921" spans="2:2">
      <c r="B5921" s="124"/>
    </row>
    <row r="5922" spans="2:2">
      <c r="B5922" s="124"/>
    </row>
    <row r="5923" spans="2:2">
      <c r="B5923" s="124"/>
    </row>
    <row r="5924" spans="2:2">
      <c r="B5924" s="124"/>
    </row>
    <row r="5925" spans="2:2">
      <c r="B5925" s="124"/>
    </row>
    <row r="5926" spans="2:2">
      <c r="B5926" s="124"/>
    </row>
    <row r="5927" spans="2:2">
      <c r="B5927" s="124"/>
    </row>
    <row r="5928" spans="2:2">
      <c r="B5928" s="124"/>
    </row>
    <row r="5929" spans="2:2">
      <c r="B5929" s="124"/>
    </row>
    <row r="5930" spans="2:2">
      <c r="B5930" s="124"/>
    </row>
    <row r="5931" spans="2:2">
      <c r="B5931" s="124"/>
    </row>
    <row r="5932" spans="2:2">
      <c r="B5932" s="124"/>
    </row>
    <row r="5933" spans="2:2">
      <c r="B5933" s="124"/>
    </row>
    <row r="5934" spans="2:2">
      <c r="B5934" s="124"/>
    </row>
    <row r="5935" spans="2:2">
      <c r="B5935" s="124"/>
    </row>
    <row r="5936" spans="2:2">
      <c r="B5936" s="124"/>
    </row>
    <row r="5937" spans="2:2">
      <c r="B5937" s="124"/>
    </row>
    <row r="5938" spans="2:2">
      <c r="B5938" s="124"/>
    </row>
    <row r="5939" spans="2:2">
      <c r="B5939" s="124"/>
    </row>
    <row r="5940" spans="2:2">
      <c r="B5940" s="124"/>
    </row>
    <row r="5941" spans="2:2">
      <c r="B5941" s="124"/>
    </row>
    <row r="5942" spans="2:2">
      <c r="B5942" s="124"/>
    </row>
    <row r="5943" spans="2:2">
      <c r="B5943" s="124"/>
    </row>
    <row r="5944" spans="2:2">
      <c r="B5944" s="124"/>
    </row>
    <row r="5945" spans="2:2">
      <c r="B5945" s="124"/>
    </row>
    <row r="5946" spans="2:2">
      <c r="B5946" s="124"/>
    </row>
    <row r="5947" spans="2:2">
      <c r="B5947" s="124"/>
    </row>
    <row r="5948" spans="2:2">
      <c r="B5948" s="124"/>
    </row>
    <row r="5949" spans="2:2">
      <c r="B5949" s="124"/>
    </row>
    <row r="5950" spans="2:2">
      <c r="B5950" s="124"/>
    </row>
    <row r="5951" spans="2:2">
      <c r="B5951" s="124"/>
    </row>
    <row r="5952" spans="2:2">
      <c r="B5952" s="124"/>
    </row>
    <row r="5953" spans="2:2">
      <c r="B5953" s="124"/>
    </row>
    <row r="5954" spans="2:2">
      <c r="B5954" s="124"/>
    </row>
    <row r="5955" spans="2:2">
      <c r="B5955" s="124"/>
    </row>
    <row r="5956" spans="2:2">
      <c r="B5956" s="124"/>
    </row>
    <row r="5957" spans="2:2">
      <c r="B5957" s="124"/>
    </row>
    <row r="5958" spans="2:2">
      <c r="B5958" s="124"/>
    </row>
    <row r="5959" spans="2:2">
      <c r="B5959" s="124"/>
    </row>
    <row r="5960" spans="2:2">
      <c r="B5960" s="124"/>
    </row>
    <row r="5961" spans="2:2">
      <c r="B5961" s="124"/>
    </row>
    <row r="5962" spans="2:2">
      <c r="B5962" s="124"/>
    </row>
    <row r="5963" spans="2:2">
      <c r="B5963" s="124"/>
    </row>
    <row r="5964" spans="2:2">
      <c r="B5964" s="124"/>
    </row>
    <row r="5965" spans="2:2">
      <c r="B5965" s="124"/>
    </row>
    <row r="5966" spans="2:2">
      <c r="B5966" s="124"/>
    </row>
    <row r="5967" spans="2:2">
      <c r="B5967" s="124"/>
    </row>
    <row r="5968" spans="2:2">
      <c r="B5968" s="124"/>
    </row>
    <row r="5969" spans="2:2">
      <c r="B5969" s="124"/>
    </row>
    <row r="5970" spans="2:2">
      <c r="B5970" s="124"/>
    </row>
    <row r="5971" spans="2:2">
      <c r="B5971" s="124"/>
    </row>
    <row r="5972" spans="2:2">
      <c r="B5972" s="124"/>
    </row>
    <row r="5973" spans="2:2">
      <c r="B5973" s="124"/>
    </row>
    <row r="5974" spans="2:2">
      <c r="B5974" s="124"/>
    </row>
    <row r="5975" spans="2:2">
      <c r="B5975" s="124"/>
    </row>
    <row r="5976" spans="2:2">
      <c r="B5976" s="124"/>
    </row>
    <row r="5977" spans="2:2">
      <c r="B5977" s="124"/>
    </row>
    <row r="5978" spans="2:2">
      <c r="B5978" s="124"/>
    </row>
    <row r="5979" spans="2:2">
      <c r="B5979" s="124"/>
    </row>
    <row r="5980" spans="2:2">
      <c r="B5980" s="124"/>
    </row>
    <row r="5981" spans="2:2">
      <c r="B5981" s="124"/>
    </row>
    <row r="5982" spans="2:2">
      <c r="B5982" s="124"/>
    </row>
    <row r="5983" spans="2:2">
      <c r="B5983" s="124"/>
    </row>
    <row r="5984" spans="2:2">
      <c r="B5984" s="124"/>
    </row>
    <row r="5985" spans="2:2">
      <c r="B5985" s="124"/>
    </row>
    <row r="5986" spans="2:2">
      <c r="B5986" s="124"/>
    </row>
    <row r="5987" spans="2:2">
      <c r="B5987" s="124"/>
    </row>
    <row r="5988" spans="2:2">
      <c r="B5988" s="124"/>
    </row>
    <row r="5989" spans="2:2">
      <c r="B5989" s="124"/>
    </row>
    <row r="5990" spans="2:2">
      <c r="B5990" s="124"/>
    </row>
    <row r="5991" spans="2:2">
      <c r="B5991" s="124"/>
    </row>
    <row r="5992" spans="2:2">
      <c r="B5992" s="124"/>
    </row>
    <row r="5993" spans="2:2">
      <c r="B5993" s="124"/>
    </row>
    <row r="5994" spans="2:2">
      <c r="B5994" s="124"/>
    </row>
    <row r="5995" spans="2:2">
      <c r="B5995" s="124"/>
    </row>
    <row r="5996" spans="2:2">
      <c r="B5996" s="124"/>
    </row>
    <row r="5997" spans="2:2">
      <c r="B5997" s="124"/>
    </row>
    <row r="5998" spans="2:2">
      <c r="B5998" s="124"/>
    </row>
    <row r="5999" spans="2:2">
      <c r="B5999" s="124"/>
    </row>
    <row r="6000" spans="2:2">
      <c r="B6000" s="124"/>
    </row>
    <row r="6001" spans="2:2">
      <c r="B6001" s="124"/>
    </row>
    <row r="6002" spans="2:2">
      <c r="B6002" s="124"/>
    </row>
    <row r="6003" spans="2:2">
      <c r="B6003" s="124"/>
    </row>
    <row r="6004" spans="2:2">
      <c r="B6004" s="124"/>
    </row>
    <row r="6005" spans="2:2">
      <c r="B6005" s="124"/>
    </row>
    <row r="6006" spans="2:2">
      <c r="B6006" s="124"/>
    </row>
    <row r="6007" spans="2:2">
      <c r="B6007" s="124"/>
    </row>
    <row r="6008" spans="2:2">
      <c r="B6008" s="124"/>
    </row>
    <row r="6009" spans="2:2">
      <c r="B6009" s="124"/>
    </row>
    <row r="6010" spans="2:2">
      <c r="B6010" s="124"/>
    </row>
    <row r="6011" spans="2:2">
      <c r="B6011" s="124"/>
    </row>
    <row r="6012" spans="2:2">
      <c r="B6012" s="124"/>
    </row>
    <row r="6013" spans="2:2">
      <c r="B6013" s="124"/>
    </row>
    <row r="6014" spans="2:2">
      <c r="B6014" s="124"/>
    </row>
    <row r="6015" spans="2:2">
      <c r="B6015" s="124"/>
    </row>
    <row r="6016" spans="2:2">
      <c r="B6016" s="124"/>
    </row>
    <row r="6017" spans="2:2">
      <c r="B6017" s="124"/>
    </row>
    <row r="6018" spans="2:2">
      <c r="B6018" s="124"/>
    </row>
    <row r="6019" spans="2:2">
      <c r="B6019" s="124"/>
    </row>
    <row r="6020" spans="2:2">
      <c r="B6020" s="124"/>
    </row>
    <row r="6021" spans="2:2">
      <c r="B6021" s="124"/>
    </row>
    <row r="6022" spans="2:2">
      <c r="B6022" s="124"/>
    </row>
    <row r="6023" spans="2:2">
      <c r="B6023" s="124"/>
    </row>
    <row r="6024" spans="2:2">
      <c r="B6024" s="124"/>
    </row>
    <row r="6025" spans="2:2">
      <c r="B6025" s="124"/>
    </row>
    <row r="6026" spans="2:2">
      <c r="B6026" s="124"/>
    </row>
    <row r="6027" spans="2:2">
      <c r="B6027" s="124"/>
    </row>
    <row r="6028" spans="2:2">
      <c r="B6028" s="124"/>
    </row>
    <row r="6029" spans="2:2">
      <c r="B6029" s="124"/>
    </row>
    <row r="6030" spans="2:2">
      <c r="B6030" s="124"/>
    </row>
    <row r="6031" spans="2:2">
      <c r="B6031" s="124"/>
    </row>
    <row r="6032" spans="2:2">
      <c r="B6032" s="124"/>
    </row>
    <row r="6033" spans="2:2">
      <c r="B6033" s="124"/>
    </row>
    <row r="6034" spans="2:2">
      <c r="B6034" s="124"/>
    </row>
    <row r="6035" spans="2:2">
      <c r="B6035" s="124"/>
    </row>
    <row r="6036" spans="2:2">
      <c r="B6036" s="124"/>
    </row>
    <row r="6037" spans="2:2">
      <c r="B6037" s="124"/>
    </row>
    <row r="6038" spans="2:2">
      <c r="B6038" s="124"/>
    </row>
    <row r="6039" spans="2:2">
      <c r="B6039" s="124"/>
    </row>
    <row r="6040" spans="2:2">
      <c r="B6040" s="124"/>
    </row>
    <row r="6041" spans="2:2">
      <c r="B6041" s="124"/>
    </row>
    <row r="6042" spans="2:2">
      <c r="B6042" s="124"/>
    </row>
    <row r="6043" spans="2:2">
      <c r="B6043" s="124"/>
    </row>
    <row r="6044" spans="2:2">
      <c r="B6044" s="124"/>
    </row>
    <row r="6045" spans="2:2">
      <c r="B6045" s="124"/>
    </row>
    <row r="6046" spans="2:2">
      <c r="B6046" s="124"/>
    </row>
    <row r="6047" spans="2:2">
      <c r="B6047" s="124"/>
    </row>
    <row r="6048" spans="2:2">
      <c r="B6048" s="124"/>
    </row>
    <row r="6049" spans="2:2">
      <c r="B6049" s="124"/>
    </row>
    <row r="6050" spans="2:2">
      <c r="B6050" s="124"/>
    </row>
    <row r="6051" spans="2:2">
      <c r="B6051" s="124"/>
    </row>
    <row r="6052" spans="2:2">
      <c r="B6052" s="124"/>
    </row>
    <row r="6053" spans="2:2">
      <c r="B6053" s="124"/>
    </row>
    <row r="6054" spans="2:2">
      <c r="B6054" s="124"/>
    </row>
    <row r="6055" spans="2:2">
      <c r="B6055" s="124"/>
    </row>
    <row r="6056" spans="2:2">
      <c r="B6056" s="124"/>
    </row>
    <row r="6057" spans="2:2">
      <c r="B6057" s="124"/>
    </row>
    <row r="6058" spans="2:2">
      <c r="B6058" s="124"/>
    </row>
    <row r="6059" spans="2:2">
      <c r="B6059" s="124"/>
    </row>
    <row r="6060" spans="2:2">
      <c r="B6060" s="124"/>
    </row>
    <row r="6061" spans="2:2">
      <c r="B6061" s="124"/>
    </row>
    <row r="6062" spans="2:2">
      <c r="B6062" s="124"/>
    </row>
    <row r="6063" spans="2:2">
      <c r="B6063" s="124"/>
    </row>
    <row r="6064" spans="2:2">
      <c r="B6064" s="124"/>
    </row>
    <row r="6065" spans="2:2">
      <c r="B6065" s="124"/>
    </row>
    <row r="6066" spans="2:2">
      <c r="B6066" s="124"/>
    </row>
    <row r="6067" spans="2:2">
      <c r="B6067" s="124"/>
    </row>
    <row r="6068" spans="2:2">
      <c r="B6068" s="124"/>
    </row>
    <row r="6069" spans="2:2">
      <c r="B6069" s="124"/>
    </row>
    <row r="6070" spans="2:2">
      <c r="B6070" s="124"/>
    </row>
    <row r="6071" spans="2:2">
      <c r="B6071" s="124"/>
    </row>
    <row r="6072" spans="2:2">
      <c r="B6072" s="124"/>
    </row>
    <row r="6073" spans="2:2">
      <c r="B6073" s="124"/>
    </row>
    <row r="6074" spans="2:2">
      <c r="B6074" s="124"/>
    </row>
    <row r="6075" spans="2:2">
      <c r="B6075" s="124"/>
    </row>
    <row r="6076" spans="2:2">
      <c r="B6076" s="124"/>
    </row>
    <row r="6077" spans="2:2">
      <c r="B6077" s="124"/>
    </row>
    <row r="6078" spans="2:2">
      <c r="B6078" s="124"/>
    </row>
    <row r="6079" spans="2:2">
      <c r="B6079" s="124"/>
    </row>
    <row r="6080" spans="2:2">
      <c r="B6080" s="124"/>
    </row>
    <row r="6081" spans="2:2">
      <c r="B6081" s="124"/>
    </row>
    <row r="6082" spans="2:2">
      <c r="B6082" s="124"/>
    </row>
    <row r="6083" spans="2:2">
      <c r="B6083" s="124"/>
    </row>
    <row r="6084" spans="2:2">
      <c r="B6084" s="124"/>
    </row>
    <row r="6085" spans="2:2">
      <c r="B6085" s="124"/>
    </row>
    <row r="6086" spans="2:2">
      <c r="B6086" s="124"/>
    </row>
    <row r="6087" spans="2:2">
      <c r="B6087" s="124"/>
    </row>
    <row r="6088" spans="2:2">
      <c r="B6088" s="124"/>
    </row>
    <row r="6089" spans="2:2">
      <c r="B6089" s="124"/>
    </row>
    <row r="6090" spans="2:2">
      <c r="B6090" s="124"/>
    </row>
    <row r="6091" spans="2:2">
      <c r="B6091" s="124"/>
    </row>
    <row r="6092" spans="2:2">
      <c r="B6092" s="124"/>
    </row>
    <row r="6093" spans="2:2">
      <c r="B6093" s="124"/>
    </row>
    <row r="6094" spans="2:2">
      <c r="B6094" s="124"/>
    </row>
    <row r="6095" spans="2:2">
      <c r="B6095" s="124"/>
    </row>
    <row r="6096" spans="2:2">
      <c r="B6096" s="124"/>
    </row>
    <row r="6097" spans="2:2">
      <c r="B6097" s="124"/>
    </row>
    <row r="6098" spans="2:2">
      <c r="B6098" s="124"/>
    </row>
    <row r="6099" spans="2:2">
      <c r="B6099" s="124"/>
    </row>
    <row r="6100" spans="2:2">
      <c r="B6100" s="124"/>
    </row>
    <row r="6101" spans="2:2">
      <c r="B6101" s="124"/>
    </row>
    <row r="6102" spans="2:2">
      <c r="B6102" s="124"/>
    </row>
    <row r="6103" spans="2:2">
      <c r="B6103" s="124"/>
    </row>
    <row r="6104" spans="2:2">
      <c r="B6104" s="124"/>
    </row>
    <row r="6105" spans="2:2">
      <c r="B6105" s="124"/>
    </row>
    <row r="6106" spans="2:2">
      <c r="B6106" s="124"/>
    </row>
    <row r="6107" spans="2:2">
      <c r="B6107" s="124"/>
    </row>
    <row r="6108" spans="2:2">
      <c r="B6108" s="124"/>
    </row>
    <row r="6109" spans="2:2">
      <c r="B6109" s="124"/>
    </row>
    <row r="6110" spans="2:2">
      <c r="B6110" s="124"/>
    </row>
    <row r="6111" spans="2:2">
      <c r="B6111" s="124"/>
    </row>
    <row r="6112" spans="2:2">
      <c r="B6112" s="124"/>
    </row>
    <row r="6113" spans="2:2">
      <c r="B6113" s="124"/>
    </row>
    <row r="6114" spans="2:2">
      <c r="B6114" s="124"/>
    </row>
    <row r="6115" spans="2:2">
      <c r="B6115" s="124"/>
    </row>
    <row r="6116" spans="2:2">
      <c r="B6116" s="124"/>
    </row>
    <row r="6117" spans="2:2">
      <c r="B6117" s="124"/>
    </row>
    <row r="6118" spans="2:2">
      <c r="B6118" s="124"/>
    </row>
    <row r="6119" spans="2:2">
      <c r="B6119" s="124"/>
    </row>
    <row r="6120" spans="2:2">
      <c r="B6120" s="124"/>
    </row>
    <row r="6121" spans="2:2">
      <c r="B6121" s="124"/>
    </row>
    <row r="6122" spans="2:2">
      <c r="B6122" s="124"/>
    </row>
    <row r="6123" spans="2:2">
      <c r="B6123" s="124"/>
    </row>
    <row r="6124" spans="2:2">
      <c r="B6124" s="124"/>
    </row>
    <row r="6125" spans="2:2">
      <c r="B6125" s="124"/>
    </row>
    <row r="6126" spans="2:2">
      <c r="B6126" s="124"/>
    </row>
    <row r="6127" spans="2:2">
      <c r="B6127" s="124"/>
    </row>
    <row r="6128" spans="2:2">
      <c r="B6128" s="124"/>
    </row>
    <row r="6129" spans="2:2">
      <c r="B6129" s="124"/>
    </row>
    <row r="6130" spans="2:2">
      <c r="B6130" s="124"/>
    </row>
    <row r="6131" spans="2:2">
      <c r="B6131" s="124"/>
    </row>
    <row r="6132" spans="2:2">
      <c r="B6132" s="124"/>
    </row>
    <row r="6133" spans="2:2">
      <c r="B6133" s="124"/>
    </row>
    <row r="6134" spans="2:2">
      <c r="B6134" s="124"/>
    </row>
    <row r="6135" spans="2:2">
      <c r="B6135" s="124"/>
    </row>
    <row r="6136" spans="2:2">
      <c r="B6136" s="124"/>
    </row>
    <row r="6137" spans="2:2">
      <c r="B6137" s="124"/>
    </row>
    <row r="6138" spans="2:2">
      <c r="B6138" s="124"/>
    </row>
    <row r="6139" spans="2:2">
      <c r="B6139" s="124"/>
    </row>
    <row r="6140" spans="2:2">
      <c r="B6140" s="124"/>
    </row>
    <row r="6141" spans="2:2">
      <c r="B6141" s="124"/>
    </row>
    <row r="6142" spans="2:2">
      <c r="B6142" s="124"/>
    </row>
    <row r="6143" spans="2:2">
      <c r="B6143" s="124"/>
    </row>
    <row r="6144" spans="2:2">
      <c r="B6144" s="124"/>
    </row>
    <row r="6145" spans="2:2">
      <c r="B6145" s="124"/>
    </row>
    <row r="6146" spans="2:2">
      <c r="B6146" s="124"/>
    </row>
    <row r="6147" spans="2:2">
      <c r="B6147" s="124"/>
    </row>
    <row r="6148" spans="2:2">
      <c r="B6148" s="124"/>
    </row>
    <row r="6149" spans="2:2">
      <c r="B6149" s="124"/>
    </row>
    <row r="6150" spans="2:2">
      <c r="B6150" s="124"/>
    </row>
    <row r="6151" spans="2:2">
      <c r="B6151" s="124"/>
    </row>
    <row r="6152" spans="2:2">
      <c r="B6152" s="124"/>
    </row>
    <row r="6153" spans="2:2">
      <c r="B6153" s="124"/>
    </row>
    <row r="6154" spans="2:2">
      <c r="B6154" s="124"/>
    </row>
    <row r="6155" spans="2:2">
      <c r="B6155" s="124"/>
    </row>
    <row r="6156" spans="2:2">
      <c r="B6156" s="124"/>
    </row>
    <row r="6157" spans="2:2">
      <c r="B6157" s="124"/>
    </row>
    <row r="6158" spans="2:2">
      <c r="B6158" s="124"/>
    </row>
    <row r="6159" spans="2:2">
      <c r="B6159" s="124"/>
    </row>
    <row r="6160" spans="2:2">
      <c r="B6160" s="124"/>
    </row>
    <row r="6161" spans="2:2">
      <c r="B6161" s="124"/>
    </row>
    <row r="6162" spans="2:2">
      <c r="B6162" s="124"/>
    </row>
    <row r="6163" spans="2:2">
      <c r="B6163" s="124"/>
    </row>
    <row r="6164" spans="2:2">
      <c r="B6164" s="124"/>
    </row>
    <row r="6165" spans="2:2">
      <c r="B6165" s="124"/>
    </row>
    <row r="6166" spans="2:2">
      <c r="B6166" s="124"/>
    </row>
    <row r="6167" spans="2:2">
      <c r="B6167" s="124"/>
    </row>
    <row r="6168" spans="2:2">
      <c r="B6168" s="124"/>
    </row>
    <row r="6169" spans="2:2">
      <c r="B6169" s="124"/>
    </row>
    <row r="6170" spans="2:2">
      <c r="B6170" s="124"/>
    </row>
    <row r="6171" spans="2:2">
      <c r="B6171" s="124"/>
    </row>
    <row r="6172" spans="2:2">
      <c r="B6172" s="124"/>
    </row>
    <row r="6173" spans="2:2">
      <c r="B6173" s="124"/>
    </row>
    <row r="6174" spans="2:2">
      <c r="B6174" s="124"/>
    </row>
    <row r="6175" spans="2:2">
      <c r="B6175" s="124"/>
    </row>
    <row r="6176" spans="2:2">
      <c r="B6176" s="124"/>
    </row>
    <row r="6177" spans="2:2">
      <c r="B6177" s="124"/>
    </row>
    <row r="6178" spans="2:2">
      <c r="B6178" s="124"/>
    </row>
    <row r="6179" spans="2:2">
      <c r="B6179" s="124"/>
    </row>
    <row r="6180" spans="2:2">
      <c r="B6180" s="124"/>
    </row>
    <row r="6181" spans="2:2">
      <c r="B6181" s="124"/>
    </row>
    <row r="6182" spans="2:2">
      <c r="B6182" s="124"/>
    </row>
    <row r="6183" spans="2:2">
      <c r="B6183" s="124"/>
    </row>
    <row r="6184" spans="2:2">
      <c r="B6184" s="124"/>
    </row>
    <row r="6185" spans="2:2">
      <c r="B6185" s="124"/>
    </row>
    <row r="6186" spans="2:2">
      <c r="B6186" s="124"/>
    </row>
    <row r="6187" spans="2:2">
      <c r="B6187" s="124"/>
    </row>
    <row r="6188" spans="2:2">
      <c r="B6188" s="124"/>
    </row>
    <row r="6189" spans="2:2">
      <c r="B6189" s="124"/>
    </row>
    <row r="6190" spans="2:2">
      <c r="B6190" s="124"/>
    </row>
    <row r="6191" spans="2:2">
      <c r="B6191" s="124"/>
    </row>
    <row r="6192" spans="2:2">
      <c r="B6192" s="124"/>
    </row>
    <row r="6193" spans="2:2">
      <c r="B6193" s="124"/>
    </row>
    <row r="6194" spans="2:2">
      <c r="B6194" s="124"/>
    </row>
    <row r="6195" spans="2:2">
      <c r="B6195" s="124"/>
    </row>
    <row r="6196" spans="2:2">
      <c r="B6196" s="124"/>
    </row>
    <row r="6197" spans="2:2">
      <c r="B6197" s="124"/>
    </row>
    <row r="6198" spans="2:2">
      <c r="B6198" s="124"/>
    </row>
    <row r="6199" spans="2:2">
      <c r="B6199" s="124"/>
    </row>
    <row r="6200" spans="2:2">
      <c r="B6200" s="124"/>
    </row>
    <row r="6201" spans="2:2">
      <c r="B6201" s="124"/>
    </row>
    <row r="6202" spans="2:2">
      <c r="B6202" s="124"/>
    </row>
    <row r="6203" spans="2:2">
      <c r="B6203" s="124"/>
    </row>
    <row r="6204" spans="2:2">
      <c r="B6204" s="124"/>
    </row>
    <row r="6205" spans="2:2">
      <c r="B6205" s="124"/>
    </row>
    <row r="6206" spans="2:2">
      <c r="B6206" s="124"/>
    </row>
    <row r="6207" spans="2:2">
      <c r="B6207" s="124"/>
    </row>
    <row r="6208" spans="2:2">
      <c r="B6208" s="124"/>
    </row>
    <row r="6209" spans="2:2">
      <c r="B6209" s="124"/>
    </row>
    <row r="6210" spans="2:2">
      <c r="B6210" s="124"/>
    </row>
    <row r="6211" spans="2:2">
      <c r="B6211" s="124"/>
    </row>
    <row r="6212" spans="2:2">
      <c r="B6212" s="124"/>
    </row>
    <row r="6213" spans="2:2">
      <c r="B6213" s="124"/>
    </row>
    <row r="6214" spans="2:2">
      <c r="B6214" s="124"/>
    </row>
    <row r="6215" spans="2:2">
      <c r="B6215" s="124"/>
    </row>
    <row r="6216" spans="2:2">
      <c r="B6216" s="124"/>
    </row>
    <row r="6217" spans="2:2">
      <c r="B6217" s="124"/>
    </row>
    <row r="6218" spans="2:2">
      <c r="B6218" s="124"/>
    </row>
    <row r="6219" spans="2:2">
      <c r="B6219" s="124"/>
    </row>
    <row r="6220" spans="2:2">
      <c r="B6220" s="124"/>
    </row>
    <row r="6221" spans="2:2">
      <c r="B6221" s="124"/>
    </row>
    <row r="6222" spans="2:2">
      <c r="B6222" s="124"/>
    </row>
    <row r="6223" spans="2:2">
      <c r="B6223" s="124"/>
    </row>
    <row r="6224" spans="2:2">
      <c r="B6224" s="124"/>
    </row>
    <row r="6225" spans="2:2">
      <c r="B6225" s="124"/>
    </row>
    <row r="6226" spans="2:2">
      <c r="B6226" s="124"/>
    </row>
    <row r="6227" spans="2:2">
      <c r="B6227" s="124"/>
    </row>
    <row r="6228" spans="2:2">
      <c r="B6228" s="124"/>
    </row>
    <row r="6229" spans="2:2">
      <c r="B6229" s="124"/>
    </row>
    <row r="6230" spans="2:2">
      <c r="B6230" s="124"/>
    </row>
    <row r="6231" spans="2:2">
      <c r="B6231" s="124"/>
    </row>
    <row r="6232" spans="2:2">
      <c r="B6232" s="124"/>
    </row>
    <row r="6233" spans="2:2">
      <c r="B6233" s="124"/>
    </row>
    <row r="6234" spans="2:2">
      <c r="B6234" s="124"/>
    </row>
    <row r="6235" spans="2:2">
      <c r="B6235" s="124"/>
    </row>
    <row r="6236" spans="2:2">
      <c r="B6236" s="124"/>
    </row>
    <row r="6237" spans="2:2">
      <c r="B6237" s="124"/>
    </row>
    <row r="6238" spans="2:2">
      <c r="B6238" s="124"/>
    </row>
    <row r="6239" spans="2:2">
      <c r="B6239" s="124"/>
    </row>
    <row r="6240" spans="2:2">
      <c r="B6240" s="124"/>
    </row>
    <row r="6241" spans="2:2">
      <c r="B6241" s="124"/>
    </row>
    <row r="6242" spans="2:2">
      <c r="B6242" s="124"/>
    </row>
    <row r="6243" spans="2:2">
      <c r="B6243" s="124"/>
    </row>
    <row r="6244" spans="2:2">
      <c r="B6244" s="124"/>
    </row>
    <row r="6245" spans="2:2">
      <c r="B6245" s="124"/>
    </row>
    <row r="6246" spans="2:2">
      <c r="B6246" s="124"/>
    </row>
    <row r="6247" spans="2:2">
      <c r="B6247" s="124"/>
    </row>
    <row r="6248" spans="2:2">
      <c r="B6248" s="124"/>
    </row>
    <row r="6249" spans="2:2">
      <c r="B6249" s="124"/>
    </row>
    <row r="6250" spans="2:2">
      <c r="B6250" s="124"/>
    </row>
    <row r="6251" spans="2:2">
      <c r="B6251" s="124"/>
    </row>
    <row r="6252" spans="2:2">
      <c r="B6252" s="124"/>
    </row>
    <row r="6253" spans="2:2">
      <c r="B6253" s="124"/>
    </row>
    <row r="6254" spans="2:2">
      <c r="B6254" s="124"/>
    </row>
    <row r="6255" spans="2:2">
      <c r="B6255" s="124"/>
    </row>
    <row r="6256" spans="2:2">
      <c r="B6256" s="124"/>
    </row>
    <row r="6257" spans="2:2">
      <c r="B6257" s="124"/>
    </row>
    <row r="6258" spans="2:2">
      <c r="B6258" s="124"/>
    </row>
    <row r="6259" spans="2:2">
      <c r="B6259" s="124"/>
    </row>
    <row r="6260" spans="2:2">
      <c r="B6260" s="124"/>
    </row>
    <row r="6261" spans="2:2">
      <c r="B6261" s="124"/>
    </row>
    <row r="6262" spans="2:2">
      <c r="B6262" s="124"/>
    </row>
    <row r="6263" spans="2:2">
      <c r="B6263" s="124"/>
    </row>
    <row r="6264" spans="2:2">
      <c r="B6264" s="124"/>
    </row>
    <row r="6265" spans="2:2">
      <c r="B6265" s="124"/>
    </row>
    <row r="6266" spans="2:2">
      <c r="B6266" s="124"/>
    </row>
    <row r="6267" spans="2:2">
      <c r="B6267" s="124"/>
    </row>
    <row r="6268" spans="2:2">
      <c r="B6268" s="124"/>
    </row>
    <row r="6269" spans="2:2">
      <c r="B6269" s="124"/>
    </row>
    <row r="6270" spans="2:2">
      <c r="B6270" s="124"/>
    </row>
    <row r="6271" spans="2:2">
      <c r="B6271" s="124"/>
    </row>
    <row r="6272" spans="2:2">
      <c r="B6272" s="124"/>
    </row>
    <row r="6273" spans="2:2">
      <c r="B6273" s="124"/>
    </row>
    <row r="6274" spans="2:2">
      <c r="B6274" s="124"/>
    </row>
    <row r="6275" spans="2:2">
      <c r="B6275" s="124"/>
    </row>
    <row r="6276" spans="2:2">
      <c r="B6276" s="124"/>
    </row>
    <row r="6277" spans="2:2">
      <c r="B6277" s="124"/>
    </row>
    <row r="6278" spans="2:2">
      <c r="B6278" s="124"/>
    </row>
    <row r="6279" spans="2:2">
      <c r="B6279" s="124"/>
    </row>
    <row r="6280" spans="2:2">
      <c r="B6280" s="124"/>
    </row>
    <row r="6281" spans="2:2">
      <c r="B6281" s="124"/>
    </row>
    <row r="6282" spans="2:2">
      <c r="B6282" s="124"/>
    </row>
    <row r="6283" spans="2:2">
      <c r="B6283" s="124"/>
    </row>
    <row r="6284" spans="2:2">
      <c r="B6284" s="124"/>
    </row>
    <row r="6285" spans="2:2">
      <c r="B6285" s="124"/>
    </row>
    <row r="6286" spans="2:2">
      <c r="B6286" s="124"/>
    </row>
    <row r="6287" spans="2:2">
      <c r="B6287" s="124"/>
    </row>
    <row r="6288" spans="2:2">
      <c r="B6288" s="124"/>
    </row>
    <row r="6289" spans="2:2">
      <c r="B6289" s="124"/>
    </row>
    <row r="6290" spans="2:2">
      <c r="B6290" s="124"/>
    </row>
    <row r="6291" spans="2:2">
      <c r="B6291" s="124"/>
    </row>
    <row r="6292" spans="2:2">
      <c r="B6292" s="124"/>
    </row>
    <row r="6293" spans="2:2">
      <c r="B6293" s="124"/>
    </row>
    <row r="6294" spans="2:2">
      <c r="B6294" s="124"/>
    </row>
    <row r="6295" spans="2:2">
      <c r="B6295" s="124"/>
    </row>
    <row r="6296" spans="2:2">
      <c r="B6296" s="124"/>
    </row>
    <row r="6297" spans="2:2">
      <c r="B6297" s="124"/>
    </row>
    <row r="6298" spans="2:2">
      <c r="B6298" s="124"/>
    </row>
    <row r="6299" spans="2:2">
      <c r="B6299" s="124"/>
    </row>
    <row r="6300" spans="2:2">
      <c r="B6300" s="124"/>
    </row>
    <row r="6301" spans="2:2">
      <c r="B6301" s="124"/>
    </row>
    <row r="6302" spans="2:2">
      <c r="B6302" s="124"/>
    </row>
    <row r="6303" spans="2:2">
      <c r="B6303" s="124"/>
    </row>
    <row r="6304" spans="2:2">
      <c r="B6304" s="124"/>
    </row>
    <row r="6305" spans="2:2">
      <c r="B6305" s="124"/>
    </row>
    <row r="6306" spans="2:2">
      <c r="B6306" s="124"/>
    </row>
    <row r="6307" spans="2:2">
      <c r="B6307" s="124"/>
    </row>
    <row r="6308" spans="2:2">
      <c r="B6308" s="124"/>
    </row>
    <row r="6309" spans="2:2">
      <c r="B6309" s="124"/>
    </row>
    <row r="6310" spans="2:2">
      <c r="B6310" s="124"/>
    </row>
    <row r="6311" spans="2:2">
      <c r="B6311" s="124"/>
    </row>
    <row r="6312" spans="2:2">
      <c r="B6312" s="124"/>
    </row>
    <row r="6313" spans="2:2">
      <c r="B6313" s="124"/>
    </row>
    <row r="6314" spans="2:2">
      <c r="B6314" s="124"/>
    </row>
    <row r="6315" spans="2:2">
      <c r="B6315" s="124"/>
    </row>
    <row r="6316" spans="2:2">
      <c r="B6316" s="124"/>
    </row>
    <row r="6317" spans="2:2">
      <c r="B6317" s="124"/>
    </row>
    <row r="6318" spans="2:2">
      <c r="B6318" s="124"/>
    </row>
    <row r="6319" spans="2:2">
      <c r="B6319" s="124"/>
    </row>
    <row r="6320" spans="2:2">
      <c r="B6320" s="124"/>
    </row>
    <row r="6321" spans="2:2">
      <c r="B6321" s="124"/>
    </row>
    <row r="6322" spans="2:2">
      <c r="B6322" s="124"/>
    </row>
    <row r="6323" spans="2:2">
      <c r="B6323" s="124"/>
    </row>
    <row r="6324" spans="2:2">
      <c r="B6324" s="124"/>
    </row>
    <row r="6325" spans="2:2">
      <c r="B6325" s="124"/>
    </row>
    <row r="6326" spans="2:2">
      <c r="B6326" s="124"/>
    </row>
    <row r="6327" spans="2:2">
      <c r="B6327" s="124"/>
    </row>
    <row r="6328" spans="2:2">
      <c r="B6328" s="124"/>
    </row>
    <row r="6329" spans="2:2">
      <c r="B6329" s="124"/>
    </row>
    <row r="6330" spans="2:2">
      <c r="B6330" s="124"/>
    </row>
    <row r="6331" spans="2:2">
      <c r="B6331" s="124"/>
    </row>
    <row r="6332" spans="2:2">
      <c r="B6332" s="124"/>
    </row>
    <row r="6333" spans="2:2">
      <c r="B6333" s="124"/>
    </row>
    <row r="6334" spans="2:2">
      <c r="B6334" s="124"/>
    </row>
    <row r="6335" spans="2:2">
      <c r="B6335" s="124"/>
    </row>
    <row r="6336" spans="2:2">
      <c r="B6336" s="124"/>
    </row>
    <row r="6337" spans="2:2">
      <c r="B6337" s="124"/>
    </row>
    <row r="6338" spans="2:2">
      <c r="B6338" s="124"/>
    </row>
    <row r="6339" spans="2:2">
      <c r="B6339" s="124"/>
    </row>
    <row r="6340" spans="2:2">
      <c r="B6340" s="124"/>
    </row>
    <row r="6341" spans="2:2">
      <c r="B6341" s="124"/>
    </row>
    <row r="6342" spans="2:2">
      <c r="B6342" s="124"/>
    </row>
    <row r="6343" spans="2:2">
      <c r="B6343" s="124"/>
    </row>
    <row r="6344" spans="2:2">
      <c r="B6344" s="124"/>
    </row>
    <row r="6345" spans="2:2">
      <c r="B6345" s="124"/>
    </row>
    <row r="6346" spans="2:2">
      <c r="B6346" s="124"/>
    </row>
    <row r="6347" spans="2:2">
      <c r="B6347" s="124"/>
    </row>
    <row r="6348" spans="2:2">
      <c r="B6348" s="124"/>
    </row>
    <row r="6349" spans="2:2">
      <c r="B6349" s="124"/>
    </row>
    <row r="6350" spans="2:2">
      <c r="B6350" s="124"/>
    </row>
    <row r="6351" spans="2:2">
      <c r="B6351" s="124"/>
    </row>
    <row r="6352" spans="2:2">
      <c r="B6352" s="124"/>
    </row>
    <row r="6353" spans="2:2">
      <c r="B6353" s="124"/>
    </row>
    <row r="6354" spans="2:2">
      <c r="B6354" s="124"/>
    </row>
    <row r="6355" spans="2:2">
      <c r="B6355" s="124"/>
    </row>
    <row r="6356" spans="2:2">
      <c r="B6356" s="124"/>
    </row>
    <row r="6357" spans="2:2">
      <c r="B6357" s="124"/>
    </row>
    <row r="6358" spans="2:2">
      <c r="B6358" s="124"/>
    </row>
    <row r="6359" spans="2:2">
      <c r="B6359" s="124"/>
    </row>
    <row r="6360" spans="2:2">
      <c r="B6360" s="124"/>
    </row>
    <row r="6361" spans="2:2">
      <c r="B6361" s="124"/>
    </row>
    <row r="6362" spans="2:2">
      <c r="B6362" s="124"/>
    </row>
    <row r="6363" spans="2:2">
      <c r="B6363" s="124"/>
    </row>
    <row r="6364" spans="2:2">
      <c r="B6364" s="124"/>
    </row>
    <row r="6365" spans="2:2">
      <c r="B6365" s="124"/>
    </row>
    <row r="6366" spans="2:2">
      <c r="B6366" s="124"/>
    </row>
    <row r="6367" spans="2:2">
      <c r="B6367" s="124"/>
    </row>
    <row r="6368" spans="2:2">
      <c r="B6368" s="124"/>
    </row>
    <row r="6369" spans="2:2">
      <c r="B6369" s="124"/>
    </row>
    <row r="6370" spans="2:2">
      <c r="B6370" s="124"/>
    </row>
    <row r="6371" spans="2:2">
      <c r="B6371" s="124"/>
    </row>
    <row r="6372" spans="2:2">
      <c r="B6372" s="124"/>
    </row>
    <row r="6373" spans="2:2">
      <c r="B6373" s="124"/>
    </row>
    <row r="6374" spans="2:2">
      <c r="B6374" s="124"/>
    </row>
    <row r="6375" spans="2:2">
      <c r="B6375" s="124"/>
    </row>
    <row r="6376" spans="2:2">
      <c r="B6376" s="124"/>
    </row>
    <row r="6377" spans="2:2">
      <c r="B6377" s="124"/>
    </row>
    <row r="6378" spans="2:2">
      <c r="B6378" s="124"/>
    </row>
    <row r="6379" spans="2:2">
      <c r="B6379" s="124"/>
    </row>
    <row r="6380" spans="2:2">
      <c r="B6380" s="124"/>
    </row>
    <row r="6381" spans="2:2">
      <c r="B6381" s="124"/>
    </row>
    <row r="6382" spans="2:2">
      <c r="B6382" s="124"/>
    </row>
    <row r="6383" spans="2:2">
      <c r="B6383" s="124"/>
    </row>
    <row r="6384" spans="2:2">
      <c r="B6384" s="124"/>
    </row>
    <row r="6385" spans="2:2">
      <c r="B6385" s="124"/>
    </row>
    <row r="6386" spans="2:2">
      <c r="B6386" s="124"/>
    </row>
    <row r="6387" spans="2:2">
      <c r="B6387" s="124"/>
    </row>
    <row r="6388" spans="2:2">
      <c r="B6388" s="124"/>
    </row>
    <row r="6389" spans="2:2">
      <c r="B6389" s="124"/>
    </row>
    <row r="6390" spans="2:2">
      <c r="B6390" s="124"/>
    </row>
    <row r="6391" spans="2:2">
      <c r="B6391" s="124"/>
    </row>
    <row r="6392" spans="2:2">
      <c r="B6392" s="124"/>
    </row>
    <row r="6393" spans="2:2">
      <c r="B6393" s="124"/>
    </row>
    <row r="6394" spans="2:2">
      <c r="B6394" s="124"/>
    </row>
    <row r="6395" spans="2:2">
      <c r="B6395" s="124"/>
    </row>
    <row r="6396" spans="2:2">
      <c r="B6396" s="124"/>
    </row>
    <row r="6397" spans="2:2">
      <c r="B6397" s="124"/>
    </row>
    <row r="6398" spans="2:2">
      <c r="B6398" s="124"/>
    </row>
    <row r="6399" spans="2:2">
      <c r="B6399" s="124"/>
    </row>
    <row r="6400" spans="2:2">
      <c r="B6400" s="124"/>
    </row>
    <row r="6401" spans="2:2">
      <c r="B6401" s="124"/>
    </row>
    <row r="6402" spans="2:2">
      <c r="B6402" s="124"/>
    </row>
    <row r="6403" spans="2:2">
      <c r="B6403" s="124"/>
    </row>
    <row r="6404" spans="2:2">
      <c r="B6404" s="124"/>
    </row>
    <row r="6405" spans="2:2">
      <c r="B6405" s="124"/>
    </row>
    <row r="6406" spans="2:2">
      <c r="B6406" s="124"/>
    </row>
    <row r="6407" spans="2:2">
      <c r="B6407" s="124"/>
    </row>
    <row r="6408" spans="2:2">
      <c r="B6408" s="124"/>
    </row>
    <row r="6409" spans="2:2">
      <c r="B6409" s="124"/>
    </row>
    <row r="6410" spans="2:2">
      <c r="B6410" s="124"/>
    </row>
    <row r="6411" spans="2:2">
      <c r="B6411" s="124"/>
    </row>
    <row r="6412" spans="2:2">
      <c r="B6412" s="124"/>
    </row>
    <row r="6413" spans="2:2">
      <c r="B6413" s="124"/>
    </row>
    <row r="6414" spans="2:2">
      <c r="B6414" s="124"/>
    </row>
    <row r="6415" spans="2:2">
      <c r="B6415" s="124"/>
    </row>
    <row r="6416" spans="2:2">
      <c r="B6416" s="124"/>
    </row>
    <row r="6417" spans="2:2">
      <c r="B6417" s="124"/>
    </row>
    <row r="6418" spans="2:2">
      <c r="B6418" s="124"/>
    </row>
    <row r="6419" spans="2:2">
      <c r="B6419" s="124"/>
    </row>
    <row r="6420" spans="2:2">
      <c r="B6420" s="124"/>
    </row>
    <row r="6421" spans="2:2">
      <c r="B6421" s="124"/>
    </row>
    <row r="6422" spans="2:2">
      <c r="B6422" s="124"/>
    </row>
    <row r="6423" spans="2:2">
      <c r="B6423" s="124"/>
    </row>
    <row r="6424" spans="2:2">
      <c r="B6424" s="124"/>
    </row>
    <row r="6425" spans="2:2">
      <c r="B6425" s="124"/>
    </row>
    <row r="6426" spans="2:2">
      <c r="B6426" s="124"/>
    </row>
    <row r="6427" spans="2:2">
      <c r="B6427" s="124"/>
    </row>
    <row r="6428" spans="2:2">
      <c r="B6428" s="124"/>
    </row>
    <row r="6429" spans="2:2">
      <c r="B6429" s="124"/>
    </row>
    <row r="6430" spans="2:2">
      <c r="B6430" s="124"/>
    </row>
    <row r="6431" spans="2:2">
      <c r="B6431" s="124"/>
    </row>
    <row r="6432" spans="2:2">
      <c r="B6432" s="124"/>
    </row>
    <row r="6433" spans="2:2">
      <c r="B6433" s="124"/>
    </row>
    <row r="6434" spans="2:2">
      <c r="B6434" s="124"/>
    </row>
    <row r="6435" spans="2:2">
      <c r="B6435" s="124"/>
    </row>
    <row r="6436" spans="2:2">
      <c r="B6436" s="124"/>
    </row>
    <row r="6437" spans="2:2">
      <c r="B6437" s="124"/>
    </row>
    <row r="6438" spans="2:2">
      <c r="B6438" s="124"/>
    </row>
    <row r="6439" spans="2:2">
      <c r="B6439" s="124"/>
    </row>
    <row r="6440" spans="2:2">
      <c r="B6440" s="124"/>
    </row>
    <row r="6441" spans="2:2">
      <c r="B6441" s="124"/>
    </row>
    <row r="6442" spans="2:2">
      <c r="B6442" s="124"/>
    </row>
    <row r="6443" spans="2:2">
      <c r="B6443" s="124"/>
    </row>
    <row r="6444" spans="2:2">
      <c r="B6444" s="124"/>
    </row>
    <row r="6445" spans="2:2">
      <c r="B6445" s="124"/>
    </row>
    <row r="6446" spans="2:2">
      <c r="B6446" s="124"/>
    </row>
    <row r="6447" spans="2:2">
      <c r="B6447" s="124"/>
    </row>
    <row r="6448" spans="2:2">
      <c r="B6448" s="124"/>
    </row>
    <row r="6449" spans="2:2">
      <c r="B6449" s="124"/>
    </row>
    <row r="6450" spans="2:2">
      <c r="B6450" s="124"/>
    </row>
    <row r="6451" spans="2:2">
      <c r="B6451" s="124"/>
    </row>
    <row r="6452" spans="2:2">
      <c r="B6452" s="124"/>
    </row>
    <row r="6453" spans="2:2">
      <c r="B6453" s="124"/>
    </row>
    <row r="6454" spans="2:2">
      <c r="B6454" s="124"/>
    </row>
    <row r="6455" spans="2:2">
      <c r="B6455" s="124"/>
    </row>
    <row r="6456" spans="2:2">
      <c r="B6456" s="124"/>
    </row>
    <row r="6457" spans="2:2">
      <c r="B6457" s="124"/>
    </row>
    <row r="6458" spans="2:2">
      <c r="B6458" s="124"/>
    </row>
    <row r="6459" spans="2:2">
      <c r="B6459" s="124"/>
    </row>
    <row r="6460" spans="2:2">
      <c r="B6460" s="124"/>
    </row>
    <row r="6461" spans="2:2">
      <c r="B6461" s="124"/>
    </row>
    <row r="6462" spans="2:2">
      <c r="B6462" s="124"/>
    </row>
    <row r="6463" spans="2:2">
      <c r="B6463" s="124"/>
    </row>
    <row r="6464" spans="2:2">
      <c r="B6464" s="124"/>
    </row>
    <row r="6465" spans="2:2">
      <c r="B6465" s="124"/>
    </row>
    <row r="6466" spans="2:2">
      <c r="B6466" s="124"/>
    </row>
    <row r="6467" spans="2:2">
      <c r="B6467" s="124"/>
    </row>
    <row r="6468" spans="2:2">
      <c r="B6468" s="124"/>
    </row>
    <row r="6469" spans="2:2">
      <c r="B6469" s="124"/>
    </row>
    <row r="6470" spans="2:2">
      <c r="B6470" s="124"/>
    </row>
    <row r="6471" spans="2:2">
      <c r="B6471" s="124"/>
    </row>
    <row r="6472" spans="2:2">
      <c r="B6472" s="124"/>
    </row>
    <row r="6473" spans="2:2">
      <c r="B6473" s="124"/>
    </row>
    <row r="6474" spans="2:2">
      <c r="B6474" s="124"/>
    </row>
    <row r="6475" spans="2:2">
      <c r="B6475" s="124"/>
    </row>
    <row r="6476" spans="2:2">
      <c r="B6476" s="124"/>
    </row>
    <row r="6477" spans="2:2">
      <c r="B6477" s="124"/>
    </row>
    <row r="6478" spans="2:2">
      <c r="B6478" s="124"/>
    </row>
    <row r="6479" spans="2:2">
      <c r="B6479" s="124"/>
    </row>
    <row r="6480" spans="2:2">
      <c r="B6480" s="124"/>
    </row>
    <row r="6481" spans="2:2">
      <c r="B6481" s="124"/>
    </row>
    <row r="6482" spans="2:2">
      <c r="B6482" s="124"/>
    </row>
    <row r="6483" spans="2:2">
      <c r="B6483" s="124"/>
    </row>
    <row r="6484" spans="2:2">
      <c r="B6484" s="124"/>
    </row>
    <row r="6485" spans="2:2">
      <c r="B6485" s="124"/>
    </row>
    <row r="6486" spans="2:2">
      <c r="B6486" s="124"/>
    </row>
    <row r="6487" spans="2:2">
      <c r="B6487" s="124"/>
    </row>
    <row r="6488" spans="2:2">
      <c r="B6488" s="124"/>
    </row>
    <row r="6489" spans="2:2">
      <c r="B6489" s="124"/>
    </row>
    <row r="6490" spans="2:2">
      <c r="B6490" s="124"/>
    </row>
    <row r="6491" spans="2:2">
      <c r="B6491" s="124"/>
    </row>
    <row r="6492" spans="2:2">
      <c r="B6492" s="124"/>
    </row>
    <row r="6493" spans="2:2">
      <c r="B6493" s="124"/>
    </row>
    <row r="6494" spans="2:2">
      <c r="B6494" s="124"/>
    </row>
    <row r="6495" spans="2:2">
      <c r="B6495" s="124"/>
    </row>
    <row r="6496" spans="2:2">
      <c r="B6496" s="124"/>
    </row>
    <row r="6497" spans="2:2">
      <c r="B6497" s="124"/>
    </row>
    <row r="6498" spans="2:2">
      <c r="B6498" s="124"/>
    </row>
    <row r="6499" spans="2:2">
      <c r="B6499" s="124"/>
    </row>
    <row r="6500" spans="2:2">
      <c r="B6500" s="124"/>
    </row>
    <row r="6501" spans="2:2">
      <c r="B6501" s="124"/>
    </row>
    <row r="6502" spans="2:2">
      <c r="B6502" s="124"/>
    </row>
    <row r="6503" spans="2:2">
      <c r="B6503" s="124"/>
    </row>
    <row r="6504" spans="2:2">
      <c r="B6504" s="124"/>
    </row>
    <row r="6505" spans="2:2">
      <c r="B6505" s="124"/>
    </row>
    <row r="6506" spans="2:2">
      <c r="B6506" s="124"/>
    </row>
    <row r="6507" spans="2:2">
      <c r="B6507" s="124"/>
    </row>
    <row r="6508" spans="2:2">
      <c r="B6508" s="124"/>
    </row>
    <row r="6509" spans="2:2">
      <c r="B6509" s="124"/>
    </row>
    <row r="6510" spans="2:2">
      <c r="B6510" s="124"/>
    </row>
    <row r="6511" spans="2:2">
      <c r="B6511" s="124"/>
    </row>
    <row r="6512" spans="2:2">
      <c r="B6512" s="124"/>
    </row>
    <row r="6513" spans="2:2">
      <c r="B6513" s="124"/>
    </row>
    <row r="6514" spans="2:2">
      <c r="B6514" s="124"/>
    </row>
    <row r="6515" spans="2:2">
      <c r="B6515" s="124"/>
    </row>
    <row r="6516" spans="2:2">
      <c r="B6516" s="124"/>
    </row>
    <row r="6517" spans="2:2">
      <c r="B6517" s="124"/>
    </row>
    <row r="6518" spans="2:2">
      <c r="B6518" s="124"/>
    </row>
    <row r="6519" spans="2:2">
      <c r="B6519" s="124"/>
    </row>
    <row r="6520" spans="2:2">
      <c r="B6520" s="124"/>
    </row>
    <row r="6521" spans="2:2">
      <c r="B6521" s="124"/>
    </row>
    <row r="6522" spans="2:2">
      <c r="B6522" s="124"/>
    </row>
    <row r="6523" spans="2:2">
      <c r="B6523" s="124"/>
    </row>
    <row r="6524" spans="2:2">
      <c r="B6524" s="124"/>
    </row>
    <row r="6525" spans="2:2">
      <c r="B6525" s="124"/>
    </row>
    <row r="6526" spans="2:2">
      <c r="B6526" s="124"/>
    </row>
    <row r="6527" spans="2:2">
      <c r="B6527" s="124"/>
    </row>
    <row r="6528" spans="2:2">
      <c r="B6528" s="124"/>
    </row>
    <row r="6529" spans="2:2">
      <c r="B6529" s="124"/>
    </row>
    <row r="6530" spans="2:2">
      <c r="B6530" s="124"/>
    </row>
    <row r="6531" spans="2:2">
      <c r="B6531" s="124"/>
    </row>
    <row r="6532" spans="2:2">
      <c r="B6532" s="124"/>
    </row>
    <row r="6533" spans="2:2">
      <c r="B6533" s="124"/>
    </row>
    <row r="6534" spans="2:2">
      <c r="B6534" s="124"/>
    </row>
    <row r="6535" spans="2:2">
      <c r="B6535" s="124"/>
    </row>
    <row r="6536" spans="2:2">
      <c r="B6536" s="124"/>
    </row>
    <row r="6537" spans="2:2">
      <c r="B6537" s="124"/>
    </row>
    <row r="6538" spans="2:2">
      <c r="B6538" s="124"/>
    </row>
    <row r="6539" spans="2:2">
      <c r="B6539" s="124"/>
    </row>
    <row r="6540" spans="2:2">
      <c r="B6540" s="124"/>
    </row>
    <row r="6541" spans="2:2">
      <c r="B6541" s="124"/>
    </row>
    <row r="6542" spans="2:2">
      <c r="B6542" s="124"/>
    </row>
    <row r="6543" spans="2:2">
      <c r="B6543" s="124"/>
    </row>
    <row r="6544" spans="2:2">
      <c r="B6544" s="124"/>
    </row>
    <row r="6545" spans="2:2">
      <c r="B6545" s="124"/>
    </row>
    <row r="6546" spans="2:2">
      <c r="B6546" s="124"/>
    </row>
    <row r="6547" spans="2:2">
      <c r="B6547" s="124"/>
    </row>
    <row r="6548" spans="2:2">
      <c r="B6548" s="124"/>
    </row>
    <row r="6549" spans="2:2">
      <c r="B6549" s="124"/>
    </row>
    <row r="6550" spans="2:2">
      <c r="B6550" s="124"/>
    </row>
    <row r="6551" spans="2:2">
      <c r="B6551" s="124"/>
    </row>
    <row r="6552" spans="2:2">
      <c r="B6552" s="124"/>
    </row>
    <row r="6553" spans="2:2">
      <c r="B6553" s="124"/>
    </row>
    <row r="6554" spans="2:2">
      <c r="B6554" s="124"/>
    </row>
    <row r="6555" spans="2:2">
      <c r="B6555" s="124"/>
    </row>
    <row r="6556" spans="2:2">
      <c r="B6556" s="124"/>
    </row>
    <row r="6557" spans="2:2">
      <c r="B6557" s="124"/>
    </row>
    <row r="6558" spans="2:2">
      <c r="B6558" s="124"/>
    </row>
    <row r="6559" spans="2:2">
      <c r="B6559" s="124"/>
    </row>
    <row r="6560" spans="2:2">
      <c r="B6560" s="124"/>
    </row>
    <row r="6561" spans="2:2">
      <c r="B6561" s="124"/>
    </row>
    <row r="6562" spans="2:2">
      <c r="B6562" s="124"/>
    </row>
    <row r="6563" spans="2:2">
      <c r="B6563" s="124"/>
    </row>
    <row r="6564" spans="2:2">
      <c r="B6564" s="124"/>
    </row>
    <row r="6565" spans="2:2">
      <c r="B6565" s="124"/>
    </row>
    <row r="6566" spans="2:2">
      <c r="B6566" s="124"/>
    </row>
    <row r="6567" spans="2:2">
      <c r="B6567" s="124"/>
    </row>
    <row r="6568" spans="2:2">
      <c r="B6568" s="124"/>
    </row>
    <row r="6569" spans="2:2">
      <c r="B6569" s="124"/>
    </row>
    <row r="6570" spans="2:2">
      <c r="B6570" s="124"/>
    </row>
    <row r="6571" spans="2:2">
      <c r="B6571" s="124"/>
    </row>
    <row r="6572" spans="2:2">
      <c r="B6572" s="124"/>
    </row>
    <row r="6573" spans="2:2">
      <c r="B6573" s="124"/>
    </row>
    <row r="6574" spans="2:2">
      <c r="B6574" s="124"/>
    </row>
    <row r="6575" spans="2:2">
      <c r="B6575" s="124"/>
    </row>
    <row r="6576" spans="2:2">
      <c r="B6576" s="124"/>
    </row>
    <row r="6577" spans="2:2">
      <c r="B6577" s="124"/>
    </row>
    <row r="6578" spans="2:2">
      <c r="B6578" s="124"/>
    </row>
    <row r="6579" spans="2:2">
      <c r="B6579" s="124"/>
    </row>
    <row r="6580" spans="2:2">
      <c r="B6580" s="124"/>
    </row>
    <row r="6581" spans="2:2">
      <c r="B6581" s="124"/>
    </row>
    <row r="6582" spans="2:2">
      <c r="B6582" s="124"/>
    </row>
    <row r="6583" spans="2:2">
      <c r="B6583" s="124"/>
    </row>
    <row r="6584" spans="2:2">
      <c r="B6584" s="124"/>
    </row>
    <row r="6585" spans="2:2">
      <c r="B6585" s="124"/>
    </row>
    <row r="6586" spans="2:2">
      <c r="B6586" s="124"/>
    </row>
    <row r="6587" spans="2:2">
      <c r="B6587" s="124"/>
    </row>
    <row r="6588" spans="2:2">
      <c r="B6588" s="124"/>
    </row>
    <row r="6589" spans="2:2">
      <c r="B6589" s="124"/>
    </row>
    <row r="6590" spans="2:2">
      <c r="B6590" s="124"/>
    </row>
    <row r="6591" spans="2:2">
      <c r="B6591" s="124"/>
    </row>
    <row r="6592" spans="2:2">
      <c r="B6592" s="124"/>
    </row>
    <row r="6593" spans="2:2">
      <c r="B6593" s="124"/>
    </row>
    <row r="6594" spans="2:2">
      <c r="B6594" s="124"/>
    </row>
    <row r="6595" spans="2:2">
      <c r="B6595" s="124"/>
    </row>
    <row r="6596" spans="2:2">
      <c r="B6596" s="124"/>
    </row>
    <row r="6597" spans="2:2">
      <c r="B6597" s="124"/>
    </row>
    <row r="6598" spans="2:2">
      <c r="B6598" s="124"/>
    </row>
    <row r="6599" spans="2:2">
      <c r="B6599" s="124"/>
    </row>
    <row r="6600" spans="2:2">
      <c r="B6600" s="124"/>
    </row>
    <row r="6601" spans="2:2">
      <c r="B6601" s="124"/>
    </row>
    <row r="6602" spans="2:2">
      <c r="B6602" s="124"/>
    </row>
    <row r="6603" spans="2:2">
      <c r="B6603" s="124"/>
    </row>
    <row r="6604" spans="2:2">
      <c r="B6604" s="124"/>
    </row>
    <row r="6605" spans="2:2">
      <c r="B6605" s="124"/>
    </row>
    <row r="6606" spans="2:2">
      <c r="B6606" s="124"/>
    </row>
    <row r="6607" spans="2:2">
      <c r="B6607" s="124"/>
    </row>
    <row r="6608" spans="2:2">
      <c r="B6608" s="124"/>
    </row>
    <row r="6609" spans="2:2">
      <c r="B6609" s="124"/>
    </row>
    <row r="6610" spans="2:2">
      <c r="B6610" s="124"/>
    </row>
    <row r="6611" spans="2:2">
      <c r="B6611" s="124"/>
    </row>
    <row r="6612" spans="2:2">
      <c r="B6612" s="124"/>
    </row>
    <row r="6613" spans="2:2">
      <c r="B6613" s="124"/>
    </row>
    <row r="6614" spans="2:2">
      <c r="B6614" s="124"/>
    </row>
    <row r="6615" spans="2:2">
      <c r="B6615" s="124"/>
    </row>
    <row r="6616" spans="2:2">
      <c r="B6616" s="124"/>
    </row>
    <row r="6617" spans="2:2">
      <c r="B6617" s="124"/>
    </row>
    <row r="6618" spans="2:2">
      <c r="B6618" s="124"/>
    </row>
    <row r="6619" spans="2:2">
      <c r="B6619" s="124"/>
    </row>
    <row r="6620" spans="2:2">
      <c r="B6620" s="124"/>
    </row>
    <row r="6621" spans="2:2">
      <c r="B6621" s="124"/>
    </row>
    <row r="6622" spans="2:2">
      <c r="B6622" s="124"/>
    </row>
    <row r="6623" spans="2:2">
      <c r="B6623" s="124"/>
    </row>
    <row r="6624" spans="2:2">
      <c r="B6624" s="124"/>
    </row>
    <row r="6625" spans="2:2">
      <c r="B6625" s="124"/>
    </row>
    <row r="6626" spans="2:2">
      <c r="B6626" s="124"/>
    </row>
    <row r="6627" spans="2:2">
      <c r="B6627" s="124"/>
    </row>
    <row r="6628" spans="2:2">
      <c r="B6628" s="124"/>
    </row>
    <row r="6629" spans="2:2">
      <c r="B6629" s="124"/>
    </row>
    <row r="6630" spans="2:2">
      <c r="B6630" s="124"/>
    </row>
    <row r="6631" spans="2:2">
      <c r="B6631" s="124"/>
    </row>
    <row r="6632" spans="2:2">
      <c r="B6632" s="124"/>
    </row>
    <row r="6633" spans="2:2">
      <c r="B6633" s="124"/>
    </row>
    <row r="6634" spans="2:2">
      <c r="B6634" s="124"/>
    </row>
    <row r="6635" spans="2:2">
      <c r="B6635" s="124"/>
    </row>
    <row r="6636" spans="2:2">
      <c r="B6636" s="124"/>
    </row>
    <row r="6637" spans="2:2">
      <c r="B6637" s="124"/>
    </row>
    <row r="6638" spans="2:2">
      <c r="B6638" s="124"/>
    </row>
    <row r="6639" spans="2:2">
      <c r="B6639" s="124"/>
    </row>
    <row r="6640" spans="2:2">
      <c r="B6640" s="124"/>
    </row>
    <row r="6641" spans="2:2">
      <c r="B6641" s="124"/>
    </row>
    <row r="6642" spans="2:2">
      <c r="B6642" s="124"/>
    </row>
    <row r="6643" spans="2:2">
      <c r="B6643" s="124"/>
    </row>
    <row r="6644" spans="2:2">
      <c r="B6644" s="124"/>
    </row>
    <row r="6645" spans="2:2">
      <c r="B6645" s="124"/>
    </row>
    <row r="6646" spans="2:2">
      <c r="B6646" s="124"/>
    </row>
    <row r="6647" spans="2:2">
      <c r="B6647" s="124"/>
    </row>
    <row r="6648" spans="2:2">
      <c r="B6648" s="124"/>
    </row>
    <row r="6649" spans="2:2">
      <c r="B6649" s="124"/>
    </row>
    <row r="6650" spans="2:2">
      <c r="B6650" s="124"/>
    </row>
    <row r="6651" spans="2:2">
      <c r="B6651" s="124"/>
    </row>
    <row r="6652" spans="2:2">
      <c r="B6652" s="124"/>
    </row>
    <row r="6653" spans="2:2">
      <c r="B6653" s="124"/>
    </row>
    <row r="6654" spans="2:2">
      <c r="B6654" s="124"/>
    </row>
    <row r="6655" spans="2:2">
      <c r="B6655" s="124"/>
    </row>
    <row r="6656" spans="2:2">
      <c r="B6656" s="124"/>
    </row>
    <row r="6657" spans="2:2">
      <c r="B6657" s="124"/>
    </row>
    <row r="6658" spans="2:2">
      <c r="B6658" s="124"/>
    </row>
    <row r="6659" spans="2:2">
      <c r="B6659" s="124"/>
    </row>
    <row r="6660" spans="2:2">
      <c r="B6660" s="124"/>
    </row>
    <row r="6661" spans="2:2">
      <c r="B6661" s="124"/>
    </row>
    <row r="6662" spans="2:2">
      <c r="B6662" s="124"/>
    </row>
    <row r="6663" spans="2:2">
      <c r="B6663" s="124"/>
    </row>
    <row r="6664" spans="2:2">
      <c r="B6664" s="124"/>
    </row>
    <row r="6665" spans="2:2">
      <c r="B6665" s="124"/>
    </row>
    <row r="6666" spans="2:2">
      <c r="B6666" s="124"/>
    </row>
    <row r="6667" spans="2:2">
      <c r="B6667" s="124"/>
    </row>
    <row r="6668" spans="2:2">
      <c r="B6668" s="124"/>
    </row>
    <row r="6669" spans="2:2">
      <c r="B6669" s="124"/>
    </row>
    <row r="6670" spans="2:2">
      <c r="B6670" s="124"/>
    </row>
    <row r="6671" spans="2:2">
      <c r="B6671" s="124"/>
    </row>
    <row r="6672" spans="2:2">
      <c r="B6672" s="124"/>
    </row>
    <row r="6673" spans="2:2">
      <c r="B6673" s="124"/>
    </row>
    <row r="6674" spans="2:2">
      <c r="B6674" s="124"/>
    </row>
    <row r="6675" spans="2:2">
      <c r="B6675" s="124"/>
    </row>
    <row r="6676" spans="2:2">
      <c r="B6676" s="124"/>
    </row>
    <row r="6677" spans="2:2">
      <c r="B6677" s="124"/>
    </row>
    <row r="6678" spans="2:2">
      <c r="B6678" s="124"/>
    </row>
    <row r="6679" spans="2:2">
      <c r="B6679" s="124"/>
    </row>
    <row r="6680" spans="2:2">
      <c r="B6680" s="124"/>
    </row>
    <row r="6681" spans="2:2">
      <c r="B6681" s="124"/>
    </row>
    <row r="6682" spans="2:2">
      <c r="B6682" s="124"/>
    </row>
    <row r="6683" spans="2:2">
      <c r="B6683" s="124"/>
    </row>
    <row r="6684" spans="2:2">
      <c r="B6684" s="124"/>
    </row>
    <row r="6685" spans="2:2">
      <c r="B6685" s="124"/>
    </row>
    <row r="6686" spans="2:2">
      <c r="B6686" s="124"/>
    </row>
    <row r="6687" spans="2:2">
      <c r="B6687" s="124"/>
    </row>
    <row r="6688" spans="2:2">
      <c r="B6688" s="124"/>
    </row>
    <row r="6689" spans="2:2">
      <c r="B6689" s="124"/>
    </row>
    <row r="6690" spans="2:2">
      <c r="B6690" s="124"/>
    </row>
    <row r="6691" spans="2:2">
      <c r="B6691" s="124"/>
    </row>
    <row r="6692" spans="2:2">
      <c r="B6692" s="124"/>
    </row>
    <row r="6693" spans="2:2">
      <c r="B6693" s="124"/>
    </row>
    <row r="6694" spans="2:2">
      <c r="B6694" s="124"/>
    </row>
    <row r="6695" spans="2:2">
      <c r="B6695" s="124"/>
    </row>
    <row r="6696" spans="2:2">
      <c r="B6696" s="124"/>
    </row>
    <row r="6697" spans="2:2">
      <c r="B6697" s="124"/>
    </row>
    <row r="6698" spans="2:2">
      <c r="B6698" s="124"/>
    </row>
    <row r="6699" spans="2:2">
      <c r="B6699" s="124"/>
    </row>
    <row r="6700" spans="2:2">
      <c r="B6700" s="124"/>
    </row>
    <row r="6701" spans="2:2">
      <c r="B6701" s="124"/>
    </row>
    <row r="6702" spans="2:2">
      <c r="B6702" s="124"/>
    </row>
    <row r="6703" spans="2:2">
      <c r="B6703" s="124"/>
    </row>
    <row r="6704" spans="2:2">
      <c r="B6704" s="124"/>
    </row>
    <row r="6705" spans="2:2">
      <c r="B6705" s="124"/>
    </row>
    <row r="6706" spans="2:2">
      <c r="B6706" s="124"/>
    </row>
    <row r="6707" spans="2:2">
      <c r="B6707" s="124"/>
    </row>
    <row r="6708" spans="2:2">
      <c r="B6708" s="124"/>
    </row>
    <row r="6709" spans="2:2">
      <c r="B6709" s="124"/>
    </row>
    <row r="6710" spans="2:2">
      <c r="B6710" s="124"/>
    </row>
    <row r="6711" spans="2:2">
      <c r="B6711" s="124"/>
    </row>
    <row r="6712" spans="2:2">
      <c r="B6712" s="124"/>
    </row>
    <row r="6713" spans="2:2">
      <c r="B6713" s="124"/>
    </row>
    <row r="6714" spans="2:2">
      <c r="B6714" s="124"/>
    </row>
    <row r="6715" spans="2:2">
      <c r="B6715" s="124"/>
    </row>
    <row r="6716" spans="2:2">
      <c r="B6716" s="124"/>
    </row>
    <row r="6717" spans="2:2">
      <c r="B6717" s="124"/>
    </row>
    <row r="6718" spans="2:2">
      <c r="B6718" s="124"/>
    </row>
    <row r="6719" spans="2:2">
      <c r="B6719" s="124"/>
    </row>
    <row r="6720" spans="2:2">
      <c r="B6720" s="124"/>
    </row>
    <row r="6721" spans="2:2">
      <c r="B6721" s="124"/>
    </row>
    <row r="6722" spans="2:2">
      <c r="B6722" s="124"/>
    </row>
    <row r="6723" spans="2:2">
      <c r="B6723" s="124"/>
    </row>
    <row r="6724" spans="2:2">
      <c r="B6724" s="124"/>
    </row>
    <row r="6725" spans="2:2">
      <c r="B6725" s="124"/>
    </row>
    <row r="6726" spans="2:2">
      <c r="B6726" s="124"/>
    </row>
    <row r="6727" spans="2:2">
      <c r="B6727" s="124"/>
    </row>
    <row r="6728" spans="2:2">
      <c r="B6728" s="124"/>
    </row>
    <row r="6729" spans="2:2">
      <c r="B6729" s="124"/>
    </row>
    <row r="6730" spans="2:2">
      <c r="B6730" s="124"/>
    </row>
    <row r="6731" spans="2:2">
      <c r="B6731" s="124"/>
    </row>
    <row r="6732" spans="2:2">
      <c r="B6732" s="124"/>
    </row>
    <row r="6733" spans="2:2">
      <c r="B6733" s="124"/>
    </row>
    <row r="6734" spans="2:2">
      <c r="B6734" s="124"/>
    </row>
    <row r="6735" spans="2:2">
      <c r="B6735" s="124"/>
    </row>
    <row r="6736" spans="2:2">
      <c r="B6736" s="124"/>
    </row>
    <row r="6737" spans="2:2">
      <c r="B6737" s="124"/>
    </row>
    <row r="6738" spans="2:2">
      <c r="B6738" s="124"/>
    </row>
    <row r="6739" spans="2:2">
      <c r="B6739" s="124"/>
    </row>
    <row r="6740" spans="2:2">
      <c r="B6740" s="124"/>
    </row>
    <row r="6741" spans="2:2">
      <c r="B6741" s="124"/>
    </row>
    <row r="6742" spans="2:2">
      <c r="B6742" s="124"/>
    </row>
    <row r="6743" spans="2:2">
      <c r="B6743" s="124"/>
    </row>
    <row r="6744" spans="2:2">
      <c r="B6744" s="124"/>
    </row>
    <row r="6745" spans="2:2">
      <c r="B6745" s="124"/>
    </row>
    <row r="6746" spans="2:2">
      <c r="B6746" s="124"/>
    </row>
    <row r="6747" spans="2:2">
      <c r="B6747" s="124"/>
    </row>
    <row r="6748" spans="2:2">
      <c r="B6748" s="124"/>
    </row>
    <row r="6749" spans="2:2">
      <c r="B6749" s="124"/>
    </row>
    <row r="6750" spans="2:2">
      <c r="B6750" s="124"/>
    </row>
    <row r="6751" spans="2:2">
      <c r="B6751" s="124"/>
    </row>
    <row r="6752" spans="2:2">
      <c r="B6752" s="124"/>
    </row>
    <row r="6753" spans="2:2">
      <c r="B6753" s="124"/>
    </row>
    <row r="6754" spans="2:2">
      <c r="B6754" s="124"/>
    </row>
    <row r="6755" spans="2:2">
      <c r="B6755" s="124"/>
    </row>
    <row r="6756" spans="2:2">
      <c r="B6756" s="124"/>
    </row>
    <row r="6757" spans="2:2">
      <c r="B6757" s="124"/>
    </row>
    <row r="6758" spans="2:2">
      <c r="B6758" s="124"/>
    </row>
    <row r="6759" spans="2:2">
      <c r="B6759" s="124"/>
    </row>
    <row r="6760" spans="2:2">
      <c r="B6760" s="124"/>
    </row>
    <row r="6761" spans="2:2">
      <c r="B6761" s="124"/>
    </row>
    <row r="6762" spans="2:2">
      <c r="B6762" s="124"/>
    </row>
    <row r="6763" spans="2:2">
      <c r="B6763" s="124"/>
    </row>
    <row r="6764" spans="2:2">
      <c r="B6764" s="124"/>
    </row>
    <row r="6765" spans="2:2">
      <c r="B6765" s="124"/>
    </row>
    <row r="6766" spans="2:2">
      <c r="B6766" s="124"/>
    </row>
    <row r="6767" spans="2:2">
      <c r="B6767" s="124"/>
    </row>
    <row r="6768" spans="2:2">
      <c r="B6768" s="124"/>
    </row>
    <row r="6769" spans="2:2">
      <c r="B6769" s="124"/>
    </row>
    <row r="6770" spans="2:2">
      <c r="B6770" s="124"/>
    </row>
    <row r="6771" spans="2:2">
      <c r="B6771" s="124"/>
    </row>
    <row r="6772" spans="2:2">
      <c r="B6772" s="124"/>
    </row>
    <row r="6773" spans="2:2">
      <c r="B6773" s="124"/>
    </row>
    <row r="6774" spans="2:2">
      <c r="B6774" s="124"/>
    </row>
    <row r="6775" spans="2:2">
      <c r="B6775" s="124"/>
    </row>
    <row r="6776" spans="2:2">
      <c r="B6776" s="124"/>
    </row>
    <row r="6777" spans="2:2">
      <c r="B6777" s="124"/>
    </row>
    <row r="6778" spans="2:2">
      <c r="B6778" s="124"/>
    </row>
    <row r="6779" spans="2:2">
      <c r="B6779" s="124"/>
    </row>
    <row r="6780" spans="2:2">
      <c r="B6780" s="124"/>
    </row>
    <row r="6781" spans="2:2">
      <c r="B6781" s="124"/>
    </row>
    <row r="6782" spans="2:2">
      <c r="B6782" s="124"/>
    </row>
    <row r="6783" spans="2:2">
      <c r="B6783" s="124"/>
    </row>
    <row r="6784" spans="2:2">
      <c r="B6784" s="124"/>
    </row>
    <row r="6785" spans="2:2">
      <c r="B6785" s="124"/>
    </row>
    <row r="6786" spans="2:2">
      <c r="B6786" s="124"/>
    </row>
    <row r="6787" spans="2:2">
      <c r="B6787" s="124"/>
    </row>
    <row r="6788" spans="2:2">
      <c r="B6788" s="124"/>
    </row>
    <row r="6789" spans="2:2">
      <c r="B6789" s="124"/>
    </row>
    <row r="6790" spans="2:2">
      <c r="B6790" s="124"/>
    </row>
    <row r="6791" spans="2:2">
      <c r="B6791" s="124"/>
    </row>
    <row r="6792" spans="2:2">
      <c r="B6792" s="124"/>
    </row>
    <row r="6793" spans="2:2">
      <c r="B6793" s="124"/>
    </row>
    <row r="6794" spans="2:2">
      <c r="B6794" s="124"/>
    </row>
    <row r="6795" spans="2:2">
      <c r="B6795" s="124"/>
    </row>
    <row r="6796" spans="2:2">
      <c r="B6796" s="124"/>
    </row>
    <row r="6797" spans="2:2">
      <c r="B6797" s="124"/>
    </row>
    <row r="6798" spans="2:2">
      <c r="B6798" s="124"/>
    </row>
    <row r="6799" spans="2:2">
      <c r="B6799" s="124"/>
    </row>
    <row r="6800" spans="2:2">
      <c r="B6800" s="124"/>
    </row>
    <row r="6801" spans="2:2">
      <c r="B6801" s="124"/>
    </row>
    <row r="6802" spans="2:2">
      <c r="B6802" s="124"/>
    </row>
    <row r="6803" spans="2:2">
      <c r="B6803" s="124"/>
    </row>
    <row r="6804" spans="2:2">
      <c r="B6804" s="124"/>
    </row>
    <row r="6805" spans="2:2">
      <c r="B6805" s="124"/>
    </row>
    <row r="6806" spans="2:2">
      <c r="B6806" s="124"/>
    </row>
    <row r="6807" spans="2:2">
      <c r="B6807" s="124"/>
    </row>
    <row r="6808" spans="2:2">
      <c r="B6808" s="124"/>
    </row>
    <row r="6809" spans="2:2">
      <c r="B6809" s="124"/>
    </row>
    <row r="6810" spans="2:2">
      <c r="B6810" s="124"/>
    </row>
    <row r="6811" spans="2:2">
      <c r="B6811" s="124"/>
    </row>
    <row r="6812" spans="2:2">
      <c r="B6812" s="124"/>
    </row>
    <row r="6813" spans="2:2">
      <c r="B6813" s="124"/>
    </row>
    <row r="6814" spans="2:2">
      <c r="B6814" s="124"/>
    </row>
    <row r="6815" spans="2:2">
      <c r="B6815" s="124"/>
    </row>
    <row r="6816" spans="2:2">
      <c r="B6816" s="124"/>
    </row>
    <row r="6817" spans="2:2">
      <c r="B6817" s="124"/>
    </row>
    <row r="6818" spans="2:2">
      <c r="B6818" s="124"/>
    </row>
    <row r="6819" spans="2:2">
      <c r="B6819" s="124"/>
    </row>
    <row r="6820" spans="2:2">
      <c r="B6820" s="124"/>
    </row>
    <row r="6821" spans="2:2">
      <c r="B6821" s="124"/>
    </row>
    <row r="6822" spans="2:2">
      <c r="B6822" s="124"/>
    </row>
    <row r="6823" spans="2:2">
      <c r="B6823" s="124"/>
    </row>
    <row r="6824" spans="2:2">
      <c r="B6824" s="124"/>
    </row>
    <row r="6825" spans="2:2">
      <c r="B6825" s="124"/>
    </row>
    <row r="6826" spans="2:2">
      <c r="B6826" s="124"/>
    </row>
    <row r="6827" spans="2:2">
      <c r="B6827" s="124"/>
    </row>
    <row r="6828" spans="2:2">
      <c r="B6828" s="124"/>
    </row>
    <row r="6829" spans="2:2">
      <c r="B6829" s="124"/>
    </row>
    <row r="6830" spans="2:2">
      <c r="B6830" s="124"/>
    </row>
    <row r="6831" spans="2:2">
      <c r="B6831" s="124"/>
    </row>
    <row r="6832" spans="2:2">
      <c r="B6832" s="124"/>
    </row>
    <row r="6833" spans="2:2">
      <c r="B6833" s="124"/>
    </row>
    <row r="6834" spans="2:2">
      <c r="B6834" s="124"/>
    </row>
    <row r="6835" spans="2:2">
      <c r="B6835" s="124"/>
    </row>
    <row r="6836" spans="2:2">
      <c r="B6836" s="124"/>
    </row>
    <row r="6837" spans="2:2">
      <c r="B6837" s="124"/>
    </row>
    <row r="6838" spans="2:2">
      <c r="B6838" s="124"/>
    </row>
    <row r="6839" spans="2:2">
      <c r="B6839" s="124"/>
    </row>
    <row r="6840" spans="2:2">
      <c r="B6840" s="124"/>
    </row>
    <row r="6841" spans="2:2">
      <c r="B6841" s="124"/>
    </row>
    <row r="6842" spans="2:2">
      <c r="B6842" s="124"/>
    </row>
    <row r="6843" spans="2:2">
      <c r="B6843" s="124"/>
    </row>
    <row r="6844" spans="2:2">
      <c r="B6844" s="124"/>
    </row>
    <row r="6845" spans="2:2">
      <c r="B6845" s="124"/>
    </row>
    <row r="6846" spans="2:2">
      <c r="B6846" s="124"/>
    </row>
    <row r="6847" spans="2:2">
      <c r="B6847" s="124"/>
    </row>
    <row r="6848" spans="2:2">
      <c r="B6848" s="124"/>
    </row>
    <row r="6849" spans="2:2">
      <c r="B6849" s="124"/>
    </row>
    <row r="6850" spans="2:2">
      <c r="B6850" s="124"/>
    </row>
    <row r="6851" spans="2:2">
      <c r="B6851" s="124"/>
    </row>
    <row r="6852" spans="2:2">
      <c r="B6852" s="124"/>
    </row>
    <row r="6853" spans="2:2">
      <c r="B6853" s="124"/>
    </row>
    <row r="6854" spans="2:2">
      <c r="B6854" s="124"/>
    </row>
    <row r="6855" spans="2:2">
      <c r="B6855" s="124"/>
    </row>
    <row r="6856" spans="2:2">
      <c r="B6856" s="124"/>
    </row>
    <row r="6857" spans="2:2">
      <c r="B6857" s="124"/>
    </row>
    <row r="6858" spans="2:2">
      <c r="B6858" s="124"/>
    </row>
    <row r="6859" spans="2:2">
      <c r="B6859" s="124"/>
    </row>
    <row r="6860" spans="2:2">
      <c r="B6860" s="124"/>
    </row>
    <row r="6861" spans="2:2">
      <c r="B6861" s="124"/>
    </row>
    <row r="6862" spans="2:2">
      <c r="B6862" s="124"/>
    </row>
    <row r="6863" spans="2:2">
      <c r="B6863" s="124"/>
    </row>
    <row r="6864" spans="2:2">
      <c r="B6864" s="124"/>
    </row>
    <row r="6865" spans="2:2">
      <c r="B6865" s="124"/>
    </row>
    <row r="6866" spans="2:2">
      <c r="B6866" s="124"/>
    </row>
    <row r="6867" spans="2:2">
      <c r="B6867" s="124"/>
    </row>
    <row r="6868" spans="2:2">
      <c r="B6868" s="124"/>
    </row>
    <row r="6869" spans="2:2">
      <c r="B6869" s="124"/>
    </row>
    <row r="6870" spans="2:2">
      <c r="B6870" s="124"/>
    </row>
    <row r="6871" spans="2:2">
      <c r="B6871" s="124"/>
    </row>
    <row r="6872" spans="2:2">
      <c r="B6872" s="124"/>
    </row>
    <row r="6873" spans="2:2">
      <c r="B6873" s="124"/>
    </row>
    <row r="6874" spans="2:2">
      <c r="B6874" s="124"/>
    </row>
    <row r="6875" spans="2:2">
      <c r="B6875" s="124"/>
    </row>
    <row r="6876" spans="2:2">
      <c r="B6876" s="124"/>
    </row>
    <row r="6877" spans="2:2">
      <c r="B6877" s="124"/>
    </row>
    <row r="6878" spans="2:2">
      <c r="B6878" s="124"/>
    </row>
    <row r="6879" spans="2:2">
      <c r="B6879" s="124"/>
    </row>
    <row r="6880" spans="2:2">
      <c r="B6880" s="124"/>
    </row>
    <row r="6881" spans="2:2">
      <c r="B6881" s="124"/>
    </row>
    <row r="6882" spans="2:2">
      <c r="B6882" s="124"/>
    </row>
    <row r="6883" spans="2:2">
      <c r="B6883" s="124"/>
    </row>
    <row r="6884" spans="2:2">
      <c r="B6884" s="124"/>
    </row>
    <row r="6885" spans="2:2">
      <c r="B6885" s="124"/>
    </row>
    <row r="6886" spans="2:2">
      <c r="B6886" s="124"/>
    </row>
    <row r="6887" spans="2:2">
      <c r="B6887" s="124"/>
    </row>
    <row r="6888" spans="2:2">
      <c r="B6888" s="124"/>
    </row>
    <row r="6889" spans="2:2">
      <c r="B6889" s="124"/>
    </row>
    <row r="6890" spans="2:2">
      <c r="B6890" s="124"/>
    </row>
    <row r="6891" spans="2:2">
      <c r="B6891" s="124"/>
    </row>
    <row r="6892" spans="2:2">
      <c r="B6892" s="124"/>
    </row>
    <row r="6893" spans="2:2">
      <c r="B6893" s="124"/>
    </row>
    <row r="6894" spans="2:2">
      <c r="B6894" s="124"/>
    </row>
    <row r="6895" spans="2:2">
      <c r="B6895" s="124"/>
    </row>
    <row r="6896" spans="2:2">
      <c r="B6896" s="124"/>
    </row>
    <row r="6897" spans="2:2">
      <c r="B6897" s="124"/>
    </row>
    <row r="6898" spans="2:2">
      <c r="B6898" s="124"/>
    </row>
    <row r="6899" spans="2:2">
      <c r="B6899" s="124"/>
    </row>
    <row r="6900" spans="2:2">
      <c r="B6900" s="124"/>
    </row>
    <row r="6901" spans="2:2">
      <c r="B6901" s="124"/>
    </row>
    <row r="6902" spans="2:2">
      <c r="B6902" s="124"/>
    </row>
    <row r="6903" spans="2:2">
      <c r="B6903" s="124"/>
    </row>
    <row r="6904" spans="2:2">
      <c r="B6904" s="124"/>
    </row>
    <row r="6905" spans="2:2">
      <c r="B6905" s="124"/>
    </row>
    <row r="6906" spans="2:2">
      <c r="B6906" s="124"/>
    </row>
    <row r="6907" spans="2:2">
      <c r="B6907" s="124"/>
    </row>
    <row r="6908" spans="2:2">
      <c r="B6908" s="124"/>
    </row>
    <row r="6909" spans="2:2">
      <c r="B6909" s="124"/>
    </row>
    <row r="6910" spans="2:2">
      <c r="B6910" s="124"/>
    </row>
    <row r="6911" spans="2:2">
      <c r="B6911" s="124"/>
    </row>
    <row r="6912" spans="2:2">
      <c r="B6912" s="124"/>
    </row>
    <row r="6913" spans="2:2">
      <c r="B6913" s="124"/>
    </row>
    <row r="6914" spans="2:2">
      <c r="B6914" s="124"/>
    </row>
    <row r="6915" spans="2:2">
      <c r="B6915" s="124"/>
    </row>
    <row r="6916" spans="2:2">
      <c r="B6916" s="124"/>
    </row>
    <row r="6917" spans="2:2">
      <c r="B6917" s="124"/>
    </row>
    <row r="6918" spans="2:2">
      <c r="B6918" s="124"/>
    </row>
    <row r="6919" spans="2:2">
      <c r="B6919" s="124"/>
    </row>
    <row r="6920" spans="2:2">
      <c r="B6920" s="124"/>
    </row>
    <row r="6921" spans="2:2">
      <c r="B6921" s="124"/>
    </row>
    <row r="6922" spans="2:2">
      <c r="B6922" s="124"/>
    </row>
    <row r="6923" spans="2:2">
      <c r="B6923" s="124"/>
    </row>
    <row r="6924" spans="2:2">
      <c r="B6924" s="124"/>
    </row>
    <row r="6925" spans="2:2">
      <c r="B6925" s="124"/>
    </row>
    <row r="6926" spans="2:2">
      <c r="B6926" s="124"/>
    </row>
    <row r="6927" spans="2:2">
      <c r="B6927" s="124"/>
    </row>
    <row r="6928" spans="2:2">
      <c r="B6928" s="124"/>
    </row>
    <row r="6929" spans="2:2">
      <c r="B6929" s="124"/>
    </row>
    <row r="6930" spans="2:2">
      <c r="B6930" s="124"/>
    </row>
    <row r="6931" spans="2:2">
      <c r="B6931" s="124"/>
    </row>
    <row r="6932" spans="2:2">
      <c r="B6932" s="124"/>
    </row>
    <row r="6933" spans="2:2">
      <c r="B6933" s="124"/>
    </row>
    <row r="6934" spans="2:2">
      <c r="B6934" s="124"/>
    </row>
    <row r="6935" spans="2:2">
      <c r="B6935" s="124"/>
    </row>
    <row r="6936" spans="2:2">
      <c r="B6936" s="124"/>
    </row>
    <row r="6937" spans="2:2">
      <c r="B6937" s="124"/>
    </row>
    <row r="6938" spans="2:2">
      <c r="B6938" s="124"/>
    </row>
    <row r="6939" spans="2:2">
      <c r="B6939" s="124"/>
    </row>
    <row r="6940" spans="2:2">
      <c r="B6940" s="124"/>
    </row>
    <row r="6941" spans="2:2">
      <c r="B6941" s="124"/>
    </row>
    <row r="6942" spans="2:2">
      <c r="B6942" s="124"/>
    </row>
    <row r="6943" spans="2:2">
      <c r="B6943" s="124"/>
    </row>
    <row r="6944" spans="2:2">
      <c r="B6944" s="124"/>
    </row>
    <row r="6945" spans="2:2">
      <c r="B6945" s="124"/>
    </row>
    <row r="6946" spans="2:2">
      <c r="B6946" s="124"/>
    </row>
    <row r="6947" spans="2:2">
      <c r="B6947" s="124"/>
    </row>
    <row r="6948" spans="2:2">
      <c r="B6948" s="124"/>
    </row>
    <row r="6949" spans="2:2">
      <c r="B6949" s="124"/>
    </row>
    <row r="6950" spans="2:2">
      <c r="B6950" s="124"/>
    </row>
    <row r="6951" spans="2:2">
      <c r="B6951" s="124"/>
    </row>
    <row r="6952" spans="2:2">
      <c r="B6952" s="124"/>
    </row>
    <row r="6953" spans="2:2">
      <c r="B6953" s="124"/>
    </row>
    <row r="6954" spans="2:2">
      <c r="B6954" s="124"/>
    </row>
    <row r="6955" spans="2:2">
      <c r="B6955" s="124"/>
    </row>
    <row r="6956" spans="2:2">
      <c r="B6956" s="124"/>
    </row>
    <row r="6957" spans="2:2">
      <c r="B6957" s="124"/>
    </row>
    <row r="6958" spans="2:2">
      <c r="B6958" s="124"/>
    </row>
    <row r="6959" spans="2:2">
      <c r="B6959" s="124"/>
    </row>
    <row r="6960" spans="2:2">
      <c r="B6960" s="124"/>
    </row>
    <row r="6961" spans="2:2">
      <c r="B6961" s="124"/>
    </row>
    <row r="6962" spans="2:2">
      <c r="B6962" s="124"/>
    </row>
    <row r="6963" spans="2:2">
      <c r="B6963" s="124"/>
    </row>
    <row r="6964" spans="2:2">
      <c r="B6964" s="124"/>
    </row>
    <row r="6965" spans="2:2">
      <c r="B6965" s="124"/>
    </row>
    <row r="6966" spans="2:2">
      <c r="B6966" s="124"/>
    </row>
    <row r="6967" spans="2:2">
      <c r="B6967" s="124"/>
    </row>
    <row r="6968" spans="2:2">
      <c r="B6968" s="124"/>
    </row>
    <row r="6969" spans="2:2">
      <c r="B6969" s="124"/>
    </row>
    <row r="6970" spans="2:2">
      <c r="B6970" s="124"/>
    </row>
    <row r="6971" spans="2:2">
      <c r="B6971" s="124"/>
    </row>
    <row r="6972" spans="2:2">
      <c r="B6972" s="124"/>
    </row>
    <row r="6973" spans="2:2">
      <c r="B6973" s="124"/>
    </row>
    <row r="6974" spans="2:2">
      <c r="B6974" s="124"/>
    </row>
    <row r="6975" spans="2:2">
      <c r="B6975" s="124"/>
    </row>
    <row r="6976" spans="2:2">
      <c r="B6976" s="124"/>
    </row>
    <row r="6977" spans="2:2">
      <c r="B6977" s="124"/>
    </row>
    <row r="6978" spans="2:2">
      <c r="B6978" s="124"/>
    </row>
    <row r="6979" spans="2:2">
      <c r="B6979" s="124"/>
    </row>
    <row r="6980" spans="2:2">
      <c r="B6980" s="124"/>
    </row>
    <row r="6981" spans="2:2">
      <c r="B6981" s="124"/>
    </row>
    <row r="6982" spans="2:2">
      <c r="B6982" s="124"/>
    </row>
    <row r="6983" spans="2:2">
      <c r="B6983" s="124"/>
    </row>
    <row r="6984" spans="2:2">
      <c r="B6984" s="124"/>
    </row>
    <row r="6985" spans="2:2">
      <c r="B6985" s="124"/>
    </row>
    <row r="6986" spans="2:2">
      <c r="B6986" s="124"/>
    </row>
    <row r="6987" spans="2:2">
      <c r="B6987" s="124"/>
    </row>
    <row r="6988" spans="2:2">
      <c r="B6988" s="124"/>
    </row>
    <row r="6989" spans="2:2">
      <c r="B6989" s="124"/>
    </row>
    <row r="6990" spans="2:2">
      <c r="B6990" s="124"/>
    </row>
    <row r="6991" spans="2:2">
      <c r="B6991" s="124"/>
    </row>
    <row r="6992" spans="2:2">
      <c r="B6992" s="124"/>
    </row>
    <row r="6993" spans="2:2">
      <c r="B6993" s="124"/>
    </row>
    <row r="6994" spans="2:2">
      <c r="B6994" s="124"/>
    </row>
    <row r="6995" spans="2:2">
      <c r="B6995" s="124"/>
    </row>
    <row r="6996" spans="2:2">
      <c r="B6996" s="124"/>
    </row>
    <row r="6997" spans="2:2">
      <c r="B6997" s="124"/>
    </row>
    <row r="6998" spans="2:2">
      <c r="B6998" s="124"/>
    </row>
    <row r="6999" spans="2:2">
      <c r="B6999" s="124"/>
    </row>
    <row r="7000" spans="2:2">
      <c r="B7000" s="124"/>
    </row>
    <row r="7001" spans="2:2">
      <c r="B7001" s="124"/>
    </row>
    <row r="7002" spans="2:2">
      <c r="B7002" s="124"/>
    </row>
    <row r="7003" spans="2:2">
      <c r="B7003" s="124"/>
    </row>
    <row r="7004" spans="2:2">
      <c r="B7004" s="124"/>
    </row>
    <row r="7005" spans="2:2">
      <c r="B7005" s="124"/>
    </row>
    <row r="7006" spans="2:2">
      <c r="B7006" s="124"/>
    </row>
    <row r="7007" spans="2:2">
      <c r="B7007" s="124"/>
    </row>
    <row r="7008" spans="2:2">
      <c r="B7008" s="124"/>
    </row>
    <row r="7009" spans="2:2">
      <c r="B7009" s="124"/>
    </row>
    <row r="7010" spans="2:2">
      <c r="B7010" s="124"/>
    </row>
    <row r="7011" spans="2:2">
      <c r="B7011" s="124"/>
    </row>
    <row r="7012" spans="2:2">
      <c r="B7012" s="124"/>
    </row>
    <row r="7013" spans="2:2">
      <c r="B7013" s="124"/>
    </row>
    <row r="7014" spans="2:2">
      <c r="B7014" s="124"/>
    </row>
    <row r="7015" spans="2:2">
      <c r="B7015" s="124"/>
    </row>
    <row r="7016" spans="2:2">
      <c r="B7016" s="124"/>
    </row>
    <row r="7017" spans="2:2">
      <c r="B7017" s="124"/>
    </row>
    <row r="7018" spans="2:2">
      <c r="B7018" s="124"/>
    </row>
    <row r="7019" spans="2:2">
      <c r="B7019" s="124"/>
    </row>
    <row r="7020" spans="2:2">
      <c r="B7020" s="124"/>
    </row>
    <row r="7021" spans="2:2">
      <c r="B7021" s="124"/>
    </row>
    <row r="7022" spans="2:2">
      <c r="B7022" s="124"/>
    </row>
    <row r="7023" spans="2:2">
      <c r="B7023" s="124"/>
    </row>
    <row r="7024" spans="2:2">
      <c r="B7024" s="124"/>
    </row>
    <row r="7025" spans="2:2">
      <c r="B7025" s="124"/>
    </row>
    <row r="7026" spans="2:2">
      <c r="B7026" s="124"/>
    </row>
    <row r="7027" spans="2:2">
      <c r="B7027" s="124"/>
    </row>
    <row r="7028" spans="2:2">
      <c r="B7028" s="124"/>
    </row>
    <row r="7029" spans="2:2">
      <c r="B7029" s="124"/>
    </row>
    <row r="7030" spans="2:2">
      <c r="B7030" s="124"/>
    </row>
    <row r="7031" spans="2:2">
      <c r="B7031" s="124"/>
    </row>
    <row r="7032" spans="2:2">
      <c r="B7032" s="124"/>
    </row>
    <row r="7033" spans="2:2">
      <c r="B7033" s="124"/>
    </row>
    <row r="7034" spans="2:2">
      <c r="B7034" s="124"/>
    </row>
    <row r="7035" spans="2:2">
      <c r="B7035" s="124"/>
    </row>
    <row r="7036" spans="2:2">
      <c r="B7036" s="124"/>
    </row>
    <row r="7037" spans="2:2">
      <c r="B7037" s="124"/>
    </row>
    <row r="7038" spans="2:2">
      <c r="B7038" s="124"/>
    </row>
    <row r="7039" spans="2:2">
      <c r="B7039" s="124"/>
    </row>
    <row r="7040" spans="2:2">
      <c r="B7040" s="124"/>
    </row>
    <row r="7041" spans="2:2">
      <c r="B7041" s="124"/>
    </row>
    <row r="7042" spans="2:2">
      <c r="B7042" s="124"/>
    </row>
    <row r="7043" spans="2:2">
      <c r="B7043" s="124"/>
    </row>
    <row r="7044" spans="2:2">
      <c r="B7044" s="124"/>
    </row>
    <row r="7045" spans="2:2">
      <c r="B7045" s="124"/>
    </row>
    <row r="7046" spans="2:2">
      <c r="B7046" s="124"/>
    </row>
    <row r="7047" spans="2:2">
      <c r="B7047" s="124"/>
    </row>
    <row r="7048" spans="2:2">
      <c r="B7048" s="124"/>
    </row>
    <row r="7049" spans="2:2">
      <c r="B7049" s="124"/>
    </row>
    <row r="7050" spans="2:2">
      <c r="B7050" s="124"/>
    </row>
    <row r="7051" spans="2:2">
      <c r="B7051" s="124"/>
    </row>
    <row r="7052" spans="2:2">
      <c r="B7052" s="124"/>
    </row>
    <row r="7053" spans="2:2">
      <c r="B7053" s="124"/>
    </row>
    <row r="7054" spans="2:2">
      <c r="B7054" s="124"/>
    </row>
    <row r="7055" spans="2:2">
      <c r="B7055" s="124"/>
    </row>
    <row r="7056" spans="2:2">
      <c r="B7056" s="124"/>
    </row>
    <row r="7057" spans="2:2">
      <c r="B7057" s="124"/>
    </row>
    <row r="7058" spans="2:2">
      <c r="B7058" s="124"/>
    </row>
    <row r="7059" spans="2:2">
      <c r="B7059" s="124"/>
    </row>
    <row r="7060" spans="2:2">
      <c r="B7060" s="124"/>
    </row>
    <row r="7061" spans="2:2">
      <c r="B7061" s="124"/>
    </row>
    <row r="7062" spans="2:2">
      <c r="B7062" s="124"/>
    </row>
    <row r="7063" spans="2:2">
      <c r="B7063" s="124"/>
    </row>
    <row r="7064" spans="2:2">
      <c r="B7064" s="124"/>
    </row>
    <row r="7065" spans="2:2">
      <c r="B7065" s="124"/>
    </row>
    <row r="7066" spans="2:2">
      <c r="B7066" s="124"/>
    </row>
    <row r="7067" spans="2:2">
      <c r="B7067" s="124"/>
    </row>
    <row r="7068" spans="2:2">
      <c r="B7068" s="124"/>
    </row>
    <row r="7069" spans="2:2">
      <c r="B7069" s="124"/>
    </row>
    <row r="7070" spans="2:2">
      <c r="B7070" s="124"/>
    </row>
    <row r="7071" spans="2:2">
      <c r="B7071" s="124"/>
    </row>
    <row r="7072" spans="2:2">
      <c r="B7072" s="124"/>
    </row>
    <row r="7073" spans="2:2">
      <c r="B7073" s="124"/>
    </row>
    <row r="7074" spans="2:2">
      <c r="B7074" s="124"/>
    </row>
    <row r="7075" spans="2:2">
      <c r="B7075" s="124"/>
    </row>
    <row r="7076" spans="2:2">
      <c r="B7076" s="124"/>
    </row>
    <row r="7077" spans="2:2">
      <c r="B7077" s="124"/>
    </row>
    <row r="7078" spans="2:2">
      <c r="B7078" s="124"/>
    </row>
    <row r="7079" spans="2:2">
      <c r="B7079" s="124"/>
    </row>
    <row r="7080" spans="2:2">
      <c r="B7080" s="124"/>
    </row>
    <row r="7081" spans="2:2">
      <c r="B7081" s="124"/>
    </row>
    <row r="7082" spans="2:2">
      <c r="B7082" s="124"/>
    </row>
    <row r="7083" spans="2:2">
      <c r="B7083" s="124"/>
    </row>
    <row r="7084" spans="2:2">
      <c r="B7084" s="124"/>
    </row>
    <row r="7085" spans="2:2">
      <c r="B7085" s="124"/>
    </row>
    <row r="7086" spans="2:2">
      <c r="B7086" s="124"/>
    </row>
    <row r="7087" spans="2:2">
      <c r="B7087" s="124"/>
    </row>
    <row r="7088" spans="2:2">
      <c r="B7088" s="124"/>
    </row>
    <row r="7089" spans="2:2">
      <c r="B7089" s="124"/>
    </row>
    <row r="7090" spans="2:2">
      <c r="B7090" s="124"/>
    </row>
    <row r="7091" spans="2:2">
      <c r="B7091" s="124"/>
    </row>
    <row r="7092" spans="2:2">
      <c r="B7092" s="124"/>
    </row>
    <row r="7093" spans="2:2">
      <c r="B7093" s="124"/>
    </row>
    <row r="7094" spans="2:2">
      <c r="B7094" s="124"/>
    </row>
    <row r="7095" spans="2:2">
      <c r="B7095" s="124"/>
    </row>
    <row r="7096" spans="2:2">
      <c r="B7096" s="124"/>
    </row>
    <row r="7097" spans="2:2">
      <c r="B7097" s="124"/>
    </row>
    <row r="7098" spans="2:2">
      <c r="B7098" s="124"/>
    </row>
    <row r="7099" spans="2:2">
      <c r="B7099" s="124"/>
    </row>
    <row r="7100" spans="2:2">
      <c r="B7100" s="124"/>
    </row>
    <row r="7101" spans="2:2">
      <c r="B7101" s="124"/>
    </row>
    <row r="7102" spans="2:2">
      <c r="B7102" s="124"/>
    </row>
    <row r="7103" spans="2:2">
      <c r="B7103" s="124"/>
    </row>
    <row r="7104" spans="2:2">
      <c r="B7104" s="124"/>
    </row>
    <row r="7105" spans="2:2">
      <c r="B7105" s="124"/>
    </row>
    <row r="7106" spans="2:2">
      <c r="B7106" s="124"/>
    </row>
    <row r="7107" spans="2:2">
      <c r="B7107" s="124"/>
    </row>
    <row r="7108" spans="2:2">
      <c r="B7108" s="124"/>
    </row>
    <row r="7109" spans="2:2">
      <c r="B7109" s="124"/>
    </row>
    <row r="7110" spans="2:2">
      <c r="B7110" s="124"/>
    </row>
    <row r="7111" spans="2:2">
      <c r="B7111" s="124"/>
    </row>
    <row r="7112" spans="2:2">
      <c r="B7112" s="124"/>
    </row>
    <row r="7113" spans="2:2">
      <c r="B7113" s="124"/>
    </row>
    <row r="7114" spans="2:2">
      <c r="B7114" s="124"/>
    </row>
    <row r="7115" spans="2:2">
      <c r="B7115" s="124"/>
    </row>
    <row r="7116" spans="2:2">
      <c r="B7116" s="124"/>
    </row>
    <row r="7117" spans="2:2">
      <c r="B7117" s="124"/>
    </row>
    <row r="7118" spans="2:2">
      <c r="B7118" s="124"/>
    </row>
    <row r="7119" spans="2:2">
      <c r="B7119" s="124"/>
    </row>
    <row r="7120" spans="2:2">
      <c r="B7120" s="124"/>
    </row>
    <row r="7121" spans="2:2">
      <c r="B7121" s="124"/>
    </row>
    <row r="7122" spans="2:2">
      <c r="B7122" s="124"/>
    </row>
    <row r="7123" spans="2:2">
      <c r="B7123" s="124"/>
    </row>
    <row r="7124" spans="2:2">
      <c r="B7124" s="124"/>
    </row>
    <row r="7125" spans="2:2">
      <c r="B7125" s="124"/>
    </row>
    <row r="7126" spans="2:2">
      <c r="B7126" s="124"/>
    </row>
    <row r="7127" spans="2:2">
      <c r="B7127" s="124"/>
    </row>
    <row r="7128" spans="2:2">
      <c r="B7128" s="124"/>
    </row>
    <row r="7129" spans="2:2">
      <c r="B7129" s="124"/>
    </row>
    <row r="7130" spans="2:2">
      <c r="B7130" s="124"/>
    </row>
    <row r="7131" spans="2:2">
      <c r="B7131" s="124"/>
    </row>
    <row r="7132" spans="2:2">
      <c r="B7132" s="124"/>
    </row>
    <row r="7133" spans="2:2">
      <c r="B7133" s="124"/>
    </row>
    <row r="7134" spans="2:2">
      <c r="B7134" s="124"/>
    </row>
    <row r="7135" spans="2:2">
      <c r="B7135" s="124"/>
    </row>
    <row r="7136" spans="2:2">
      <c r="B7136" s="124"/>
    </row>
    <row r="7137" spans="2:2">
      <c r="B7137" s="124"/>
    </row>
    <row r="7138" spans="2:2">
      <c r="B7138" s="124"/>
    </row>
    <row r="7139" spans="2:2">
      <c r="B7139" s="124"/>
    </row>
    <row r="7140" spans="2:2">
      <c r="B7140" s="124"/>
    </row>
    <row r="7141" spans="2:2">
      <c r="B7141" s="124"/>
    </row>
    <row r="7142" spans="2:2">
      <c r="B7142" s="124"/>
    </row>
    <row r="7143" spans="2:2">
      <c r="B7143" s="124"/>
    </row>
    <row r="7144" spans="2:2">
      <c r="B7144" s="124"/>
    </row>
    <row r="7145" spans="2:2">
      <c r="B7145" s="124"/>
    </row>
    <row r="7146" spans="2:2">
      <c r="B7146" s="124"/>
    </row>
    <row r="7147" spans="2:2">
      <c r="B7147" s="124"/>
    </row>
    <row r="7148" spans="2:2">
      <c r="B7148" s="124"/>
    </row>
    <row r="7149" spans="2:2">
      <c r="B7149" s="124"/>
    </row>
    <row r="7150" spans="2:2">
      <c r="B7150" s="124"/>
    </row>
    <row r="7151" spans="2:2">
      <c r="B7151" s="124"/>
    </row>
    <row r="7152" spans="2:2">
      <c r="B7152" s="124"/>
    </row>
    <row r="7153" spans="2:2">
      <c r="B7153" s="124"/>
    </row>
    <row r="7154" spans="2:2">
      <c r="B7154" s="124"/>
    </row>
    <row r="7155" spans="2:2">
      <c r="B7155" s="124"/>
    </row>
    <row r="7156" spans="2:2">
      <c r="B7156" s="124"/>
    </row>
    <row r="7157" spans="2:2">
      <c r="B7157" s="124"/>
    </row>
    <row r="7158" spans="2:2">
      <c r="B7158" s="124"/>
    </row>
    <row r="7159" spans="2:2">
      <c r="B7159" s="124"/>
    </row>
    <row r="7160" spans="2:2">
      <c r="B7160" s="124"/>
    </row>
    <row r="7161" spans="2:2">
      <c r="B7161" s="124"/>
    </row>
    <row r="7162" spans="2:2">
      <c r="B7162" s="124"/>
    </row>
    <row r="7163" spans="2:2">
      <c r="B7163" s="124"/>
    </row>
    <row r="7164" spans="2:2">
      <c r="B7164" s="124"/>
    </row>
    <row r="7165" spans="2:2">
      <c r="B7165" s="124"/>
    </row>
    <row r="7166" spans="2:2">
      <c r="B7166" s="124"/>
    </row>
    <row r="7167" spans="2:2">
      <c r="B7167" s="124"/>
    </row>
    <row r="7168" spans="2:2">
      <c r="B7168" s="124"/>
    </row>
    <row r="7169" spans="2:2">
      <c r="B7169" s="124"/>
    </row>
    <row r="7170" spans="2:2">
      <c r="B7170" s="124"/>
    </row>
    <row r="7171" spans="2:2">
      <c r="B7171" s="124"/>
    </row>
    <row r="7172" spans="2:2">
      <c r="B7172" s="124"/>
    </row>
    <row r="7173" spans="2:2">
      <c r="B7173" s="124"/>
    </row>
    <row r="7174" spans="2:2">
      <c r="B7174" s="124"/>
    </row>
    <row r="7175" spans="2:2">
      <c r="B7175" s="124"/>
    </row>
    <row r="7176" spans="2:2">
      <c r="B7176" s="124"/>
    </row>
    <row r="7177" spans="2:2">
      <c r="B7177" s="124"/>
    </row>
    <row r="7178" spans="2:2">
      <c r="B7178" s="124"/>
    </row>
    <row r="7179" spans="2:2">
      <c r="B7179" s="124"/>
    </row>
    <row r="7180" spans="2:2">
      <c r="B7180" s="124"/>
    </row>
    <row r="7181" spans="2:2">
      <c r="B7181" s="124"/>
    </row>
    <row r="7182" spans="2:2">
      <c r="B7182" s="124"/>
    </row>
    <row r="7183" spans="2:2">
      <c r="B7183" s="124"/>
    </row>
    <row r="7184" spans="2:2">
      <c r="B7184" s="124"/>
    </row>
    <row r="7185" spans="2:2">
      <c r="B7185" s="124"/>
    </row>
    <row r="7186" spans="2:2">
      <c r="B7186" s="124"/>
    </row>
    <row r="7187" spans="2:2">
      <c r="B7187" s="124"/>
    </row>
    <row r="7188" spans="2:2">
      <c r="B7188" s="124"/>
    </row>
    <row r="7189" spans="2:2">
      <c r="B7189" s="124"/>
    </row>
    <row r="7190" spans="2:2">
      <c r="B7190" s="124"/>
    </row>
    <row r="7191" spans="2:2">
      <c r="B7191" s="124"/>
    </row>
    <row r="7192" spans="2:2">
      <c r="B7192" s="124"/>
    </row>
    <row r="7193" spans="2:2">
      <c r="B7193" s="124"/>
    </row>
    <row r="7194" spans="2:2">
      <c r="B7194" s="124"/>
    </row>
    <row r="7195" spans="2:2">
      <c r="B7195" s="124"/>
    </row>
    <row r="7196" spans="2:2">
      <c r="B7196" s="124"/>
    </row>
    <row r="7197" spans="2:2">
      <c r="B7197" s="124"/>
    </row>
    <row r="7198" spans="2:2">
      <c r="B7198" s="124"/>
    </row>
    <row r="7199" spans="2:2">
      <c r="B7199" s="124"/>
    </row>
    <row r="7200" spans="2:2">
      <c r="B7200" s="124"/>
    </row>
    <row r="7201" spans="2:2">
      <c r="B7201" s="124"/>
    </row>
    <row r="7202" spans="2:2">
      <c r="B7202" s="124"/>
    </row>
    <row r="7203" spans="2:2">
      <c r="B7203" s="124"/>
    </row>
    <row r="7204" spans="2:2">
      <c r="B7204" s="124"/>
    </row>
    <row r="7205" spans="2:2">
      <c r="B7205" s="124"/>
    </row>
    <row r="7206" spans="2:2">
      <c r="B7206" s="124"/>
    </row>
    <row r="7207" spans="2:2">
      <c r="B7207" s="124"/>
    </row>
    <row r="7208" spans="2:2">
      <c r="B7208" s="124"/>
    </row>
    <row r="7209" spans="2:2">
      <c r="B7209" s="124"/>
    </row>
    <row r="7210" spans="2:2">
      <c r="B7210" s="124"/>
    </row>
    <row r="7211" spans="2:2">
      <c r="B7211" s="124"/>
    </row>
    <row r="7212" spans="2:2">
      <c r="B7212" s="124"/>
    </row>
    <row r="7213" spans="2:2">
      <c r="B7213" s="124"/>
    </row>
    <row r="7214" spans="2:2">
      <c r="B7214" s="124"/>
    </row>
    <row r="7215" spans="2:2">
      <c r="B7215" s="124"/>
    </row>
    <row r="7216" spans="2:2">
      <c r="B7216" s="124"/>
    </row>
    <row r="7217" spans="2:2">
      <c r="B7217" s="124"/>
    </row>
    <row r="7218" spans="2:2">
      <c r="B7218" s="124"/>
    </row>
    <row r="7219" spans="2:2">
      <c r="B7219" s="124"/>
    </row>
    <row r="7220" spans="2:2">
      <c r="B7220" s="124"/>
    </row>
    <row r="7221" spans="2:2">
      <c r="B7221" s="124"/>
    </row>
    <row r="7222" spans="2:2">
      <c r="B7222" s="124"/>
    </row>
    <row r="7223" spans="2:2">
      <c r="B7223" s="124"/>
    </row>
    <row r="7224" spans="2:2">
      <c r="B7224" s="124"/>
    </row>
    <row r="7225" spans="2:2">
      <c r="B7225" s="124"/>
    </row>
    <row r="7226" spans="2:2">
      <c r="B7226" s="124"/>
    </row>
    <row r="7227" spans="2:2">
      <c r="B7227" s="124"/>
    </row>
    <row r="7228" spans="2:2">
      <c r="B7228" s="124"/>
    </row>
    <row r="7229" spans="2:2">
      <c r="B7229" s="124"/>
    </row>
    <row r="7230" spans="2:2">
      <c r="B7230" s="124"/>
    </row>
    <row r="7231" spans="2:2">
      <c r="B7231" s="124"/>
    </row>
    <row r="7232" spans="2:2">
      <c r="B7232" s="124"/>
    </row>
    <row r="7233" spans="2:2">
      <c r="B7233" s="124"/>
    </row>
    <row r="7234" spans="2:2">
      <c r="B7234" s="124"/>
    </row>
    <row r="7235" spans="2:2">
      <c r="B7235" s="124"/>
    </row>
    <row r="7236" spans="2:2">
      <c r="B7236" s="124"/>
    </row>
    <row r="7237" spans="2:2">
      <c r="B7237" s="124"/>
    </row>
    <row r="7238" spans="2:2">
      <c r="B7238" s="124"/>
    </row>
    <row r="7239" spans="2:2">
      <c r="B7239" s="124"/>
    </row>
    <row r="7240" spans="2:2">
      <c r="B7240" s="124"/>
    </row>
    <row r="7241" spans="2:2">
      <c r="B7241" s="124"/>
    </row>
    <row r="7242" spans="2:2">
      <c r="B7242" s="124"/>
    </row>
    <row r="7243" spans="2:2">
      <c r="B7243" s="124"/>
    </row>
    <row r="7244" spans="2:2">
      <c r="B7244" s="124"/>
    </row>
    <row r="7245" spans="2:2">
      <c r="B7245" s="124"/>
    </row>
    <row r="7246" spans="2:2">
      <c r="B7246" s="124"/>
    </row>
    <row r="7247" spans="2:2">
      <c r="B7247" s="124"/>
    </row>
    <row r="7248" spans="2:2">
      <c r="B7248" s="124"/>
    </row>
    <row r="7249" spans="2:2">
      <c r="B7249" s="124"/>
    </row>
    <row r="7250" spans="2:2">
      <c r="B7250" s="124"/>
    </row>
    <row r="7251" spans="2:2">
      <c r="B7251" s="124"/>
    </row>
    <row r="7252" spans="2:2">
      <c r="B7252" s="124"/>
    </row>
    <row r="7253" spans="2:2">
      <c r="B7253" s="124"/>
    </row>
    <row r="7254" spans="2:2">
      <c r="B7254" s="124"/>
    </row>
    <row r="7255" spans="2:2">
      <c r="B7255" s="124"/>
    </row>
    <row r="7256" spans="2:2">
      <c r="B7256" s="124"/>
    </row>
    <row r="7257" spans="2:2">
      <c r="B7257" s="124"/>
    </row>
    <row r="7258" spans="2:2">
      <c r="B7258" s="124"/>
    </row>
    <row r="7259" spans="2:2">
      <c r="B7259" s="124"/>
    </row>
    <row r="7260" spans="2:2">
      <c r="B7260" s="124"/>
    </row>
    <row r="7261" spans="2:2">
      <c r="B7261" s="124"/>
    </row>
    <row r="7262" spans="2:2">
      <c r="B7262" s="124"/>
    </row>
    <row r="7263" spans="2:2">
      <c r="B7263" s="124"/>
    </row>
    <row r="7264" spans="2:2">
      <c r="B7264" s="124"/>
    </row>
    <row r="7265" spans="2:2">
      <c r="B7265" s="124"/>
    </row>
    <row r="7266" spans="2:2">
      <c r="B7266" s="124"/>
    </row>
    <row r="7267" spans="2:2">
      <c r="B7267" s="124"/>
    </row>
    <row r="7268" spans="2:2">
      <c r="B7268" s="124"/>
    </row>
    <row r="7269" spans="2:2">
      <c r="B7269" s="124"/>
    </row>
    <row r="7270" spans="2:2">
      <c r="B7270" s="124"/>
    </row>
    <row r="7271" spans="2:2">
      <c r="B7271" s="124"/>
    </row>
    <row r="7272" spans="2:2">
      <c r="B7272" s="124"/>
    </row>
    <row r="7273" spans="2:2">
      <c r="B7273" s="124"/>
    </row>
    <row r="7274" spans="2:2">
      <c r="B7274" s="124"/>
    </row>
    <row r="7275" spans="2:2">
      <c r="B7275" s="124"/>
    </row>
    <row r="7276" spans="2:2">
      <c r="B7276" s="124"/>
    </row>
    <row r="7277" spans="2:2">
      <c r="B7277" s="124"/>
    </row>
    <row r="7278" spans="2:2">
      <c r="B7278" s="124"/>
    </row>
    <row r="7279" spans="2:2">
      <c r="B7279" s="124"/>
    </row>
    <row r="7280" spans="2:2">
      <c r="B7280" s="124"/>
    </row>
    <row r="7281" spans="2:2">
      <c r="B7281" s="124"/>
    </row>
    <row r="7282" spans="2:2">
      <c r="B7282" s="124"/>
    </row>
    <row r="7283" spans="2:2">
      <c r="B7283" s="124"/>
    </row>
    <row r="7284" spans="2:2">
      <c r="B7284" s="124"/>
    </row>
    <row r="7285" spans="2:2">
      <c r="B7285" s="124"/>
    </row>
    <row r="7286" spans="2:2">
      <c r="B7286" s="124"/>
    </row>
    <row r="7287" spans="2:2">
      <c r="B7287" s="124"/>
    </row>
    <row r="7288" spans="2:2">
      <c r="B7288" s="124"/>
    </row>
    <row r="7289" spans="2:2">
      <c r="B7289" s="124"/>
    </row>
    <row r="7290" spans="2:2">
      <c r="B7290" s="124"/>
    </row>
    <row r="7291" spans="2:2">
      <c r="B7291" s="124"/>
    </row>
    <row r="7292" spans="2:2">
      <c r="B7292" s="124"/>
    </row>
    <row r="7293" spans="2:2">
      <c r="B7293" s="124"/>
    </row>
    <row r="7294" spans="2:2">
      <c r="B7294" s="124"/>
    </row>
    <row r="7295" spans="2:2">
      <c r="B7295" s="124"/>
    </row>
    <row r="7296" spans="2:2">
      <c r="B7296" s="124"/>
    </row>
    <row r="7297" spans="2:2">
      <c r="B7297" s="124"/>
    </row>
    <row r="7298" spans="2:2">
      <c r="B7298" s="124"/>
    </row>
    <row r="7299" spans="2:2">
      <c r="B7299" s="124"/>
    </row>
    <row r="7300" spans="2:2">
      <c r="B7300" s="124"/>
    </row>
    <row r="7301" spans="2:2">
      <c r="B7301" s="124"/>
    </row>
    <row r="7302" spans="2:2">
      <c r="B7302" s="124"/>
    </row>
    <row r="7303" spans="2:2">
      <c r="B7303" s="124"/>
    </row>
    <row r="7304" spans="2:2">
      <c r="B7304" s="124"/>
    </row>
    <row r="7305" spans="2:2">
      <c r="B7305" s="124"/>
    </row>
    <row r="7306" spans="2:2">
      <c r="B7306" s="124"/>
    </row>
    <row r="7307" spans="2:2">
      <c r="B7307" s="124"/>
    </row>
    <row r="7308" spans="2:2">
      <c r="B7308" s="124"/>
    </row>
    <row r="7309" spans="2:2">
      <c r="B7309" s="124"/>
    </row>
    <row r="7310" spans="2:2">
      <c r="B7310" s="124"/>
    </row>
    <row r="7311" spans="2:2">
      <c r="B7311" s="124"/>
    </row>
    <row r="7312" spans="2:2">
      <c r="B7312" s="124"/>
    </row>
    <row r="7313" spans="2:2">
      <c r="B7313" s="124"/>
    </row>
    <row r="7314" spans="2:2">
      <c r="B7314" s="124"/>
    </row>
    <row r="7315" spans="2:2">
      <c r="B7315" s="124"/>
    </row>
    <row r="7316" spans="2:2">
      <c r="B7316" s="124"/>
    </row>
    <row r="7317" spans="2:2">
      <c r="B7317" s="124"/>
    </row>
    <row r="7318" spans="2:2">
      <c r="B7318" s="124"/>
    </row>
    <row r="7319" spans="2:2">
      <c r="B7319" s="124"/>
    </row>
    <row r="7320" spans="2:2">
      <c r="B7320" s="124"/>
    </row>
    <row r="7321" spans="2:2">
      <c r="B7321" s="124"/>
    </row>
    <row r="7322" spans="2:2">
      <c r="B7322" s="124"/>
    </row>
    <row r="7323" spans="2:2">
      <c r="B7323" s="124"/>
    </row>
    <row r="7324" spans="2:2">
      <c r="B7324" s="124"/>
    </row>
    <row r="7325" spans="2:2">
      <c r="B7325" s="124"/>
    </row>
    <row r="7326" spans="2:2">
      <c r="B7326" s="124"/>
    </row>
    <row r="7327" spans="2:2">
      <c r="B7327" s="124"/>
    </row>
    <row r="7328" spans="2:2">
      <c r="B7328" s="124"/>
    </row>
    <row r="7329" spans="2:2">
      <c r="B7329" s="124"/>
    </row>
    <row r="7330" spans="2:2">
      <c r="B7330" s="124"/>
    </row>
    <row r="7331" spans="2:2">
      <c r="B7331" s="124"/>
    </row>
    <row r="7332" spans="2:2">
      <c r="B7332" s="124"/>
    </row>
    <row r="7333" spans="2:2">
      <c r="B7333" s="124"/>
    </row>
    <row r="7334" spans="2:2">
      <c r="B7334" s="124"/>
    </row>
    <row r="7335" spans="2:2">
      <c r="B7335" s="124"/>
    </row>
    <row r="7336" spans="2:2">
      <c r="B7336" s="124"/>
    </row>
    <row r="7337" spans="2:2">
      <c r="B7337" s="124"/>
    </row>
    <row r="7338" spans="2:2">
      <c r="B7338" s="124"/>
    </row>
    <row r="7339" spans="2:2">
      <c r="B7339" s="124"/>
    </row>
    <row r="7340" spans="2:2">
      <c r="B7340" s="124"/>
    </row>
    <row r="7341" spans="2:2">
      <c r="B7341" s="124"/>
    </row>
    <row r="7342" spans="2:2">
      <c r="B7342" s="124"/>
    </row>
    <row r="7343" spans="2:2">
      <c r="B7343" s="124"/>
    </row>
    <row r="7344" spans="2:2">
      <c r="B7344" s="124"/>
    </row>
    <row r="7345" spans="2:2">
      <c r="B7345" s="124"/>
    </row>
    <row r="7346" spans="2:2">
      <c r="B7346" s="124"/>
    </row>
    <row r="7347" spans="2:2">
      <c r="B7347" s="124"/>
    </row>
    <row r="7348" spans="2:2">
      <c r="B7348" s="124"/>
    </row>
    <row r="7349" spans="2:2">
      <c r="B7349" s="124"/>
    </row>
    <row r="7350" spans="2:2">
      <c r="B7350" s="124"/>
    </row>
    <row r="7351" spans="2:2">
      <c r="B7351" s="124"/>
    </row>
    <row r="7352" spans="2:2">
      <c r="B7352" s="124"/>
    </row>
    <row r="7353" spans="2:2">
      <c r="B7353" s="124"/>
    </row>
    <row r="7354" spans="2:2">
      <c r="B7354" s="124"/>
    </row>
    <row r="7355" spans="2:2">
      <c r="B7355" s="124"/>
    </row>
    <row r="7356" spans="2:2">
      <c r="B7356" s="124"/>
    </row>
    <row r="7357" spans="2:2">
      <c r="B7357" s="124"/>
    </row>
    <row r="7358" spans="2:2">
      <c r="B7358" s="124"/>
    </row>
    <row r="7359" spans="2:2">
      <c r="B7359" s="124"/>
    </row>
    <row r="7360" spans="2:2">
      <c r="B7360" s="124"/>
    </row>
    <row r="7361" spans="2:2">
      <c r="B7361" s="124"/>
    </row>
    <row r="7362" spans="2:2">
      <c r="B7362" s="124"/>
    </row>
    <row r="7363" spans="2:2">
      <c r="B7363" s="124"/>
    </row>
    <row r="7364" spans="2:2">
      <c r="B7364" s="124"/>
    </row>
    <row r="7365" spans="2:2">
      <c r="B7365" s="124"/>
    </row>
    <row r="7366" spans="2:2">
      <c r="B7366" s="124"/>
    </row>
    <row r="7367" spans="2:2">
      <c r="B7367" s="124"/>
    </row>
    <row r="7368" spans="2:2">
      <c r="B7368" s="124"/>
    </row>
    <row r="7369" spans="2:2">
      <c r="B7369" s="124"/>
    </row>
    <row r="7370" spans="2:2">
      <c r="B7370" s="124"/>
    </row>
    <row r="7371" spans="2:2">
      <c r="B7371" s="124"/>
    </row>
    <row r="7372" spans="2:2">
      <c r="B7372" s="124"/>
    </row>
    <row r="7373" spans="2:2">
      <c r="B7373" s="124"/>
    </row>
    <row r="7374" spans="2:2">
      <c r="B7374" s="124"/>
    </row>
    <row r="7375" spans="2:2">
      <c r="B7375" s="124"/>
    </row>
    <row r="7376" spans="2:2">
      <c r="B7376" s="124"/>
    </row>
    <row r="7377" spans="2:2">
      <c r="B7377" s="124"/>
    </row>
    <row r="7378" spans="2:2">
      <c r="B7378" s="124"/>
    </row>
    <row r="7379" spans="2:2">
      <c r="B7379" s="124"/>
    </row>
    <row r="7380" spans="2:2">
      <c r="B7380" s="124"/>
    </row>
    <row r="7381" spans="2:2">
      <c r="B7381" s="124"/>
    </row>
    <row r="7382" spans="2:2">
      <c r="B7382" s="124"/>
    </row>
    <row r="7383" spans="2:2">
      <c r="B7383" s="124"/>
    </row>
    <row r="7384" spans="2:2">
      <c r="B7384" s="124"/>
    </row>
    <row r="7385" spans="2:2">
      <c r="B7385" s="124"/>
    </row>
    <row r="7386" spans="2:2">
      <c r="B7386" s="124"/>
    </row>
    <row r="7387" spans="2:2">
      <c r="B7387" s="124"/>
    </row>
    <row r="7388" spans="2:2">
      <c r="B7388" s="124"/>
    </row>
    <row r="7389" spans="2:2">
      <c r="B7389" s="124"/>
    </row>
    <row r="7390" spans="2:2">
      <c r="B7390" s="124"/>
    </row>
    <row r="7391" spans="2:2">
      <c r="B7391" s="124"/>
    </row>
    <row r="7392" spans="2:2">
      <c r="B7392" s="124"/>
    </row>
    <row r="7393" spans="2:2">
      <c r="B7393" s="124"/>
    </row>
    <row r="7394" spans="2:2">
      <c r="B7394" s="124"/>
    </row>
    <row r="7395" spans="2:2">
      <c r="B7395" s="124"/>
    </row>
    <row r="7396" spans="2:2">
      <c r="B7396" s="124"/>
    </row>
    <row r="7397" spans="2:2">
      <c r="B7397" s="124"/>
    </row>
    <row r="7398" spans="2:2">
      <c r="B7398" s="124"/>
    </row>
    <row r="7399" spans="2:2">
      <c r="B7399" s="124"/>
    </row>
    <row r="7400" spans="2:2">
      <c r="B7400" s="124"/>
    </row>
    <row r="7401" spans="2:2">
      <c r="B7401" s="124"/>
    </row>
    <row r="7402" spans="2:2">
      <c r="B7402" s="124"/>
    </row>
    <row r="7403" spans="2:2">
      <c r="B7403" s="124"/>
    </row>
    <row r="7404" spans="2:2">
      <c r="B7404" s="124"/>
    </row>
    <row r="7405" spans="2:2">
      <c r="B7405" s="124"/>
    </row>
    <row r="7406" spans="2:2">
      <c r="B7406" s="124"/>
    </row>
    <row r="7407" spans="2:2">
      <c r="B7407" s="124"/>
    </row>
    <row r="7408" spans="2:2">
      <c r="B7408" s="124"/>
    </row>
    <row r="7409" spans="2:2">
      <c r="B7409" s="124"/>
    </row>
    <row r="7410" spans="2:2">
      <c r="B7410" s="124"/>
    </row>
    <row r="7411" spans="2:2">
      <c r="B7411" s="124"/>
    </row>
    <row r="7412" spans="2:2">
      <c r="B7412" s="124"/>
    </row>
    <row r="7413" spans="2:2">
      <c r="B7413" s="124"/>
    </row>
    <row r="7414" spans="2:2">
      <c r="B7414" s="124"/>
    </row>
    <row r="7415" spans="2:2">
      <c r="B7415" s="124"/>
    </row>
    <row r="7416" spans="2:2">
      <c r="B7416" s="124"/>
    </row>
    <row r="7417" spans="2:2">
      <c r="B7417" s="124"/>
    </row>
    <row r="7418" spans="2:2">
      <c r="B7418" s="124"/>
    </row>
    <row r="7419" spans="2:2">
      <c r="B7419" s="124"/>
    </row>
    <row r="7420" spans="2:2">
      <c r="B7420" s="124"/>
    </row>
    <row r="7421" spans="2:2">
      <c r="B7421" s="124"/>
    </row>
    <row r="7422" spans="2:2">
      <c r="B7422" s="124"/>
    </row>
    <row r="7423" spans="2:2">
      <c r="B7423" s="124"/>
    </row>
    <row r="7424" spans="2:2">
      <c r="B7424" s="124"/>
    </row>
    <row r="7425" spans="2:2">
      <c r="B7425" s="124"/>
    </row>
    <row r="7426" spans="2:2">
      <c r="B7426" s="124"/>
    </row>
    <row r="7427" spans="2:2">
      <c r="B7427" s="124"/>
    </row>
    <row r="7428" spans="2:2">
      <c r="B7428" s="124"/>
    </row>
    <row r="7429" spans="2:2">
      <c r="B7429" s="124"/>
    </row>
    <row r="7430" spans="2:2">
      <c r="B7430" s="124"/>
    </row>
    <row r="7431" spans="2:2">
      <c r="B7431" s="124"/>
    </row>
    <row r="7432" spans="2:2">
      <c r="B7432" s="124"/>
    </row>
    <row r="7433" spans="2:2">
      <c r="B7433" s="124"/>
    </row>
    <row r="7434" spans="2:2">
      <c r="B7434" s="124"/>
    </row>
    <row r="7435" spans="2:2">
      <c r="B7435" s="124"/>
    </row>
    <row r="7436" spans="2:2">
      <c r="B7436" s="124"/>
    </row>
    <row r="7437" spans="2:2">
      <c r="B7437" s="124"/>
    </row>
    <row r="7438" spans="2:2">
      <c r="B7438" s="124"/>
    </row>
    <row r="7439" spans="2:2">
      <c r="B7439" s="124"/>
    </row>
    <row r="7440" spans="2:2">
      <c r="B7440" s="124"/>
    </row>
    <row r="7441" spans="2:2">
      <c r="B7441" s="124"/>
    </row>
    <row r="7442" spans="2:2">
      <c r="B7442" s="124"/>
    </row>
    <row r="7443" spans="2:2">
      <c r="B7443" s="124"/>
    </row>
    <row r="7444" spans="2:2">
      <c r="B7444" s="124"/>
    </row>
    <row r="7445" spans="2:2">
      <c r="B7445" s="124"/>
    </row>
    <row r="7446" spans="2:2">
      <c r="B7446" s="124"/>
    </row>
    <row r="7447" spans="2:2">
      <c r="B7447" s="124"/>
    </row>
    <row r="7448" spans="2:2">
      <c r="B7448" s="124"/>
    </row>
    <row r="7449" spans="2:2">
      <c r="B7449" s="124"/>
    </row>
    <row r="7450" spans="2:2">
      <c r="B7450" s="124"/>
    </row>
    <row r="7451" spans="2:2">
      <c r="B7451" s="124"/>
    </row>
    <row r="7452" spans="2:2">
      <c r="B7452" s="124"/>
    </row>
    <row r="7453" spans="2:2">
      <c r="B7453" s="124"/>
    </row>
    <row r="7454" spans="2:2">
      <c r="B7454" s="124"/>
    </row>
    <row r="7455" spans="2:2">
      <c r="B7455" s="124"/>
    </row>
    <row r="7456" spans="2:2">
      <c r="B7456" s="124"/>
    </row>
    <row r="7457" spans="2:2">
      <c r="B7457" s="124"/>
    </row>
    <row r="7458" spans="2:2">
      <c r="B7458" s="124"/>
    </row>
    <row r="7459" spans="2:2">
      <c r="B7459" s="124"/>
    </row>
    <row r="7460" spans="2:2">
      <c r="B7460" s="124"/>
    </row>
    <row r="7461" spans="2:2">
      <c r="B7461" s="124"/>
    </row>
    <row r="7462" spans="2:2">
      <c r="B7462" s="124"/>
    </row>
    <row r="7463" spans="2:2">
      <c r="B7463" s="124"/>
    </row>
    <row r="7464" spans="2:2">
      <c r="B7464" s="124"/>
    </row>
    <row r="7465" spans="2:2">
      <c r="B7465" s="124"/>
    </row>
    <row r="7466" spans="2:2">
      <c r="B7466" s="124"/>
    </row>
    <row r="7467" spans="2:2">
      <c r="B7467" s="124"/>
    </row>
    <row r="7468" spans="2:2">
      <c r="B7468" s="124"/>
    </row>
    <row r="7469" spans="2:2">
      <c r="B7469" s="124"/>
    </row>
    <row r="7470" spans="2:2">
      <c r="B7470" s="124"/>
    </row>
    <row r="7471" spans="2:2">
      <c r="B7471" s="124"/>
    </row>
    <row r="7472" spans="2:2">
      <c r="B7472" s="124"/>
    </row>
    <row r="7473" spans="2:2">
      <c r="B7473" s="124"/>
    </row>
    <row r="7474" spans="2:2">
      <c r="B7474" s="124"/>
    </row>
    <row r="7475" spans="2:2">
      <c r="B7475" s="124"/>
    </row>
    <row r="7476" spans="2:2">
      <c r="B7476" s="124"/>
    </row>
    <row r="7477" spans="2:2">
      <c r="B7477" s="124"/>
    </row>
    <row r="7478" spans="2:2">
      <c r="B7478" s="124"/>
    </row>
    <row r="7479" spans="2:2">
      <c r="B7479" s="124"/>
    </row>
    <row r="7480" spans="2:2">
      <c r="B7480" s="124"/>
    </row>
    <row r="7481" spans="2:2">
      <c r="B7481" s="124"/>
    </row>
    <row r="7482" spans="2:2">
      <c r="B7482" s="124"/>
    </row>
    <row r="7483" spans="2:2">
      <c r="B7483" s="124"/>
    </row>
    <row r="7484" spans="2:2">
      <c r="B7484" s="124"/>
    </row>
    <row r="7485" spans="2:2">
      <c r="B7485" s="124"/>
    </row>
    <row r="7486" spans="2:2">
      <c r="B7486" s="124"/>
    </row>
    <row r="7487" spans="2:2">
      <c r="B7487" s="124"/>
    </row>
    <row r="7488" spans="2:2">
      <c r="B7488" s="124"/>
    </row>
    <row r="7489" spans="2:2">
      <c r="B7489" s="124"/>
    </row>
    <row r="7490" spans="2:2">
      <c r="B7490" s="124"/>
    </row>
    <row r="7491" spans="2:2">
      <c r="B7491" s="124"/>
    </row>
    <row r="7492" spans="2:2">
      <c r="B7492" s="124"/>
    </row>
    <row r="7493" spans="2:2">
      <c r="B7493" s="124"/>
    </row>
    <row r="7494" spans="2:2">
      <c r="B7494" s="124"/>
    </row>
    <row r="7495" spans="2:2">
      <c r="B7495" s="124"/>
    </row>
    <row r="7496" spans="2:2">
      <c r="B7496" s="124"/>
    </row>
    <row r="7497" spans="2:2">
      <c r="B7497" s="124"/>
    </row>
    <row r="7498" spans="2:2">
      <c r="B7498" s="124"/>
    </row>
    <row r="7499" spans="2:2">
      <c r="B7499" s="124"/>
    </row>
    <row r="7500" spans="2:2">
      <c r="B7500" s="124"/>
    </row>
    <row r="7501" spans="2:2">
      <c r="B7501" s="124"/>
    </row>
    <row r="7502" spans="2:2">
      <c r="B7502" s="124"/>
    </row>
    <row r="7503" spans="2:2">
      <c r="B7503" s="124"/>
    </row>
    <row r="7504" spans="2:2">
      <c r="B7504" s="124"/>
    </row>
    <row r="7505" spans="2:2">
      <c r="B7505" s="124"/>
    </row>
    <row r="7506" spans="2:2">
      <c r="B7506" s="124"/>
    </row>
    <row r="7507" spans="2:2">
      <c r="B7507" s="124"/>
    </row>
    <row r="7508" spans="2:2">
      <c r="B7508" s="124"/>
    </row>
    <row r="7509" spans="2:2">
      <c r="B7509" s="124"/>
    </row>
    <row r="7510" spans="2:2">
      <c r="B7510" s="124"/>
    </row>
    <row r="7511" spans="2:2">
      <c r="B7511" s="124"/>
    </row>
    <row r="7512" spans="2:2">
      <c r="B7512" s="124"/>
    </row>
    <row r="7513" spans="2:2">
      <c r="B7513" s="124"/>
    </row>
    <row r="7514" spans="2:2">
      <c r="B7514" s="124"/>
    </row>
    <row r="7515" spans="2:2">
      <c r="B7515" s="124"/>
    </row>
    <row r="7516" spans="2:2">
      <c r="B7516" s="124"/>
    </row>
    <row r="7517" spans="2:2">
      <c r="B7517" s="124"/>
    </row>
    <row r="7518" spans="2:2">
      <c r="B7518" s="124"/>
    </row>
    <row r="7519" spans="2:2">
      <c r="B7519" s="124"/>
    </row>
    <row r="7520" spans="2:2">
      <c r="B7520" s="124"/>
    </row>
    <row r="7521" spans="2:2">
      <c r="B7521" s="124"/>
    </row>
    <row r="7522" spans="2:2">
      <c r="B7522" s="124"/>
    </row>
    <row r="7523" spans="2:2">
      <c r="B7523" s="124"/>
    </row>
    <row r="7524" spans="2:2">
      <c r="B7524" s="124"/>
    </row>
    <row r="7525" spans="2:2">
      <c r="B7525" s="124"/>
    </row>
    <row r="7526" spans="2:2">
      <c r="B7526" s="124"/>
    </row>
    <row r="7527" spans="2:2">
      <c r="B7527" s="124"/>
    </row>
    <row r="7528" spans="2:2">
      <c r="B7528" s="124"/>
    </row>
    <row r="7529" spans="2:2">
      <c r="B7529" s="124"/>
    </row>
    <row r="7530" spans="2:2">
      <c r="B7530" s="124"/>
    </row>
    <row r="7531" spans="2:2">
      <c r="B7531" s="124"/>
    </row>
    <row r="7532" spans="2:2">
      <c r="B7532" s="124"/>
    </row>
    <row r="7533" spans="2:2">
      <c r="B7533" s="124"/>
    </row>
    <row r="7534" spans="2:2">
      <c r="B7534" s="124"/>
    </row>
    <row r="7535" spans="2:2">
      <c r="B7535" s="124"/>
    </row>
    <row r="7536" spans="2:2">
      <c r="B7536" s="124"/>
    </row>
    <row r="7537" spans="2:2">
      <c r="B7537" s="124"/>
    </row>
    <row r="7538" spans="2:2">
      <c r="B7538" s="124"/>
    </row>
    <row r="7539" spans="2:2">
      <c r="B7539" s="124"/>
    </row>
    <row r="7540" spans="2:2">
      <c r="B7540" s="124"/>
    </row>
    <row r="7541" spans="2:2">
      <c r="B7541" s="124"/>
    </row>
    <row r="7542" spans="2:2">
      <c r="B7542" s="124"/>
    </row>
    <row r="7543" spans="2:2">
      <c r="B7543" s="124"/>
    </row>
    <row r="7544" spans="2:2">
      <c r="B7544" s="124"/>
    </row>
    <row r="7545" spans="2:2">
      <c r="B7545" s="124"/>
    </row>
    <row r="7546" spans="2:2">
      <c r="B7546" s="124"/>
    </row>
    <row r="7547" spans="2:2">
      <c r="B7547" s="124"/>
    </row>
    <row r="7548" spans="2:2">
      <c r="B7548" s="124"/>
    </row>
    <row r="7549" spans="2:2">
      <c r="B7549" s="124"/>
    </row>
    <row r="7550" spans="2:2">
      <c r="B7550" s="124"/>
    </row>
    <row r="7551" spans="2:2">
      <c r="B7551" s="124"/>
    </row>
    <row r="7552" spans="2:2">
      <c r="B7552" s="124"/>
    </row>
    <row r="7553" spans="2:2">
      <c r="B7553" s="124"/>
    </row>
    <row r="7554" spans="2:2">
      <c r="B7554" s="124"/>
    </row>
    <row r="7555" spans="2:2">
      <c r="B7555" s="124"/>
    </row>
    <row r="7556" spans="2:2">
      <c r="B7556" s="124"/>
    </row>
    <row r="7557" spans="2:2">
      <c r="B7557" s="124"/>
    </row>
    <row r="7558" spans="2:2">
      <c r="B7558" s="124"/>
    </row>
    <row r="7559" spans="2:2">
      <c r="B7559" s="124"/>
    </row>
    <row r="7560" spans="2:2">
      <c r="B7560" s="124"/>
    </row>
    <row r="7561" spans="2:2">
      <c r="B7561" s="124"/>
    </row>
    <row r="7562" spans="2:2">
      <c r="B7562" s="124"/>
    </row>
    <row r="7563" spans="2:2">
      <c r="B7563" s="124"/>
    </row>
    <row r="7564" spans="2:2">
      <c r="B7564" s="124"/>
    </row>
    <row r="7565" spans="2:2">
      <c r="B7565" s="124"/>
    </row>
    <row r="7566" spans="2:2">
      <c r="B7566" s="124"/>
    </row>
    <row r="7567" spans="2:2">
      <c r="B7567" s="124"/>
    </row>
    <row r="7568" spans="2:2">
      <c r="B7568" s="124"/>
    </row>
    <row r="7569" spans="2:2">
      <c r="B7569" s="124"/>
    </row>
    <row r="7570" spans="2:2">
      <c r="B7570" s="124"/>
    </row>
    <row r="7571" spans="2:2">
      <c r="B7571" s="124"/>
    </row>
    <row r="7572" spans="2:2">
      <c r="B7572" s="124"/>
    </row>
    <row r="7573" spans="2:2">
      <c r="B7573" s="124"/>
    </row>
    <row r="7574" spans="2:2">
      <c r="B7574" s="124"/>
    </row>
    <row r="7575" spans="2:2">
      <c r="B7575" s="124"/>
    </row>
    <row r="7576" spans="2:2">
      <c r="B7576" s="124"/>
    </row>
    <row r="7577" spans="2:2">
      <c r="B7577" s="124"/>
    </row>
    <row r="7578" spans="2:2">
      <c r="B7578" s="124"/>
    </row>
    <row r="7579" spans="2:2">
      <c r="B7579" s="124"/>
    </row>
    <row r="7580" spans="2:2">
      <c r="B7580" s="124"/>
    </row>
    <row r="7581" spans="2:2">
      <c r="B7581" s="124"/>
    </row>
    <row r="7582" spans="2:2">
      <c r="B7582" s="124"/>
    </row>
    <row r="7583" spans="2:2">
      <c r="B7583" s="124"/>
    </row>
    <row r="7584" spans="2:2">
      <c r="B7584" s="124"/>
    </row>
    <row r="7585" spans="2:2">
      <c r="B7585" s="124"/>
    </row>
    <row r="7586" spans="2:2">
      <c r="B7586" s="124"/>
    </row>
    <row r="7587" spans="2:2">
      <c r="B7587" s="124"/>
    </row>
    <row r="7588" spans="2:2">
      <c r="B7588" s="124"/>
    </row>
    <row r="7589" spans="2:2">
      <c r="B7589" s="124"/>
    </row>
    <row r="7590" spans="2:2">
      <c r="B7590" s="124"/>
    </row>
    <row r="7591" spans="2:2">
      <c r="B7591" s="124"/>
    </row>
    <row r="7592" spans="2:2">
      <c r="B7592" s="124"/>
    </row>
    <row r="7593" spans="2:2">
      <c r="B7593" s="124"/>
    </row>
    <row r="7594" spans="2:2">
      <c r="B7594" s="124"/>
    </row>
    <row r="7595" spans="2:2">
      <c r="B7595" s="124"/>
    </row>
    <row r="7596" spans="2:2">
      <c r="B7596" s="124"/>
    </row>
    <row r="7597" spans="2:2">
      <c r="B7597" s="124"/>
    </row>
    <row r="7598" spans="2:2">
      <c r="B7598" s="124"/>
    </row>
    <row r="7599" spans="2:2">
      <c r="B7599" s="124"/>
    </row>
    <row r="7600" spans="2:2">
      <c r="B7600" s="124"/>
    </row>
    <row r="7601" spans="2:2">
      <c r="B7601" s="124"/>
    </row>
    <row r="7602" spans="2:2">
      <c r="B7602" s="124"/>
    </row>
    <row r="7603" spans="2:2">
      <c r="B7603" s="124"/>
    </row>
    <row r="7604" spans="2:2">
      <c r="B7604" s="124"/>
    </row>
    <row r="7605" spans="2:2">
      <c r="B7605" s="124"/>
    </row>
    <row r="7606" spans="2:2">
      <c r="B7606" s="124"/>
    </row>
    <row r="7607" spans="2:2">
      <c r="B7607" s="124"/>
    </row>
    <row r="7608" spans="2:2">
      <c r="B7608" s="124"/>
    </row>
    <row r="7609" spans="2:2">
      <c r="B7609" s="124"/>
    </row>
    <row r="7610" spans="2:2">
      <c r="B7610" s="124"/>
    </row>
    <row r="7611" spans="2:2">
      <c r="B7611" s="124"/>
    </row>
    <row r="7612" spans="2:2">
      <c r="B7612" s="124"/>
    </row>
    <row r="7613" spans="2:2">
      <c r="B7613" s="124"/>
    </row>
    <row r="7614" spans="2:2">
      <c r="B7614" s="124"/>
    </row>
    <row r="7615" spans="2:2">
      <c r="B7615" s="124"/>
    </row>
    <row r="7616" spans="2:2">
      <c r="B7616" s="124"/>
    </row>
    <row r="7617" spans="2:2">
      <c r="B7617" s="124"/>
    </row>
    <row r="7618" spans="2:2">
      <c r="B7618" s="124"/>
    </row>
    <row r="7619" spans="2:2">
      <c r="B7619" s="124"/>
    </row>
    <row r="7620" spans="2:2">
      <c r="B7620" s="124"/>
    </row>
    <row r="7621" spans="2:2">
      <c r="B7621" s="124"/>
    </row>
    <row r="7622" spans="2:2">
      <c r="B7622" s="124"/>
    </row>
    <row r="7623" spans="2:2">
      <c r="B7623" s="124"/>
    </row>
    <row r="7624" spans="2:2">
      <c r="B7624" s="124"/>
    </row>
    <row r="7625" spans="2:2">
      <c r="B7625" s="124"/>
    </row>
    <row r="7626" spans="2:2">
      <c r="B7626" s="124"/>
    </row>
    <row r="7627" spans="2:2">
      <c r="B7627" s="124"/>
    </row>
    <row r="7628" spans="2:2">
      <c r="B7628" s="124"/>
    </row>
    <row r="7629" spans="2:2">
      <c r="B7629" s="124"/>
    </row>
    <row r="7630" spans="2:2">
      <c r="B7630" s="124"/>
    </row>
    <row r="7631" spans="2:2">
      <c r="B7631" s="124"/>
    </row>
    <row r="7632" spans="2:2">
      <c r="B7632" s="124"/>
    </row>
    <row r="7633" spans="2:2">
      <c r="B7633" s="124"/>
    </row>
    <row r="7634" spans="2:2">
      <c r="B7634" s="124"/>
    </row>
    <row r="7635" spans="2:2">
      <c r="B7635" s="124"/>
    </row>
    <row r="7636" spans="2:2">
      <c r="B7636" s="124"/>
    </row>
    <row r="7637" spans="2:2">
      <c r="B7637" s="124"/>
    </row>
    <row r="7638" spans="2:2">
      <c r="B7638" s="124"/>
    </row>
    <row r="7639" spans="2:2">
      <c r="B7639" s="124"/>
    </row>
    <row r="7640" spans="2:2">
      <c r="B7640" s="124"/>
    </row>
    <row r="7641" spans="2:2">
      <c r="B7641" s="124"/>
    </row>
    <row r="7642" spans="2:2">
      <c r="B7642" s="124"/>
    </row>
    <row r="7643" spans="2:2">
      <c r="B7643" s="124"/>
    </row>
    <row r="7644" spans="2:2">
      <c r="B7644" s="124"/>
    </row>
    <row r="7645" spans="2:2">
      <c r="B7645" s="124"/>
    </row>
    <row r="7646" spans="2:2">
      <c r="B7646" s="124"/>
    </row>
    <row r="7647" spans="2:2">
      <c r="B7647" s="124"/>
    </row>
    <row r="7648" spans="2:2">
      <c r="B7648" s="124"/>
    </row>
    <row r="7649" spans="2:2">
      <c r="B7649" s="124"/>
    </row>
    <row r="7650" spans="2:2">
      <c r="B7650" s="124"/>
    </row>
    <row r="7651" spans="2:2">
      <c r="B7651" s="124"/>
    </row>
    <row r="7652" spans="2:2">
      <c r="B7652" s="124"/>
    </row>
    <row r="7653" spans="2:2">
      <c r="B7653" s="124"/>
    </row>
    <row r="7654" spans="2:2">
      <c r="B7654" s="124"/>
    </row>
    <row r="7655" spans="2:2">
      <c r="B7655" s="124"/>
    </row>
    <row r="7656" spans="2:2">
      <c r="B7656" s="124"/>
    </row>
    <row r="7657" spans="2:2">
      <c r="B7657" s="124"/>
    </row>
    <row r="7658" spans="2:2">
      <c r="B7658" s="124"/>
    </row>
    <row r="7659" spans="2:2">
      <c r="B7659" s="124"/>
    </row>
    <row r="7660" spans="2:2">
      <c r="B7660" s="124"/>
    </row>
    <row r="7661" spans="2:2">
      <c r="B7661" s="124"/>
    </row>
    <row r="7662" spans="2:2">
      <c r="B7662" s="124"/>
    </row>
    <row r="7663" spans="2:2">
      <c r="B7663" s="124"/>
    </row>
    <row r="7664" spans="2:2">
      <c r="B7664" s="124"/>
    </row>
    <row r="7665" spans="2:2">
      <c r="B7665" s="124"/>
    </row>
    <row r="7666" spans="2:2">
      <c r="B7666" s="124"/>
    </row>
    <row r="7667" spans="2:2">
      <c r="B7667" s="124"/>
    </row>
    <row r="7668" spans="2:2">
      <c r="B7668" s="124"/>
    </row>
    <row r="7669" spans="2:2">
      <c r="B7669" s="124"/>
    </row>
    <row r="7670" spans="2:2">
      <c r="B7670" s="124"/>
    </row>
    <row r="7671" spans="2:2">
      <c r="B7671" s="124"/>
    </row>
    <row r="7672" spans="2:2">
      <c r="B7672" s="124"/>
    </row>
    <row r="7673" spans="2:2">
      <c r="B7673" s="124"/>
    </row>
    <row r="7674" spans="2:2">
      <c r="B7674" s="124"/>
    </row>
    <row r="7675" spans="2:2">
      <c r="B7675" s="124"/>
    </row>
    <row r="7676" spans="2:2">
      <c r="B7676" s="124"/>
    </row>
    <row r="7677" spans="2:2">
      <c r="B7677" s="124"/>
    </row>
    <row r="7678" spans="2:2">
      <c r="B7678" s="124"/>
    </row>
    <row r="7679" spans="2:2">
      <c r="B7679" s="124"/>
    </row>
    <row r="7680" spans="2:2">
      <c r="B7680" s="124"/>
    </row>
    <row r="7681" spans="2:2">
      <c r="B7681" s="124"/>
    </row>
    <row r="7682" spans="2:2">
      <c r="B7682" s="124"/>
    </row>
    <row r="7683" spans="2:2">
      <c r="B7683" s="124"/>
    </row>
    <row r="7684" spans="2:2">
      <c r="B7684" s="124"/>
    </row>
    <row r="7685" spans="2:2">
      <c r="B7685" s="124"/>
    </row>
    <row r="7686" spans="2:2">
      <c r="B7686" s="124"/>
    </row>
    <row r="7687" spans="2:2">
      <c r="B7687" s="124"/>
    </row>
    <row r="7688" spans="2:2">
      <c r="B7688" s="124"/>
    </row>
    <row r="7689" spans="2:2">
      <c r="B7689" s="124"/>
    </row>
    <row r="7690" spans="2:2">
      <c r="B7690" s="124"/>
    </row>
    <row r="7691" spans="2:2">
      <c r="B7691" s="124"/>
    </row>
    <row r="7692" spans="2:2">
      <c r="B7692" s="124"/>
    </row>
    <row r="7693" spans="2:2">
      <c r="B7693" s="124"/>
    </row>
    <row r="7694" spans="2:2">
      <c r="B7694" s="124"/>
    </row>
    <row r="7695" spans="2:2">
      <c r="B7695" s="124"/>
    </row>
    <row r="7696" spans="2:2">
      <c r="B7696" s="124"/>
    </row>
    <row r="7697" spans="2:2">
      <c r="B7697" s="124"/>
    </row>
    <row r="7698" spans="2:2">
      <c r="B7698" s="124"/>
    </row>
    <row r="7699" spans="2:2">
      <c r="B7699" s="124"/>
    </row>
    <row r="7700" spans="2:2">
      <c r="B7700" s="124"/>
    </row>
    <row r="7701" spans="2:2">
      <c r="B7701" s="124"/>
    </row>
    <row r="7702" spans="2:2">
      <c r="B7702" s="124"/>
    </row>
    <row r="7703" spans="2:2">
      <c r="B7703" s="124"/>
    </row>
    <row r="7704" spans="2:2">
      <c r="B7704" s="124"/>
    </row>
    <row r="7705" spans="2:2">
      <c r="B7705" s="124"/>
    </row>
    <row r="7706" spans="2:2">
      <c r="B7706" s="124"/>
    </row>
    <row r="7707" spans="2:2">
      <c r="B7707" s="124"/>
    </row>
    <row r="7708" spans="2:2">
      <c r="B7708" s="124"/>
    </row>
    <row r="7709" spans="2:2">
      <c r="B7709" s="124"/>
    </row>
    <row r="7710" spans="2:2">
      <c r="B7710" s="124"/>
    </row>
    <row r="7711" spans="2:2">
      <c r="B7711" s="124"/>
    </row>
    <row r="7712" spans="2:2">
      <c r="B7712" s="124"/>
    </row>
    <row r="7713" spans="2:2">
      <c r="B7713" s="124"/>
    </row>
    <row r="7714" spans="2:2">
      <c r="B7714" s="124"/>
    </row>
    <row r="7715" spans="2:2">
      <c r="B7715" s="124"/>
    </row>
    <row r="7716" spans="2:2">
      <c r="B7716" s="124"/>
    </row>
    <row r="7717" spans="2:2">
      <c r="B7717" s="124"/>
    </row>
    <row r="7718" spans="2:2">
      <c r="B7718" s="124"/>
    </row>
    <row r="7719" spans="2:2">
      <c r="B7719" s="124"/>
    </row>
    <row r="7720" spans="2:2">
      <c r="B7720" s="124"/>
    </row>
    <row r="7721" spans="2:2">
      <c r="B7721" s="124"/>
    </row>
    <row r="7722" spans="2:2">
      <c r="B7722" s="124"/>
    </row>
    <row r="7723" spans="2:2">
      <c r="B7723" s="124"/>
    </row>
    <row r="7724" spans="2:2">
      <c r="B7724" s="124"/>
    </row>
    <row r="7725" spans="2:2">
      <c r="B7725" s="124"/>
    </row>
    <row r="7726" spans="2:2">
      <c r="B7726" s="124"/>
    </row>
    <row r="7727" spans="2:2">
      <c r="B7727" s="124"/>
    </row>
    <row r="7728" spans="2:2">
      <c r="B7728" s="124"/>
    </row>
    <row r="7729" spans="2:2">
      <c r="B7729" s="124"/>
    </row>
    <row r="7730" spans="2:2">
      <c r="B7730" s="124"/>
    </row>
    <row r="7731" spans="2:2">
      <c r="B7731" s="124"/>
    </row>
    <row r="7732" spans="2:2">
      <c r="B7732" s="124"/>
    </row>
    <row r="7733" spans="2:2">
      <c r="B7733" s="124"/>
    </row>
    <row r="7734" spans="2:2">
      <c r="B7734" s="124"/>
    </row>
    <row r="7735" spans="2:2">
      <c r="B7735" s="124"/>
    </row>
    <row r="7736" spans="2:2">
      <c r="B7736" s="124"/>
    </row>
    <row r="7737" spans="2:2">
      <c r="B7737" s="124"/>
    </row>
    <row r="7738" spans="2:2">
      <c r="B7738" s="124"/>
    </row>
    <row r="7739" spans="2:2">
      <c r="B7739" s="124"/>
    </row>
    <row r="7740" spans="2:2">
      <c r="B7740" s="124"/>
    </row>
    <row r="7741" spans="2:2">
      <c r="B7741" s="124"/>
    </row>
    <row r="7742" spans="2:2">
      <c r="B7742" s="124"/>
    </row>
    <row r="7743" spans="2:2">
      <c r="B7743" s="124"/>
    </row>
    <row r="7744" spans="2:2">
      <c r="B7744" s="124"/>
    </row>
    <row r="7745" spans="2:2">
      <c r="B7745" s="124"/>
    </row>
    <row r="7746" spans="2:2">
      <c r="B7746" s="124"/>
    </row>
    <row r="7747" spans="2:2">
      <c r="B7747" s="124"/>
    </row>
    <row r="7748" spans="2:2">
      <c r="B7748" s="124"/>
    </row>
    <row r="7749" spans="2:2">
      <c r="B7749" s="124"/>
    </row>
    <row r="7750" spans="2:2">
      <c r="B7750" s="124"/>
    </row>
    <row r="7751" spans="2:2">
      <c r="B7751" s="124"/>
    </row>
    <row r="7752" spans="2:2">
      <c r="B7752" s="124"/>
    </row>
    <row r="7753" spans="2:2">
      <c r="B7753" s="124"/>
    </row>
    <row r="7754" spans="2:2">
      <c r="B7754" s="124"/>
    </row>
    <row r="7755" spans="2:2">
      <c r="B7755" s="124"/>
    </row>
    <row r="7756" spans="2:2">
      <c r="B7756" s="124"/>
    </row>
    <row r="7757" spans="2:2">
      <c r="B7757" s="124"/>
    </row>
    <row r="7758" spans="2:2">
      <c r="B7758" s="124"/>
    </row>
    <row r="7759" spans="2:2">
      <c r="B7759" s="124"/>
    </row>
    <row r="7760" spans="2:2">
      <c r="B7760" s="124"/>
    </row>
    <row r="7761" spans="2:2">
      <c r="B7761" s="124"/>
    </row>
    <row r="7762" spans="2:2">
      <c r="B7762" s="124"/>
    </row>
    <row r="7763" spans="2:2">
      <c r="B7763" s="124"/>
    </row>
    <row r="7764" spans="2:2">
      <c r="B7764" s="124"/>
    </row>
    <row r="7765" spans="2:2">
      <c r="B7765" s="124"/>
    </row>
    <row r="7766" spans="2:2">
      <c r="B7766" s="124"/>
    </row>
    <row r="7767" spans="2:2">
      <c r="B7767" s="124"/>
    </row>
    <row r="7768" spans="2:2">
      <c r="B7768" s="124"/>
    </row>
    <row r="7769" spans="2:2">
      <c r="B7769" s="124"/>
    </row>
    <row r="7770" spans="2:2">
      <c r="B7770" s="124"/>
    </row>
    <row r="7771" spans="2:2">
      <c r="B7771" s="124"/>
    </row>
    <row r="7772" spans="2:2">
      <c r="B7772" s="124"/>
    </row>
    <row r="7773" spans="2:2">
      <c r="B7773" s="124"/>
    </row>
    <row r="7774" spans="2:2">
      <c r="B7774" s="124"/>
    </row>
    <row r="7775" spans="2:2">
      <c r="B7775" s="124"/>
    </row>
    <row r="7776" spans="2:2">
      <c r="B7776" s="124"/>
    </row>
    <row r="7777" spans="2:2">
      <c r="B7777" s="124"/>
    </row>
    <row r="7778" spans="2:2">
      <c r="B7778" s="124"/>
    </row>
    <row r="7779" spans="2:2">
      <c r="B7779" s="124"/>
    </row>
    <row r="7780" spans="2:2">
      <c r="B7780" s="124"/>
    </row>
    <row r="7781" spans="2:2">
      <c r="B7781" s="124"/>
    </row>
    <row r="7782" spans="2:2">
      <c r="B7782" s="124"/>
    </row>
    <row r="7783" spans="2:2">
      <c r="B7783" s="124"/>
    </row>
    <row r="7784" spans="2:2">
      <c r="B7784" s="124"/>
    </row>
    <row r="7785" spans="2:2">
      <c r="B7785" s="124"/>
    </row>
    <row r="7786" spans="2:2">
      <c r="B7786" s="124"/>
    </row>
    <row r="7787" spans="2:2">
      <c r="B7787" s="124"/>
    </row>
    <row r="7788" spans="2:2">
      <c r="B7788" s="124"/>
    </row>
    <row r="7789" spans="2:2">
      <c r="B7789" s="124"/>
    </row>
    <row r="7790" spans="2:2">
      <c r="B7790" s="124"/>
    </row>
    <row r="7791" spans="2:2">
      <c r="B7791" s="124"/>
    </row>
    <row r="7792" spans="2:2">
      <c r="B7792" s="124"/>
    </row>
    <row r="7793" spans="2:2">
      <c r="B7793" s="124"/>
    </row>
    <row r="7794" spans="2:2">
      <c r="B7794" s="124"/>
    </row>
    <row r="7795" spans="2:2">
      <c r="B7795" s="124"/>
    </row>
    <row r="7796" spans="2:2">
      <c r="B7796" s="124"/>
    </row>
    <row r="7797" spans="2:2">
      <c r="B7797" s="124"/>
    </row>
    <row r="7798" spans="2:2">
      <c r="B7798" s="124"/>
    </row>
    <row r="7799" spans="2:2">
      <c r="B7799" s="124"/>
    </row>
    <row r="7800" spans="2:2">
      <c r="B7800" s="124"/>
    </row>
    <row r="7801" spans="2:2">
      <c r="B7801" s="124"/>
    </row>
    <row r="7802" spans="2:2">
      <c r="B7802" s="124"/>
    </row>
    <row r="7803" spans="2:2">
      <c r="B7803" s="124"/>
    </row>
    <row r="7804" spans="2:2">
      <c r="B7804" s="124"/>
    </row>
    <row r="7805" spans="2:2">
      <c r="B7805" s="124"/>
    </row>
    <row r="7806" spans="2:2">
      <c r="B7806" s="124"/>
    </row>
    <row r="7807" spans="2:2">
      <c r="B7807" s="124"/>
    </row>
    <row r="7808" spans="2:2">
      <c r="B7808" s="124"/>
    </row>
    <row r="7809" spans="2:2">
      <c r="B7809" s="124"/>
    </row>
    <row r="7810" spans="2:2">
      <c r="B7810" s="124"/>
    </row>
    <row r="7811" spans="2:2">
      <c r="B7811" s="124"/>
    </row>
    <row r="7812" spans="2:2">
      <c r="B7812" s="124"/>
    </row>
    <row r="7813" spans="2:2">
      <c r="B7813" s="124"/>
    </row>
    <row r="7814" spans="2:2">
      <c r="B7814" s="124"/>
    </row>
    <row r="7815" spans="2:2">
      <c r="B7815" s="124"/>
    </row>
    <row r="7816" spans="2:2">
      <c r="B7816" s="124"/>
    </row>
    <row r="7817" spans="2:2">
      <c r="B7817" s="124"/>
    </row>
    <row r="7818" spans="2:2">
      <c r="B7818" s="124"/>
    </row>
    <row r="7819" spans="2:2">
      <c r="B7819" s="124"/>
    </row>
    <row r="7820" spans="2:2">
      <c r="B7820" s="124"/>
    </row>
    <row r="7821" spans="2:2">
      <c r="B7821" s="124"/>
    </row>
    <row r="7822" spans="2:2">
      <c r="B7822" s="124"/>
    </row>
    <row r="7823" spans="2:2">
      <c r="B7823" s="124"/>
    </row>
    <row r="7824" spans="2:2">
      <c r="B7824" s="124"/>
    </row>
    <row r="7825" spans="2:2">
      <c r="B7825" s="124"/>
    </row>
    <row r="7826" spans="2:2">
      <c r="B7826" s="124"/>
    </row>
    <row r="7827" spans="2:2">
      <c r="B7827" s="124"/>
    </row>
    <row r="7828" spans="2:2">
      <c r="B7828" s="124"/>
    </row>
    <row r="7829" spans="2:2">
      <c r="B7829" s="124"/>
    </row>
    <row r="7830" spans="2:2">
      <c r="B7830" s="124"/>
    </row>
    <row r="7831" spans="2:2">
      <c r="B7831" s="124"/>
    </row>
    <row r="7832" spans="2:2">
      <c r="B7832" s="124"/>
    </row>
    <row r="7833" spans="2:2">
      <c r="B7833" s="124"/>
    </row>
    <row r="7834" spans="2:2">
      <c r="B7834" s="124"/>
    </row>
    <row r="7835" spans="2:2">
      <c r="B7835" s="124"/>
    </row>
    <row r="7836" spans="2:2">
      <c r="B7836" s="124"/>
    </row>
    <row r="7837" spans="2:2">
      <c r="B7837" s="124"/>
    </row>
    <row r="7838" spans="2:2">
      <c r="B7838" s="124"/>
    </row>
    <row r="7839" spans="2:2">
      <c r="B7839" s="124"/>
    </row>
    <row r="7840" spans="2:2">
      <c r="B7840" s="124"/>
    </row>
    <row r="7841" spans="2:2">
      <c r="B7841" s="124"/>
    </row>
    <row r="7842" spans="2:2">
      <c r="B7842" s="124"/>
    </row>
    <row r="7843" spans="2:2">
      <c r="B7843" s="124"/>
    </row>
    <row r="7844" spans="2:2">
      <c r="B7844" s="124"/>
    </row>
    <row r="7845" spans="2:2">
      <c r="B7845" s="124"/>
    </row>
    <row r="7846" spans="2:2">
      <c r="B7846" s="124"/>
    </row>
    <row r="7847" spans="2:2">
      <c r="B7847" s="124"/>
    </row>
    <row r="7848" spans="2:2">
      <c r="B7848" s="124"/>
    </row>
    <row r="7849" spans="2:2">
      <c r="B7849" s="124"/>
    </row>
    <row r="7850" spans="2:2">
      <c r="B7850" s="124"/>
    </row>
    <row r="7851" spans="2:2">
      <c r="B7851" s="124"/>
    </row>
    <row r="7852" spans="2:2">
      <c r="B7852" s="124"/>
    </row>
    <row r="7853" spans="2:2">
      <c r="B7853" s="124"/>
    </row>
    <row r="7854" spans="2:2">
      <c r="B7854" s="124"/>
    </row>
    <row r="7855" spans="2:2">
      <c r="B7855" s="124"/>
    </row>
    <row r="7856" spans="2:2">
      <c r="B7856" s="124"/>
    </row>
    <row r="7857" spans="2:2">
      <c r="B7857" s="124"/>
    </row>
    <row r="7858" spans="2:2">
      <c r="B7858" s="124"/>
    </row>
    <row r="7859" spans="2:2">
      <c r="B7859" s="124"/>
    </row>
    <row r="7860" spans="2:2">
      <c r="B7860" s="124"/>
    </row>
    <row r="7861" spans="2:2">
      <c r="B7861" s="124"/>
    </row>
    <row r="7862" spans="2:2">
      <c r="B7862" s="124"/>
    </row>
    <row r="7863" spans="2:2">
      <c r="B7863" s="124"/>
    </row>
    <row r="7864" spans="2:2">
      <c r="B7864" s="124"/>
    </row>
    <row r="7865" spans="2:2">
      <c r="B7865" s="124"/>
    </row>
    <row r="7866" spans="2:2">
      <c r="B7866" s="124"/>
    </row>
    <row r="7867" spans="2:2">
      <c r="B7867" s="124"/>
    </row>
    <row r="7868" spans="2:2">
      <c r="B7868" s="124"/>
    </row>
    <row r="7869" spans="2:2">
      <c r="B7869" s="124"/>
    </row>
    <row r="7870" spans="2:2">
      <c r="B7870" s="124"/>
    </row>
    <row r="7871" spans="2:2">
      <c r="B7871" s="124"/>
    </row>
    <row r="7872" spans="2:2">
      <c r="B7872" s="124"/>
    </row>
    <row r="7873" spans="2:2">
      <c r="B7873" s="124"/>
    </row>
    <row r="7874" spans="2:2">
      <c r="B7874" s="124"/>
    </row>
    <row r="7875" spans="2:2">
      <c r="B7875" s="124"/>
    </row>
    <row r="7876" spans="2:2">
      <c r="B7876" s="124"/>
    </row>
    <row r="7877" spans="2:2">
      <c r="B7877" s="124"/>
    </row>
    <row r="7878" spans="2:2">
      <c r="B7878" s="124"/>
    </row>
    <row r="7879" spans="2:2">
      <c r="B7879" s="124"/>
    </row>
    <row r="7880" spans="2:2">
      <c r="B7880" s="124"/>
    </row>
    <row r="7881" spans="2:2">
      <c r="B7881" s="124"/>
    </row>
    <row r="7882" spans="2:2">
      <c r="B7882" s="124"/>
    </row>
    <row r="7883" spans="2:2">
      <c r="B7883" s="124"/>
    </row>
    <row r="7884" spans="2:2">
      <c r="B7884" s="124"/>
    </row>
    <row r="7885" spans="2:2">
      <c r="B7885" s="124"/>
    </row>
    <row r="7886" spans="2:2">
      <c r="B7886" s="124"/>
    </row>
    <row r="7887" spans="2:2">
      <c r="B7887" s="124"/>
    </row>
    <row r="7888" spans="2:2">
      <c r="B7888" s="124"/>
    </row>
    <row r="7889" spans="2:2">
      <c r="B7889" s="124"/>
    </row>
    <row r="7890" spans="2:2">
      <c r="B7890" s="124"/>
    </row>
    <row r="7891" spans="2:2">
      <c r="B7891" s="124"/>
    </row>
    <row r="7892" spans="2:2">
      <c r="B7892" s="124"/>
    </row>
    <row r="7893" spans="2:2">
      <c r="B7893" s="124"/>
    </row>
    <row r="7894" spans="2:2">
      <c r="B7894" s="124"/>
    </row>
    <row r="7895" spans="2:2">
      <c r="B7895" s="124"/>
    </row>
    <row r="7896" spans="2:2">
      <c r="B7896" s="124"/>
    </row>
    <row r="7897" spans="2:2">
      <c r="B7897" s="124"/>
    </row>
    <row r="7898" spans="2:2">
      <c r="B7898" s="124"/>
    </row>
    <row r="7899" spans="2:2">
      <c r="B7899" s="124"/>
    </row>
    <row r="7900" spans="2:2">
      <c r="B7900" s="124"/>
    </row>
    <row r="7901" spans="2:2">
      <c r="B7901" s="124"/>
    </row>
    <row r="7902" spans="2:2">
      <c r="B7902" s="124"/>
    </row>
    <row r="7903" spans="2:2">
      <c r="B7903" s="124"/>
    </row>
    <row r="7904" spans="2:2">
      <c r="B7904" s="124"/>
    </row>
    <row r="7905" spans="2:2">
      <c r="B7905" s="124"/>
    </row>
    <row r="7906" spans="2:2">
      <c r="B7906" s="124"/>
    </row>
    <row r="7907" spans="2:2">
      <c r="B7907" s="124"/>
    </row>
    <row r="7908" spans="2:2">
      <c r="B7908" s="124"/>
    </row>
    <row r="7909" spans="2:2">
      <c r="B7909" s="124"/>
    </row>
    <row r="7910" spans="2:2">
      <c r="B7910" s="124"/>
    </row>
    <row r="7911" spans="2:2">
      <c r="B7911" s="124"/>
    </row>
    <row r="7912" spans="2:2">
      <c r="B7912" s="124"/>
    </row>
    <row r="7913" spans="2:2">
      <c r="B7913" s="124"/>
    </row>
    <row r="7914" spans="2:2">
      <c r="B7914" s="124"/>
    </row>
    <row r="7915" spans="2:2">
      <c r="B7915" s="124"/>
    </row>
    <row r="7916" spans="2:2">
      <c r="B7916" s="124"/>
    </row>
    <row r="7917" spans="2:2">
      <c r="B7917" s="124"/>
    </row>
    <row r="7918" spans="2:2">
      <c r="B7918" s="124"/>
    </row>
    <row r="7919" spans="2:2">
      <c r="B7919" s="124"/>
    </row>
    <row r="7920" spans="2:2">
      <c r="B7920" s="124"/>
    </row>
    <row r="7921" spans="2:2">
      <c r="B7921" s="124"/>
    </row>
    <row r="7922" spans="2:2">
      <c r="B7922" s="124"/>
    </row>
    <row r="7923" spans="2:2">
      <c r="B7923" s="124"/>
    </row>
    <row r="7924" spans="2:2">
      <c r="B7924" s="124"/>
    </row>
    <row r="7925" spans="2:2">
      <c r="B7925" s="124"/>
    </row>
    <row r="7926" spans="2:2">
      <c r="B7926" s="124"/>
    </row>
    <row r="7927" spans="2:2">
      <c r="B7927" s="124"/>
    </row>
    <row r="7928" spans="2:2">
      <c r="B7928" s="124"/>
    </row>
    <row r="7929" spans="2:2">
      <c r="B7929" s="124"/>
    </row>
    <row r="7930" spans="2:2">
      <c r="B7930" s="124"/>
    </row>
    <row r="7931" spans="2:2">
      <c r="B7931" s="124"/>
    </row>
    <row r="7932" spans="2:2">
      <c r="B7932" s="124"/>
    </row>
    <row r="7933" spans="2:2">
      <c r="B7933" s="124"/>
    </row>
    <row r="7934" spans="2:2">
      <c r="B7934" s="124"/>
    </row>
    <row r="7935" spans="2:2">
      <c r="B7935" s="124"/>
    </row>
    <row r="7936" spans="2:2">
      <c r="B7936" s="124"/>
    </row>
    <row r="7937" spans="2:2">
      <c r="B7937" s="124"/>
    </row>
    <row r="7938" spans="2:2">
      <c r="B7938" s="124"/>
    </row>
    <row r="7939" spans="2:2">
      <c r="B7939" s="124"/>
    </row>
    <row r="7940" spans="2:2">
      <c r="B7940" s="124"/>
    </row>
    <row r="7941" spans="2:2">
      <c r="B7941" s="124"/>
    </row>
    <row r="7942" spans="2:2">
      <c r="B7942" s="124"/>
    </row>
    <row r="7943" spans="2:2">
      <c r="B7943" s="124"/>
    </row>
    <row r="7944" spans="2:2">
      <c r="B7944" s="124"/>
    </row>
    <row r="7945" spans="2:2">
      <c r="B7945" s="124"/>
    </row>
    <row r="7946" spans="2:2">
      <c r="B7946" s="124"/>
    </row>
    <row r="7947" spans="2:2">
      <c r="B7947" s="124"/>
    </row>
    <row r="7948" spans="2:2">
      <c r="B7948" s="124"/>
    </row>
    <row r="7949" spans="2:2">
      <c r="B7949" s="124"/>
    </row>
    <row r="7950" spans="2:2">
      <c r="B7950" s="124"/>
    </row>
    <row r="7951" spans="2:2">
      <c r="B7951" s="124"/>
    </row>
    <row r="7952" spans="2:2">
      <c r="B7952" s="124"/>
    </row>
    <row r="7953" spans="2:2">
      <c r="B7953" s="124"/>
    </row>
    <row r="7954" spans="2:2">
      <c r="B7954" s="124"/>
    </row>
    <row r="7955" spans="2:2">
      <c r="B7955" s="124"/>
    </row>
    <row r="7956" spans="2:2">
      <c r="B7956" s="124"/>
    </row>
    <row r="7957" spans="2:2">
      <c r="B7957" s="124"/>
    </row>
    <row r="7958" spans="2:2">
      <c r="B7958" s="124"/>
    </row>
    <row r="7959" spans="2:2">
      <c r="B7959" s="124"/>
    </row>
    <row r="7960" spans="2:2">
      <c r="B7960" s="124"/>
    </row>
    <row r="7961" spans="2:2">
      <c r="B7961" s="124"/>
    </row>
    <row r="7962" spans="2:2">
      <c r="B7962" s="124"/>
    </row>
    <row r="7963" spans="2:2">
      <c r="B7963" s="124"/>
    </row>
    <row r="7964" spans="2:2">
      <c r="B7964" s="124"/>
    </row>
    <row r="7965" spans="2:2">
      <c r="B7965" s="124"/>
    </row>
    <row r="7966" spans="2:2">
      <c r="B7966" s="124"/>
    </row>
    <row r="7967" spans="2:2">
      <c r="B7967" s="124"/>
    </row>
    <row r="7968" spans="2:2">
      <c r="B7968" s="124"/>
    </row>
    <row r="7969" spans="2:2">
      <c r="B7969" s="124"/>
    </row>
    <row r="7970" spans="2:2">
      <c r="B7970" s="124"/>
    </row>
    <row r="7971" spans="2:2">
      <c r="B7971" s="124"/>
    </row>
    <row r="7972" spans="2:2">
      <c r="B7972" s="124"/>
    </row>
    <row r="7973" spans="2:2">
      <c r="B7973" s="124"/>
    </row>
    <row r="7974" spans="2:2">
      <c r="B7974" s="124"/>
    </row>
    <row r="7975" spans="2:2">
      <c r="B7975" s="124"/>
    </row>
    <row r="7976" spans="2:2">
      <c r="B7976" s="124"/>
    </row>
    <row r="7977" spans="2:2">
      <c r="B7977" s="124"/>
    </row>
    <row r="7978" spans="2:2">
      <c r="B7978" s="124"/>
    </row>
    <row r="7979" spans="2:2">
      <c r="B7979" s="124"/>
    </row>
    <row r="7980" spans="2:2">
      <c r="B7980" s="124"/>
    </row>
    <row r="7981" spans="2:2">
      <c r="B7981" s="124"/>
    </row>
    <row r="7982" spans="2:2">
      <c r="B7982" s="124"/>
    </row>
    <row r="7983" spans="2:2">
      <c r="B7983" s="124"/>
    </row>
    <row r="7984" spans="2:2">
      <c r="B7984" s="124"/>
    </row>
    <row r="7985" spans="2:2">
      <c r="B7985" s="124"/>
    </row>
    <row r="7986" spans="2:2">
      <c r="B7986" s="124"/>
    </row>
    <row r="7987" spans="2:2">
      <c r="B7987" s="124"/>
    </row>
    <row r="7988" spans="2:2">
      <c r="B7988" s="124"/>
    </row>
    <row r="7989" spans="2:2">
      <c r="B7989" s="124"/>
    </row>
    <row r="7990" spans="2:2">
      <c r="B7990" s="124"/>
    </row>
    <row r="7991" spans="2:2">
      <c r="B7991" s="124"/>
    </row>
    <row r="7992" spans="2:2">
      <c r="B7992" s="124"/>
    </row>
    <row r="7993" spans="2:2">
      <c r="B7993" s="124"/>
    </row>
    <row r="7994" spans="2:2">
      <c r="B7994" s="124"/>
    </row>
    <row r="7995" spans="2:2">
      <c r="B7995" s="124"/>
    </row>
    <row r="7996" spans="2:2">
      <c r="B7996" s="124"/>
    </row>
    <row r="7997" spans="2:2">
      <c r="B7997" s="124"/>
    </row>
    <row r="7998" spans="2:2">
      <c r="B7998" s="124"/>
    </row>
    <row r="7999" spans="2:2">
      <c r="B7999" s="124"/>
    </row>
    <row r="8000" spans="2:2">
      <c r="B8000" s="124"/>
    </row>
    <row r="8001" spans="2:2">
      <c r="B8001" s="124"/>
    </row>
    <row r="8002" spans="2:2">
      <c r="B8002" s="124"/>
    </row>
    <row r="8003" spans="2:2">
      <c r="B8003" s="124"/>
    </row>
    <row r="8004" spans="2:2">
      <c r="B8004" s="124"/>
    </row>
    <row r="8005" spans="2:2">
      <c r="B8005" s="124"/>
    </row>
    <row r="8006" spans="2:2">
      <c r="B8006" s="124"/>
    </row>
    <row r="8007" spans="2:2">
      <c r="B8007" s="124"/>
    </row>
    <row r="8008" spans="2:2">
      <c r="B8008" s="124"/>
    </row>
    <row r="8009" spans="2:2">
      <c r="B8009" s="124"/>
    </row>
    <row r="8010" spans="2:2">
      <c r="B8010" s="124"/>
    </row>
    <row r="8011" spans="2:2">
      <c r="B8011" s="124"/>
    </row>
    <row r="8012" spans="2:2">
      <c r="B8012" s="124"/>
    </row>
    <row r="8013" spans="2:2">
      <c r="B8013" s="124"/>
    </row>
    <row r="8014" spans="2:2">
      <c r="B8014" s="124"/>
    </row>
    <row r="8015" spans="2:2">
      <c r="B8015" s="124"/>
    </row>
    <row r="8016" spans="2:2">
      <c r="B8016" s="124"/>
    </row>
    <row r="8017" spans="2:2">
      <c r="B8017" s="124"/>
    </row>
    <row r="8018" spans="2:2">
      <c r="B8018" s="124"/>
    </row>
    <row r="8019" spans="2:2">
      <c r="B8019" s="124"/>
    </row>
    <row r="8020" spans="2:2">
      <c r="B8020" s="124"/>
    </row>
    <row r="8021" spans="2:2">
      <c r="B8021" s="124"/>
    </row>
    <row r="8022" spans="2:2">
      <c r="B8022" s="124"/>
    </row>
    <row r="8023" spans="2:2">
      <c r="B8023" s="124"/>
    </row>
    <row r="8024" spans="2:2">
      <c r="B8024" s="124"/>
    </row>
    <row r="8025" spans="2:2">
      <c r="B8025" s="124"/>
    </row>
    <row r="8026" spans="2:2">
      <c r="B8026" s="124"/>
    </row>
    <row r="8027" spans="2:2">
      <c r="B8027" s="124"/>
    </row>
    <row r="8028" spans="2:2">
      <c r="B8028" s="124"/>
    </row>
    <row r="8029" spans="2:2">
      <c r="B8029" s="124"/>
    </row>
    <row r="8030" spans="2:2">
      <c r="B8030" s="124"/>
    </row>
    <row r="8031" spans="2:2">
      <c r="B8031" s="124"/>
    </row>
    <row r="8032" spans="2:2">
      <c r="B8032" s="124"/>
    </row>
    <row r="8033" spans="2:2">
      <c r="B8033" s="124"/>
    </row>
    <row r="8034" spans="2:2">
      <c r="B8034" s="124"/>
    </row>
    <row r="8035" spans="2:2">
      <c r="B8035" s="124"/>
    </row>
    <row r="8036" spans="2:2">
      <c r="B8036" s="124"/>
    </row>
    <row r="8037" spans="2:2">
      <c r="B8037" s="124"/>
    </row>
    <row r="8038" spans="2:2">
      <c r="B8038" s="124"/>
    </row>
    <row r="8039" spans="2:2">
      <c r="B8039" s="124"/>
    </row>
    <row r="8040" spans="2:2">
      <c r="B8040" s="124"/>
    </row>
    <row r="8041" spans="2:2">
      <c r="B8041" s="124"/>
    </row>
    <row r="8042" spans="2:2">
      <c r="B8042" s="124"/>
    </row>
    <row r="8043" spans="2:2">
      <c r="B8043" s="124"/>
    </row>
    <row r="8044" spans="2:2">
      <c r="B8044" s="124"/>
    </row>
    <row r="8045" spans="2:2">
      <c r="B8045" s="124"/>
    </row>
    <row r="8046" spans="2:2">
      <c r="B8046" s="124"/>
    </row>
    <row r="8047" spans="2:2">
      <c r="B8047" s="124"/>
    </row>
    <row r="8048" spans="2:2">
      <c r="B8048" s="124"/>
    </row>
    <row r="8049" spans="2:2">
      <c r="B8049" s="124"/>
    </row>
    <row r="8050" spans="2:2">
      <c r="B8050" s="124"/>
    </row>
    <row r="8051" spans="2:2">
      <c r="B8051" s="124"/>
    </row>
    <row r="8052" spans="2:2">
      <c r="B8052" s="124"/>
    </row>
    <row r="8053" spans="2:2">
      <c r="B8053" s="124"/>
    </row>
    <row r="8054" spans="2:2">
      <c r="B8054" s="124"/>
    </row>
    <row r="8055" spans="2:2">
      <c r="B8055" s="124"/>
    </row>
    <row r="8056" spans="2:2">
      <c r="B8056" s="124"/>
    </row>
    <row r="8057" spans="2:2">
      <c r="B8057" s="124"/>
    </row>
    <row r="8058" spans="2:2">
      <c r="B8058" s="124"/>
    </row>
    <row r="8059" spans="2:2">
      <c r="B8059" s="124"/>
    </row>
    <row r="8060" spans="2:2">
      <c r="B8060" s="124"/>
    </row>
    <row r="8061" spans="2:2">
      <c r="B8061" s="124"/>
    </row>
    <row r="8062" spans="2:2">
      <c r="B8062" s="124"/>
    </row>
    <row r="8063" spans="2:2">
      <c r="B8063" s="124"/>
    </row>
    <row r="8064" spans="2:2">
      <c r="B8064" s="124"/>
    </row>
    <row r="8065" spans="2:2">
      <c r="B8065" s="124"/>
    </row>
    <row r="8066" spans="2:2">
      <c r="B8066" s="124"/>
    </row>
    <row r="8067" spans="2:2">
      <c r="B8067" s="124"/>
    </row>
    <row r="8068" spans="2:2">
      <c r="B8068" s="124"/>
    </row>
    <row r="8069" spans="2:2">
      <c r="B8069" s="124"/>
    </row>
    <row r="8070" spans="2:2">
      <c r="B8070" s="124"/>
    </row>
    <row r="8071" spans="2:2">
      <c r="B8071" s="124"/>
    </row>
    <row r="8072" spans="2:2">
      <c r="B8072" s="124"/>
    </row>
    <row r="8073" spans="2:2">
      <c r="B8073" s="124"/>
    </row>
    <row r="8074" spans="2:2">
      <c r="B8074" s="124"/>
    </row>
    <row r="8075" spans="2:2">
      <c r="B8075" s="124"/>
    </row>
    <row r="8076" spans="2:2">
      <c r="B8076" s="124"/>
    </row>
    <row r="8077" spans="2:2">
      <c r="B8077" s="124"/>
    </row>
    <row r="8078" spans="2:2">
      <c r="B8078" s="124"/>
    </row>
    <row r="8079" spans="2:2">
      <c r="B8079" s="124"/>
    </row>
    <row r="8080" spans="2:2">
      <c r="B8080" s="124"/>
    </row>
    <row r="8081" spans="2:2">
      <c r="B8081" s="124"/>
    </row>
    <row r="8082" spans="2:2">
      <c r="B8082" s="124"/>
    </row>
    <row r="8083" spans="2:2">
      <c r="B8083" s="124"/>
    </row>
    <row r="8084" spans="2:2">
      <c r="B8084" s="124"/>
    </row>
    <row r="8085" spans="2:2">
      <c r="B8085" s="124"/>
    </row>
    <row r="8086" spans="2:2">
      <c r="B8086" s="124"/>
    </row>
    <row r="8087" spans="2:2">
      <c r="B8087" s="124"/>
    </row>
    <row r="8088" spans="2:2">
      <c r="B8088" s="124"/>
    </row>
    <row r="8089" spans="2:2">
      <c r="B8089" s="124"/>
    </row>
    <row r="8090" spans="2:2">
      <c r="B8090" s="124"/>
    </row>
    <row r="8091" spans="2:2">
      <c r="B8091" s="124"/>
    </row>
    <row r="8092" spans="2:2">
      <c r="B8092" s="124"/>
    </row>
    <row r="8093" spans="2:2">
      <c r="B8093" s="124"/>
    </row>
    <row r="8094" spans="2:2">
      <c r="B8094" s="124"/>
    </row>
    <row r="8095" spans="2:2">
      <c r="B8095" s="124"/>
    </row>
    <row r="8096" spans="2:2">
      <c r="B8096" s="124"/>
    </row>
    <row r="8097" spans="2:2">
      <c r="B8097" s="124"/>
    </row>
    <row r="8098" spans="2:2">
      <c r="B8098" s="124"/>
    </row>
    <row r="8099" spans="2:2">
      <c r="B8099" s="124"/>
    </row>
    <row r="8100" spans="2:2">
      <c r="B8100" s="124"/>
    </row>
    <row r="8101" spans="2:2">
      <c r="B8101" s="124"/>
    </row>
    <row r="8102" spans="2:2">
      <c r="B8102" s="124"/>
    </row>
    <row r="8103" spans="2:2">
      <c r="B8103" s="124"/>
    </row>
    <row r="8104" spans="2:2">
      <c r="B8104" s="124"/>
    </row>
    <row r="8105" spans="2:2">
      <c r="B8105" s="124"/>
    </row>
    <row r="8106" spans="2:2">
      <c r="B8106" s="124"/>
    </row>
    <row r="8107" spans="2:2">
      <c r="B8107" s="124"/>
    </row>
    <row r="8108" spans="2:2">
      <c r="B8108" s="124"/>
    </row>
    <row r="8109" spans="2:2">
      <c r="B8109" s="124"/>
    </row>
    <row r="8110" spans="2:2">
      <c r="B8110" s="124"/>
    </row>
    <row r="8111" spans="2:2">
      <c r="B8111" s="124"/>
    </row>
    <row r="8112" spans="2:2">
      <c r="B8112" s="124"/>
    </row>
    <row r="8113" spans="2:2">
      <c r="B8113" s="124"/>
    </row>
    <row r="8114" spans="2:2">
      <c r="B8114" s="124"/>
    </row>
    <row r="8115" spans="2:2">
      <c r="B8115" s="124"/>
    </row>
    <row r="8116" spans="2:2">
      <c r="B8116" s="124"/>
    </row>
    <row r="8117" spans="2:2">
      <c r="B8117" s="124"/>
    </row>
    <row r="8118" spans="2:2">
      <c r="B8118" s="124"/>
    </row>
    <row r="8119" spans="2:2">
      <c r="B8119" s="124"/>
    </row>
    <row r="8120" spans="2:2">
      <c r="B8120" s="124"/>
    </row>
    <row r="8121" spans="2:2">
      <c r="B8121" s="124"/>
    </row>
    <row r="8122" spans="2:2">
      <c r="B8122" s="124"/>
    </row>
    <row r="8123" spans="2:2">
      <c r="B8123" s="124"/>
    </row>
    <row r="8124" spans="2:2">
      <c r="B8124" s="124"/>
    </row>
    <row r="8125" spans="2:2">
      <c r="B8125" s="124"/>
    </row>
    <row r="8126" spans="2:2">
      <c r="B8126" s="124"/>
    </row>
    <row r="8127" spans="2:2">
      <c r="B8127" s="124"/>
    </row>
    <row r="8128" spans="2:2">
      <c r="B8128" s="124"/>
    </row>
    <row r="8129" spans="2:2">
      <c r="B8129" s="124"/>
    </row>
    <row r="8130" spans="2:2">
      <c r="B8130" s="124"/>
    </row>
    <row r="8131" spans="2:2">
      <c r="B8131" s="124"/>
    </row>
    <row r="8132" spans="2:2">
      <c r="B8132" s="124"/>
    </row>
    <row r="8133" spans="2:2">
      <c r="B8133" s="124"/>
    </row>
    <row r="8134" spans="2:2">
      <c r="B8134" s="124"/>
    </row>
    <row r="8135" spans="2:2">
      <c r="B8135" s="124"/>
    </row>
    <row r="8136" spans="2:2">
      <c r="B8136" s="124"/>
    </row>
    <row r="8137" spans="2:2">
      <c r="B8137" s="124"/>
    </row>
    <row r="8138" spans="2:2">
      <c r="B8138" s="124"/>
    </row>
    <row r="8139" spans="2:2">
      <c r="B8139" s="124"/>
    </row>
    <row r="8140" spans="2:2">
      <c r="B8140" s="124"/>
    </row>
    <row r="8141" spans="2:2">
      <c r="B8141" s="124"/>
    </row>
    <row r="8142" spans="2:2">
      <c r="B8142" s="124"/>
    </row>
    <row r="8143" spans="2:2">
      <c r="B8143" s="124"/>
    </row>
    <row r="8144" spans="2:2">
      <c r="B8144" s="124"/>
    </row>
    <row r="8145" spans="2:2">
      <c r="B8145" s="124"/>
    </row>
    <row r="8146" spans="2:2">
      <c r="B8146" s="124"/>
    </row>
    <row r="8147" spans="2:2">
      <c r="B8147" s="124"/>
    </row>
    <row r="8148" spans="2:2">
      <c r="B8148" s="124"/>
    </row>
    <row r="8149" spans="2:2">
      <c r="B8149" s="124"/>
    </row>
    <row r="8150" spans="2:2">
      <c r="B8150" s="124"/>
    </row>
    <row r="8151" spans="2:2">
      <c r="B8151" s="124"/>
    </row>
    <row r="8152" spans="2:2">
      <c r="B8152" s="124"/>
    </row>
    <row r="8153" spans="2:2">
      <c r="B8153" s="124"/>
    </row>
    <row r="8154" spans="2:2">
      <c r="B8154" s="124"/>
    </row>
    <row r="8155" spans="2:2">
      <c r="B8155" s="124"/>
    </row>
    <row r="8156" spans="2:2">
      <c r="B8156" s="124"/>
    </row>
    <row r="8157" spans="2:2">
      <c r="B8157" s="124"/>
    </row>
    <row r="8158" spans="2:2">
      <c r="B8158" s="124"/>
    </row>
    <row r="8159" spans="2:2">
      <c r="B8159" s="124"/>
    </row>
    <row r="8160" spans="2:2">
      <c r="B8160" s="124"/>
    </row>
    <row r="8161" spans="2:2">
      <c r="B8161" s="124"/>
    </row>
    <row r="8162" spans="2:2">
      <c r="B8162" s="124"/>
    </row>
    <row r="8163" spans="2:2">
      <c r="B8163" s="124"/>
    </row>
    <row r="8164" spans="2:2">
      <c r="B8164" s="124"/>
    </row>
    <row r="8165" spans="2:2">
      <c r="B8165" s="124"/>
    </row>
    <row r="8166" spans="2:2">
      <c r="B8166" s="124"/>
    </row>
    <row r="8167" spans="2:2">
      <c r="B8167" s="124"/>
    </row>
    <row r="8168" spans="2:2">
      <c r="B8168" s="124"/>
    </row>
    <row r="8169" spans="2:2">
      <c r="B8169" s="124"/>
    </row>
    <row r="8170" spans="2:2">
      <c r="B8170" s="124"/>
    </row>
    <row r="8171" spans="2:2">
      <c r="B8171" s="124"/>
    </row>
    <row r="8172" spans="2:2">
      <c r="B8172" s="124"/>
    </row>
    <row r="8173" spans="2:2">
      <c r="B8173" s="124"/>
    </row>
    <row r="8174" spans="2:2">
      <c r="B8174" s="124"/>
    </row>
    <row r="8175" spans="2:2">
      <c r="B8175" s="124"/>
    </row>
    <row r="8176" spans="2:2">
      <c r="B8176" s="124"/>
    </row>
    <row r="8177" spans="2:2">
      <c r="B8177" s="124"/>
    </row>
    <row r="8178" spans="2:2">
      <c r="B8178" s="124"/>
    </row>
    <row r="8179" spans="2:2">
      <c r="B8179" s="124"/>
    </row>
    <row r="8180" spans="2:2">
      <c r="B8180" s="124"/>
    </row>
    <row r="8181" spans="2:2">
      <c r="B8181" s="124"/>
    </row>
    <row r="8182" spans="2:2">
      <c r="B8182" s="124"/>
    </row>
    <row r="8183" spans="2:2">
      <c r="B8183" s="124"/>
    </row>
    <row r="8184" spans="2:2">
      <c r="B8184" s="124"/>
    </row>
    <row r="8185" spans="2:2">
      <c r="B8185" s="124"/>
    </row>
    <row r="8186" spans="2:2">
      <c r="B8186" s="124"/>
    </row>
    <row r="8187" spans="2:2">
      <c r="B8187" s="124"/>
    </row>
    <row r="8188" spans="2:2">
      <c r="B8188" s="124"/>
    </row>
    <row r="8189" spans="2:2">
      <c r="B8189" s="124"/>
    </row>
    <row r="8190" spans="2:2">
      <c r="B8190" s="124"/>
    </row>
    <row r="8191" spans="2:2">
      <c r="B8191" s="124"/>
    </row>
    <row r="8192" spans="2:2">
      <c r="B8192" s="124"/>
    </row>
    <row r="8193" spans="2:2">
      <c r="B8193" s="124"/>
    </row>
    <row r="8194" spans="2:2">
      <c r="B8194" s="124"/>
    </row>
    <row r="8195" spans="2:2">
      <c r="B8195" s="124"/>
    </row>
    <row r="8196" spans="2:2">
      <c r="B8196" s="124"/>
    </row>
    <row r="8197" spans="2:2">
      <c r="B8197" s="124"/>
    </row>
    <row r="8198" spans="2:2">
      <c r="B8198" s="124"/>
    </row>
    <row r="8199" spans="2:2">
      <c r="B8199" s="124"/>
    </row>
    <row r="8200" spans="2:2">
      <c r="B8200" s="124"/>
    </row>
    <row r="8201" spans="2:2">
      <c r="B8201" s="124"/>
    </row>
    <row r="8202" spans="2:2">
      <c r="B8202" s="124"/>
    </row>
    <row r="8203" spans="2:2">
      <c r="B8203" s="124"/>
    </row>
    <row r="8204" spans="2:2">
      <c r="B8204" s="124"/>
    </row>
    <row r="8205" spans="2:2">
      <c r="B8205" s="124"/>
    </row>
    <row r="8206" spans="2:2">
      <c r="B8206" s="124"/>
    </row>
    <row r="8207" spans="2:2">
      <c r="B8207" s="124"/>
    </row>
    <row r="8208" spans="2:2">
      <c r="B8208" s="124"/>
    </row>
    <row r="8209" spans="2:2">
      <c r="B8209" s="124"/>
    </row>
    <row r="8210" spans="2:2">
      <c r="B8210" s="124"/>
    </row>
    <row r="8211" spans="2:2">
      <c r="B8211" s="124"/>
    </row>
    <row r="8212" spans="2:2">
      <c r="B8212" s="124"/>
    </row>
    <row r="8213" spans="2:2">
      <c r="B8213" s="124"/>
    </row>
    <row r="8214" spans="2:2">
      <c r="B8214" s="124"/>
    </row>
    <row r="8215" spans="2:2">
      <c r="B8215" s="124"/>
    </row>
    <row r="8216" spans="2:2">
      <c r="B8216" s="124"/>
    </row>
    <row r="8217" spans="2:2">
      <c r="B8217" s="124"/>
    </row>
    <row r="8218" spans="2:2">
      <c r="B8218" s="124"/>
    </row>
    <row r="8219" spans="2:2">
      <c r="B8219" s="124"/>
    </row>
    <row r="8220" spans="2:2">
      <c r="B8220" s="124"/>
    </row>
    <row r="8221" spans="2:2">
      <c r="B8221" s="124"/>
    </row>
    <row r="8222" spans="2:2">
      <c r="B8222" s="124"/>
    </row>
    <row r="8223" spans="2:2">
      <c r="B8223" s="124"/>
    </row>
    <row r="8224" spans="2:2">
      <c r="B8224" s="124"/>
    </row>
    <row r="8225" spans="2:2">
      <c r="B8225" s="124"/>
    </row>
    <row r="8226" spans="2:2">
      <c r="B8226" s="124"/>
    </row>
    <row r="8227" spans="2:2">
      <c r="B8227" s="124"/>
    </row>
    <row r="8228" spans="2:2">
      <c r="B8228" s="124"/>
    </row>
    <row r="8229" spans="2:2">
      <c r="B8229" s="124"/>
    </row>
    <row r="8230" spans="2:2">
      <c r="B8230" s="124"/>
    </row>
    <row r="8231" spans="2:2">
      <c r="B8231" s="124"/>
    </row>
    <row r="8232" spans="2:2">
      <c r="B8232" s="124"/>
    </row>
    <row r="8233" spans="2:2">
      <c r="B8233" s="124"/>
    </row>
    <row r="8234" spans="2:2">
      <c r="B8234" s="124"/>
    </row>
    <row r="8235" spans="2:2">
      <c r="B8235" s="124"/>
    </row>
    <row r="8236" spans="2:2">
      <c r="B8236" s="124"/>
    </row>
    <row r="8237" spans="2:2">
      <c r="B8237" s="124"/>
    </row>
    <row r="8238" spans="2:2">
      <c r="B8238" s="124"/>
    </row>
    <row r="8239" spans="2:2">
      <c r="B8239" s="124"/>
    </row>
    <row r="8240" spans="2:2">
      <c r="B8240" s="124"/>
    </row>
    <row r="8241" spans="2:2">
      <c r="B8241" s="124"/>
    </row>
    <row r="8242" spans="2:2">
      <c r="B8242" s="124"/>
    </row>
    <row r="8243" spans="2:2">
      <c r="B8243" s="124"/>
    </row>
    <row r="8244" spans="2:2">
      <c r="B8244" s="124"/>
    </row>
    <row r="8245" spans="2:2">
      <c r="B8245" s="124"/>
    </row>
    <row r="8246" spans="2:2">
      <c r="B8246" s="124"/>
    </row>
    <row r="8247" spans="2:2">
      <c r="B8247" s="124"/>
    </row>
    <row r="8248" spans="2:2">
      <c r="B8248" s="124"/>
    </row>
    <row r="8249" spans="2:2">
      <c r="B8249" s="124"/>
    </row>
    <row r="8250" spans="2:2">
      <c r="B8250" s="124"/>
    </row>
    <row r="8251" spans="2:2">
      <c r="B8251" s="124"/>
    </row>
    <row r="8252" spans="2:2">
      <c r="B8252" s="124"/>
    </row>
    <row r="8253" spans="2:2">
      <c r="B8253" s="124"/>
    </row>
    <row r="8254" spans="2:2">
      <c r="B8254" s="124"/>
    </row>
    <row r="8255" spans="2:2">
      <c r="B8255" s="124"/>
    </row>
    <row r="8256" spans="2:2">
      <c r="B8256" s="124"/>
    </row>
    <row r="8257" spans="2:2">
      <c r="B8257" s="124"/>
    </row>
    <row r="8258" spans="2:2">
      <c r="B8258" s="124"/>
    </row>
    <row r="8259" spans="2:2">
      <c r="B8259" s="124"/>
    </row>
    <row r="8260" spans="2:2">
      <c r="B8260" s="124"/>
    </row>
    <row r="8261" spans="2:2">
      <c r="B8261" s="124"/>
    </row>
    <row r="8262" spans="2:2">
      <c r="B8262" s="124"/>
    </row>
    <row r="8263" spans="2:2">
      <c r="B8263" s="124"/>
    </row>
    <row r="8264" spans="2:2">
      <c r="B8264" s="124"/>
    </row>
    <row r="8265" spans="2:2">
      <c r="B8265" s="124"/>
    </row>
    <row r="8266" spans="2:2">
      <c r="B8266" s="124"/>
    </row>
    <row r="8267" spans="2:2">
      <c r="B8267" s="124"/>
    </row>
    <row r="8268" spans="2:2">
      <c r="B8268" s="124"/>
    </row>
    <row r="8269" spans="2:2">
      <c r="B8269" s="124"/>
    </row>
    <row r="8270" spans="2:2">
      <c r="B8270" s="124"/>
    </row>
    <row r="8271" spans="2:2">
      <c r="B8271" s="124"/>
    </row>
    <row r="8272" spans="2:2">
      <c r="B8272" s="124"/>
    </row>
    <row r="8273" spans="2:2">
      <c r="B8273" s="124"/>
    </row>
    <row r="8274" spans="2:2">
      <c r="B8274" s="124"/>
    </row>
    <row r="8275" spans="2:2">
      <c r="B8275" s="124"/>
    </row>
    <row r="8276" spans="2:2">
      <c r="B8276" s="124"/>
    </row>
    <row r="8277" spans="2:2">
      <c r="B8277" s="124"/>
    </row>
    <row r="8278" spans="2:2">
      <c r="B8278" s="124"/>
    </row>
    <row r="8279" spans="2:2">
      <c r="B8279" s="124"/>
    </row>
    <row r="8280" spans="2:2">
      <c r="B8280" s="124"/>
    </row>
    <row r="8281" spans="2:2">
      <c r="B8281" s="124"/>
    </row>
    <row r="8282" spans="2:2">
      <c r="B8282" s="124"/>
    </row>
    <row r="8283" spans="2:2">
      <c r="B8283" s="124"/>
    </row>
    <row r="8284" spans="2:2">
      <c r="B8284" s="124"/>
    </row>
    <row r="8285" spans="2:2">
      <c r="B8285" s="124"/>
    </row>
    <row r="8286" spans="2:2">
      <c r="B8286" s="124"/>
    </row>
    <row r="8287" spans="2:2">
      <c r="B8287" s="124"/>
    </row>
    <row r="8288" spans="2:2">
      <c r="B8288" s="124"/>
    </row>
    <row r="8289" spans="2:2">
      <c r="B8289" s="124"/>
    </row>
    <row r="8290" spans="2:2">
      <c r="B8290" s="124"/>
    </row>
    <row r="8291" spans="2:2">
      <c r="B8291" s="124"/>
    </row>
    <row r="8292" spans="2:2">
      <c r="B8292" s="124"/>
    </row>
    <row r="8293" spans="2:2">
      <c r="B8293" s="124"/>
    </row>
    <row r="8294" spans="2:2">
      <c r="B8294" s="124"/>
    </row>
    <row r="8295" spans="2:2">
      <c r="B8295" s="124"/>
    </row>
    <row r="8296" spans="2:2">
      <c r="B8296" s="124"/>
    </row>
    <row r="8297" spans="2:2">
      <c r="B8297" s="124"/>
    </row>
    <row r="8298" spans="2:2">
      <c r="B8298" s="124"/>
    </row>
    <row r="8299" spans="2:2">
      <c r="B8299" s="124"/>
    </row>
    <row r="8300" spans="2:2">
      <c r="B8300" s="124"/>
    </row>
    <row r="8301" spans="2:2">
      <c r="B8301" s="124"/>
    </row>
    <row r="8302" spans="2:2">
      <c r="B8302" s="124"/>
    </row>
    <row r="8303" spans="2:2">
      <c r="B8303" s="124"/>
    </row>
    <row r="8304" spans="2:2">
      <c r="B8304" s="124"/>
    </row>
    <row r="8305" spans="2:2">
      <c r="B8305" s="124"/>
    </row>
    <row r="8306" spans="2:2">
      <c r="B8306" s="124"/>
    </row>
    <row r="8307" spans="2:2">
      <c r="B8307" s="124"/>
    </row>
    <row r="8308" spans="2:2">
      <c r="B8308" s="124"/>
    </row>
    <row r="8309" spans="2:2">
      <c r="B8309" s="124"/>
    </row>
    <row r="8310" spans="2:2">
      <c r="B8310" s="124"/>
    </row>
    <row r="8311" spans="2:2">
      <c r="B8311" s="124"/>
    </row>
    <row r="8312" spans="2:2">
      <c r="B8312" s="124"/>
    </row>
    <row r="8313" spans="2:2">
      <c r="B8313" s="124"/>
    </row>
    <row r="8314" spans="2:2">
      <c r="B8314" s="124"/>
    </row>
    <row r="8315" spans="2:2">
      <c r="B8315" s="124"/>
    </row>
    <row r="8316" spans="2:2">
      <c r="B8316" s="124"/>
    </row>
    <row r="8317" spans="2:2">
      <c r="B8317" s="124"/>
    </row>
    <row r="8318" spans="2:2">
      <c r="B8318" s="124"/>
    </row>
    <row r="8319" spans="2:2">
      <c r="B8319" s="124"/>
    </row>
    <row r="8320" spans="2:2">
      <c r="B8320" s="124"/>
    </row>
    <row r="8321" spans="2:2">
      <c r="B8321" s="124"/>
    </row>
    <row r="8322" spans="2:2">
      <c r="B8322" s="124"/>
    </row>
    <row r="8323" spans="2:2">
      <c r="B8323" s="124"/>
    </row>
    <row r="8324" spans="2:2">
      <c r="B8324" s="124"/>
    </row>
    <row r="8325" spans="2:2">
      <c r="B8325" s="124"/>
    </row>
    <row r="8326" spans="2:2">
      <c r="B8326" s="124"/>
    </row>
    <row r="8327" spans="2:2">
      <c r="B8327" s="124"/>
    </row>
    <row r="8328" spans="2:2">
      <c r="B8328" s="124"/>
    </row>
    <row r="8329" spans="2:2">
      <c r="B8329" s="124"/>
    </row>
    <row r="8330" spans="2:2">
      <c r="B8330" s="124"/>
    </row>
    <row r="8331" spans="2:2">
      <c r="B8331" s="124"/>
    </row>
    <row r="8332" spans="2:2">
      <c r="B8332" s="124"/>
    </row>
    <row r="8333" spans="2:2">
      <c r="B8333" s="124"/>
    </row>
    <row r="8334" spans="2:2">
      <c r="B8334" s="124"/>
    </row>
    <row r="8335" spans="2:2">
      <c r="B8335" s="124"/>
    </row>
    <row r="8336" spans="2:2">
      <c r="B8336" s="124"/>
    </row>
    <row r="8337" spans="2:2">
      <c r="B8337" s="124"/>
    </row>
    <row r="8338" spans="2:2">
      <c r="B8338" s="124"/>
    </row>
    <row r="8339" spans="2:2">
      <c r="B8339" s="124"/>
    </row>
    <row r="8340" spans="2:2">
      <c r="B8340" s="124"/>
    </row>
    <row r="8341" spans="2:2">
      <c r="B8341" s="124"/>
    </row>
    <row r="8342" spans="2:2">
      <c r="B8342" s="124"/>
    </row>
    <row r="8343" spans="2:2">
      <c r="B8343" s="124"/>
    </row>
    <row r="8344" spans="2:2">
      <c r="B8344" s="124"/>
    </row>
    <row r="8345" spans="2:2">
      <c r="B8345" s="124"/>
    </row>
    <row r="8346" spans="2:2">
      <c r="B8346" s="124"/>
    </row>
    <row r="8347" spans="2:2">
      <c r="B8347" s="124"/>
    </row>
    <row r="8348" spans="2:2">
      <c r="B8348" s="124"/>
    </row>
    <row r="8349" spans="2:2">
      <c r="B8349" s="124"/>
    </row>
    <row r="8350" spans="2:2">
      <c r="B8350" s="124"/>
    </row>
    <row r="8351" spans="2:2">
      <c r="B8351" s="124"/>
    </row>
    <row r="8352" spans="2:2">
      <c r="B8352" s="124"/>
    </row>
    <row r="8353" spans="2:2">
      <c r="B8353" s="124"/>
    </row>
    <row r="8354" spans="2:2">
      <c r="B8354" s="124"/>
    </row>
    <row r="8355" spans="2:2">
      <c r="B8355" s="124"/>
    </row>
    <row r="8356" spans="2:2">
      <c r="B8356" s="124"/>
    </row>
    <row r="8357" spans="2:2">
      <c r="B8357" s="124"/>
    </row>
    <row r="8358" spans="2:2">
      <c r="B8358" s="124"/>
    </row>
    <row r="8359" spans="2:2">
      <c r="B8359" s="124"/>
    </row>
    <row r="8360" spans="2:2">
      <c r="B8360" s="124"/>
    </row>
    <row r="8361" spans="2:2">
      <c r="B8361" s="124"/>
    </row>
    <row r="8362" spans="2:2">
      <c r="B8362" s="124"/>
    </row>
    <row r="8363" spans="2:2">
      <c r="B8363" s="124"/>
    </row>
    <row r="8364" spans="2:2">
      <c r="B8364" s="124"/>
    </row>
    <row r="8365" spans="2:2">
      <c r="B8365" s="124"/>
    </row>
    <row r="8366" spans="2:2">
      <c r="B8366" s="124"/>
    </row>
    <row r="8367" spans="2:2">
      <c r="B8367" s="124"/>
    </row>
    <row r="8368" spans="2:2">
      <c r="B8368" s="124"/>
    </row>
    <row r="8369" spans="2:2">
      <c r="B8369" s="124"/>
    </row>
    <row r="8370" spans="2:2">
      <c r="B8370" s="124"/>
    </row>
    <row r="8371" spans="2:2">
      <c r="B8371" s="124"/>
    </row>
    <row r="8372" spans="2:2">
      <c r="B8372" s="124"/>
    </row>
    <row r="8373" spans="2:2">
      <c r="B8373" s="124"/>
    </row>
    <row r="8374" spans="2:2">
      <c r="B8374" s="124"/>
    </row>
    <row r="8375" spans="2:2">
      <c r="B8375" s="124"/>
    </row>
    <row r="8376" spans="2:2">
      <c r="B8376" s="124"/>
    </row>
    <row r="8377" spans="2:2">
      <c r="B8377" s="124"/>
    </row>
    <row r="8378" spans="2:2">
      <c r="B8378" s="124"/>
    </row>
    <row r="8379" spans="2:2">
      <c r="B8379" s="124"/>
    </row>
    <row r="8380" spans="2:2">
      <c r="B8380" s="124"/>
    </row>
    <row r="8381" spans="2:2">
      <c r="B8381" s="124"/>
    </row>
    <row r="8382" spans="2:2">
      <c r="B8382" s="124"/>
    </row>
    <row r="8383" spans="2:2">
      <c r="B8383" s="124"/>
    </row>
    <row r="8384" spans="2:2">
      <c r="B8384" s="124"/>
    </row>
    <row r="8385" spans="2:2">
      <c r="B8385" s="124"/>
    </row>
    <row r="8386" spans="2:2">
      <c r="B8386" s="124"/>
    </row>
    <row r="8387" spans="2:2">
      <c r="B8387" s="124"/>
    </row>
    <row r="8388" spans="2:2">
      <c r="B8388" s="124"/>
    </row>
    <row r="8389" spans="2:2">
      <c r="B8389" s="124"/>
    </row>
    <row r="8390" spans="2:2">
      <c r="B8390" s="124"/>
    </row>
    <row r="8391" spans="2:2">
      <c r="B8391" s="124"/>
    </row>
    <row r="8392" spans="2:2">
      <c r="B8392" s="124"/>
    </row>
    <row r="8393" spans="2:2">
      <c r="B8393" s="124"/>
    </row>
    <row r="8394" spans="2:2">
      <c r="B8394" s="124"/>
    </row>
    <row r="8395" spans="2:2">
      <c r="B8395" s="124"/>
    </row>
    <row r="8396" spans="2:2">
      <c r="B8396" s="124"/>
    </row>
    <row r="8397" spans="2:2">
      <c r="B8397" s="124"/>
    </row>
    <row r="8398" spans="2:2">
      <c r="B8398" s="124"/>
    </row>
    <row r="8399" spans="2:2">
      <c r="B8399" s="124"/>
    </row>
    <row r="8400" spans="2:2">
      <c r="B8400" s="124"/>
    </row>
    <row r="8401" spans="2:2">
      <c r="B8401" s="124"/>
    </row>
    <row r="8402" spans="2:2">
      <c r="B8402" s="124"/>
    </row>
    <row r="8403" spans="2:2">
      <c r="B8403" s="124"/>
    </row>
    <row r="8404" spans="2:2">
      <c r="B8404" s="124"/>
    </row>
    <row r="8405" spans="2:2">
      <c r="B8405" s="124"/>
    </row>
    <row r="8406" spans="2:2">
      <c r="B8406" s="124"/>
    </row>
    <row r="8407" spans="2:2">
      <c r="B8407" s="124"/>
    </row>
    <row r="8408" spans="2:2">
      <c r="B8408" s="124"/>
    </row>
    <row r="8409" spans="2:2">
      <c r="B8409" s="124"/>
    </row>
    <row r="8410" spans="2:2">
      <c r="B8410" s="124"/>
    </row>
    <row r="8411" spans="2:2">
      <c r="B8411" s="124"/>
    </row>
    <row r="8412" spans="2:2">
      <c r="B8412" s="124"/>
    </row>
    <row r="8413" spans="2:2">
      <c r="B8413" s="124"/>
    </row>
    <row r="8414" spans="2:2">
      <c r="B8414" s="124"/>
    </row>
    <row r="8415" spans="2:2">
      <c r="B8415" s="124"/>
    </row>
    <row r="8416" spans="2:2">
      <c r="B8416" s="124"/>
    </row>
    <row r="8417" spans="2:2">
      <c r="B8417" s="124"/>
    </row>
    <row r="8418" spans="2:2">
      <c r="B8418" s="124"/>
    </row>
    <row r="8419" spans="2:2">
      <c r="B8419" s="124"/>
    </row>
    <row r="8420" spans="2:2">
      <c r="B8420" s="124"/>
    </row>
    <row r="8421" spans="2:2">
      <c r="B8421" s="124"/>
    </row>
    <row r="8422" spans="2:2">
      <c r="B8422" s="124"/>
    </row>
    <row r="8423" spans="2:2">
      <c r="B8423" s="124"/>
    </row>
    <row r="8424" spans="2:2">
      <c r="B8424" s="124"/>
    </row>
    <row r="8425" spans="2:2">
      <c r="B8425" s="124"/>
    </row>
    <row r="8426" spans="2:2">
      <c r="B8426" s="124"/>
    </row>
    <row r="8427" spans="2:2">
      <c r="B8427" s="124"/>
    </row>
    <row r="8428" spans="2:2">
      <c r="B8428" s="124"/>
    </row>
    <row r="8429" spans="2:2">
      <c r="B8429" s="124"/>
    </row>
    <row r="8430" spans="2:2">
      <c r="B8430" s="124"/>
    </row>
    <row r="8431" spans="2:2">
      <c r="B8431" s="124"/>
    </row>
    <row r="8432" spans="2:2">
      <c r="B8432" s="124"/>
    </row>
    <row r="8433" spans="2:2">
      <c r="B8433" s="124"/>
    </row>
    <row r="8434" spans="2:2">
      <c r="B8434" s="124"/>
    </row>
    <row r="8435" spans="2:2">
      <c r="B8435" s="124"/>
    </row>
    <row r="8436" spans="2:2">
      <c r="B8436" s="124"/>
    </row>
    <row r="8437" spans="2:2">
      <c r="B8437" s="124"/>
    </row>
    <row r="8438" spans="2:2">
      <c r="B8438" s="124"/>
    </row>
    <row r="8439" spans="2:2">
      <c r="B8439" s="124"/>
    </row>
    <row r="8440" spans="2:2">
      <c r="B8440" s="124"/>
    </row>
    <row r="8441" spans="2:2">
      <c r="B8441" s="124"/>
    </row>
    <row r="8442" spans="2:2">
      <c r="B8442" s="124"/>
    </row>
    <row r="8443" spans="2:2">
      <c r="B8443" s="124"/>
    </row>
    <row r="8444" spans="2:2">
      <c r="B8444" s="124"/>
    </row>
    <row r="8445" spans="2:2">
      <c r="B8445" s="124"/>
    </row>
    <row r="8446" spans="2:2">
      <c r="B8446" s="124"/>
    </row>
    <row r="8447" spans="2:2">
      <c r="B8447" s="124"/>
    </row>
    <row r="8448" spans="2:2">
      <c r="B8448" s="124"/>
    </row>
    <row r="8449" spans="2:2">
      <c r="B8449" s="124"/>
    </row>
    <row r="8450" spans="2:2">
      <c r="B8450" s="124"/>
    </row>
    <row r="8451" spans="2:2">
      <c r="B8451" s="124"/>
    </row>
    <row r="8452" spans="2:2">
      <c r="B8452" s="124"/>
    </row>
    <row r="8453" spans="2:2">
      <c r="B8453" s="124"/>
    </row>
    <row r="8454" spans="2:2">
      <c r="B8454" s="124"/>
    </row>
    <row r="8455" spans="2:2">
      <c r="B8455" s="124"/>
    </row>
    <row r="8456" spans="2:2">
      <c r="B8456" s="124"/>
    </row>
    <row r="8457" spans="2:2">
      <c r="B8457" s="124"/>
    </row>
    <row r="8458" spans="2:2">
      <c r="B8458" s="124"/>
    </row>
    <row r="8459" spans="2:2">
      <c r="B8459" s="124"/>
    </row>
    <row r="8460" spans="2:2">
      <c r="B8460" s="124"/>
    </row>
    <row r="8461" spans="2:2">
      <c r="B8461" s="124"/>
    </row>
    <row r="8462" spans="2:2">
      <c r="B8462" s="124"/>
    </row>
    <row r="8463" spans="2:2">
      <c r="B8463" s="124"/>
    </row>
    <row r="8464" spans="2:2">
      <c r="B8464" s="124"/>
    </row>
    <row r="8465" spans="2:2">
      <c r="B8465" s="124"/>
    </row>
    <row r="8466" spans="2:2">
      <c r="B8466" s="124"/>
    </row>
    <row r="8467" spans="2:2">
      <c r="B8467" s="124"/>
    </row>
    <row r="8468" spans="2:2">
      <c r="B8468" s="124"/>
    </row>
    <row r="8469" spans="2:2">
      <c r="B8469" s="124"/>
    </row>
    <row r="8470" spans="2:2">
      <c r="B8470" s="124"/>
    </row>
    <row r="8471" spans="2:2">
      <c r="B8471" s="124"/>
    </row>
    <row r="8472" spans="2:2">
      <c r="B8472" s="124"/>
    </row>
    <row r="8473" spans="2:2">
      <c r="B8473" s="124"/>
    </row>
    <row r="8474" spans="2:2">
      <c r="B8474" s="124"/>
    </row>
    <row r="8475" spans="2:2">
      <c r="B8475" s="124"/>
    </row>
    <row r="8476" spans="2:2">
      <c r="B8476" s="124"/>
    </row>
    <row r="8477" spans="2:2">
      <c r="B8477" s="124"/>
    </row>
    <row r="8478" spans="2:2">
      <c r="B8478" s="124"/>
    </row>
    <row r="8479" spans="2:2">
      <c r="B8479" s="124"/>
    </row>
    <row r="8480" spans="2:2">
      <c r="B8480" s="124"/>
    </row>
    <row r="8481" spans="2:2">
      <c r="B8481" s="124"/>
    </row>
    <row r="8482" spans="2:2">
      <c r="B8482" s="124"/>
    </row>
    <row r="8483" spans="2:2">
      <c r="B8483" s="124"/>
    </row>
    <row r="8484" spans="2:2">
      <c r="B8484" s="124"/>
    </row>
    <row r="8485" spans="2:2">
      <c r="B8485" s="124"/>
    </row>
    <row r="8486" spans="2:2">
      <c r="B8486" s="124"/>
    </row>
    <row r="8487" spans="2:2">
      <c r="B8487" s="124"/>
    </row>
    <row r="8488" spans="2:2">
      <c r="B8488" s="124"/>
    </row>
    <row r="8489" spans="2:2">
      <c r="B8489" s="124"/>
    </row>
    <row r="8490" spans="2:2">
      <c r="B8490" s="124"/>
    </row>
    <row r="8491" spans="2:2">
      <c r="B8491" s="124"/>
    </row>
    <row r="8492" spans="2:2">
      <c r="B8492" s="124"/>
    </row>
    <row r="8493" spans="2:2">
      <c r="B8493" s="124"/>
    </row>
    <row r="8494" spans="2:2">
      <c r="B8494" s="124"/>
    </row>
    <row r="8495" spans="2:2">
      <c r="B8495" s="124"/>
    </row>
    <row r="8496" spans="2:2">
      <c r="B8496" s="124"/>
    </row>
    <row r="8497" spans="2:2">
      <c r="B8497" s="124"/>
    </row>
    <row r="8498" spans="2:2">
      <c r="B8498" s="124"/>
    </row>
    <row r="8499" spans="2:2">
      <c r="B8499" s="124"/>
    </row>
    <row r="8500" spans="2:2">
      <c r="B8500" s="124"/>
    </row>
    <row r="8501" spans="2:2">
      <c r="B8501" s="124"/>
    </row>
    <row r="8502" spans="2:2">
      <c r="B8502" s="124"/>
    </row>
    <row r="8503" spans="2:2">
      <c r="B8503" s="124"/>
    </row>
    <row r="8504" spans="2:2">
      <c r="B8504" s="124"/>
    </row>
    <row r="8505" spans="2:2">
      <c r="B8505" s="124"/>
    </row>
    <row r="8506" spans="2:2">
      <c r="B8506" s="124"/>
    </row>
    <row r="8507" spans="2:2">
      <c r="B8507" s="124"/>
    </row>
    <row r="8508" spans="2:2">
      <c r="B8508" s="124"/>
    </row>
    <row r="8509" spans="2:2">
      <c r="B8509" s="124"/>
    </row>
    <row r="8510" spans="2:2">
      <c r="B8510" s="124"/>
    </row>
    <row r="8511" spans="2:2">
      <c r="B8511" s="124"/>
    </row>
    <row r="8512" spans="2:2">
      <c r="B8512" s="124"/>
    </row>
    <row r="8513" spans="2:2">
      <c r="B8513" s="124"/>
    </row>
    <row r="8514" spans="2:2">
      <c r="B8514" s="124"/>
    </row>
    <row r="8515" spans="2:2">
      <c r="B8515" s="124"/>
    </row>
    <row r="8516" spans="2:2">
      <c r="B8516" s="124"/>
    </row>
    <row r="8517" spans="2:2">
      <c r="B8517" s="124"/>
    </row>
    <row r="8518" spans="2:2">
      <c r="B8518" s="124"/>
    </row>
    <row r="8519" spans="2:2">
      <c r="B8519" s="124"/>
    </row>
    <row r="8520" spans="2:2">
      <c r="B8520" s="124"/>
    </row>
    <row r="8521" spans="2:2">
      <c r="B8521" s="124"/>
    </row>
    <row r="8522" spans="2:2">
      <c r="B8522" s="124"/>
    </row>
    <row r="8523" spans="2:2">
      <c r="B8523" s="124"/>
    </row>
    <row r="8524" spans="2:2">
      <c r="B8524" s="124"/>
    </row>
    <row r="8525" spans="2:2">
      <c r="B8525" s="124"/>
    </row>
    <row r="8526" spans="2:2">
      <c r="B8526" s="124"/>
    </row>
    <row r="8527" spans="2:2">
      <c r="B8527" s="124"/>
    </row>
    <row r="8528" spans="2:2">
      <c r="B8528" s="124"/>
    </row>
    <row r="8529" spans="2:2">
      <c r="B8529" s="124"/>
    </row>
    <row r="8530" spans="2:2">
      <c r="B8530" s="124"/>
    </row>
    <row r="8531" spans="2:2">
      <c r="B8531" s="124"/>
    </row>
    <row r="8532" spans="2:2">
      <c r="B8532" s="124"/>
    </row>
    <row r="8533" spans="2:2">
      <c r="B8533" s="124"/>
    </row>
    <row r="8534" spans="2:2">
      <c r="B8534" s="124"/>
    </row>
    <row r="8535" spans="2:2">
      <c r="B8535" s="124"/>
    </row>
    <row r="8536" spans="2:2">
      <c r="B8536" s="124"/>
    </row>
    <row r="8537" spans="2:2">
      <c r="B8537" s="124"/>
    </row>
    <row r="8538" spans="2:2">
      <c r="B8538" s="124"/>
    </row>
    <row r="8539" spans="2:2">
      <c r="B8539" s="124"/>
    </row>
    <row r="8540" spans="2:2">
      <c r="B8540" s="124"/>
    </row>
    <row r="8541" spans="2:2">
      <c r="B8541" s="124"/>
    </row>
    <row r="8542" spans="2:2">
      <c r="B8542" s="124"/>
    </row>
    <row r="8543" spans="2:2">
      <c r="B8543" s="124"/>
    </row>
    <row r="8544" spans="2:2">
      <c r="B8544" s="124"/>
    </row>
    <row r="8545" spans="2:2">
      <c r="B8545" s="124"/>
    </row>
    <row r="8546" spans="2:2">
      <c r="B8546" s="124"/>
    </row>
    <row r="8547" spans="2:2">
      <c r="B8547" s="124"/>
    </row>
    <row r="8548" spans="2:2">
      <c r="B8548" s="124"/>
    </row>
    <row r="8549" spans="2:2">
      <c r="B8549" s="124"/>
    </row>
    <row r="8550" spans="2:2">
      <c r="B8550" s="124"/>
    </row>
    <row r="8551" spans="2:2">
      <c r="B8551" s="124"/>
    </row>
    <row r="8552" spans="2:2">
      <c r="B8552" s="124"/>
    </row>
    <row r="8553" spans="2:2">
      <c r="B8553" s="124"/>
    </row>
    <row r="8554" spans="2:2">
      <c r="B8554" s="124"/>
    </row>
    <row r="8555" spans="2:2">
      <c r="B8555" s="124"/>
    </row>
    <row r="8556" spans="2:2">
      <c r="B8556" s="124"/>
    </row>
    <row r="8557" spans="2:2">
      <c r="B8557" s="124"/>
    </row>
    <row r="8558" spans="2:2">
      <c r="B8558" s="124"/>
    </row>
    <row r="8559" spans="2:2">
      <c r="B8559" s="124"/>
    </row>
    <row r="8560" spans="2:2">
      <c r="B8560" s="124"/>
    </row>
    <row r="8561" spans="2:2">
      <c r="B8561" s="124"/>
    </row>
    <row r="8562" spans="2:2">
      <c r="B8562" s="124"/>
    </row>
    <row r="8563" spans="2:2">
      <c r="B8563" s="124"/>
    </row>
    <row r="8564" spans="2:2">
      <c r="B8564" s="124"/>
    </row>
    <row r="8565" spans="2:2">
      <c r="B8565" s="124"/>
    </row>
    <row r="8566" spans="2:2">
      <c r="B8566" s="124"/>
    </row>
    <row r="8567" spans="2:2">
      <c r="B8567" s="124"/>
    </row>
    <row r="8568" spans="2:2">
      <c r="B8568" s="124"/>
    </row>
    <row r="8569" spans="2:2">
      <c r="B8569" s="124"/>
    </row>
    <row r="8570" spans="2:2">
      <c r="B8570" s="124"/>
    </row>
    <row r="8571" spans="2:2">
      <c r="B8571" s="124"/>
    </row>
    <row r="8572" spans="2:2">
      <c r="B8572" s="124"/>
    </row>
    <row r="8573" spans="2:2">
      <c r="B8573" s="124"/>
    </row>
    <row r="8574" spans="2:2">
      <c r="B8574" s="124"/>
    </row>
    <row r="8575" spans="2:2">
      <c r="B8575" s="124"/>
    </row>
    <row r="8576" spans="2:2">
      <c r="B8576" s="124"/>
    </row>
    <row r="8577" spans="2:2">
      <c r="B8577" s="124"/>
    </row>
    <row r="8578" spans="2:2">
      <c r="B8578" s="124"/>
    </row>
    <row r="8579" spans="2:2">
      <c r="B8579" s="124"/>
    </row>
    <row r="8580" spans="2:2">
      <c r="B8580" s="124"/>
    </row>
    <row r="8581" spans="2:2">
      <c r="B8581" s="124"/>
    </row>
    <row r="8582" spans="2:2">
      <c r="B8582" s="124"/>
    </row>
    <row r="8583" spans="2:2">
      <c r="B8583" s="124"/>
    </row>
    <row r="8584" spans="2:2">
      <c r="B8584" s="124"/>
    </row>
    <row r="8585" spans="2:2">
      <c r="B8585" s="124"/>
    </row>
    <row r="8586" spans="2:2">
      <c r="B8586" s="124"/>
    </row>
    <row r="8587" spans="2:2">
      <c r="B8587" s="124"/>
    </row>
    <row r="8588" spans="2:2">
      <c r="B8588" s="124"/>
    </row>
    <row r="8589" spans="2:2">
      <c r="B8589" s="124"/>
    </row>
    <row r="8590" spans="2:2">
      <c r="B8590" s="124"/>
    </row>
    <row r="8591" spans="2:2">
      <c r="B8591" s="124"/>
    </row>
    <row r="8592" spans="2:2">
      <c r="B8592" s="124"/>
    </row>
    <row r="8593" spans="2:2">
      <c r="B8593" s="124"/>
    </row>
    <row r="8594" spans="2:2">
      <c r="B8594" s="124"/>
    </row>
    <row r="8595" spans="2:2">
      <c r="B8595" s="124"/>
    </row>
    <row r="8596" spans="2:2">
      <c r="B8596" s="124"/>
    </row>
    <row r="8597" spans="2:2">
      <c r="B8597" s="124"/>
    </row>
    <row r="8598" spans="2:2">
      <c r="B8598" s="124"/>
    </row>
    <row r="8599" spans="2:2">
      <c r="B8599" s="124"/>
    </row>
    <row r="8600" spans="2:2">
      <c r="B8600" s="124"/>
    </row>
    <row r="8601" spans="2:2">
      <c r="B8601" s="124"/>
    </row>
    <row r="8602" spans="2:2">
      <c r="B8602" s="124"/>
    </row>
    <row r="8603" spans="2:2">
      <c r="B8603" s="124"/>
    </row>
    <row r="8604" spans="2:2">
      <c r="B8604" s="124"/>
    </row>
    <row r="8605" spans="2:2">
      <c r="B8605" s="124"/>
    </row>
    <row r="8606" spans="2:2">
      <c r="B8606" s="124"/>
    </row>
    <row r="8607" spans="2:2">
      <c r="B8607" s="124"/>
    </row>
    <row r="8608" spans="2:2">
      <c r="B8608" s="124"/>
    </row>
    <row r="8609" spans="2:2">
      <c r="B8609" s="124"/>
    </row>
    <row r="8610" spans="2:2">
      <c r="B8610" s="124"/>
    </row>
    <row r="8611" spans="2:2">
      <c r="B8611" s="124"/>
    </row>
    <row r="8612" spans="2:2">
      <c r="B8612" s="124"/>
    </row>
    <row r="8613" spans="2:2">
      <c r="B8613" s="124"/>
    </row>
    <row r="8614" spans="2:2">
      <c r="B8614" s="124"/>
    </row>
    <row r="8615" spans="2:2">
      <c r="B8615" s="124"/>
    </row>
    <row r="8616" spans="2:2">
      <c r="B8616" s="124"/>
    </row>
    <row r="8617" spans="2:2">
      <c r="B8617" s="124"/>
    </row>
    <row r="8618" spans="2:2">
      <c r="B8618" s="124"/>
    </row>
    <row r="8619" spans="2:2">
      <c r="B8619" s="124"/>
    </row>
    <row r="8620" spans="2:2">
      <c r="B8620" s="124"/>
    </row>
    <row r="8621" spans="2:2">
      <c r="B8621" s="124"/>
    </row>
    <row r="8622" spans="2:2">
      <c r="B8622" s="124"/>
    </row>
    <row r="8623" spans="2:2">
      <c r="B8623" s="124"/>
    </row>
    <row r="8624" spans="2:2">
      <c r="B8624" s="124"/>
    </row>
    <row r="8625" spans="2:2">
      <c r="B8625" s="124"/>
    </row>
    <row r="8626" spans="2:2">
      <c r="B8626" s="124"/>
    </row>
    <row r="8627" spans="2:2">
      <c r="B8627" s="124"/>
    </row>
    <row r="8628" spans="2:2">
      <c r="B8628" s="124"/>
    </row>
    <row r="8629" spans="2:2">
      <c r="B8629" s="124"/>
    </row>
    <row r="8630" spans="2:2">
      <c r="B8630" s="124"/>
    </row>
    <row r="8631" spans="2:2">
      <c r="B8631" s="124"/>
    </row>
    <row r="8632" spans="2:2">
      <c r="B8632" s="124"/>
    </row>
    <row r="8633" spans="2:2">
      <c r="B8633" s="124"/>
    </row>
    <row r="8634" spans="2:2">
      <c r="B8634" s="124"/>
    </row>
    <row r="8635" spans="2:2">
      <c r="B8635" s="124"/>
    </row>
    <row r="8636" spans="2:2">
      <c r="B8636" s="124"/>
    </row>
    <row r="8637" spans="2:2">
      <c r="B8637" s="124"/>
    </row>
    <row r="8638" spans="2:2">
      <c r="B8638" s="124"/>
    </row>
    <row r="8639" spans="2:2">
      <c r="B8639" s="124"/>
    </row>
    <row r="8640" spans="2:2">
      <c r="B8640" s="124"/>
    </row>
    <row r="8641" spans="2:2">
      <c r="B8641" s="124"/>
    </row>
    <row r="8642" spans="2:2">
      <c r="B8642" s="124"/>
    </row>
    <row r="8643" spans="2:2">
      <c r="B8643" s="124"/>
    </row>
    <row r="8644" spans="2:2">
      <c r="B8644" s="124"/>
    </row>
    <row r="8645" spans="2:2">
      <c r="B8645" s="124"/>
    </row>
    <row r="8646" spans="2:2">
      <c r="B8646" s="124"/>
    </row>
    <row r="8647" spans="2:2">
      <c r="B8647" s="124"/>
    </row>
    <row r="8648" spans="2:2">
      <c r="B8648" s="124"/>
    </row>
    <row r="8649" spans="2:2">
      <c r="B8649" s="124"/>
    </row>
    <row r="8650" spans="2:2">
      <c r="B8650" s="124"/>
    </row>
    <row r="8651" spans="2:2">
      <c r="B8651" s="124"/>
    </row>
    <row r="8652" spans="2:2">
      <c r="B8652" s="124"/>
    </row>
    <row r="8653" spans="2:2">
      <c r="B8653" s="124"/>
    </row>
    <row r="8654" spans="2:2">
      <c r="B8654" s="124"/>
    </row>
    <row r="8655" spans="2:2">
      <c r="B8655" s="124"/>
    </row>
    <row r="8656" spans="2:2">
      <c r="B8656" s="124"/>
    </row>
    <row r="8657" spans="2:2">
      <c r="B8657" s="124"/>
    </row>
    <row r="8658" spans="2:2">
      <c r="B8658" s="124"/>
    </row>
    <row r="8659" spans="2:2">
      <c r="B8659" s="124"/>
    </row>
    <row r="8660" spans="2:2">
      <c r="B8660" s="124"/>
    </row>
    <row r="8661" spans="2:2">
      <c r="B8661" s="124"/>
    </row>
    <row r="8662" spans="2:2">
      <c r="B8662" s="124"/>
    </row>
    <row r="8663" spans="2:2">
      <c r="B8663" s="124"/>
    </row>
    <row r="8664" spans="2:2">
      <c r="B8664" s="124"/>
    </row>
    <row r="8665" spans="2:2">
      <c r="B8665" s="124"/>
    </row>
    <row r="8666" spans="2:2">
      <c r="B8666" s="124"/>
    </row>
    <row r="8667" spans="2:2">
      <c r="B8667" s="124"/>
    </row>
    <row r="8668" spans="2:2">
      <c r="B8668" s="124"/>
    </row>
    <row r="8669" spans="2:2">
      <c r="B8669" s="124"/>
    </row>
    <row r="8670" spans="2:2">
      <c r="B8670" s="124"/>
    </row>
    <row r="8671" spans="2:2">
      <c r="B8671" s="124"/>
    </row>
    <row r="8672" spans="2:2">
      <c r="B8672" s="124"/>
    </row>
    <row r="8673" spans="2:2">
      <c r="B8673" s="124"/>
    </row>
    <row r="8674" spans="2:2">
      <c r="B8674" s="124"/>
    </row>
    <row r="8675" spans="2:2">
      <c r="B8675" s="124"/>
    </row>
    <row r="8676" spans="2:2">
      <c r="B8676" s="124"/>
    </row>
    <row r="8677" spans="2:2">
      <c r="B8677" s="124"/>
    </row>
    <row r="8678" spans="2:2">
      <c r="B8678" s="124"/>
    </row>
    <row r="8679" spans="2:2">
      <c r="B8679" s="124"/>
    </row>
    <row r="8680" spans="2:2">
      <c r="B8680" s="124"/>
    </row>
    <row r="8681" spans="2:2">
      <c r="B8681" s="124"/>
    </row>
    <row r="8682" spans="2:2">
      <c r="B8682" s="124"/>
    </row>
    <row r="8683" spans="2:2">
      <c r="B8683" s="124"/>
    </row>
    <row r="8684" spans="2:2">
      <c r="B8684" s="124"/>
    </row>
    <row r="8685" spans="2:2">
      <c r="B8685" s="124"/>
    </row>
    <row r="8686" spans="2:2">
      <c r="B8686" s="124"/>
    </row>
    <row r="8687" spans="2:2">
      <c r="B8687" s="124"/>
    </row>
    <row r="8688" spans="2:2">
      <c r="B8688" s="124"/>
    </row>
    <row r="8689" spans="2:2">
      <c r="B8689" s="124"/>
    </row>
    <row r="8690" spans="2:2">
      <c r="B8690" s="124"/>
    </row>
    <row r="8691" spans="2:2">
      <c r="B8691" s="124"/>
    </row>
    <row r="8692" spans="2:2">
      <c r="B8692" s="124"/>
    </row>
    <row r="8693" spans="2:2">
      <c r="B8693" s="124"/>
    </row>
    <row r="8694" spans="2:2">
      <c r="B8694" s="124"/>
    </row>
    <row r="8695" spans="2:2">
      <c r="B8695" s="124"/>
    </row>
    <row r="8696" spans="2:2">
      <c r="B8696" s="124"/>
    </row>
    <row r="8697" spans="2:2">
      <c r="B8697" s="124"/>
    </row>
    <row r="8698" spans="2:2">
      <c r="B8698" s="124"/>
    </row>
    <row r="8699" spans="2:2">
      <c r="B8699" s="124"/>
    </row>
    <row r="8700" spans="2:2">
      <c r="B8700" s="124"/>
    </row>
    <row r="8701" spans="2:2">
      <c r="B8701" s="124"/>
    </row>
    <row r="8702" spans="2:2">
      <c r="B8702" s="124"/>
    </row>
    <row r="8703" spans="2:2">
      <c r="B8703" s="124"/>
    </row>
    <row r="8704" spans="2:2">
      <c r="B8704" s="124"/>
    </row>
    <row r="8705" spans="2:2">
      <c r="B8705" s="124"/>
    </row>
    <row r="8706" spans="2:2">
      <c r="B8706" s="124"/>
    </row>
    <row r="8707" spans="2:2">
      <c r="B8707" s="124"/>
    </row>
    <row r="8708" spans="2:2">
      <c r="B8708" s="124"/>
    </row>
    <row r="8709" spans="2:2">
      <c r="B8709" s="124"/>
    </row>
    <row r="8710" spans="2:2">
      <c r="B8710" s="124"/>
    </row>
    <row r="8711" spans="2:2">
      <c r="B8711" s="124"/>
    </row>
    <row r="8712" spans="2:2">
      <c r="B8712" s="124"/>
    </row>
    <row r="8713" spans="2:2">
      <c r="B8713" s="124"/>
    </row>
    <row r="8714" spans="2:2">
      <c r="B8714" s="124"/>
    </row>
    <row r="8715" spans="2:2">
      <c r="B8715" s="124"/>
    </row>
    <row r="8716" spans="2:2">
      <c r="B8716" s="124"/>
    </row>
    <row r="8717" spans="2:2">
      <c r="B8717" s="124"/>
    </row>
    <row r="8718" spans="2:2">
      <c r="B8718" s="124"/>
    </row>
    <row r="8719" spans="2:2">
      <c r="B8719" s="124"/>
    </row>
    <row r="8720" spans="2:2">
      <c r="B8720" s="124"/>
    </row>
    <row r="8721" spans="2:2">
      <c r="B8721" s="124"/>
    </row>
    <row r="8722" spans="2:2">
      <c r="B8722" s="124"/>
    </row>
    <row r="8723" spans="2:2">
      <c r="B8723" s="124"/>
    </row>
    <row r="8724" spans="2:2">
      <c r="B8724" s="124"/>
    </row>
    <row r="8725" spans="2:2">
      <c r="B8725" s="124"/>
    </row>
    <row r="8726" spans="2:2">
      <c r="B8726" s="124"/>
    </row>
    <row r="8727" spans="2:2">
      <c r="B8727" s="124"/>
    </row>
    <row r="8728" spans="2:2">
      <c r="B8728" s="124"/>
    </row>
    <row r="8729" spans="2:2">
      <c r="B8729" s="124"/>
    </row>
    <row r="8730" spans="2:2">
      <c r="B8730" s="124"/>
    </row>
    <row r="8731" spans="2:2">
      <c r="B8731" s="124"/>
    </row>
    <row r="8732" spans="2:2">
      <c r="B8732" s="124"/>
    </row>
    <row r="8733" spans="2:2">
      <c r="B8733" s="124"/>
    </row>
    <row r="8734" spans="2:2">
      <c r="B8734" s="124"/>
    </row>
    <row r="8735" spans="2:2">
      <c r="B8735" s="124"/>
    </row>
    <row r="8736" spans="2:2">
      <c r="B8736" s="124"/>
    </row>
    <row r="8737" spans="2:2">
      <c r="B8737" s="124"/>
    </row>
    <row r="8738" spans="2:2">
      <c r="B8738" s="124"/>
    </row>
    <row r="8739" spans="2:2">
      <c r="B8739" s="124"/>
    </row>
    <row r="8740" spans="2:2">
      <c r="B8740" s="124"/>
    </row>
    <row r="8741" spans="2:2">
      <c r="B8741" s="124"/>
    </row>
    <row r="8742" spans="2:2">
      <c r="B8742" s="124"/>
    </row>
    <row r="8743" spans="2:2">
      <c r="B8743" s="124"/>
    </row>
    <row r="8744" spans="2:2">
      <c r="B8744" s="124"/>
    </row>
    <row r="8745" spans="2:2">
      <c r="B8745" s="124"/>
    </row>
    <row r="8746" spans="2:2">
      <c r="B8746" s="124"/>
    </row>
    <row r="8747" spans="2:2">
      <c r="B8747" s="124"/>
    </row>
    <row r="8748" spans="2:2">
      <c r="B8748" s="124"/>
    </row>
    <row r="8749" spans="2:2">
      <c r="B8749" s="124"/>
    </row>
    <row r="8750" spans="2:2">
      <c r="B8750" s="124"/>
    </row>
    <row r="8751" spans="2:2">
      <c r="B8751" s="124"/>
    </row>
    <row r="8752" spans="2:2">
      <c r="B8752" s="124"/>
    </row>
    <row r="8753" spans="2:2">
      <c r="B8753" s="124"/>
    </row>
    <row r="8754" spans="2:2">
      <c r="B8754" s="124"/>
    </row>
    <row r="8755" spans="2:2">
      <c r="B8755" s="124"/>
    </row>
    <row r="8756" spans="2:2">
      <c r="B8756" s="124"/>
    </row>
    <row r="8757" spans="2:2">
      <c r="B8757" s="124"/>
    </row>
    <row r="8758" spans="2:2">
      <c r="B8758" s="124"/>
    </row>
    <row r="8759" spans="2:2">
      <c r="B8759" s="124"/>
    </row>
    <row r="8760" spans="2:2">
      <c r="B8760" s="124"/>
    </row>
    <row r="8761" spans="2:2">
      <c r="B8761" s="124"/>
    </row>
    <row r="8762" spans="2:2">
      <c r="B8762" s="124"/>
    </row>
    <row r="8763" spans="2:2">
      <c r="B8763" s="124"/>
    </row>
    <row r="8764" spans="2:2">
      <c r="B8764" s="124"/>
    </row>
    <row r="8765" spans="2:2">
      <c r="B8765" s="124"/>
    </row>
    <row r="8766" spans="2:2">
      <c r="B8766" s="124"/>
    </row>
    <row r="8767" spans="2:2">
      <c r="B8767" s="124"/>
    </row>
    <row r="8768" spans="2:2">
      <c r="B8768" s="124"/>
    </row>
    <row r="8769" spans="2:2">
      <c r="B8769" s="124"/>
    </row>
    <row r="8770" spans="2:2">
      <c r="B8770" s="124"/>
    </row>
    <row r="8771" spans="2:2">
      <c r="B8771" s="124"/>
    </row>
    <row r="8772" spans="2:2">
      <c r="B8772" s="124"/>
    </row>
    <row r="8773" spans="2:2">
      <c r="B8773" s="124"/>
    </row>
    <row r="8774" spans="2:2">
      <c r="B8774" s="124"/>
    </row>
    <row r="8775" spans="2:2">
      <c r="B8775" s="124"/>
    </row>
    <row r="8776" spans="2:2">
      <c r="B8776" s="124"/>
    </row>
    <row r="8777" spans="2:2">
      <c r="B8777" s="124"/>
    </row>
    <row r="8778" spans="2:2">
      <c r="B8778" s="124"/>
    </row>
    <row r="8779" spans="2:2">
      <c r="B8779" s="124"/>
    </row>
    <row r="8780" spans="2:2">
      <c r="B8780" s="124"/>
    </row>
    <row r="8781" spans="2:2">
      <c r="B8781" s="124"/>
    </row>
    <row r="8782" spans="2:2">
      <c r="B8782" s="124"/>
    </row>
    <row r="8783" spans="2:2">
      <c r="B8783" s="124"/>
    </row>
    <row r="8784" spans="2:2">
      <c r="B8784" s="124"/>
    </row>
    <row r="8785" spans="2:2">
      <c r="B8785" s="124"/>
    </row>
    <row r="8786" spans="2:2">
      <c r="B8786" s="124"/>
    </row>
    <row r="8787" spans="2:2">
      <c r="B8787" s="124"/>
    </row>
    <row r="8788" spans="2:2">
      <c r="B8788" s="124"/>
    </row>
    <row r="8789" spans="2:2">
      <c r="B8789" s="124"/>
    </row>
    <row r="8790" spans="2:2">
      <c r="B8790" s="124"/>
    </row>
    <row r="8791" spans="2:2">
      <c r="B8791" s="124"/>
    </row>
    <row r="8792" spans="2:2">
      <c r="B8792" s="124"/>
    </row>
    <row r="8793" spans="2:2">
      <c r="B8793" s="124"/>
    </row>
    <row r="8794" spans="2:2">
      <c r="B8794" s="124"/>
    </row>
    <row r="8795" spans="2:2">
      <c r="B8795" s="124"/>
    </row>
    <row r="8796" spans="2:2">
      <c r="B8796" s="124"/>
    </row>
    <row r="8797" spans="2:2">
      <c r="B8797" s="124"/>
    </row>
    <row r="8798" spans="2:2">
      <c r="B8798" s="124"/>
    </row>
    <row r="8799" spans="2:2">
      <c r="B8799" s="124"/>
    </row>
    <row r="8800" spans="2:2">
      <c r="B8800" s="124"/>
    </row>
    <row r="8801" spans="2:2">
      <c r="B8801" s="124"/>
    </row>
    <row r="8802" spans="2:2">
      <c r="B8802" s="124"/>
    </row>
    <row r="8803" spans="2:2">
      <c r="B8803" s="124"/>
    </row>
    <row r="8804" spans="2:2">
      <c r="B8804" s="124"/>
    </row>
    <row r="8805" spans="2:2">
      <c r="B8805" s="124"/>
    </row>
    <row r="8806" spans="2:2">
      <c r="B8806" s="124"/>
    </row>
    <row r="8807" spans="2:2">
      <c r="B8807" s="124"/>
    </row>
    <row r="8808" spans="2:2">
      <c r="B8808" s="124"/>
    </row>
    <row r="8809" spans="2:2">
      <c r="B8809" s="124"/>
    </row>
    <row r="8810" spans="2:2">
      <c r="B8810" s="124"/>
    </row>
    <row r="8811" spans="2:2">
      <c r="B8811" s="124"/>
    </row>
    <row r="8812" spans="2:2">
      <c r="B8812" s="124"/>
    </row>
    <row r="8813" spans="2:2">
      <c r="B8813" s="124"/>
    </row>
    <row r="8814" spans="2:2">
      <c r="B8814" s="124"/>
    </row>
    <row r="8815" spans="2:2">
      <c r="B8815" s="124"/>
    </row>
    <row r="8816" spans="2:2">
      <c r="B8816" s="124"/>
    </row>
    <row r="8817" spans="2:2">
      <c r="B8817" s="124"/>
    </row>
    <row r="8818" spans="2:2">
      <c r="B8818" s="124"/>
    </row>
    <row r="8819" spans="2:2">
      <c r="B8819" s="124"/>
    </row>
    <row r="8820" spans="2:2">
      <c r="B8820" s="124"/>
    </row>
    <row r="8821" spans="2:2">
      <c r="B8821" s="124"/>
    </row>
    <row r="8822" spans="2:2">
      <c r="B8822" s="124"/>
    </row>
    <row r="8823" spans="2:2">
      <c r="B8823" s="124"/>
    </row>
    <row r="8824" spans="2:2">
      <c r="B8824" s="124"/>
    </row>
    <row r="8825" spans="2:2">
      <c r="B8825" s="124"/>
    </row>
    <row r="8826" spans="2:2">
      <c r="B8826" s="124"/>
    </row>
    <row r="8827" spans="2:2">
      <c r="B8827" s="124"/>
    </row>
    <row r="8828" spans="2:2">
      <c r="B8828" s="124"/>
    </row>
    <row r="8829" spans="2:2">
      <c r="B8829" s="124"/>
    </row>
    <row r="8830" spans="2:2">
      <c r="B8830" s="124"/>
    </row>
    <row r="8831" spans="2:2">
      <c r="B8831" s="124"/>
    </row>
    <row r="8832" spans="2:2">
      <c r="B8832" s="124"/>
    </row>
    <row r="8833" spans="2:2">
      <c r="B8833" s="124"/>
    </row>
    <row r="8834" spans="2:2">
      <c r="B8834" s="124"/>
    </row>
    <row r="8835" spans="2:2">
      <c r="B8835" s="124"/>
    </row>
    <row r="8836" spans="2:2">
      <c r="B8836" s="124"/>
    </row>
    <row r="8837" spans="2:2">
      <c r="B8837" s="124"/>
    </row>
    <row r="8838" spans="2:2">
      <c r="B8838" s="124"/>
    </row>
    <row r="8839" spans="2:2">
      <c r="B8839" s="124"/>
    </row>
    <row r="8840" spans="2:2">
      <c r="B8840" s="124"/>
    </row>
    <row r="8841" spans="2:2">
      <c r="B8841" s="124"/>
    </row>
    <row r="8842" spans="2:2">
      <c r="B8842" s="124"/>
    </row>
    <row r="8843" spans="2:2">
      <c r="B8843" s="124"/>
    </row>
    <row r="8844" spans="2:2">
      <c r="B8844" s="124"/>
    </row>
    <row r="8845" spans="2:2">
      <c r="B8845" s="124"/>
    </row>
    <row r="8846" spans="2:2">
      <c r="B8846" s="124"/>
    </row>
    <row r="8847" spans="2:2">
      <c r="B8847" s="124"/>
    </row>
    <row r="8848" spans="2:2">
      <c r="B8848" s="124"/>
    </row>
    <row r="8849" spans="2:2">
      <c r="B8849" s="124"/>
    </row>
    <row r="8850" spans="2:2">
      <c r="B8850" s="124"/>
    </row>
    <row r="8851" spans="2:2">
      <c r="B8851" s="124"/>
    </row>
    <row r="8852" spans="2:2">
      <c r="B8852" s="124"/>
    </row>
    <row r="8853" spans="2:2">
      <c r="B8853" s="124"/>
    </row>
    <row r="8854" spans="2:2">
      <c r="B8854" s="124"/>
    </row>
    <row r="8855" spans="2:2">
      <c r="B8855" s="124"/>
    </row>
    <row r="8856" spans="2:2">
      <c r="B8856" s="124"/>
    </row>
    <row r="8857" spans="2:2">
      <c r="B8857" s="124"/>
    </row>
    <row r="8858" spans="2:2">
      <c r="B8858" s="124"/>
    </row>
    <row r="8859" spans="2:2">
      <c r="B8859" s="124"/>
    </row>
    <row r="8860" spans="2:2">
      <c r="B8860" s="124"/>
    </row>
    <row r="8861" spans="2:2">
      <c r="B8861" s="124"/>
    </row>
    <row r="8862" spans="2:2">
      <c r="B8862" s="124"/>
    </row>
    <row r="8863" spans="2:2">
      <c r="B8863" s="124"/>
    </row>
    <row r="8864" spans="2:2">
      <c r="B8864" s="124"/>
    </row>
    <row r="8865" spans="2:2">
      <c r="B8865" s="124"/>
    </row>
    <row r="8866" spans="2:2">
      <c r="B8866" s="124"/>
    </row>
    <row r="8867" spans="2:2">
      <c r="B8867" s="124"/>
    </row>
    <row r="8868" spans="2:2">
      <c r="B8868" s="124"/>
    </row>
    <row r="8869" spans="2:2">
      <c r="B8869" s="124"/>
    </row>
    <row r="8870" spans="2:2">
      <c r="B8870" s="124"/>
    </row>
    <row r="8871" spans="2:2">
      <c r="B8871" s="124"/>
    </row>
    <row r="8872" spans="2:2">
      <c r="B8872" s="124"/>
    </row>
    <row r="8873" spans="2:2">
      <c r="B8873" s="124"/>
    </row>
    <row r="8874" spans="2:2">
      <c r="B8874" s="124"/>
    </row>
    <row r="8875" spans="2:2">
      <c r="B8875" s="124"/>
    </row>
    <row r="8876" spans="2:2">
      <c r="B8876" s="124"/>
    </row>
    <row r="8877" spans="2:2">
      <c r="B8877" s="124"/>
    </row>
    <row r="8878" spans="2:2">
      <c r="B8878" s="124"/>
    </row>
    <row r="8879" spans="2:2">
      <c r="B8879" s="124"/>
    </row>
    <row r="8880" spans="2:2">
      <c r="B8880" s="124"/>
    </row>
    <row r="8881" spans="2:2">
      <c r="B8881" s="124"/>
    </row>
    <row r="8882" spans="2:2">
      <c r="B8882" s="124"/>
    </row>
    <row r="8883" spans="2:2">
      <c r="B8883" s="124"/>
    </row>
    <row r="8884" spans="2:2">
      <c r="B8884" s="124"/>
    </row>
    <row r="8885" spans="2:2">
      <c r="B8885" s="124"/>
    </row>
    <row r="8886" spans="2:2">
      <c r="B8886" s="124"/>
    </row>
    <row r="8887" spans="2:2">
      <c r="B8887" s="124"/>
    </row>
    <row r="8888" spans="2:2">
      <c r="B8888" s="124"/>
    </row>
    <row r="8889" spans="2:2">
      <c r="B8889" s="124"/>
    </row>
    <row r="8890" spans="2:2">
      <c r="B8890" s="124"/>
    </row>
    <row r="8891" spans="2:2">
      <c r="B8891" s="124"/>
    </row>
    <row r="8892" spans="2:2">
      <c r="B8892" s="124"/>
    </row>
    <row r="8893" spans="2:2">
      <c r="B8893" s="124"/>
    </row>
    <row r="8894" spans="2:2">
      <c r="B8894" s="124"/>
    </row>
    <row r="8895" spans="2:2">
      <c r="B8895" s="124"/>
    </row>
    <row r="8896" spans="2:2">
      <c r="B8896" s="124"/>
    </row>
    <row r="8897" spans="2:2">
      <c r="B8897" s="124"/>
    </row>
    <row r="8898" spans="2:2">
      <c r="B8898" s="124"/>
    </row>
    <row r="8899" spans="2:2">
      <c r="B8899" s="124"/>
    </row>
    <row r="8900" spans="2:2">
      <c r="B8900" s="124"/>
    </row>
    <row r="8901" spans="2:2">
      <c r="B8901" s="124"/>
    </row>
    <row r="8902" spans="2:2">
      <c r="B8902" s="124"/>
    </row>
    <row r="8903" spans="2:2">
      <c r="B8903" s="124"/>
    </row>
    <row r="8904" spans="2:2">
      <c r="B8904" s="124"/>
    </row>
    <row r="8905" spans="2:2">
      <c r="B8905" s="124"/>
    </row>
    <row r="8906" spans="2:2">
      <c r="B8906" s="124"/>
    </row>
    <row r="8907" spans="2:2">
      <c r="B8907" s="124"/>
    </row>
    <row r="8908" spans="2:2">
      <c r="B8908" s="124"/>
    </row>
    <row r="8909" spans="2:2">
      <c r="B8909" s="124"/>
    </row>
    <row r="8910" spans="2:2">
      <c r="B8910" s="124"/>
    </row>
    <row r="8911" spans="2:2">
      <c r="B8911" s="124"/>
    </row>
    <row r="8912" spans="2:2">
      <c r="B8912" s="124"/>
    </row>
    <row r="8913" spans="2:2">
      <c r="B8913" s="124"/>
    </row>
    <row r="8914" spans="2:2">
      <c r="B8914" s="124"/>
    </row>
    <row r="8915" spans="2:2">
      <c r="B8915" s="124"/>
    </row>
    <row r="8916" spans="2:2">
      <c r="B8916" s="124"/>
    </row>
    <row r="8917" spans="2:2">
      <c r="B8917" s="124"/>
    </row>
    <row r="8918" spans="2:2">
      <c r="B8918" s="124"/>
    </row>
    <row r="8919" spans="2:2">
      <c r="B8919" s="124"/>
    </row>
    <row r="8920" spans="2:2">
      <c r="B8920" s="124"/>
    </row>
    <row r="8921" spans="2:2">
      <c r="B8921" s="124"/>
    </row>
    <row r="8922" spans="2:2">
      <c r="B8922" s="124"/>
    </row>
    <row r="8923" spans="2:2">
      <c r="B8923" s="124"/>
    </row>
    <row r="8924" spans="2:2">
      <c r="B8924" s="124"/>
    </row>
    <row r="8925" spans="2:2">
      <c r="B8925" s="124"/>
    </row>
    <row r="8926" spans="2:2">
      <c r="B8926" s="124"/>
    </row>
    <row r="8927" spans="2:2">
      <c r="B8927" s="124"/>
    </row>
    <row r="8928" spans="2:2">
      <c r="B8928" s="124"/>
    </row>
    <row r="8929" spans="2:2">
      <c r="B8929" s="124"/>
    </row>
    <row r="8930" spans="2:2">
      <c r="B8930" s="124"/>
    </row>
    <row r="8931" spans="2:2">
      <c r="B8931" s="124"/>
    </row>
    <row r="8932" spans="2:2">
      <c r="B8932" s="124"/>
    </row>
    <row r="8933" spans="2:2">
      <c r="B8933" s="124"/>
    </row>
    <row r="8934" spans="2:2">
      <c r="B8934" s="124"/>
    </row>
    <row r="8935" spans="2:2">
      <c r="B8935" s="124"/>
    </row>
    <row r="8936" spans="2:2">
      <c r="B8936" s="124"/>
    </row>
    <row r="8937" spans="2:2">
      <c r="B8937" s="124"/>
    </row>
    <row r="8938" spans="2:2">
      <c r="B8938" s="124"/>
    </row>
    <row r="8939" spans="2:2">
      <c r="B8939" s="124"/>
    </row>
    <row r="8940" spans="2:2">
      <c r="B8940" s="124"/>
    </row>
    <row r="8941" spans="2:2">
      <c r="B8941" s="124"/>
    </row>
    <row r="8942" spans="2:2">
      <c r="B8942" s="124"/>
    </row>
    <row r="8943" spans="2:2">
      <c r="B8943" s="124"/>
    </row>
    <row r="8944" spans="2:2">
      <c r="B8944" s="124"/>
    </row>
    <row r="8945" spans="2:2">
      <c r="B8945" s="124"/>
    </row>
    <row r="8946" spans="2:2">
      <c r="B8946" s="124"/>
    </row>
    <row r="8947" spans="2:2">
      <c r="B8947" s="124"/>
    </row>
    <row r="8948" spans="2:2">
      <c r="B8948" s="124"/>
    </row>
    <row r="8949" spans="2:2">
      <c r="B8949" s="124"/>
    </row>
    <row r="8950" spans="2:2">
      <c r="B8950" s="124"/>
    </row>
    <row r="8951" spans="2:2">
      <c r="B8951" s="124"/>
    </row>
    <row r="8952" spans="2:2">
      <c r="B8952" s="124"/>
    </row>
    <row r="8953" spans="2:2">
      <c r="B8953" s="124"/>
    </row>
    <row r="8954" spans="2:2">
      <c r="B8954" s="124"/>
    </row>
    <row r="8955" spans="2:2">
      <c r="B8955" s="124"/>
    </row>
    <row r="8956" spans="2:2">
      <c r="B8956" s="124"/>
    </row>
    <row r="8957" spans="2:2">
      <c r="B8957" s="124"/>
    </row>
    <row r="8958" spans="2:2">
      <c r="B8958" s="124"/>
    </row>
    <row r="8959" spans="2:2">
      <c r="B8959" s="124"/>
    </row>
    <row r="8960" spans="2:2">
      <c r="B8960" s="124"/>
    </row>
    <row r="8961" spans="2:2">
      <c r="B8961" s="124"/>
    </row>
    <row r="8962" spans="2:2">
      <c r="B8962" s="124"/>
    </row>
    <row r="8963" spans="2:2">
      <c r="B8963" s="124"/>
    </row>
    <row r="8964" spans="2:2">
      <c r="B8964" s="124"/>
    </row>
    <row r="8965" spans="2:2">
      <c r="B8965" s="124"/>
    </row>
    <row r="8966" spans="2:2">
      <c r="B8966" s="124"/>
    </row>
    <row r="8967" spans="2:2">
      <c r="B8967" s="124"/>
    </row>
    <row r="8968" spans="2:2">
      <c r="B8968" s="124"/>
    </row>
    <row r="8969" spans="2:2">
      <c r="B8969" s="124"/>
    </row>
    <row r="8970" spans="2:2">
      <c r="B8970" s="124"/>
    </row>
    <row r="8971" spans="2:2">
      <c r="B8971" s="124"/>
    </row>
    <row r="8972" spans="2:2">
      <c r="B8972" s="124"/>
    </row>
    <row r="8973" spans="2:2">
      <c r="B8973" s="124"/>
    </row>
    <row r="8974" spans="2:2">
      <c r="B8974" s="124"/>
    </row>
    <row r="8975" spans="2:2">
      <c r="B8975" s="124"/>
    </row>
    <row r="8976" spans="2:2">
      <c r="B8976" s="124"/>
    </row>
    <row r="8977" spans="2:2">
      <c r="B8977" s="124"/>
    </row>
    <row r="8978" spans="2:2">
      <c r="B8978" s="124"/>
    </row>
    <row r="8979" spans="2:2">
      <c r="B8979" s="124"/>
    </row>
    <row r="8980" spans="2:2">
      <c r="B8980" s="124"/>
    </row>
    <row r="8981" spans="2:2">
      <c r="B8981" s="124"/>
    </row>
    <row r="8982" spans="2:2">
      <c r="B8982" s="124"/>
    </row>
    <row r="8983" spans="2:2">
      <c r="B8983" s="124"/>
    </row>
    <row r="8984" spans="2:2">
      <c r="B8984" s="124"/>
    </row>
    <row r="8985" spans="2:2">
      <c r="B8985" s="124"/>
    </row>
    <row r="8986" spans="2:2">
      <c r="B8986" s="124"/>
    </row>
    <row r="8987" spans="2:2">
      <c r="B8987" s="124"/>
    </row>
    <row r="8988" spans="2:2">
      <c r="B8988" s="124"/>
    </row>
    <row r="8989" spans="2:2">
      <c r="B8989" s="124"/>
    </row>
    <row r="8990" spans="2:2">
      <c r="B8990" s="124"/>
    </row>
    <row r="8991" spans="2:2">
      <c r="B8991" s="124"/>
    </row>
    <row r="8992" spans="2:2">
      <c r="B8992" s="124"/>
    </row>
    <row r="8993" spans="2:2">
      <c r="B8993" s="124"/>
    </row>
    <row r="8994" spans="2:2">
      <c r="B8994" s="124"/>
    </row>
    <row r="8995" spans="2:2">
      <c r="B8995" s="124"/>
    </row>
    <row r="8996" spans="2:2">
      <c r="B8996" s="124"/>
    </row>
    <row r="8997" spans="2:2">
      <c r="B8997" s="124"/>
    </row>
    <row r="8998" spans="2:2">
      <c r="B8998" s="124"/>
    </row>
    <row r="8999" spans="2:2">
      <c r="B8999" s="124"/>
    </row>
    <row r="9000" spans="2:2">
      <c r="B9000" s="124"/>
    </row>
    <row r="9001" spans="2:2">
      <c r="B9001" s="124"/>
    </row>
    <row r="9002" spans="2:2">
      <c r="B9002" s="124"/>
    </row>
    <row r="9003" spans="2:2">
      <c r="B9003" s="124"/>
    </row>
    <row r="9004" spans="2:2">
      <c r="B9004" s="124"/>
    </row>
    <row r="9005" spans="2:2">
      <c r="B9005" s="124"/>
    </row>
    <row r="9006" spans="2:2">
      <c r="B9006" s="124"/>
    </row>
    <row r="9007" spans="2:2">
      <c r="B9007" s="124"/>
    </row>
    <row r="9008" spans="2:2">
      <c r="B9008" s="124"/>
    </row>
    <row r="9009" spans="2:2">
      <c r="B9009" s="124"/>
    </row>
    <row r="9010" spans="2:2">
      <c r="B9010" s="124"/>
    </row>
    <row r="9011" spans="2:2">
      <c r="B9011" s="124"/>
    </row>
    <row r="9012" spans="2:2">
      <c r="B9012" s="124"/>
    </row>
    <row r="9013" spans="2:2">
      <c r="B9013" s="124"/>
    </row>
    <row r="9014" spans="2:2">
      <c r="B9014" s="124"/>
    </row>
    <row r="9015" spans="2:2">
      <c r="B9015" s="124"/>
    </row>
    <row r="9016" spans="2:2">
      <c r="B9016" s="124"/>
    </row>
    <row r="9017" spans="2:2">
      <c r="B9017" s="124"/>
    </row>
    <row r="9018" spans="2:2">
      <c r="B9018" s="124"/>
    </row>
    <row r="9019" spans="2:2">
      <c r="B9019" s="124"/>
    </row>
    <row r="9020" spans="2:2">
      <c r="B9020" s="124"/>
    </row>
    <row r="9021" spans="2:2">
      <c r="B9021" s="124"/>
    </row>
    <row r="9022" spans="2:2">
      <c r="B9022" s="124"/>
    </row>
    <row r="9023" spans="2:2">
      <c r="B9023" s="124"/>
    </row>
    <row r="9024" spans="2:2">
      <c r="B9024" s="124"/>
    </row>
    <row r="9025" spans="2:2">
      <c r="B9025" s="124"/>
    </row>
    <row r="9026" spans="2:2">
      <c r="B9026" s="124"/>
    </row>
    <row r="9027" spans="2:2">
      <c r="B9027" s="124"/>
    </row>
    <row r="9028" spans="2:2">
      <c r="B9028" s="124"/>
    </row>
    <row r="9029" spans="2:2">
      <c r="B9029" s="124"/>
    </row>
    <row r="9030" spans="2:2">
      <c r="B9030" s="124"/>
    </row>
    <row r="9031" spans="2:2">
      <c r="B9031" s="124"/>
    </row>
    <row r="9032" spans="2:2">
      <c r="B9032" s="124"/>
    </row>
    <row r="9033" spans="2:2">
      <c r="B9033" s="124"/>
    </row>
    <row r="9034" spans="2:2">
      <c r="B9034" s="124"/>
    </row>
    <row r="9035" spans="2:2">
      <c r="B9035" s="124"/>
    </row>
    <row r="9036" spans="2:2">
      <c r="B9036" s="124"/>
    </row>
    <row r="9037" spans="2:2">
      <c r="B9037" s="124"/>
    </row>
    <row r="9038" spans="2:2">
      <c r="B9038" s="124"/>
    </row>
    <row r="9039" spans="2:2">
      <c r="B9039" s="124"/>
    </row>
    <row r="9040" spans="2:2">
      <c r="B9040" s="124"/>
    </row>
    <row r="9041" spans="2:2">
      <c r="B9041" s="124"/>
    </row>
    <row r="9042" spans="2:2">
      <c r="B9042" s="124"/>
    </row>
    <row r="9043" spans="2:2">
      <c r="B9043" s="124"/>
    </row>
    <row r="9044" spans="2:2">
      <c r="B9044" s="124"/>
    </row>
    <row r="9045" spans="2:2">
      <c r="B9045" s="124"/>
    </row>
    <row r="9046" spans="2:2">
      <c r="B9046" s="124"/>
    </row>
    <row r="9047" spans="2:2">
      <c r="B9047" s="124"/>
    </row>
    <row r="9048" spans="2:2">
      <c r="B9048" s="124"/>
    </row>
    <row r="9049" spans="2:2">
      <c r="B9049" s="124"/>
    </row>
    <row r="9050" spans="2:2">
      <c r="B9050" s="124"/>
    </row>
    <row r="9051" spans="2:2">
      <c r="B9051" s="124"/>
    </row>
    <row r="9052" spans="2:2">
      <c r="B9052" s="124"/>
    </row>
    <row r="9053" spans="2:2">
      <c r="B9053" s="124"/>
    </row>
    <row r="9054" spans="2:2">
      <c r="B9054" s="124"/>
    </row>
    <row r="9055" spans="2:2">
      <c r="B9055" s="124"/>
    </row>
    <row r="9056" spans="2:2">
      <c r="B9056" s="124"/>
    </row>
    <row r="9057" spans="2:2">
      <c r="B9057" s="124"/>
    </row>
    <row r="9058" spans="2:2">
      <c r="B9058" s="124"/>
    </row>
    <row r="9059" spans="2:2">
      <c r="B9059" s="124"/>
    </row>
    <row r="9060" spans="2:2">
      <c r="B9060" s="124"/>
    </row>
    <row r="9061" spans="2:2">
      <c r="B9061" s="124"/>
    </row>
    <row r="9062" spans="2:2">
      <c r="B9062" s="124"/>
    </row>
    <row r="9063" spans="2:2">
      <c r="B9063" s="124"/>
    </row>
    <row r="9064" spans="2:2">
      <c r="B9064" s="124"/>
    </row>
    <row r="9065" spans="2:2">
      <c r="B9065" s="124"/>
    </row>
    <row r="9066" spans="2:2">
      <c r="B9066" s="124"/>
    </row>
    <row r="9067" spans="2:2">
      <c r="B9067" s="124"/>
    </row>
    <row r="9068" spans="2:2">
      <c r="B9068" s="124"/>
    </row>
    <row r="9069" spans="2:2">
      <c r="B9069" s="124"/>
    </row>
    <row r="9070" spans="2:2">
      <c r="B9070" s="124"/>
    </row>
    <row r="9071" spans="2:2">
      <c r="B9071" s="124"/>
    </row>
    <row r="9072" spans="2:2">
      <c r="B9072" s="124"/>
    </row>
    <row r="9073" spans="2:2">
      <c r="B9073" s="124"/>
    </row>
    <row r="9074" spans="2:2">
      <c r="B9074" s="124"/>
    </row>
    <row r="9075" spans="2:2">
      <c r="B9075" s="124"/>
    </row>
    <row r="9076" spans="2:2">
      <c r="B9076" s="124"/>
    </row>
    <row r="9077" spans="2:2">
      <c r="B9077" s="124"/>
    </row>
    <row r="9078" spans="2:2">
      <c r="B9078" s="124"/>
    </row>
    <row r="9079" spans="2:2">
      <c r="B9079" s="124"/>
    </row>
    <row r="9080" spans="2:2">
      <c r="B9080" s="124"/>
    </row>
    <row r="9081" spans="2:2">
      <c r="B9081" s="124"/>
    </row>
    <row r="9082" spans="2:2">
      <c r="B9082" s="124"/>
    </row>
    <row r="9083" spans="2:2">
      <c r="B9083" s="124"/>
    </row>
    <row r="9084" spans="2:2">
      <c r="B9084" s="124"/>
    </row>
    <row r="9085" spans="2:2">
      <c r="B9085" s="124"/>
    </row>
    <row r="9086" spans="2:2">
      <c r="B9086" s="124"/>
    </row>
    <row r="9087" spans="2:2">
      <c r="B9087" s="124"/>
    </row>
    <row r="9088" spans="2:2">
      <c r="B9088" s="124"/>
    </row>
    <row r="9089" spans="2:2">
      <c r="B9089" s="124"/>
    </row>
    <row r="9090" spans="2:2">
      <c r="B9090" s="124"/>
    </row>
    <row r="9091" spans="2:2">
      <c r="B9091" s="124"/>
    </row>
    <row r="9092" spans="2:2">
      <c r="B9092" s="124"/>
    </row>
    <row r="9093" spans="2:2">
      <c r="B9093" s="124"/>
    </row>
    <row r="9094" spans="2:2">
      <c r="B9094" s="124"/>
    </row>
    <row r="9095" spans="2:2">
      <c r="B9095" s="124"/>
    </row>
    <row r="9096" spans="2:2">
      <c r="B9096" s="124"/>
    </row>
    <row r="9097" spans="2:2">
      <c r="B9097" s="124"/>
    </row>
    <row r="9098" spans="2:2">
      <c r="B9098" s="124"/>
    </row>
    <row r="9099" spans="2:2">
      <c r="B9099" s="124"/>
    </row>
    <row r="9100" spans="2:2">
      <c r="B9100" s="124"/>
    </row>
    <row r="9101" spans="2:2">
      <c r="B9101" s="124"/>
    </row>
    <row r="9102" spans="2:2">
      <c r="B9102" s="124"/>
    </row>
    <row r="9103" spans="2:2">
      <c r="B9103" s="124"/>
    </row>
    <row r="9104" spans="2:2">
      <c r="B9104" s="124"/>
    </row>
    <row r="9105" spans="2:2">
      <c r="B9105" s="124"/>
    </row>
    <row r="9106" spans="2:2">
      <c r="B9106" s="124"/>
    </row>
    <row r="9107" spans="2:2">
      <c r="B9107" s="124"/>
    </row>
    <row r="9108" spans="2:2">
      <c r="B9108" s="124"/>
    </row>
    <row r="9109" spans="2:2">
      <c r="B9109" s="124"/>
    </row>
    <row r="9110" spans="2:2">
      <c r="B9110" s="124"/>
    </row>
    <row r="9111" spans="2:2">
      <c r="B9111" s="124"/>
    </row>
    <row r="9112" spans="2:2">
      <c r="B9112" s="124"/>
    </row>
    <row r="9113" spans="2:2">
      <c r="B9113" s="124"/>
    </row>
    <row r="9114" spans="2:2">
      <c r="B9114" s="124"/>
    </row>
    <row r="9115" spans="2:2">
      <c r="B9115" s="124"/>
    </row>
    <row r="9116" spans="2:2">
      <c r="B9116" s="124"/>
    </row>
    <row r="9117" spans="2:2">
      <c r="B9117" s="124"/>
    </row>
    <row r="9118" spans="2:2">
      <c r="B9118" s="124"/>
    </row>
    <row r="9119" spans="2:2">
      <c r="B9119" s="124"/>
    </row>
    <row r="9120" spans="2:2">
      <c r="B9120" s="124"/>
    </row>
    <row r="9121" spans="2:2">
      <c r="B9121" s="124"/>
    </row>
    <row r="9122" spans="2:2">
      <c r="B9122" s="124"/>
    </row>
    <row r="9123" spans="2:2">
      <c r="B9123" s="124"/>
    </row>
    <row r="9124" spans="2:2">
      <c r="B9124" s="124"/>
    </row>
    <row r="9125" spans="2:2">
      <c r="B9125" s="124"/>
    </row>
    <row r="9126" spans="2:2">
      <c r="B9126" s="124"/>
    </row>
    <row r="9127" spans="2:2">
      <c r="B9127" s="124"/>
    </row>
    <row r="9128" spans="2:2">
      <c r="B9128" s="124"/>
    </row>
    <row r="9129" spans="2:2">
      <c r="B9129" s="124"/>
    </row>
    <row r="9130" spans="2:2">
      <c r="B9130" s="124"/>
    </row>
    <row r="9131" spans="2:2">
      <c r="B9131" s="124"/>
    </row>
    <row r="9132" spans="2:2">
      <c r="B9132" s="124"/>
    </row>
    <row r="9133" spans="2:2">
      <c r="B9133" s="124"/>
    </row>
    <row r="9134" spans="2:2">
      <c r="B9134" s="124"/>
    </row>
    <row r="9135" spans="2:2">
      <c r="B9135" s="124"/>
    </row>
    <row r="9136" spans="2:2">
      <c r="B9136" s="124"/>
    </row>
    <row r="9137" spans="2:2">
      <c r="B9137" s="124"/>
    </row>
    <row r="9138" spans="2:2">
      <c r="B9138" s="124"/>
    </row>
    <row r="9139" spans="2:2">
      <c r="B9139" s="124"/>
    </row>
    <row r="9140" spans="2:2">
      <c r="B9140" s="124"/>
    </row>
    <row r="9141" spans="2:2">
      <c r="B9141" s="124"/>
    </row>
    <row r="9142" spans="2:2">
      <c r="B9142" s="124"/>
    </row>
    <row r="9143" spans="2:2">
      <c r="B9143" s="124"/>
    </row>
    <row r="9144" spans="2:2">
      <c r="B9144" s="124"/>
    </row>
    <row r="9145" spans="2:2">
      <c r="B9145" s="124"/>
    </row>
    <row r="9146" spans="2:2">
      <c r="B9146" s="124"/>
    </row>
    <row r="9147" spans="2:2">
      <c r="B9147" s="124"/>
    </row>
    <row r="9148" spans="2:2">
      <c r="B9148" s="124"/>
    </row>
    <row r="9149" spans="2:2">
      <c r="B9149" s="124"/>
    </row>
    <row r="9150" spans="2:2">
      <c r="B9150" s="124"/>
    </row>
    <row r="9151" spans="2:2">
      <c r="B9151" s="124"/>
    </row>
    <row r="9152" spans="2:2">
      <c r="B9152" s="124"/>
    </row>
    <row r="9153" spans="2:2">
      <c r="B9153" s="124"/>
    </row>
    <row r="9154" spans="2:2">
      <c r="B9154" s="124"/>
    </row>
    <row r="9155" spans="2:2">
      <c r="B9155" s="124"/>
    </row>
    <row r="9156" spans="2:2">
      <c r="B9156" s="124"/>
    </row>
    <row r="9157" spans="2:2">
      <c r="B9157" s="124"/>
    </row>
    <row r="9158" spans="2:2">
      <c r="B9158" s="124"/>
    </row>
    <row r="9159" spans="2:2">
      <c r="B9159" s="124"/>
    </row>
    <row r="9160" spans="2:2">
      <c r="B9160" s="124"/>
    </row>
    <row r="9161" spans="2:2">
      <c r="B9161" s="124"/>
    </row>
    <row r="9162" spans="2:2">
      <c r="B9162" s="124"/>
    </row>
    <row r="9163" spans="2:2">
      <c r="B9163" s="124"/>
    </row>
    <row r="9164" spans="2:2">
      <c r="B9164" s="124"/>
    </row>
    <row r="9165" spans="2:2">
      <c r="B9165" s="124"/>
    </row>
    <row r="9166" spans="2:2">
      <c r="B9166" s="124"/>
    </row>
    <row r="9167" spans="2:2">
      <c r="B9167" s="124"/>
    </row>
    <row r="9168" spans="2:2">
      <c r="B9168" s="124"/>
    </row>
    <row r="9169" spans="2:2">
      <c r="B9169" s="124"/>
    </row>
    <row r="9170" spans="2:2">
      <c r="B9170" s="124"/>
    </row>
    <row r="9171" spans="2:2">
      <c r="B9171" s="124"/>
    </row>
    <row r="9172" spans="2:2">
      <c r="B9172" s="124"/>
    </row>
    <row r="9173" spans="2:2">
      <c r="B9173" s="124"/>
    </row>
    <row r="9174" spans="2:2">
      <c r="B9174" s="124"/>
    </row>
    <row r="9175" spans="2:2">
      <c r="B9175" s="124"/>
    </row>
    <row r="9176" spans="2:2">
      <c r="B9176" s="124"/>
    </row>
    <row r="9177" spans="2:2">
      <c r="B9177" s="124"/>
    </row>
    <row r="9178" spans="2:2">
      <c r="B9178" s="124"/>
    </row>
    <row r="9179" spans="2:2">
      <c r="B9179" s="124"/>
    </row>
    <row r="9180" spans="2:2">
      <c r="B9180" s="124"/>
    </row>
    <row r="9181" spans="2:2">
      <c r="B9181" s="124"/>
    </row>
    <row r="9182" spans="2:2">
      <c r="B9182" s="124"/>
    </row>
    <row r="9183" spans="2:2">
      <c r="B9183" s="124"/>
    </row>
    <row r="9184" spans="2:2">
      <c r="B9184" s="124"/>
    </row>
    <row r="9185" spans="2:2">
      <c r="B9185" s="124"/>
    </row>
    <row r="9186" spans="2:2">
      <c r="B9186" s="124"/>
    </row>
    <row r="9187" spans="2:2">
      <c r="B9187" s="124"/>
    </row>
    <row r="9188" spans="2:2">
      <c r="B9188" s="124"/>
    </row>
    <row r="9189" spans="2:2">
      <c r="B9189" s="124"/>
    </row>
    <row r="9190" spans="2:2">
      <c r="B9190" s="124"/>
    </row>
    <row r="9191" spans="2:2">
      <c r="B9191" s="124"/>
    </row>
    <row r="9192" spans="2:2">
      <c r="B9192" s="124"/>
    </row>
    <row r="9193" spans="2:2">
      <c r="B9193" s="124"/>
    </row>
    <row r="9194" spans="2:2">
      <c r="B9194" s="124"/>
    </row>
    <row r="9195" spans="2:2">
      <c r="B9195" s="124"/>
    </row>
    <row r="9196" spans="2:2">
      <c r="B9196" s="124"/>
    </row>
    <row r="9197" spans="2:2">
      <c r="B9197" s="124"/>
    </row>
    <row r="9198" spans="2:2">
      <c r="B9198" s="124"/>
    </row>
    <row r="9199" spans="2:2">
      <c r="B9199" s="124"/>
    </row>
    <row r="9200" spans="2:2">
      <c r="B9200" s="124"/>
    </row>
    <row r="9201" spans="2:2">
      <c r="B9201" s="124"/>
    </row>
    <row r="9202" spans="2:2">
      <c r="B9202" s="124"/>
    </row>
    <row r="9203" spans="2:2">
      <c r="B9203" s="124"/>
    </row>
    <row r="9204" spans="2:2">
      <c r="B9204" s="124"/>
    </row>
    <row r="9205" spans="2:2">
      <c r="B9205" s="124"/>
    </row>
    <row r="9206" spans="2:2">
      <c r="B9206" s="124"/>
    </row>
    <row r="9207" spans="2:2">
      <c r="B9207" s="124"/>
    </row>
    <row r="9208" spans="2:2">
      <c r="B9208" s="124"/>
    </row>
    <row r="9209" spans="2:2">
      <c r="B9209" s="124"/>
    </row>
    <row r="9210" spans="2:2">
      <c r="B9210" s="124"/>
    </row>
    <row r="9211" spans="2:2">
      <c r="B9211" s="124"/>
    </row>
    <row r="9212" spans="2:2">
      <c r="B9212" s="124"/>
    </row>
    <row r="9213" spans="2:2">
      <c r="B9213" s="124"/>
    </row>
    <row r="9214" spans="2:2">
      <c r="B9214" s="124"/>
    </row>
    <row r="9215" spans="2:2">
      <c r="B9215" s="124"/>
    </row>
    <row r="9216" spans="2:2">
      <c r="B9216" s="124"/>
    </row>
    <row r="9217" spans="2:2">
      <c r="B9217" s="124"/>
    </row>
    <row r="9218" spans="2:2">
      <c r="B9218" s="124"/>
    </row>
    <row r="9219" spans="2:2">
      <c r="B9219" s="124"/>
    </row>
    <row r="9220" spans="2:2">
      <c r="B9220" s="124"/>
    </row>
    <row r="9221" spans="2:2">
      <c r="B9221" s="124"/>
    </row>
    <row r="9222" spans="2:2">
      <c r="B9222" s="124"/>
    </row>
    <row r="9223" spans="2:2">
      <c r="B9223" s="124"/>
    </row>
    <row r="9224" spans="2:2">
      <c r="B9224" s="124"/>
    </row>
    <row r="9225" spans="2:2">
      <c r="B9225" s="124"/>
    </row>
    <row r="9226" spans="2:2">
      <c r="B9226" s="124"/>
    </row>
    <row r="9227" spans="2:2">
      <c r="B9227" s="124"/>
    </row>
    <row r="9228" spans="2:2">
      <c r="B9228" s="124"/>
    </row>
    <row r="9229" spans="2:2">
      <c r="B9229" s="124"/>
    </row>
    <row r="9230" spans="2:2">
      <c r="B9230" s="124"/>
    </row>
    <row r="9231" spans="2:2">
      <c r="B9231" s="124"/>
    </row>
    <row r="9232" spans="2:2">
      <c r="B9232" s="124"/>
    </row>
    <row r="9233" spans="2:2">
      <c r="B9233" s="124"/>
    </row>
    <row r="9234" spans="2:2">
      <c r="B9234" s="124"/>
    </row>
    <row r="9235" spans="2:2">
      <c r="B9235" s="124"/>
    </row>
    <row r="9236" spans="2:2">
      <c r="B9236" s="124"/>
    </row>
    <row r="9237" spans="2:2">
      <c r="B9237" s="124"/>
    </row>
    <row r="9238" spans="2:2">
      <c r="B9238" s="124"/>
    </row>
    <row r="9239" spans="2:2">
      <c r="B9239" s="124"/>
    </row>
    <row r="9240" spans="2:2">
      <c r="B9240" s="124"/>
    </row>
    <row r="9241" spans="2:2">
      <c r="B9241" s="124"/>
    </row>
    <row r="9242" spans="2:2">
      <c r="B9242" s="124"/>
    </row>
    <row r="9243" spans="2:2">
      <c r="B9243" s="124"/>
    </row>
    <row r="9244" spans="2:2">
      <c r="B9244" s="124"/>
    </row>
    <row r="9245" spans="2:2">
      <c r="B9245" s="124"/>
    </row>
    <row r="9246" spans="2:2">
      <c r="B9246" s="124"/>
    </row>
    <row r="9247" spans="2:2">
      <c r="B9247" s="124"/>
    </row>
    <row r="9248" spans="2:2">
      <c r="B9248" s="124"/>
    </row>
    <row r="9249" spans="2:2">
      <c r="B9249" s="124"/>
    </row>
    <row r="9250" spans="2:2">
      <c r="B9250" s="124"/>
    </row>
    <row r="9251" spans="2:2">
      <c r="B9251" s="124"/>
    </row>
    <row r="9252" spans="2:2">
      <c r="B9252" s="124"/>
    </row>
    <row r="9253" spans="2:2">
      <c r="B9253" s="124"/>
    </row>
    <row r="9254" spans="2:2">
      <c r="B9254" s="124"/>
    </row>
    <row r="9255" spans="2:2">
      <c r="B9255" s="124"/>
    </row>
    <row r="9256" spans="2:2">
      <c r="B9256" s="124"/>
    </row>
    <row r="9257" spans="2:2">
      <c r="B9257" s="124"/>
    </row>
    <row r="9258" spans="2:2">
      <c r="B9258" s="124"/>
    </row>
    <row r="9259" spans="2:2">
      <c r="B9259" s="124"/>
    </row>
    <row r="9260" spans="2:2">
      <c r="B9260" s="124"/>
    </row>
    <row r="9261" spans="2:2">
      <c r="B9261" s="124"/>
    </row>
    <row r="9262" spans="2:2">
      <c r="B9262" s="124"/>
    </row>
    <row r="9263" spans="2:2">
      <c r="B9263" s="124"/>
    </row>
    <row r="9264" spans="2:2">
      <c r="B9264" s="124"/>
    </row>
    <row r="9265" spans="2:2">
      <c r="B9265" s="124"/>
    </row>
    <row r="9266" spans="2:2">
      <c r="B9266" s="124"/>
    </row>
    <row r="9267" spans="2:2">
      <c r="B9267" s="124"/>
    </row>
    <row r="9268" spans="2:2">
      <c r="B9268" s="124"/>
    </row>
    <row r="9269" spans="2:2">
      <c r="B9269" s="124"/>
    </row>
    <row r="9270" spans="2:2">
      <c r="B9270" s="124"/>
    </row>
    <row r="9271" spans="2:2">
      <c r="B9271" s="124"/>
    </row>
    <row r="9272" spans="2:2">
      <c r="B9272" s="124"/>
    </row>
    <row r="9273" spans="2:2">
      <c r="B9273" s="124"/>
    </row>
    <row r="9274" spans="2:2">
      <c r="B9274" s="124"/>
    </row>
    <row r="9275" spans="2:2">
      <c r="B9275" s="124"/>
    </row>
    <row r="9276" spans="2:2">
      <c r="B9276" s="124"/>
    </row>
    <row r="9277" spans="2:2">
      <c r="B9277" s="124"/>
    </row>
    <row r="9278" spans="2:2">
      <c r="B9278" s="124"/>
    </row>
    <row r="9279" spans="2:2">
      <c r="B9279" s="124"/>
    </row>
    <row r="9280" spans="2:2">
      <c r="B9280" s="124"/>
    </row>
    <row r="9281" spans="2:2">
      <c r="B9281" s="124"/>
    </row>
    <row r="9282" spans="2:2">
      <c r="B9282" s="124"/>
    </row>
    <row r="9283" spans="2:2">
      <c r="B9283" s="124"/>
    </row>
    <row r="9284" spans="2:2">
      <c r="B9284" s="124"/>
    </row>
    <row r="9285" spans="2:2">
      <c r="B9285" s="124"/>
    </row>
    <row r="9286" spans="2:2">
      <c r="B9286" s="124"/>
    </row>
    <row r="9287" spans="2:2">
      <c r="B9287" s="124"/>
    </row>
    <row r="9288" spans="2:2">
      <c r="B9288" s="124"/>
    </row>
    <row r="9289" spans="2:2">
      <c r="B9289" s="124"/>
    </row>
    <row r="9290" spans="2:2">
      <c r="B9290" s="124"/>
    </row>
    <row r="9291" spans="2:2">
      <c r="B9291" s="124"/>
    </row>
    <row r="9292" spans="2:2">
      <c r="B9292" s="124"/>
    </row>
    <row r="9293" spans="2:2">
      <c r="B9293" s="124"/>
    </row>
    <row r="9294" spans="2:2">
      <c r="B9294" s="124"/>
    </row>
    <row r="9295" spans="2:2">
      <c r="B9295" s="124"/>
    </row>
    <row r="9296" spans="2:2">
      <c r="B9296" s="124"/>
    </row>
    <row r="9297" spans="2:2">
      <c r="B9297" s="124"/>
    </row>
    <row r="9298" spans="2:2">
      <c r="B9298" s="124"/>
    </row>
    <row r="9299" spans="2:2">
      <c r="B9299" s="124"/>
    </row>
    <row r="9300" spans="2:2">
      <c r="B9300" s="124"/>
    </row>
    <row r="9301" spans="2:2">
      <c r="B9301" s="124"/>
    </row>
    <row r="9302" spans="2:2">
      <c r="B9302" s="124"/>
    </row>
    <row r="9303" spans="2:2">
      <c r="B9303" s="124"/>
    </row>
    <row r="9304" spans="2:2">
      <c r="B9304" s="124"/>
    </row>
    <row r="9305" spans="2:2">
      <c r="B9305" s="124"/>
    </row>
    <row r="9306" spans="2:2">
      <c r="B9306" s="124"/>
    </row>
    <row r="9307" spans="2:2">
      <c r="B9307" s="124"/>
    </row>
    <row r="9308" spans="2:2">
      <c r="B9308" s="124"/>
    </row>
    <row r="9309" spans="2:2">
      <c r="B9309" s="124"/>
    </row>
    <row r="9310" spans="2:2">
      <c r="B9310" s="124"/>
    </row>
    <row r="9311" spans="2:2">
      <c r="B9311" s="124"/>
    </row>
    <row r="9312" spans="2:2">
      <c r="B9312" s="124"/>
    </row>
    <row r="9313" spans="2:2">
      <c r="B9313" s="124"/>
    </row>
    <row r="9314" spans="2:2">
      <c r="B9314" s="124"/>
    </row>
    <row r="9315" spans="2:2">
      <c r="B9315" s="124"/>
    </row>
    <row r="9316" spans="2:2">
      <c r="B9316" s="124"/>
    </row>
    <row r="9317" spans="2:2">
      <c r="B9317" s="124"/>
    </row>
    <row r="9318" spans="2:2">
      <c r="B9318" s="124"/>
    </row>
    <row r="9319" spans="2:2">
      <c r="B9319" s="124"/>
    </row>
    <row r="9320" spans="2:2">
      <c r="B9320" s="124"/>
    </row>
    <row r="9321" spans="2:2">
      <c r="B9321" s="124"/>
    </row>
    <row r="9322" spans="2:2">
      <c r="B9322" s="124"/>
    </row>
    <row r="9323" spans="2:2">
      <c r="B9323" s="124"/>
    </row>
    <row r="9324" spans="2:2">
      <c r="B9324" s="124"/>
    </row>
    <row r="9325" spans="2:2">
      <c r="B9325" s="124"/>
    </row>
    <row r="9326" spans="2:2">
      <c r="B9326" s="124"/>
    </row>
    <row r="9327" spans="2:2">
      <c r="B9327" s="124"/>
    </row>
    <row r="9328" spans="2:2">
      <c r="B9328" s="124"/>
    </row>
    <row r="9329" spans="2:2">
      <c r="B9329" s="124"/>
    </row>
    <row r="9330" spans="2:2">
      <c r="B9330" s="124"/>
    </row>
    <row r="9331" spans="2:2">
      <c r="B9331" s="124"/>
    </row>
    <row r="9332" spans="2:2">
      <c r="B9332" s="124"/>
    </row>
    <row r="9333" spans="2:2">
      <c r="B9333" s="124"/>
    </row>
    <row r="9334" spans="2:2">
      <c r="B9334" s="124"/>
    </row>
    <row r="9335" spans="2:2">
      <c r="B9335" s="124"/>
    </row>
    <row r="9336" spans="2:2">
      <c r="B9336" s="124"/>
    </row>
    <row r="9337" spans="2:2">
      <c r="B9337" s="124"/>
    </row>
    <row r="9338" spans="2:2">
      <c r="B9338" s="124"/>
    </row>
    <row r="9339" spans="2:2">
      <c r="B9339" s="124"/>
    </row>
    <row r="9340" spans="2:2">
      <c r="B9340" s="124"/>
    </row>
    <row r="9341" spans="2:2">
      <c r="B9341" s="124"/>
    </row>
    <row r="9342" spans="2:2">
      <c r="B9342" s="124"/>
    </row>
    <row r="9343" spans="2:2">
      <c r="B9343" s="124"/>
    </row>
    <row r="9344" spans="2:2">
      <c r="B9344" s="124"/>
    </row>
    <row r="9345" spans="2:2">
      <c r="B9345" s="124"/>
    </row>
    <row r="9346" spans="2:2">
      <c r="B9346" s="124"/>
    </row>
    <row r="9347" spans="2:2">
      <c r="B9347" s="124"/>
    </row>
    <row r="9348" spans="2:2">
      <c r="B9348" s="124"/>
    </row>
    <row r="9349" spans="2:2">
      <c r="B9349" s="124"/>
    </row>
    <row r="9350" spans="2:2">
      <c r="B9350" s="124"/>
    </row>
    <row r="9351" spans="2:2">
      <c r="B9351" s="124"/>
    </row>
    <row r="9352" spans="2:2">
      <c r="B9352" s="124"/>
    </row>
    <row r="9353" spans="2:2">
      <c r="B9353" s="124"/>
    </row>
    <row r="9354" spans="2:2">
      <c r="B9354" s="124"/>
    </row>
    <row r="9355" spans="2:2">
      <c r="B9355" s="124"/>
    </row>
    <row r="9356" spans="2:2">
      <c r="B9356" s="124"/>
    </row>
    <row r="9357" spans="2:2">
      <c r="B9357" s="124"/>
    </row>
    <row r="9358" spans="2:2">
      <c r="B9358" s="124"/>
    </row>
    <row r="9359" spans="2:2">
      <c r="B9359" s="124"/>
    </row>
    <row r="9360" spans="2:2">
      <c r="B9360" s="124"/>
    </row>
    <row r="9361" spans="2:2">
      <c r="B9361" s="124"/>
    </row>
    <row r="9362" spans="2:2">
      <c r="B9362" s="124"/>
    </row>
    <row r="9363" spans="2:2">
      <c r="B9363" s="124"/>
    </row>
    <row r="9364" spans="2:2">
      <c r="B9364" s="124"/>
    </row>
    <row r="9365" spans="2:2">
      <c r="B9365" s="124"/>
    </row>
    <row r="9366" spans="2:2">
      <c r="B9366" s="124"/>
    </row>
    <row r="9367" spans="2:2">
      <c r="B9367" s="124"/>
    </row>
    <row r="9368" spans="2:2">
      <c r="B9368" s="124"/>
    </row>
    <row r="9369" spans="2:2">
      <c r="B9369" s="124"/>
    </row>
    <row r="9370" spans="2:2">
      <c r="B9370" s="124"/>
    </row>
    <row r="9371" spans="2:2">
      <c r="B9371" s="124"/>
    </row>
    <row r="9372" spans="2:2">
      <c r="B9372" s="124"/>
    </row>
    <row r="9373" spans="2:2">
      <c r="B9373" s="124"/>
    </row>
    <row r="9374" spans="2:2">
      <c r="B9374" s="124"/>
    </row>
    <row r="9375" spans="2:2">
      <c r="B9375" s="124"/>
    </row>
    <row r="9376" spans="2:2">
      <c r="B9376" s="124"/>
    </row>
    <row r="9377" spans="2:2">
      <c r="B9377" s="124"/>
    </row>
    <row r="9378" spans="2:2">
      <c r="B9378" s="124"/>
    </row>
    <row r="9379" spans="2:2">
      <c r="B9379" s="124"/>
    </row>
    <row r="9380" spans="2:2">
      <c r="B9380" s="124"/>
    </row>
    <row r="9381" spans="2:2">
      <c r="B9381" s="124"/>
    </row>
    <row r="9382" spans="2:2">
      <c r="B9382" s="124"/>
    </row>
    <row r="9383" spans="2:2">
      <c r="B9383" s="124"/>
    </row>
    <row r="9384" spans="2:2">
      <c r="B9384" s="124"/>
    </row>
    <row r="9385" spans="2:2">
      <c r="B9385" s="124"/>
    </row>
    <row r="9386" spans="2:2">
      <c r="B9386" s="124"/>
    </row>
    <row r="9387" spans="2:2">
      <c r="B9387" s="124"/>
    </row>
    <row r="9388" spans="2:2">
      <c r="B9388" s="124"/>
    </row>
    <row r="9389" spans="2:2">
      <c r="B9389" s="124"/>
    </row>
    <row r="9390" spans="2:2">
      <c r="B9390" s="124"/>
    </row>
    <row r="9391" spans="2:2">
      <c r="B9391" s="124"/>
    </row>
    <row r="9392" spans="2:2">
      <c r="B9392" s="124"/>
    </row>
    <row r="9393" spans="2:2">
      <c r="B9393" s="124"/>
    </row>
    <row r="9394" spans="2:2">
      <c r="B9394" s="124"/>
    </row>
    <row r="9395" spans="2:2">
      <c r="B9395" s="124"/>
    </row>
    <row r="9396" spans="2:2">
      <c r="B9396" s="124"/>
    </row>
    <row r="9397" spans="2:2">
      <c r="B9397" s="124"/>
    </row>
    <row r="9398" spans="2:2">
      <c r="B9398" s="124"/>
    </row>
    <row r="9399" spans="2:2">
      <c r="B9399" s="124"/>
    </row>
    <row r="9400" spans="2:2">
      <c r="B9400" s="124"/>
    </row>
    <row r="9401" spans="2:2">
      <c r="B9401" s="124"/>
    </row>
    <row r="9402" spans="2:2">
      <c r="B9402" s="124"/>
    </row>
    <row r="9403" spans="2:2">
      <c r="B9403" s="124"/>
    </row>
    <row r="9404" spans="2:2">
      <c r="B9404" s="124"/>
    </row>
    <row r="9405" spans="2:2">
      <c r="B9405" s="124"/>
    </row>
    <row r="9406" spans="2:2">
      <c r="B9406" s="124"/>
    </row>
    <row r="9407" spans="2:2">
      <c r="B9407" s="124"/>
    </row>
    <row r="9408" spans="2:2">
      <c r="B9408" s="124"/>
    </row>
    <row r="9409" spans="2:2">
      <c r="B9409" s="124"/>
    </row>
    <row r="9410" spans="2:2">
      <c r="B9410" s="124"/>
    </row>
    <row r="9411" spans="2:2">
      <c r="B9411" s="124"/>
    </row>
    <row r="9412" spans="2:2">
      <c r="B9412" s="124"/>
    </row>
    <row r="9413" spans="2:2">
      <c r="B9413" s="124"/>
    </row>
    <row r="9414" spans="2:2">
      <c r="B9414" s="124"/>
    </row>
    <row r="9415" spans="2:2">
      <c r="B9415" s="124"/>
    </row>
    <row r="9416" spans="2:2">
      <c r="B9416" s="124"/>
    </row>
    <row r="9417" spans="2:2">
      <c r="B9417" s="124"/>
    </row>
    <row r="9418" spans="2:2">
      <c r="B9418" s="124"/>
    </row>
    <row r="9419" spans="2:2">
      <c r="B9419" s="124"/>
    </row>
    <row r="9420" spans="2:2">
      <c r="B9420" s="124"/>
    </row>
    <row r="9421" spans="2:2">
      <c r="B9421" s="124"/>
    </row>
    <row r="9422" spans="2:2">
      <c r="B9422" s="124"/>
    </row>
    <row r="9423" spans="2:2">
      <c r="B9423" s="124"/>
    </row>
    <row r="9424" spans="2:2">
      <c r="B9424" s="124"/>
    </row>
    <row r="9425" spans="2:2">
      <c r="B9425" s="124"/>
    </row>
    <row r="9426" spans="2:2">
      <c r="B9426" s="124"/>
    </row>
    <row r="9427" spans="2:2">
      <c r="B9427" s="124"/>
    </row>
    <row r="9428" spans="2:2">
      <c r="B9428" s="124"/>
    </row>
    <row r="9429" spans="2:2">
      <c r="B9429" s="124"/>
    </row>
    <row r="9430" spans="2:2">
      <c r="B9430" s="124"/>
    </row>
    <row r="9431" spans="2:2">
      <c r="B9431" s="124"/>
    </row>
    <row r="9432" spans="2:2">
      <c r="B9432" s="124"/>
    </row>
    <row r="9433" spans="2:2">
      <c r="B9433" s="124"/>
    </row>
    <row r="9434" spans="2:2">
      <c r="B9434" s="124"/>
    </row>
    <row r="9435" spans="2:2">
      <c r="B9435" s="124"/>
    </row>
    <row r="9436" spans="2:2">
      <c r="B9436" s="124"/>
    </row>
    <row r="9437" spans="2:2">
      <c r="B9437" s="124"/>
    </row>
    <row r="9438" spans="2:2">
      <c r="B9438" s="124"/>
    </row>
    <row r="9439" spans="2:2">
      <c r="B9439" s="124"/>
    </row>
    <row r="9440" spans="2:2">
      <c r="B9440" s="124"/>
    </row>
    <row r="9441" spans="2:2">
      <c r="B9441" s="124"/>
    </row>
    <row r="9442" spans="2:2">
      <c r="B9442" s="124"/>
    </row>
    <row r="9443" spans="2:2">
      <c r="B9443" s="124"/>
    </row>
    <row r="9444" spans="2:2">
      <c r="B9444" s="124"/>
    </row>
    <row r="9445" spans="2:2">
      <c r="B9445" s="124"/>
    </row>
    <row r="9446" spans="2:2">
      <c r="B9446" s="124"/>
    </row>
    <row r="9447" spans="2:2">
      <c r="B9447" s="124"/>
    </row>
    <row r="9448" spans="2:2">
      <c r="B9448" s="124"/>
    </row>
    <row r="9449" spans="2:2">
      <c r="B9449" s="124"/>
    </row>
    <row r="9450" spans="2:2">
      <c r="B9450" s="124"/>
    </row>
    <row r="9451" spans="2:2">
      <c r="B9451" s="124"/>
    </row>
    <row r="9452" spans="2:2">
      <c r="B9452" s="124"/>
    </row>
    <row r="9453" spans="2:2">
      <c r="B9453" s="124"/>
    </row>
    <row r="9454" spans="2:2">
      <c r="B9454" s="124"/>
    </row>
    <row r="9455" spans="2:2">
      <c r="B9455" s="124"/>
    </row>
    <row r="9456" spans="2:2">
      <c r="B9456" s="124"/>
    </row>
    <row r="9457" spans="2:2">
      <c r="B9457" s="124"/>
    </row>
    <row r="9458" spans="2:2">
      <c r="B9458" s="124"/>
    </row>
    <row r="9459" spans="2:2">
      <c r="B9459" s="124"/>
    </row>
    <row r="9460" spans="2:2">
      <c r="B9460" s="124"/>
    </row>
    <row r="9461" spans="2:2">
      <c r="B9461" s="124"/>
    </row>
    <row r="9462" spans="2:2">
      <c r="B9462" s="124"/>
    </row>
    <row r="9463" spans="2:2">
      <c r="B9463" s="124"/>
    </row>
    <row r="9464" spans="2:2">
      <c r="B9464" s="124"/>
    </row>
    <row r="9465" spans="2:2">
      <c r="B9465" s="124"/>
    </row>
    <row r="9466" spans="2:2">
      <c r="B9466" s="124"/>
    </row>
    <row r="9467" spans="2:2">
      <c r="B9467" s="124"/>
    </row>
    <row r="9468" spans="2:2">
      <c r="B9468" s="124"/>
    </row>
    <row r="9469" spans="2:2">
      <c r="B9469" s="124"/>
    </row>
    <row r="9470" spans="2:2">
      <c r="B9470" s="124"/>
    </row>
    <row r="9471" spans="2:2">
      <c r="B9471" s="124"/>
    </row>
    <row r="9472" spans="2:2">
      <c r="B9472" s="124"/>
    </row>
    <row r="9473" spans="2:2">
      <c r="B9473" s="124"/>
    </row>
    <row r="9474" spans="2:2">
      <c r="B9474" s="124"/>
    </row>
    <row r="9475" spans="2:2">
      <c r="B9475" s="124"/>
    </row>
    <row r="9476" spans="2:2">
      <c r="B9476" s="124"/>
    </row>
    <row r="9477" spans="2:2">
      <c r="B9477" s="124"/>
    </row>
    <row r="9478" spans="2:2">
      <c r="B9478" s="124"/>
    </row>
    <row r="9479" spans="2:2">
      <c r="B9479" s="124"/>
    </row>
    <row r="9480" spans="2:2">
      <c r="B9480" s="124"/>
    </row>
    <row r="9481" spans="2:2">
      <c r="B9481" s="124"/>
    </row>
    <row r="9482" spans="2:2">
      <c r="B9482" s="124"/>
    </row>
    <row r="9483" spans="2:2">
      <c r="B9483" s="124"/>
    </row>
    <row r="9484" spans="2:2">
      <c r="B9484" s="124"/>
    </row>
    <row r="9485" spans="2:2">
      <c r="B9485" s="124"/>
    </row>
    <row r="9486" spans="2:2">
      <c r="B9486" s="124"/>
    </row>
    <row r="9487" spans="2:2">
      <c r="B9487" s="124"/>
    </row>
    <row r="9488" spans="2:2">
      <c r="B9488" s="124"/>
    </row>
    <row r="9489" spans="2:2">
      <c r="B9489" s="124"/>
    </row>
    <row r="9490" spans="2:2">
      <c r="B9490" s="124"/>
    </row>
    <row r="9491" spans="2:2">
      <c r="B9491" s="124"/>
    </row>
    <row r="9492" spans="2:2">
      <c r="B9492" s="124"/>
    </row>
    <row r="9493" spans="2:2">
      <c r="B9493" s="124"/>
    </row>
    <row r="9494" spans="2:2">
      <c r="B9494" s="124"/>
    </row>
    <row r="9495" spans="2:2">
      <c r="B9495" s="124"/>
    </row>
    <row r="9496" spans="2:2">
      <c r="B9496" s="124"/>
    </row>
    <row r="9497" spans="2:2">
      <c r="B9497" s="124"/>
    </row>
    <row r="9498" spans="2:2">
      <c r="B9498" s="124"/>
    </row>
    <row r="9499" spans="2:2">
      <c r="B9499" s="124"/>
    </row>
    <row r="9500" spans="2:2">
      <c r="B9500" s="124"/>
    </row>
    <row r="9501" spans="2:2">
      <c r="B9501" s="124"/>
    </row>
    <row r="9502" spans="2:2">
      <c r="B9502" s="124"/>
    </row>
    <row r="9503" spans="2:2">
      <c r="B9503" s="124"/>
    </row>
    <row r="9504" spans="2:2">
      <c r="B9504" s="124"/>
    </row>
    <row r="9505" spans="2:2">
      <c r="B9505" s="124"/>
    </row>
    <row r="9506" spans="2:2">
      <c r="B9506" s="124"/>
    </row>
    <row r="9507" spans="2:2">
      <c r="B9507" s="124"/>
    </row>
    <row r="9508" spans="2:2">
      <c r="B9508" s="124"/>
    </row>
    <row r="9509" spans="2:2">
      <c r="B9509" s="124"/>
    </row>
    <row r="9510" spans="2:2">
      <c r="B9510" s="124"/>
    </row>
    <row r="9511" spans="2:2">
      <c r="B9511" s="124"/>
    </row>
    <row r="9512" spans="2:2">
      <c r="B9512" s="124"/>
    </row>
    <row r="9513" spans="2:2">
      <c r="B9513" s="124"/>
    </row>
    <row r="9514" spans="2:2">
      <c r="B9514" s="124"/>
    </row>
    <row r="9515" spans="2:2">
      <c r="B9515" s="124"/>
    </row>
    <row r="9516" spans="2:2">
      <c r="B9516" s="124"/>
    </row>
    <row r="9517" spans="2:2">
      <c r="B9517" s="124"/>
    </row>
    <row r="9518" spans="2:2">
      <c r="B9518" s="124"/>
    </row>
    <row r="9519" spans="2:2">
      <c r="B9519" s="124"/>
    </row>
    <row r="9520" spans="2:2">
      <c r="B9520" s="124"/>
    </row>
    <row r="9521" spans="2:2">
      <c r="B9521" s="124"/>
    </row>
    <row r="9522" spans="2:2">
      <c r="B9522" s="124"/>
    </row>
    <row r="9523" spans="2:2">
      <c r="B9523" s="124"/>
    </row>
    <row r="9524" spans="2:2">
      <c r="B9524" s="124"/>
    </row>
    <row r="9525" spans="2:2">
      <c r="B9525" s="124"/>
    </row>
    <row r="9526" spans="2:2">
      <c r="B9526" s="124"/>
    </row>
    <row r="9527" spans="2:2">
      <c r="B9527" s="124"/>
    </row>
    <row r="9528" spans="2:2">
      <c r="B9528" s="124"/>
    </row>
    <row r="9529" spans="2:2">
      <c r="B9529" s="124"/>
    </row>
    <row r="9530" spans="2:2">
      <c r="B9530" s="124"/>
    </row>
    <row r="9531" spans="2:2">
      <c r="B9531" s="124"/>
    </row>
    <row r="9532" spans="2:2">
      <c r="B9532" s="124"/>
    </row>
    <row r="9533" spans="2:2">
      <c r="B9533" s="124"/>
    </row>
    <row r="9534" spans="2:2">
      <c r="B9534" s="124"/>
    </row>
    <row r="9535" spans="2:2">
      <c r="B9535" s="124"/>
    </row>
    <row r="9536" spans="2:2">
      <c r="B9536" s="124"/>
    </row>
    <row r="9537" spans="2:2">
      <c r="B9537" s="124"/>
    </row>
    <row r="9538" spans="2:2">
      <c r="B9538" s="124"/>
    </row>
    <row r="9539" spans="2:2">
      <c r="B9539" s="124"/>
    </row>
    <row r="9540" spans="2:2">
      <c r="B9540" s="124"/>
    </row>
    <row r="9541" spans="2:2">
      <c r="B9541" s="124"/>
    </row>
    <row r="9542" spans="2:2">
      <c r="B9542" s="124"/>
    </row>
    <row r="9543" spans="2:2">
      <c r="B9543" s="124"/>
    </row>
    <row r="9544" spans="2:2">
      <c r="B9544" s="124"/>
    </row>
    <row r="9545" spans="2:2">
      <c r="B9545" s="124"/>
    </row>
    <row r="9546" spans="2:2">
      <c r="B9546" s="124"/>
    </row>
    <row r="9547" spans="2:2">
      <c r="B9547" s="124"/>
    </row>
    <row r="9548" spans="2:2">
      <c r="B9548" s="124"/>
    </row>
    <row r="9549" spans="2:2">
      <c r="B9549" s="124"/>
    </row>
    <row r="9550" spans="2:2">
      <c r="B9550" s="124"/>
    </row>
    <row r="9551" spans="2:2">
      <c r="B9551" s="124"/>
    </row>
    <row r="9552" spans="2:2">
      <c r="B9552" s="124"/>
    </row>
    <row r="9553" spans="2:2">
      <c r="B9553" s="124"/>
    </row>
    <row r="9554" spans="2:2">
      <c r="B9554" s="124"/>
    </row>
    <row r="9555" spans="2:2">
      <c r="B9555" s="124"/>
    </row>
    <row r="9556" spans="2:2">
      <c r="B9556" s="124"/>
    </row>
    <row r="9557" spans="2:2">
      <c r="B9557" s="124"/>
    </row>
    <row r="9558" spans="2:2">
      <c r="B9558" s="124"/>
    </row>
    <row r="9559" spans="2:2">
      <c r="B9559" s="124"/>
    </row>
    <row r="9560" spans="2:2">
      <c r="B9560" s="124"/>
    </row>
    <row r="9561" spans="2:2">
      <c r="B9561" s="124"/>
    </row>
    <row r="9562" spans="2:2">
      <c r="B9562" s="124"/>
    </row>
    <row r="9563" spans="2:2">
      <c r="B9563" s="124"/>
    </row>
    <row r="9564" spans="2:2">
      <c r="B9564" s="124"/>
    </row>
    <row r="9565" spans="2:2">
      <c r="B9565" s="124"/>
    </row>
    <row r="9566" spans="2:2">
      <c r="B9566" s="124"/>
    </row>
    <row r="9567" spans="2:2">
      <c r="B9567" s="124"/>
    </row>
    <row r="9568" spans="2:2">
      <c r="B9568" s="124"/>
    </row>
    <row r="9569" spans="2:2">
      <c r="B9569" s="124"/>
    </row>
    <row r="9570" spans="2:2">
      <c r="B9570" s="124"/>
    </row>
    <row r="9571" spans="2:2">
      <c r="B9571" s="124"/>
    </row>
    <row r="9572" spans="2:2">
      <c r="B9572" s="124"/>
    </row>
    <row r="9573" spans="2:2">
      <c r="B9573" s="124"/>
    </row>
    <row r="9574" spans="2:2">
      <c r="B9574" s="124"/>
    </row>
    <row r="9575" spans="2:2">
      <c r="B9575" s="124"/>
    </row>
    <row r="9576" spans="2:2">
      <c r="B9576" s="124"/>
    </row>
    <row r="9577" spans="2:2">
      <c r="B9577" s="124"/>
    </row>
    <row r="9578" spans="2:2">
      <c r="B9578" s="124"/>
    </row>
    <row r="9579" spans="2:2">
      <c r="B9579" s="124"/>
    </row>
    <row r="9580" spans="2:2">
      <c r="B9580" s="124"/>
    </row>
    <row r="9581" spans="2:2">
      <c r="B9581" s="124"/>
    </row>
    <row r="9582" spans="2:2">
      <c r="B9582" s="124"/>
    </row>
    <row r="9583" spans="2:2">
      <c r="B9583" s="124"/>
    </row>
    <row r="9584" spans="2:2">
      <c r="B9584" s="124"/>
    </row>
    <row r="9585" spans="2:2">
      <c r="B9585" s="124"/>
    </row>
    <row r="9586" spans="2:2">
      <c r="B9586" s="124"/>
    </row>
    <row r="9587" spans="2:2">
      <c r="B9587" s="124"/>
    </row>
    <row r="9588" spans="2:2">
      <c r="B9588" s="124"/>
    </row>
    <row r="9589" spans="2:2">
      <c r="B9589" s="124"/>
    </row>
    <row r="9590" spans="2:2">
      <c r="B9590" s="124"/>
    </row>
    <row r="9591" spans="2:2">
      <c r="B9591" s="124"/>
    </row>
    <row r="9592" spans="2:2">
      <c r="B9592" s="124"/>
    </row>
    <row r="9593" spans="2:2">
      <c r="B9593" s="124"/>
    </row>
    <row r="9594" spans="2:2">
      <c r="B9594" s="124"/>
    </row>
    <row r="9595" spans="2:2">
      <c r="B9595" s="124"/>
    </row>
    <row r="9596" spans="2:2">
      <c r="B9596" s="124"/>
    </row>
    <row r="9597" spans="2:2">
      <c r="B9597" s="124"/>
    </row>
    <row r="9598" spans="2:2">
      <c r="B9598" s="124"/>
    </row>
    <row r="9599" spans="2:2">
      <c r="B9599" s="124"/>
    </row>
    <row r="9600" spans="2:2">
      <c r="B9600" s="124"/>
    </row>
    <row r="9601" spans="2:2">
      <c r="B9601" s="124"/>
    </row>
    <row r="9602" spans="2:2">
      <c r="B9602" s="124"/>
    </row>
    <row r="9603" spans="2:2">
      <c r="B9603" s="124"/>
    </row>
    <row r="9604" spans="2:2">
      <c r="B9604" s="124"/>
    </row>
    <row r="9605" spans="2:2">
      <c r="B9605" s="124"/>
    </row>
    <row r="9606" spans="2:2">
      <c r="B9606" s="124"/>
    </row>
    <row r="9607" spans="2:2">
      <c r="B9607" s="124"/>
    </row>
    <row r="9608" spans="2:2">
      <c r="B9608" s="124"/>
    </row>
    <row r="9609" spans="2:2">
      <c r="B9609" s="124"/>
    </row>
    <row r="9610" spans="2:2">
      <c r="B9610" s="124"/>
    </row>
    <row r="9611" spans="2:2">
      <c r="B9611" s="124"/>
    </row>
    <row r="9612" spans="2:2">
      <c r="B9612" s="124"/>
    </row>
    <row r="9613" spans="2:2">
      <c r="B9613" s="124"/>
    </row>
    <row r="9614" spans="2:2">
      <c r="B9614" s="124"/>
    </row>
    <row r="9615" spans="2:2">
      <c r="B9615" s="124"/>
    </row>
    <row r="9616" spans="2:2">
      <c r="B9616" s="124"/>
    </row>
    <row r="9617" spans="2:2">
      <c r="B9617" s="124"/>
    </row>
    <row r="9618" spans="2:2">
      <c r="B9618" s="124"/>
    </row>
    <row r="9619" spans="2:2">
      <c r="B9619" s="124"/>
    </row>
    <row r="9620" spans="2:2">
      <c r="B9620" s="124"/>
    </row>
    <row r="9621" spans="2:2">
      <c r="B9621" s="124"/>
    </row>
    <row r="9622" spans="2:2">
      <c r="B9622" s="124"/>
    </row>
    <row r="9623" spans="2:2">
      <c r="B9623" s="124"/>
    </row>
    <row r="9624" spans="2:2">
      <c r="B9624" s="124"/>
    </row>
    <row r="9625" spans="2:2">
      <c r="B9625" s="124"/>
    </row>
    <row r="9626" spans="2:2">
      <c r="B9626" s="124"/>
    </row>
    <row r="9627" spans="2:2">
      <c r="B9627" s="124"/>
    </row>
    <row r="9628" spans="2:2">
      <c r="B9628" s="124"/>
    </row>
    <row r="9629" spans="2:2">
      <c r="B9629" s="124"/>
    </row>
    <row r="9630" spans="2:2">
      <c r="B9630" s="124"/>
    </row>
    <row r="9631" spans="2:2">
      <c r="B9631" s="124"/>
    </row>
    <row r="9632" spans="2:2">
      <c r="B9632" s="124"/>
    </row>
    <row r="9633" spans="2:2">
      <c r="B9633" s="124"/>
    </row>
    <row r="9634" spans="2:2">
      <c r="B9634" s="124"/>
    </row>
    <row r="9635" spans="2:2">
      <c r="B9635" s="124"/>
    </row>
    <row r="9636" spans="2:2">
      <c r="B9636" s="124"/>
    </row>
    <row r="9637" spans="2:2">
      <c r="B9637" s="124"/>
    </row>
    <row r="9638" spans="2:2">
      <c r="B9638" s="124"/>
    </row>
    <row r="9639" spans="2:2">
      <c r="B9639" s="124"/>
    </row>
    <row r="9640" spans="2:2">
      <c r="B9640" s="124"/>
    </row>
    <row r="9641" spans="2:2">
      <c r="B9641" s="124"/>
    </row>
    <row r="9642" spans="2:2">
      <c r="B9642" s="124"/>
    </row>
    <row r="9643" spans="2:2">
      <c r="B9643" s="124"/>
    </row>
    <row r="9644" spans="2:2">
      <c r="B9644" s="124"/>
    </row>
    <row r="9645" spans="2:2">
      <c r="B9645" s="124"/>
    </row>
    <row r="9646" spans="2:2">
      <c r="B9646" s="124"/>
    </row>
    <row r="9647" spans="2:2">
      <c r="B9647" s="124"/>
    </row>
    <row r="9648" spans="2:2">
      <c r="B9648" s="124"/>
    </row>
    <row r="9649" spans="2:2">
      <c r="B9649" s="124"/>
    </row>
    <row r="9650" spans="2:2">
      <c r="B9650" s="124"/>
    </row>
    <row r="9651" spans="2:2">
      <c r="B9651" s="124"/>
    </row>
    <row r="9652" spans="2:2">
      <c r="B9652" s="124"/>
    </row>
    <row r="9653" spans="2:2">
      <c r="B9653" s="124"/>
    </row>
    <row r="9654" spans="2:2">
      <c r="B9654" s="124"/>
    </row>
    <row r="9655" spans="2:2">
      <c r="B9655" s="124"/>
    </row>
    <row r="9656" spans="2:2">
      <c r="B9656" s="124"/>
    </row>
    <row r="9657" spans="2:2">
      <c r="B9657" s="124"/>
    </row>
    <row r="9658" spans="2:2">
      <c r="B9658" s="124"/>
    </row>
    <row r="9659" spans="2:2">
      <c r="B9659" s="124"/>
    </row>
    <row r="9660" spans="2:2">
      <c r="B9660" s="124"/>
    </row>
    <row r="9661" spans="2:2">
      <c r="B9661" s="124"/>
    </row>
    <row r="9662" spans="2:2">
      <c r="B9662" s="124"/>
    </row>
    <row r="9663" spans="2:2">
      <c r="B9663" s="124"/>
    </row>
    <row r="9664" spans="2:2">
      <c r="B9664" s="124"/>
    </row>
    <row r="9665" spans="2:2">
      <c r="B9665" s="124"/>
    </row>
    <row r="9666" spans="2:2">
      <c r="B9666" s="124"/>
    </row>
    <row r="9667" spans="2:2">
      <c r="B9667" s="124"/>
    </row>
    <row r="9668" spans="2:2">
      <c r="B9668" s="124"/>
    </row>
    <row r="9669" spans="2:2">
      <c r="B9669" s="124"/>
    </row>
    <row r="9670" spans="2:2">
      <c r="B9670" s="124"/>
    </row>
    <row r="9671" spans="2:2">
      <c r="B9671" s="124"/>
    </row>
    <row r="9672" spans="2:2">
      <c r="B9672" s="124"/>
    </row>
    <row r="9673" spans="2:2">
      <c r="B9673" s="124"/>
    </row>
    <row r="9674" spans="2:2">
      <c r="B9674" s="124"/>
    </row>
    <row r="9675" spans="2:2">
      <c r="B9675" s="124"/>
    </row>
    <row r="9676" spans="2:2">
      <c r="B9676" s="124"/>
    </row>
    <row r="9677" spans="2:2">
      <c r="B9677" s="124"/>
    </row>
    <row r="9678" spans="2:2">
      <c r="B9678" s="124"/>
    </row>
    <row r="9679" spans="2:2">
      <c r="B9679" s="124"/>
    </row>
    <row r="9680" spans="2:2">
      <c r="B9680" s="124"/>
    </row>
    <row r="9681" spans="2:2">
      <c r="B9681" s="124"/>
    </row>
    <row r="9682" spans="2:2">
      <c r="B9682" s="124"/>
    </row>
    <row r="9683" spans="2:2">
      <c r="B9683" s="124"/>
    </row>
    <row r="9684" spans="2:2">
      <c r="B9684" s="124"/>
    </row>
    <row r="9685" spans="2:2">
      <c r="B9685" s="124"/>
    </row>
    <row r="9686" spans="2:2">
      <c r="B9686" s="124"/>
    </row>
    <row r="9687" spans="2:2">
      <c r="B9687" s="124"/>
    </row>
    <row r="9688" spans="2:2">
      <c r="B9688" s="124"/>
    </row>
    <row r="9689" spans="2:2">
      <c r="B9689" s="124"/>
    </row>
    <row r="9690" spans="2:2">
      <c r="B9690" s="124"/>
    </row>
    <row r="9691" spans="2:2">
      <c r="B9691" s="124"/>
    </row>
    <row r="9692" spans="2:2">
      <c r="B9692" s="124"/>
    </row>
    <row r="9693" spans="2:2">
      <c r="B9693" s="124"/>
    </row>
    <row r="9694" spans="2:2">
      <c r="B9694" s="124"/>
    </row>
    <row r="9695" spans="2:2">
      <c r="B9695" s="124"/>
    </row>
    <row r="9696" spans="2:2">
      <c r="B9696" s="124"/>
    </row>
    <row r="9697" spans="2:2">
      <c r="B9697" s="124"/>
    </row>
    <row r="9698" spans="2:2">
      <c r="B9698" s="124"/>
    </row>
    <row r="9699" spans="2:2">
      <c r="B9699" s="124"/>
    </row>
    <row r="9700" spans="2:2">
      <c r="B9700" s="124"/>
    </row>
    <row r="9701" spans="2:2">
      <c r="B9701" s="124"/>
    </row>
    <row r="9702" spans="2:2">
      <c r="B9702" s="124"/>
    </row>
    <row r="9703" spans="2:2">
      <c r="B9703" s="124"/>
    </row>
    <row r="9704" spans="2:2">
      <c r="B9704" s="124"/>
    </row>
    <row r="9705" spans="2:2">
      <c r="B9705" s="124"/>
    </row>
    <row r="9706" spans="2:2">
      <c r="B9706" s="124"/>
    </row>
    <row r="9707" spans="2:2">
      <c r="B9707" s="124"/>
    </row>
    <row r="9708" spans="2:2">
      <c r="B9708" s="124"/>
    </row>
    <row r="9709" spans="2:2">
      <c r="B9709" s="124"/>
    </row>
    <row r="9710" spans="2:2">
      <c r="B9710" s="124"/>
    </row>
    <row r="9711" spans="2:2">
      <c r="B9711" s="124"/>
    </row>
    <row r="9712" spans="2:2">
      <c r="B9712" s="124"/>
    </row>
    <row r="9713" spans="2:2">
      <c r="B9713" s="124"/>
    </row>
    <row r="9714" spans="2:2">
      <c r="B9714" s="124"/>
    </row>
    <row r="9715" spans="2:2">
      <c r="B9715" s="124"/>
    </row>
    <row r="9716" spans="2:2">
      <c r="B9716" s="124"/>
    </row>
    <row r="9717" spans="2:2">
      <c r="B9717" s="124"/>
    </row>
    <row r="9718" spans="2:2">
      <c r="B9718" s="124"/>
    </row>
    <row r="9719" spans="2:2">
      <c r="B9719" s="124"/>
    </row>
    <row r="9720" spans="2:2">
      <c r="B9720" s="124"/>
    </row>
    <row r="9721" spans="2:2">
      <c r="B9721" s="124"/>
    </row>
    <row r="9722" spans="2:2">
      <c r="B9722" s="124"/>
    </row>
    <row r="9723" spans="2:2">
      <c r="B9723" s="124"/>
    </row>
    <row r="9724" spans="2:2">
      <c r="B9724" s="124"/>
    </row>
    <row r="9725" spans="2:2">
      <c r="B9725" s="124"/>
    </row>
    <row r="9726" spans="2:2">
      <c r="B9726" s="124"/>
    </row>
    <row r="9727" spans="2:2">
      <c r="B9727" s="124"/>
    </row>
    <row r="9728" spans="2:2">
      <c r="B9728" s="124"/>
    </row>
    <row r="9729" spans="2:2">
      <c r="B9729" s="124"/>
    </row>
    <row r="9730" spans="2:2">
      <c r="B9730" s="124"/>
    </row>
    <row r="9731" spans="2:2">
      <c r="B9731" s="124"/>
    </row>
    <row r="9732" spans="2:2">
      <c r="B9732" s="124"/>
    </row>
    <row r="9733" spans="2:2">
      <c r="B9733" s="124"/>
    </row>
    <row r="9734" spans="2:2">
      <c r="B9734" s="124"/>
    </row>
    <row r="9735" spans="2:2">
      <c r="B9735" s="124"/>
    </row>
    <row r="9736" spans="2:2">
      <c r="B9736" s="124"/>
    </row>
    <row r="9737" spans="2:2">
      <c r="B9737" s="124"/>
    </row>
    <row r="9738" spans="2:2">
      <c r="B9738" s="124"/>
    </row>
    <row r="9739" spans="2:2">
      <c r="B9739" s="124"/>
    </row>
    <row r="9740" spans="2:2">
      <c r="B9740" s="124"/>
    </row>
    <row r="9741" spans="2:2">
      <c r="B9741" s="124"/>
    </row>
    <row r="9742" spans="2:2">
      <c r="B9742" s="124"/>
    </row>
    <row r="9743" spans="2:2">
      <c r="B9743" s="124"/>
    </row>
    <row r="9744" spans="2:2">
      <c r="B9744" s="124"/>
    </row>
    <row r="9745" spans="2:2">
      <c r="B9745" s="124"/>
    </row>
    <row r="9746" spans="2:2">
      <c r="B9746" s="124"/>
    </row>
    <row r="9747" spans="2:2">
      <c r="B9747" s="124"/>
    </row>
    <row r="9748" spans="2:2">
      <c r="B9748" s="124"/>
    </row>
    <row r="9749" spans="2:2">
      <c r="B9749" s="124"/>
    </row>
    <row r="9750" spans="2:2">
      <c r="B9750" s="124"/>
    </row>
    <row r="9751" spans="2:2">
      <c r="B9751" s="124"/>
    </row>
    <row r="9752" spans="2:2">
      <c r="B9752" s="124"/>
    </row>
    <row r="9753" spans="2:2">
      <c r="B9753" s="124"/>
    </row>
    <row r="9754" spans="2:2">
      <c r="B9754" s="124"/>
    </row>
    <row r="9755" spans="2:2">
      <c r="B9755" s="124"/>
    </row>
    <row r="9756" spans="2:2">
      <c r="B9756" s="124"/>
    </row>
    <row r="9757" spans="2:2">
      <c r="B9757" s="124"/>
    </row>
    <row r="9758" spans="2:2">
      <c r="B9758" s="124"/>
    </row>
    <row r="9759" spans="2:2">
      <c r="B9759" s="124"/>
    </row>
    <row r="9760" spans="2:2">
      <c r="B9760" s="124"/>
    </row>
    <row r="9761" spans="2:2">
      <c r="B9761" s="124"/>
    </row>
    <row r="9762" spans="2:2">
      <c r="B9762" s="124"/>
    </row>
    <row r="9763" spans="2:2">
      <c r="B9763" s="124"/>
    </row>
    <row r="9764" spans="2:2">
      <c r="B9764" s="124"/>
    </row>
    <row r="9765" spans="2:2">
      <c r="B9765" s="124"/>
    </row>
    <row r="9766" spans="2:2">
      <c r="B9766" s="124"/>
    </row>
    <row r="9767" spans="2:2">
      <c r="B9767" s="124"/>
    </row>
    <row r="9768" spans="2:2">
      <c r="B9768" s="124"/>
    </row>
    <row r="9769" spans="2:2">
      <c r="B9769" s="124"/>
    </row>
    <row r="9770" spans="2:2">
      <c r="B9770" s="124"/>
    </row>
    <row r="9771" spans="2:2">
      <c r="B9771" s="124"/>
    </row>
    <row r="9772" spans="2:2">
      <c r="B9772" s="124"/>
    </row>
    <row r="9773" spans="2:2">
      <c r="B9773" s="124"/>
    </row>
    <row r="9774" spans="2:2">
      <c r="B9774" s="124"/>
    </row>
    <row r="9775" spans="2:2">
      <c r="B9775" s="124"/>
    </row>
    <row r="9776" spans="2:2">
      <c r="B9776" s="124"/>
    </row>
    <row r="9777" spans="2:2">
      <c r="B9777" s="124"/>
    </row>
    <row r="9778" spans="2:2">
      <c r="B9778" s="124"/>
    </row>
    <row r="9779" spans="2:2">
      <c r="B9779" s="124"/>
    </row>
    <row r="9780" spans="2:2">
      <c r="B9780" s="124"/>
    </row>
    <row r="9781" spans="2:2">
      <c r="B9781" s="124"/>
    </row>
    <row r="9782" spans="2:2">
      <c r="B9782" s="124"/>
    </row>
    <row r="9783" spans="2:2">
      <c r="B9783" s="124"/>
    </row>
    <row r="9784" spans="2:2">
      <c r="B9784" s="124"/>
    </row>
    <row r="9785" spans="2:2">
      <c r="B9785" s="124"/>
    </row>
    <row r="9786" spans="2:2">
      <c r="B9786" s="124"/>
    </row>
    <row r="9787" spans="2:2">
      <c r="B9787" s="124"/>
    </row>
    <row r="9788" spans="2:2">
      <c r="B9788" s="124"/>
    </row>
    <row r="9789" spans="2:2">
      <c r="B9789" s="124"/>
    </row>
    <row r="9790" spans="2:2">
      <c r="B9790" s="124"/>
    </row>
    <row r="9791" spans="2:2">
      <c r="B9791" s="124"/>
    </row>
    <row r="9792" spans="2:2">
      <c r="B9792" s="124"/>
    </row>
    <row r="9793" spans="2:2">
      <c r="B9793" s="124"/>
    </row>
    <row r="9794" spans="2:2">
      <c r="B9794" s="124"/>
    </row>
    <row r="9795" spans="2:2">
      <c r="B9795" s="124"/>
    </row>
    <row r="9796" spans="2:2">
      <c r="B9796" s="124"/>
    </row>
    <row r="9797" spans="2:2">
      <c r="B9797" s="124"/>
    </row>
    <row r="9798" spans="2:2">
      <c r="B9798" s="124"/>
    </row>
    <row r="9799" spans="2:2">
      <c r="B9799" s="124"/>
    </row>
    <row r="9800" spans="2:2">
      <c r="B9800" s="124"/>
    </row>
    <row r="9801" spans="2:2">
      <c r="B9801" s="124"/>
    </row>
    <row r="9802" spans="2:2">
      <c r="B9802" s="124"/>
    </row>
    <row r="9803" spans="2:2">
      <c r="B9803" s="124"/>
    </row>
    <row r="9804" spans="2:2">
      <c r="B9804" s="124"/>
    </row>
    <row r="9805" spans="2:2">
      <c r="B9805" s="124"/>
    </row>
    <row r="9806" spans="2:2">
      <c r="B9806" s="124"/>
    </row>
    <row r="9807" spans="2:2">
      <c r="B9807" s="124"/>
    </row>
    <row r="9808" spans="2:2">
      <c r="B9808" s="124"/>
    </row>
    <row r="9809" spans="2:2">
      <c r="B9809" s="124"/>
    </row>
    <row r="9810" spans="2:2">
      <c r="B9810" s="124"/>
    </row>
    <row r="9811" spans="2:2">
      <c r="B9811" s="124"/>
    </row>
    <row r="9812" spans="2:2">
      <c r="B9812" s="124"/>
    </row>
    <row r="9813" spans="2:2">
      <c r="B9813" s="124"/>
    </row>
    <row r="9814" spans="2:2">
      <c r="B9814" s="124"/>
    </row>
    <row r="9815" spans="2:2">
      <c r="B9815" s="124"/>
    </row>
    <row r="9816" spans="2:2">
      <c r="B9816" s="124"/>
    </row>
    <row r="9817" spans="2:2">
      <c r="B9817" s="124"/>
    </row>
    <row r="9818" spans="2:2">
      <c r="B9818" s="124"/>
    </row>
    <row r="9819" spans="2:2">
      <c r="B9819" s="124"/>
    </row>
    <row r="9820" spans="2:2">
      <c r="B9820" s="124"/>
    </row>
    <row r="9821" spans="2:2">
      <c r="B9821" s="124"/>
    </row>
    <row r="9822" spans="2:2">
      <c r="B9822" s="124"/>
    </row>
    <row r="9823" spans="2:2">
      <c r="B9823" s="124"/>
    </row>
    <row r="9824" spans="2:2">
      <c r="B9824" s="124"/>
    </row>
    <row r="9825" spans="2:2">
      <c r="B9825" s="124"/>
    </row>
    <row r="9826" spans="2:2">
      <c r="B9826" s="124"/>
    </row>
    <row r="9827" spans="2:2">
      <c r="B9827" s="124"/>
    </row>
    <row r="9828" spans="2:2">
      <c r="B9828" s="124"/>
    </row>
    <row r="9829" spans="2:2">
      <c r="B9829" s="124"/>
    </row>
    <row r="9830" spans="2:2">
      <c r="B9830" s="124"/>
    </row>
    <row r="9831" spans="2:2">
      <c r="B9831" s="124"/>
    </row>
    <row r="9832" spans="2:2">
      <c r="B9832" s="124"/>
    </row>
    <row r="9833" spans="2:2">
      <c r="B9833" s="124"/>
    </row>
    <row r="9834" spans="2:2">
      <c r="B9834" s="124"/>
    </row>
    <row r="9835" spans="2:2">
      <c r="B9835" s="124"/>
    </row>
    <row r="9836" spans="2:2">
      <c r="B9836" s="124"/>
    </row>
    <row r="9837" spans="2:2">
      <c r="B9837" s="124"/>
    </row>
    <row r="9838" spans="2:2">
      <c r="B9838" s="124"/>
    </row>
    <row r="9839" spans="2:2">
      <c r="B9839" s="124"/>
    </row>
    <row r="9840" spans="2:2">
      <c r="B9840" s="124"/>
    </row>
    <row r="9841" spans="2:2">
      <c r="B9841" s="124"/>
    </row>
    <row r="9842" spans="2:2">
      <c r="B9842" s="124"/>
    </row>
    <row r="9843" spans="2:2">
      <c r="B9843" s="124"/>
    </row>
    <row r="9844" spans="2:2">
      <c r="B9844" s="124"/>
    </row>
    <row r="9845" spans="2:2">
      <c r="B9845" s="124"/>
    </row>
    <row r="9846" spans="2:2">
      <c r="B9846" s="124"/>
    </row>
    <row r="9847" spans="2:2">
      <c r="B9847" s="124"/>
    </row>
    <row r="9848" spans="2:2">
      <c r="B9848" s="124"/>
    </row>
    <row r="9849" spans="2:2">
      <c r="B9849" s="124"/>
    </row>
    <row r="9850" spans="2:2">
      <c r="B9850" s="124"/>
    </row>
    <row r="9851" spans="2:2">
      <c r="B9851" s="124"/>
    </row>
    <row r="9852" spans="2:2">
      <c r="B9852" s="124"/>
    </row>
    <row r="9853" spans="2:2">
      <c r="B9853" s="124"/>
    </row>
    <row r="9854" spans="2:2">
      <c r="B9854" s="124"/>
    </row>
    <row r="9855" spans="2:2">
      <c r="B9855" s="124"/>
    </row>
    <row r="9856" spans="2:2">
      <c r="B9856" s="124"/>
    </row>
    <row r="9857" spans="2:2">
      <c r="B9857" s="124"/>
    </row>
    <row r="9858" spans="2:2">
      <c r="B9858" s="124"/>
    </row>
    <row r="9859" spans="2:2">
      <c r="B9859" s="124"/>
    </row>
    <row r="9860" spans="2:2">
      <c r="B9860" s="124"/>
    </row>
    <row r="9861" spans="2:2">
      <c r="B9861" s="124"/>
    </row>
    <row r="9862" spans="2:2">
      <c r="B9862" s="124"/>
    </row>
    <row r="9863" spans="2:2">
      <c r="B9863" s="124"/>
    </row>
    <row r="9864" spans="2:2">
      <c r="B9864" s="124"/>
    </row>
    <row r="9865" spans="2:2">
      <c r="B9865" s="124"/>
    </row>
    <row r="9866" spans="2:2">
      <c r="B9866" s="124"/>
    </row>
    <row r="9867" spans="2:2">
      <c r="B9867" s="124"/>
    </row>
    <row r="9868" spans="2:2">
      <c r="B9868" s="124"/>
    </row>
    <row r="9869" spans="2:2">
      <c r="B9869" s="124"/>
    </row>
    <row r="9870" spans="2:2">
      <c r="B9870" s="124"/>
    </row>
    <row r="9871" spans="2:2">
      <c r="B9871" s="124"/>
    </row>
    <row r="9872" spans="2:2">
      <c r="B9872" s="124"/>
    </row>
    <row r="9873" spans="2:2">
      <c r="B9873" s="124"/>
    </row>
    <row r="9874" spans="2:2">
      <c r="B9874" s="124"/>
    </row>
    <row r="9875" spans="2:2">
      <c r="B9875" s="124"/>
    </row>
    <row r="9876" spans="2:2">
      <c r="B9876" s="124"/>
    </row>
    <row r="9877" spans="2:2">
      <c r="B9877" s="124"/>
    </row>
    <row r="9878" spans="2:2">
      <c r="B9878" s="124"/>
    </row>
    <row r="9879" spans="2:2">
      <c r="B9879" s="124"/>
    </row>
    <row r="9880" spans="2:2">
      <c r="B9880" s="124"/>
    </row>
    <row r="9881" spans="2:2">
      <c r="B9881" s="124"/>
    </row>
    <row r="9882" spans="2:2">
      <c r="B9882" s="124"/>
    </row>
    <row r="9883" spans="2:2">
      <c r="B9883" s="124"/>
    </row>
    <row r="9884" spans="2:2">
      <c r="B9884" s="124"/>
    </row>
    <row r="9885" spans="2:2">
      <c r="B9885" s="124"/>
    </row>
    <row r="9886" spans="2:2">
      <c r="B9886" s="124"/>
    </row>
    <row r="9887" spans="2:2">
      <c r="B9887" s="124"/>
    </row>
    <row r="9888" spans="2:2">
      <c r="B9888" s="124"/>
    </row>
    <row r="9889" spans="2:2">
      <c r="B9889" s="124"/>
    </row>
    <row r="9890" spans="2:2">
      <c r="B9890" s="124"/>
    </row>
    <row r="9891" spans="2:2">
      <c r="B9891" s="124"/>
    </row>
    <row r="9892" spans="2:2">
      <c r="B9892" s="124"/>
    </row>
    <row r="9893" spans="2:2">
      <c r="B9893" s="124"/>
    </row>
    <row r="9894" spans="2:2">
      <c r="B9894" s="124"/>
    </row>
    <row r="9895" spans="2:2">
      <c r="B9895" s="124"/>
    </row>
    <row r="9896" spans="2:2">
      <c r="B9896" s="124"/>
    </row>
    <row r="9897" spans="2:2">
      <c r="B9897" s="124"/>
    </row>
    <row r="9898" spans="2:2">
      <c r="B9898" s="124"/>
    </row>
    <row r="9899" spans="2:2">
      <c r="B9899" s="124"/>
    </row>
    <row r="9900" spans="2:2">
      <c r="B9900" s="124"/>
    </row>
    <row r="9901" spans="2:2">
      <c r="B9901" s="124"/>
    </row>
    <row r="9902" spans="2:2">
      <c r="B9902" s="124"/>
    </row>
    <row r="9903" spans="2:2">
      <c r="B9903" s="124"/>
    </row>
    <row r="9904" spans="2:2">
      <c r="B9904" s="124"/>
    </row>
    <row r="9905" spans="2:2">
      <c r="B9905" s="124"/>
    </row>
    <row r="9906" spans="2:2">
      <c r="B9906" s="124"/>
    </row>
    <row r="9907" spans="2:2">
      <c r="B9907" s="124"/>
    </row>
    <row r="9908" spans="2:2">
      <c r="B9908" s="124"/>
    </row>
    <row r="9909" spans="2:2">
      <c r="B9909" s="124"/>
    </row>
    <row r="9910" spans="2:2">
      <c r="B9910" s="124"/>
    </row>
    <row r="9911" spans="2:2">
      <c r="B9911" s="124"/>
    </row>
    <row r="9912" spans="2:2">
      <c r="B9912" s="124"/>
    </row>
    <row r="9913" spans="2:2">
      <c r="B9913" s="124"/>
    </row>
    <row r="9914" spans="2:2">
      <c r="B9914" s="124"/>
    </row>
    <row r="9915" spans="2:2">
      <c r="B9915" s="124"/>
    </row>
    <row r="9916" spans="2:2">
      <c r="B9916" s="124"/>
    </row>
    <row r="9917" spans="2:2">
      <c r="B9917" s="124"/>
    </row>
    <row r="9918" spans="2:2">
      <c r="B9918" s="124"/>
    </row>
    <row r="9919" spans="2:2">
      <c r="B9919" s="124"/>
    </row>
    <row r="9920" spans="2:2">
      <c r="B9920" s="124"/>
    </row>
    <row r="9921" spans="2:2">
      <c r="B9921" s="124"/>
    </row>
    <row r="9922" spans="2:2">
      <c r="B9922" s="124"/>
    </row>
    <row r="9923" spans="2:2">
      <c r="B9923" s="124"/>
    </row>
    <row r="9924" spans="2:2">
      <c r="B9924" s="124"/>
    </row>
    <row r="9925" spans="2:2">
      <c r="B9925" s="124"/>
    </row>
    <row r="9926" spans="2:2">
      <c r="B9926" s="124"/>
    </row>
    <row r="9927" spans="2:2">
      <c r="B9927" s="124"/>
    </row>
    <row r="9928" spans="2:2">
      <c r="B9928" s="124"/>
    </row>
    <row r="9929" spans="2:2">
      <c r="B9929" s="124"/>
    </row>
    <row r="9930" spans="2:2">
      <c r="B9930" s="124"/>
    </row>
    <row r="9931" spans="2:2">
      <c r="B9931" s="124"/>
    </row>
    <row r="9932" spans="2:2">
      <c r="B9932" s="124"/>
    </row>
    <row r="9933" spans="2:2">
      <c r="B9933" s="124"/>
    </row>
    <row r="9934" spans="2:2">
      <c r="B9934" s="124"/>
    </row>
    <row r="9935" spans="2:2">
      <c r="B9935" s="124"/>
    </row>
    <row r="9936" spans="2:2">
      <c r="B9936" s="124"/>
    </row>
    <row r="9937" spans="2:2">
      <c r="B9937" s="124"/>
    </row>
    <row r="9938" spans="2:2">
      <c r="B9938" s="124"/>
    </row>
    <row r="9939" spans="2:2">
      <c r="B9939" s="124"/>
    </row>
    <row r="9940" spans="2:2">
      <c r="B9940" s="124"/>
    </row>
    <row r="9941" spans="2:2">
      <c r="B9941" s="124"/>
    </row>
    <row r="9942" spans="2:2">
      <c r="B9942" s="124"/>
    </row>
    <row r="9943" spans="2:2">
      <c r="B9943" s="124"/>
    </row>
    <row r="9944" spans="2:2">
      <c r="B9944" s="124"/>
    </row>
    <row r="9945" spans="2:2">
      <c r="B9945" s="124"/>
    </row>
    <row r="9946" spans="2:2">
      <c r="B9946" s="124"/>
    </row>
    <row r="9947" spans="2:2">
      <c r="B9947" s="124"/>
    </row>
    <row r="9948" spans="2:2">
      <c r="B9948" s="124"/>
    </row>
    <row r="9949" spans="2:2">
      <c r="B9949" s="124"/>
    </row>
    <row r="9950" spans="2:2">
      <c r="B9950" s="124"/>
    </row>
    <row r="9951" spans="2:2">
      <c r="B9951" s="124"/>
    </row>
    <row r="9952" spans="2:2">
      <c r="B9952" s="124"/>
    </row>
    <row r="9953" spans="2:2">
      <c r="B9953" s="124"/>
    </row>
    <row r="9954" spans="2:2">
      <c r="B9954" s="124"/>
    </row>
    <row r="9955" spans="2:2">
      <c r="B9955" s="124"/>
    </row>
    <row r="9956" spans="2:2">
      <c r="B9956" s="124"/>
    </row>
    <row r="9957" spans="2:2">
      <c r="B9957" s="124"/>
    </row>
    <row r="9958" spans="2:2">
      <c r="B9958" s="124"/>
    </row>
    <row r="9959" spans="2:2">
      <c r="B9959" s="124"/>
    </row>
    <row r="9960" spans="2:2">
      <c r="B9960" s="124"/>
    </row>
    <row r="9961" spans="2:2">
      <c r="B9961" s="124"/>
    </row>
    <row r="9962" spans="2:2">
      <c r="B9962" s="124"/>
    </row>
    <row r="9963" spans="2:2">
      <c r="B9963" s="124"/>
    </row>
    <row r="9964" spans="2:2">
      <c r="B9964" s="124"/>
    </row>
    <row r="9965" spans="2:2">
      <c r="B9965" s="124"/>
    </row>
    <row r="9966" spans="2:2">
      <c r="B9966" s="124"/>
    </row>
    <row r="9967" spans="2:2">
      <c r="B9967" s="124"/>
    </row>
    <row r="9968" spans="2:2">
      <c r="B9968" s="124"/>
    </row>
    <row r="9969" spans="2:2">
      <c r="B9969" s="124"/>
    </row>
    <row r="9970" spans="2:2">
      <c r="B9970" s="124"/>
    </row>
    <row r="9971" spans="2:2">
      <c r="B9971" s="124"/>
    </row>
    <row r="9972" spans="2:2">
      <c r="B9972" s="124"/>
    </row>
    <row r="9973" spans="2:2">
      <c r="B9973" s="124"/>
    </row>
    <row r="9974" spans="2:2">
      <c r="B9974" s="124"/>
    </row>
    <row r="9975" spans="2:2">
      <c r="B9975" s="124"/>
    </row>
    <row r="9976" spans="2:2">
      <c r="B9976" s="124"/>
    </row>
    <row r="9977" spans="2:2">
      <c r="B9977" s="124"/>
    </row>
    <row r="9978" spans="2:2">
      <c r="B9978" s="124"/>
    </row>
    <row r="9979" spans="2:2">
      <c r="B9979" s="124"/>
    </row>
    <row r="9980" spans="2:2">
      <c r="B9980" s="124"/>
    </row>
    <row r="9981" spans="2:2">
      <c r="B9981" s="124"/>
    </row>
    <row r="9982" spans="2:2">
      <c r="B9982" s="124"/>
    </row>
    <row r="9983" spans="2:2">
      <c r="B9983" s="124"/>
    </row>
    <row r="9984" spans="2:2">
      <c r="B9984" s="124"/>
    </row>
    <row r="9985" spans="2:2">
      <c r="B9985" s="124"/>
    </row>
    <row r="9986" spans="2:2">
      <c r="B9986" s="124"/>
    </row>
    <row r="9987" spans="2:2">
      <c r="B9987" s="124"/>
    </row>
    <row r="9988" spans="2:2">
      <c r="B9988" s="124"/>
    </row>
    <row r="9989" spans="2:2">
      <c r="B9989" s="124"/>
    </row>
    <row r="9990" spans="2:2">
      <c r="B9990" s="124"/>
    </row>
    <row r="9991" spans="2:2">
      <c r="B9991" s="124"/>
    </row>
    <row r="9992" spans="2:2">
      <c r="B9992" s="124"/>
    </row>
    <row r="9993" spans="2:2">
      <c r="B9993" s="124"/>
    </row>
    <row r="9994" spans="2:2">
      <c r="B9994" s="124"/>
    </row>
    <row r="9995" spans="2:2">
      <c r="B9995" s="124"/>
    </row>
    <row r="9996" spans="2:2">
      <c r="B9996" s="124"/>
    </row>
    <row r="9997" spans="2:2">
      <c r="B9997" s="124"/>
    </row>
    <row r="9998" spans="2:2">
      <c r="B9998" s="124"/>
    </row>
    <row r="9999" spans="2:2">
      <c r="B9999" s="124"/>
    </row>
    <row r="10000" spans="2:2">
      <c r="B10000" s="124"/>
    </row>
    <row r="10001" spans="2:2">
      <c r="B10001" s="124"/>
    </row>
    <row r="10002" spans="2:2">
      <c r="B10002" s="124"/>
    </row>
    <row r="10003" spans="2:2">
      <c r="B10003" s="124"/>
    </row>
    <row r="10004" spans="2:2">
      <c r="B10004" s="124"/>
    </row>
    <row r="10005" spans="2:2">
      <c r="B10005" s="124"/>
    </row>
    <row r="10006" spans="2:2">
      <c r="B10006" s="124"/>
    </row>
    <row r="10007" spans="2:2">
      <c r="B10007" s="124"/>
    </row>
    <row r="10008" spans="2:2">
      <c r="B10008" s="124"/>
    </row>
    <row r="10009" spans="2:2">
      <c r="B10009" s="124"/>
    </row>
    <row r="10010" spans="2:2">
      <c r="B10010" s="124"/>
    </row>
    <row r="10011" spans="2:2">
      <c r="B10011" s="124"/>
    </row>
    <row r="10012" spans="2:2">
      <c r="B10012" s="124"/>
    </row>
    <row r="10013" spans="2:2">
      <c r="B10013" s="124"/>
    </row>
    <row r="10014" spans="2:2">
      <c r="B10014" s="124"/>
    </row>
    <row r="10015" spans="2:2">
      <c r="B10015" s="124"/>
    </row>
    <row r="10016" spans="2:2">
      <c r="B10016" s="124"/>
    </row>
    <row r="10017" spans="2:2">
      <c r="B10017" s="124"/>
    </row>
    <row r="10018" spans="2:2">
      <c r="B10018" s="124"/>
    </row>
    <row r="10019" spans="2:2">
      <c r="B10019" s="124"/>
    </row>
    <row r="10020" spans="2:2">
      <c r="B10020" s="124"/>
    </row>
    <row r="10021" spans="2:2">
      <c r="B10021" s="124"/>
    </row>
    <row r="10022" spans="2:2">
      <c r="B10022" s="124"/>
    </row>
    <row r="10023" spans="2:2">
      <c r="B10023" s="124"/>
    </row>
    <row r="10024" spans="2:2">
      <c r="B10024" s="124"/>
    </row>
    <row r="10025" spans="2:2">
      <c r="B10025" s="124"/>
    </row>
    <row r="10026" spans="2:2">
      <c r="B10026" s="124"/>
    </row>
    <row r="10027" spans="2:2">
      <c r="B10027" s="124"/>
    </row>
    <row r="10028" spans="2:2">
      <c r="B10028" s="124"/>
    </row>
    <row r="10029" spans="2:2">
      <c r="B10029" s="124"/>
    </row>
    <row r="10030" spans="2:2">
      <c r="B10030" s="124"/>
    </row>
    <row r="10031" spans="2:2">
      <c r="B10031" s="124"/>
    </row>
    <row r="10032" spans="2:2">
      <c r="B10032" s="124"/>
    </row>
    <row r="10033" spans="2:2">
      <c r="B10033" s="124"/>
    </row>
    <row r="10034" spans="2:2">
      <c r="B10034" s="124"/>
    </row>
    <row r="10035" spans="2:2">
      <c r="B10035" s="124"/>
    </row>
    <row r="10036" spans="2:2">
      <c r="B10036" s="124"/>
    </row>
    <row r="10037" spans="2:2">
      <c r="B10037" s="124"/>
    </row>
    <row r="10038" spans="2:2">
      <c r="B10038" s="124"/>
    </row>
    <row r="10039" spans="2:2">
      <c r="B10039" s="124"/>
    </row>
    <row r="10040" spans="2:2">
      <c r="B10040" s="124"/>
    </row>
    <row r="10041" spans="2:2">
      <c r="B10041" s="124"/>
    </row>
    <row r="10042" spans="2:2">
      <c r="B10042" s="124"/>
    </row>
    <row r="10043" spans="2:2">
      <c r="B10043" s="124"/>
    </row>
    <row r="10044" spans="2:2">
      <c r="B10044" s="124"/>
    </row>
    <row r="10045" spans="2:2">
      <c r="B10045" s="124"/>
    </row>
    <row r="10046" spans="2:2">
      <c r="B10046" s="124"/>
    </row>
    <row r="10047" spans="2:2">
      <c r="B10047" s="124"/>
    </row>
    <row r="10048" spans="2:2">
      <c r="B10048" s="124"/>
    </row>
    <row r="10049" spans="2:2">
      <c r="B10049" s="124"/>
    </row>
    <row r="10050" spans="2:2">
      <c r="B10050" s="124"/>
    </row>
    <row r="10051" spans="2:2">
      <c r="B10051" s="124"/>
    </row>
    <row r="10052" spans="2:2">
      <c r="B10052" s="124"/>
    </row>
    <row r="10053" spans="2:2">
      <c r="B10053" s="124"/>
    </row>
    <row r="10054" spans="2:2">
      <c r="B10054" s="124"/>
    </row>
    <row r="10055" spans="2:2">
      <c r="B10055" s="124"/>
    </row>
    <row r="10056" spans="2:2">
      <c r="B10056" s="124"/>
    </row>
    <row r="10057" spans="2:2">
      <c r="B10057" s="124"/>
    </row>
    <row r="10058" spans="2:2">
      <c r="B10058" s="124"/>
    </row>
    <row r="10059" spans="2:2">
      <c r="B10059" s="124"/>
    </row>
    <row r="10060" spans="2:2">
      <c r="B10060" s="124"/>
    </row>
    <row r="10061" spans="2:2">
      <c r="B10061" s="124"/>
    </row>
    <row r="10062" spans="2:2">
      <c r="B10062" s="124"/>
    </row>
    <row r="10063" spans="2:2">
      <c r="B10063" s="124"/>
    </row>
    <row r="10064" spans="2:2">
      <c r="B10064" s="124"/>
    </row>
    <row r="10065" spans="2:2">
      <c r="B10065" s="124"/>
    </row>
    <row r="10066" spans="2:2">
      <c r="B10066" s="124"/>
    </row>
    <row r="10067" spans="2:2">
      <c r="B10067" s="124"/>
    </row>
    <row r="10068" spans="2:2">
      <c r="B10068" s="124"/>
    </row>
    <row r="10069" spans="2:2">
      <c r="B10069" s="124"/>
    </row>
    <row r="10070" spans="2:2">
      <c r="B10070" s="124"/>
    </row>
    <row r="10071" spans="2:2">
      <c r="B10071" s="124"/>
    </row>
    <row r="10072" spans="2:2">
      <c r="B10072" s="124"/>
    </row>
    <row r="10073" spans="2:2">
      <c r="B10073" s="124"/>
    </row>
    <row r="10074" spans="2:2">
      <c r="B10074" s="124"/>
    </row>
    <row r="10075" spans="2:2">
      <c r="B10075" s="124"/>
    </row>
    <row r="10076" spans="2:2">
      <c r="B10076" s="124"/>
    </row>
    <row r="10077" spans="2:2">
      <c r="B10077" s="124"/>
    </row>
    <row r="10078" spans="2:2">
      <c r="B10078" s="124"/>
    </row>
    <row r="10079" spans="2:2">
      <c r="B10079" s="124"/>
    </row>
    <row r="10080" spans="2:2">
      <c r="B10080" s="124"/>
    </row>
    <row r="10081" spans="2:2">
      <c r="B10081" s="124"/>
    </row>
    <row r="10082" spans="2:2">
      <c r="B10082" s="124"/>
    </row>
    <row r="10083" spans="2:2">
      <c r="B10083" s="124"/>
    </row>
    <row r="10084" spans="2:2">
      <c r="B10084" s="124"/>
    </row>
    <row r="10085" spans="2:2">
      <c r="B10085" s="124"/>
    </row>
    <row r="10086" spans="2:2">
      <c r="B10086" s="124"/>
    </row>
    <row r="10087" spans="2:2">
      <c r="B10087" s="124"/>
    </row>
    <row r="10088" spans="2:2">
      <c r="B10088" s="124"/>
    </row>
    <row r="10089" spans="2:2">
      <c r="B10089" s="124"/>
    </row>
    <row r="10090" spans="2:2">
      <c r="B10090" s="124"/>
    </row>
    <row r="10091" spans="2:2">
      <c r="B10091" s="124"/>
    </row>
    <row r="10092" spans="2:2">
      <c r="B10092" s="124"/>
    </row>
    <row r="10093" spans="2:2">
      <c r="B10093" s="124"/>
    </row>
    <row r="10094" spans="2:2">
      <c r="B10094" s="124"/>
    </row>
    <row r="10095" spans="2:2">
      <c r="B10095" s="124"/>
    </row>
    <row r="10096" spans="2:2">
      <c r="B10096" s="124"/>
    </row>
    <row r="10097" spans="2:2">
      <c r="B10097" s="124"/>
    </row>
    <row r="10098" spans="2:2">
      <c r="B10098" s="124"/>
    </row>
    <row r="10099" spans="2:2">
      <c r="B10099" s="124"/>
    </row>
    <row r="10100" spans="2:2">
      <c r="B10100" s="124"/>
    </row>
    <row r="10101" spans="2:2">
      <c r="B10101" s="124"/>
    </row>
    <row r="10102" spans="2:2">
      <c r="B10102" s="124"/>
    </row>
    <row r="10103" spans="2:2">
      <c r="B10103" s="124"/>
    </row>
    <row r="10104" spans="2:2">
      <c r="B10104" s="124"/>
    </row>
    <row r="10105" spans="2:2">
      <c r="B10105" s="124"/>
    </row>
    <row r="10106" spans="2:2">
      <c r="B10106" s="124"/>
    </row>
    <row r="10107" spans="2:2">
      <c r="B10107" s="124"/>
    </row>
    <row r="10108" spans="2:2">
      <c r="B10108" s="124"/>
    </row>
    <row r="10109" spans="2:2">
      <c r="B10109" s="124"/>
    </row>
    <row r="10110" spans="2:2">
      <c r="B10110" s="124"/>
    </row>
    <row r="10111" spans="2:2">
      <c r="B10111" s="124"/>
    </row>
    <row r="10112" spans="2:2">
      <c r="B10112" s="124"/>
    </row>
    <row r="10113" spans="2:2">
      <c r="B10113" s="124"/>
    </row>
    <row r="10114" spans="2:2">
      <c r="B10114" s="124"/>
    </row>
    <row r="10115" spans="2:2">
      <c r="B10115" s="124"/>
    </row>
    <row r="10116" spans="2:2">
      <c r="B10116" s="124"/>
    </row>
    <row r="10117" spans="2:2">
      <c r="B10117" s="124"/>
    </row>
    <row r="10118" spans="2:2">
      <c r="B10118" s="124"/>
    </row>
    <row r="10119" spans="2:2">
      <c r="B10119" s="124"/>
    </row>
    <row r="10120" spans="2:2">
      <c r="B10120" s="124"/>
    </row>
    <row r="10121" spans="2:2">
      <c r="B10121" s="124"/>
    </row>
    <row r="10122" spans="2:2">
      <c r="B10122" s="124"/>
    </row>
    <row r="10123" spans="2:2">
      <c r="B10123" s="124"/>
    </row>
    <row r="10124" spans="2:2">
      <c r="B10124" s="124"/>
    </row>
    <row r="10125" spans="2:2">
      <c r="B10125" s="124"/>
    </row>
    <row r="10126" spans="2:2">
      <c r="B10126" s="124"/>
    </row>
    <row r="10127" spans="2:2">
      <c r="B10127" s="124"/>
    </row>
    <row r="10128" spans="2:2">
      <c r="B10128" s="124"/>
    </row>
    <row r="10129" spans="2:2">
      <c r="B10129" s="124"/>
    </row>
    <row r="10130" spans="2:2">
      <c r="B10130" s="124"/>
    </row>
    <row r="10131" spans="2:2">
      <c r="B10131" s="124"/>
    </row>
    <row r="10132" spans="2:2">
      <c r="B10132" s="124"/>
    </row>
    <row r="10133" spans="2:2">
      <c r="B10133" s="124"/>
    </row>
    <row r="10134" spans="2:2">
      <c r="B10134" s="124"/>
    </row>
    <row r="10135" spans="2:2">
      <c r="B10135" s="124"/>
    </row>
    <row r="10136" spans="2:2">
      <c r="B10136" s="124"/>
    </row>
    <row r="10137" spans="2:2">
      <c r="B10137" s="124"/>
    </row>
    <row r="10138" spans="2:2">
      <c r="B10138" s="124"/>
    </row>
    <row r="10139" spans="2:2">
      <c r="B10139" s="124"/>
    </row>
    <row r="10140" spans="2:2">
      <c r="B10140" s="124"/>
    </row>
    <row r="10141" spans="2:2">
      <c r="B10141" s="124"/>
    </row>
    <row r="10142" spans="2:2">
      <c r="B10142" s="124"/>
    </row>
    <row r="10143" spans="2:2">
      <c r="B10143" s="124"/>
    </row>
    <row r="10144" spans="2:2">
      <c r="B10144" s="124"/>
    </row>
    <row r="10145" spans="2:2">
      <c r="B10145" s="124"/>
    </row>
    <row r="10146" spans="2:2">
      <c r="B10146" s="124"/>
    </row>
    <row r="10147" spans="2:2">
      <c r="B10147" s="124"/>
    </row>
    <row r="10148" spans="2:2">
      <c r="B10148" s="124"/>
    </row>
    <row r="10149" spans="2:2">
      <c r="B10149" s="124"/>
    </row>
    <row r="10150" spans="2:2">
      <c r="B10150" s="124"/>
    </row>
    <row r="10151" spans="2:2">
      <c r="B10151" s="124"/>
    </row>
    <row r="10152" spans="2:2">
      <c r="B10152" s="124"/>
    </row>
    <row r="10153" spans="2:2">
      <c r="B10153" s="124"/>
    </row>
    <row r="10154" spans="2:2">
      <c r="B10154" s="124"/>
    </row>
    <row r="10155" spans="2:2">
      <c r="B10155" s="124"/>
    </row>
    <row r="10156" spans="2:2">
      <c r="B10156" s="124"/>
    </row>
    <row r="10157" spans="2:2">
      <c r="B10157" s="124"/>
    </row>
    <row r="10158" spans="2:2">
      <c r="B10158" s="124"/>
    </row>
    <row r="10159" spans="2:2">
      <c r="B10159" s="124"/>
    </row>
    <row r="10160" spans="2:2">
      <c r="B10160" s="124"/>
    </row>
    <row r="10161" spans="2:2">
      <c r="B10161" s="124"/>
    </row>
    <row r="10162" spans="2:2">
      <c r="B10162" s="124"/>
    </row>
    <row r="10163" spans="2:2">
      <c r="B10163" s="124"/>
    </row>
    <row r="10164" spans="2:2">
      <c r="B10164" s="124"/>
    </row>
    <row r="10165" spans="2:2">
      <c r="B10165" s="124"/>
    </row>
    <row r="10166" spans="2:2">
      <c r="B10166" s="124"/>
    </row>
    <row r="10167" spans="2:2">
      <c r="B10167" s="124"/>
    </row>
    <row r="10168" spans="2:2">
      <c r="B10168" s="124"/>
    </row>
    <row r="10169" spans="2:2">
      <c r="B10169" s="124"/>
    </row>
    <row r="10170" spans="2:2">
      <c r="B10170" s="124"/>
    </row>
    <row r="10171" spans="2:2">
      <c r="B10171" s="124"/>
    </row>
    <row r="10172" spans="2:2">
      <c r="B10172" s="124"/>
    </row>
    <row r="10173" spans="2:2">
      <c r="B10173" s="124"/>
    </row>
    <row r="10174" spans="2:2">
      <c r="B10174" s="124"/>
    </row>
    <row r="10175" spans="2:2">
      <c r="B10175" s="124"/>
    </row>
    <row r="10176" spans="2:2">
      <c r="B10176" s="124"/>
    </row>
    <row r="10177" spans="2:2">
      <c r="B10177" s="124"/>
    </row>
    <row r="10178" spans="2:2">
      <c r="B10178" s="124"/>
    </row>
    <row r="10179" spans="2:2">
      <c r="B10179" s="124"/>
    </row>
    <row r="10180" spans="2:2">
      <c r="B10180" s="124"/>
    </row>
    <row r="10181" spans="2:2">
      <c r="B10181" s="124"/>
    </row>
    <row r="10182" spans="2:2">
      <c r="B10182" s="124"/>
    </row>
    <row r="10183" spans="2:2">
      <c r="B10183" s="124"/>
    </row>
    <row r="10184" spans="2:2">
      <c r="B10184" s="124"/>
    </row>
    <row r="10185" spans="2:2">
      <c r="B10185" s="124"/>
    </row>
    <row r="10186" spans="2:2">
      <c r="B10186" s="124"/>
    </row>
    <row r="10187" spans="2:2">
      <c r="B10187" s="124"/>
    </row>
    <row r="10188" spans="2:2">
      <c r="B10188" s="124"/>
    </row>
    <row r="10189" spans="2:2">
      <c r="B10189" s="124"/>
    </row>
    <row r="10190" spans="2:2">
      <c r="B10190" s="124"/>
    </row>
    <row r="10191" spans="2:2">
      <c r="B10191" s="124"/>
    </row>
    <row r="10192" spans="2:2">
      <c r="B10192" s="124"/>
    </row>
    <row r="10193" spans="2:2">
      <c r="B10193" s="124"/>
    </row>
    <row r="10194" spans="2:2">
      <c r="B10194" s="124"/>
    </row>
    <row r="10195" spans="2:2">
      <c r="B10195" s="124"/>
    </row>
    <row r="10196" spans="2:2">
      <c r="B10196" s="124"/>
    </row>
    <row r="10197" spans="2:2">
      <c r="B10197" s="124"/>
    </row>
    <row r="10198" spans="2:2">
      <c r="B10198" s="124"/>
    </row>
    <row r="10199" spans="2:2">
      <c r="B10199" s="124"/>
    </row>
    <row r="10200" spans="2:2">
      <c r="B10200" s="124"/>
    </row>
    <row r="10201" spans="2:2">
      <c r="B10201" s="124"/>
    </row>
    <row r="10202" spans="2:2">
      <c r="B10202" s="124"/>
    </row>
    <row r="10203" spans="2:2">
      <c r="B10203" s="124"/>
    </row>
    <row r="10204" spans="2:2">
      <c r="B10204" s="124"/>
    </row>
    <row r="10205" spans="2:2">
      <c r="B10205" s="124"/>
    </row>
    <row r="10206" spans="2:2">
      <c r="B10206" s="124"/>
    </row>
    <row r="10207" spans="2:2">
      <c r="B10207" s="124"/>
    </row>
    <row r="10208" spans="2:2">
      <c r="B10208" s="124"/>
    </row>
    <row r="10209" spans="2:2">
      <c r="B10209" s="124"/>
    </row>
    <row r="10210" spans="2:2">
      <c r="B10210" s="124"/>
    </row>
    <row r="10211" spans="2:2">
      <c r="B10211" s="124"/>
    </row>
    <row r="10212" spans="2:2">
      <c r="B10212" s="124"/>
    </row>
    <row r="10213" spans="2:2">
      <c r="B10213" s="124"/>
    </row>
    <row r="10214" spans="2:2">
      <c r="B10214" s="124"/>
    </row>
    <row r="10215" spans="2:2">
      <c r="B10215" s="124"/>
    </row>
    <row r="10216" spans="2:2">
      <c r="B10216" s="124"/>
    </row>
    <row r="10217" spans="2:2">
      <c r="B10217" s="124"/>
    </row>
    <row r="10218" spans="2:2">
      <c r="B10218" s="124"/>
    </row>
    <row r="10219" spans="2:2">
      <c r="B10219" s="124"/>
    </row>
    <row r="10220" spans="2:2">
      <c r="B10220" s="124"/>
    </row>
    <row r="10221" spans="2:2">
      <c r="B10221" s="124"/>
    </row>
    <row r="10222" spans="2:2">
      <c r="B10222" s="124"/>
    </row>
    <row r="10223" spans="2:2">
      <c r="B10223" s="124"/>
    </row>
    <row r="10224" spans="2:2">
      <c r="B10224" s="124"/>
    </row>
    <row r="10225" spans="2:2">
      <c r="B10225" s="124"/>
    </row>
    <row r="10226" spans="2:2">
      <c r="B10226" s="124"/>
    </row>
    <row r="10227" spans="2:2">
      <c r="B10227" s="124"/>
    </row>
    <row r="10228" spans="2:2">
      <c r="B10228" s="124"/>
    </row>
    <row r="10229" spans="2:2">
      <c r="B10229" s="124"/>
    </row>
    <row r="10230" spans="2:2">
      <c r="B10230" s="124"/>
    </row>
    <row r="10231" spans="2:2">
      <c r="B10231" s="124"/>
    </row>
    <row r="10232" spans="2:2">
      <c r="B10232" s="124"/>
    </row>
    <row r="10233" spans="2:2">
      <c r="B10233" s="124"/>
    </row>
    <row r="10234" spans="2:2">
      <c r="B10234" s="124"/>
    </row>
    <row r="10235" spans="2:2">
      <c r="B10235" s="124"/>
    </row>
    <row r="10236" spans="2:2">
      <c r="B10236" s="124"/>
    </row>
    <row r="10237" spans="2:2">
      <c r="B10237" s="124"/>
    </row>
    <row r="10238" spans="2:2">
      <c r="B10238" s="124"/>
    </row>
    <row r="10239" spans="2:2">
      <c r="B10239" s="124"/>
    </row>
    <row r="10240" spans="2:2">
      <c r="B10240" s="124"/>
    </row>
    <row r="10241" spans="2:2">
      <c r="B10241" s="124"/>
    </row>
    <row r="10242" spans="2:2">
      <c r="B10242" s="124"/>
    </row>
    <row r="10243" spans="2:2">
      <c r="B10243" s="124"/>
    </row>
    <row r="10244" spans="2:2">
      <c r="B10244" s="124"/>
    </row>
    <row r="10245" spans="2:2">
      <c r="B10245" s="124"/>
    </row>
    <row r="10246" spans="2:2">
      <c r="B10246" s="124"/>
    </row>
    <row r="10247" spans="2:2">
      <c r="B10247" s="124"/>
    </row>
    <row r="10248" spans="2:2">
      <c r="B10248" s="124"/>
    </row>
    <row r="10249" spans="2:2">
      <c r="B10249" s="124"/>
    </row>
    <row r="10250" spans="2:2">
      <c r="B10250" s="124"/>
    </row>
    <row r="10251" spans="2:2">
      <c r="B10251" s="124"/>
    </row>
    <row r="10252" spans="2:2">
      <c r="B10252" s="124"/>
    </row>
    <row r="10253" spans="2:2">
      <c r="B10253" s="124"/>
    </row>
    <row r="10254" spans="2:2">
      <c r="B10254" s="124"/>
    </row>
    <row r="10255" spans="2:2">
      <c r="B10255" s="124"/>
    </row>
    <row r="10256" spans="2:2">
      <c r="B10256" s="124"/>
    </row>
    <row r="10257" spans="2:2">
      <c r="B10257" s="124"/>
    </row>
    <row r="10258" spans="2:2">
      <c r="B10258" s="124"/>
    </row>
    <row r="10259" spans="2:2">
      <c r="B10259" s="124"/>
    </row>
    <row r="10260" spans="2:2">
      <c r="B10260" s="124"/>
    </row>
    <row r="10261" spans="2:2">
      <c r="B10261" s="124"/>
    </row>
    <row r="10262" spans="2:2">
      <c r="B10262" s="124"/>
    </row>
    <row r="10263" spans="2:2">
      <c r="B10263" s="124"/>
    </row>
    <row r="10264" spans="2:2">
      <c r="B10264" s="124"/>
    </row>
    <row r="10265" spans="2:2">
      <c r="B10265" s="124"/>
    </row>
    <row r="10266" spans="2:2">
      <c r="B10266" s="124"/>
    </row>
    <row r="10267" spans="2:2">
      <c r="B10267" s="124"/>
    </row>
    <row r="10268" spans="2:2">
      <c r="B10268" s="124"/>
    </row>
    <row r="10269" spans="2:2">
      <c r="B10269" s="124"/>
    </row>
    <row r="10270" spans="2:2">
      <c r="B10270" s="124"/>
    </row>
    <row r="10271" spans="2:2">
      <c r="B10271" s="124"/>
    </row>
    <row r="10272" spans="2:2">
      <c r="B10272" s="124"/>
    </row>
    <row r="10273" spans="2:2">
      <c r="B10273" s="124"/>
    </row>
    <row r="10274" spans="2:2">
      <c r="B10274" s="124"/>
    </row>
    <row r="10275" spans="2:2">
      <c r="B10275" s="124"/>
    </row>
    <row r="10276" spans="2:2">
      <c r="B10276" s="124"/>
    </row>
    <row r="10277" spans="2:2">
      <c r="B10277" s="124"/>
    </row>
    <row r="10278" spans="2:2">
      <c r="B10278" s="124"/>
    </row>
    <row r="10279" spans="2:2">
      <c r="B10279" s="124"/>
    </row>
    <row r="10280" spans="2:2">
      <c r="B10280" s="124"/>
    </row>
    <row r="10281" spans="2:2">
      <c r="B10281" s="124"/>
    </row>
    <row r="10282" spans="2:2">
      <c r="B10282" s="124"/>
    </row>
    <row r="10283" spans="2:2">
      <c r="B10283" s="124"/>
    </row>
    <row r="10284" spans="2:2">
      <c r="B10284" s="124"/>
    </row>
    <row r="10285" spans="2:2">
      <c r="B10285" s="124"/>
    </row>
    <row r="10286" spans="2:2">
      <c r="B10286" s="124"/>
    </row>
    <row r="10287" spans="2:2">
      <c r="B10287" s="124"/>
    </row>
    <row r="10288" spans="2:2">
      <c r="B10288" s="124"/>
    </row>
    <row r="10289" spans="2:2">
      <c r="B10289" s="124"/>
    </row>
    <row r="10290" spans="2:2">
      <c r="B10290" s="124"/>
    </row>
    <row r="10291" spans="2:2">
      <c r="B10291" s="124"/>
    </row>
    <row r="10292" spans="2:2">
      <c r="B10292" s="124"/>
    </row>
    <row r="10293" spans="2:2">
      <c r="B10293" s="124"/>
    </row>
    <row r="10294" spans="2:2">
      <c r="B10294" s="124"/>
    </row>
    <row r="10295" spans="2:2">
      <c r="B10295" s="124"/>
    </row>
    <row r="10296" spans="2:2">
      <c r="B10296" s="124"/>
    </row>
    <row r="10297" spans="2:2">
      <c r="B10297" s="124"/>
    </row>
    <row r="10298" spans="2:2">
      <c r="B10298" s="124"/>
    </row>
    <row r="10299" spans="2:2">
      <c r="B10299" s="124"/>
    </row>
    <row r="10300" spans="2:2">
      <c r="B10300" s="124"/>
    </row>
    <row r="10301" spans="2:2">
      <c r="B10301" s="124"/>
    </row>
    <row r="10302" spans="2:2">
      <c r="B10302" s="124"/>
    </row>
    <row r="10303" spans="2:2">
      <c r="B10303" s="124"/>
    </row>
    <row r="10304" spans="2:2">
      <c r="B10304" s="124"/>
    </row>
    <row r="10305" spans="2:2">
      <c r="B10305" s="124"/>
    </row>
    <row r="10306" spans="2:2">
      <c r="B10306" s="124"/>
    </row>
    <row r="10307" spans="2:2">
      <c r="B10307" s="124"/>
    </row>
    <row r="10308" spans="2:2">
      <c r="B10308" s="124"/>
    </row>
    <row r="10309" spans="2:2">
      <c r="B10309" s="124"/>
    </row>
    <row r="10310" spans="2:2">
      <c r="B10310" s="124"/>
    </row>
    <row r="10311" spans="2:2">
      <c r="B10311" s="124"/>
    </row>
    <row r="10312" spans="2:2">
      <c r="B10312" s="124"/>
    </row>
    <row r="10313" spans="2:2">
      <c r="B10313" s="124"/>
    </row>
    <row r="10314" spans="2:2">
      <c r="B10314" s="124"/>
    </row>
    <row r="10315" spans="2:2">
      <c r="B10315" s="124"/>
    </row>
    <row r="10316" spans="2:2">
      <c r="B10316" s="124"/>
    </row>
    <row r="10317" spans="2:2">
      <c r="B10317" s="124"/>
    </row>
    <row r="10318" spans="2:2">
      <c r="B10318" s="124"/>
    </row>
    <row r="10319" spans="2:2">
      <c r="B10319" s="124"/>
    </row>
    <row r="10320" spans="2:2">
      <c r="B10320" s="124"/>
    </row>
    <row r="10321" spans="2:2">
      <c r="B10321" s="124"/>
    </row>
    <row r="10322" spans="2:2">
      <c r="B10322" s="124"/>
    </row>
    <row r="10323" spans="2:2">
      <c r="B10323" s="124"/>
    </row>
    <row r="10324" spans="2:2">
      <c r="B10324" s="124"/>
    </row>
    <row r="10325" spans="2:2">
      <c r="B10325" s="124"/>
    </row>
    <row r="10326" spans="2:2">
      <c r="B10326" s="124"/>
    </row>
    <row r="10327" spans="2:2">
      <c r="B10327" s="124"/>
    </row>
    <row r="10328" spans="2:2">
      <c r="B10328" s="124"/>
    </row>
    <row r="10329" spans="2:2">
      <c r="B10329" s="124"/>
    </row>
    <row r="10330" spans="2:2">
      <c r="B10330" s="124"/>
    </row>
    <row r="10331" spans="2:2">
      <c r="B10331" s="124"/>
    </row>
    <row r="10332" spans="2:2">
      <c r="B10332" s="124"/>
    </row>
    <row r="10333" spans="2:2">
      <c r="B10333" s="124"/>
    </row>
    <row r="10334" spans="2:2">
      <c r="B10334" s="124"/>
    </row>
    <row r="10335" spans="2:2">
      <c r="B10335" s="124"/>
    </row>
    <row r="10336" spans="2:2">
      <c r="B10336" s="124"/>
    </row>
    <row r="10337" spans="2:2">
      <c r="B10337" s="124"/>
    </row>
    <row r="10338" spans="2:2">
      <c r="B10338" s="124"/>
    </row>
    <row r="10339" spans="2:2">
      <c r="B10339" s="124"/>
    </row>
    <row r="10340" spans="2:2">
      <c r="B10340" s="124"/>
    </row>
    <row r="10341" spans="2:2">
      <c r="B10341" s="124"/>
    </row>
    <row r="10342" spans="2:2">
      <c r="B10342" s="124"/>
    </row>
    <row r="10343" spans="2:2">
      <c r="B10343" s="124"/>
    </row>
    <row r="10344" spans="2:2">
      <c r="B10344" s="124"/>
    </row>
    <row r="10345" spans="2:2">
      <c r="B10345" s="124"/>
    </row>
    <row r="10346" spans="2:2">
      <c r="B10346" s="124"/>
    </row>
    <row r="10347" spans="2:2">
      <c r="B10347" s="124"/>
    </row>
    <row r="10348" spans="2:2">
      <c r="B10348" s="124"/>
    </row>
    <row r="10349" spans="2:2">
      <c r="B10349" s="124"/>
    </row>
    <row r="10350" spans="2:2">
      <c r="B10350" s="124"/>
    </row>
    <row r="10351" spans="2:2">
      <c r="B10351" s="124"/>
    </row>
    <row r="10352" spans="2:2">
      <c r="B10352" s="124"/>
    </row>
    <row r="10353" spans="2:2">
      <c r="B10353" s="124"/>
    </row>
    <row r="10354" spans="2:2">
      <c r="B10354" s="124"/>
    </row>
    <row r="10355" spans="2:2">
      <c r="B10355" s="124"/>
    </row>
    <row r="10356" spans="2:2">
      <c r="B10356" s="124"/>
    </row>
    <row r="10357" spans="2:2">
      <c r="B10357" s="124"/>
    </row>
    <row r="10358" spans="2:2">
      <c r="B10358" s="124"/>
    </row>
    <row r="10359" spans="2:2">
      <c r="B10359" s="124"/>
    </row>
    <row r="10360" spans="2:2">
      <c r="B10360" s="124"/>
    </row>
    <row r="10361" spans="2:2">
      <c r="B10361" s="124"/>
    </row>
    <row r="10362" spans="2:2">
      <c r="B10362" s="124"/>
    </row>
    <row r="10363" spans="2:2">
      <c r="B10363" s="124"/>
    </row>
    <row r="10364" spans="2:2">
      <c r="B10364" s="124"/>
    </row>
    <row r="10365" spans="2:2">
      <c r="B10365" s="124"/>
    </row>
    <row r="10366" spans="2:2">
      <c r="B10366" s="124"/>
    </row>
    <row r="10367" spans="2:2">
      <c r="B10367" s="124"/>
    </row>
    <row r="10368" spans="2:2">
      <c r="B10368" s="124"/>
    </row>
    <row r="10369" spans="2:2">
      <c r="B10369" s="124"/>
    </row>
    <row r="10370" spans="2:2">
      <c r="B10370" s="124"/>
    </row>
    <row r="10371" spans="2:2">
      <c r="B10371" s="124"/>
    </row>
    <row r="10372" spans="2:2">
      <c r="B10372" s="124"/>
    </row>
    <row r="10373" spans="2:2">
      <c r="B10373" s="124"/>
    </row>
    <row r="10374" spans="2:2">
      <c r="B10374" s="124"/>
    </row>
    <row r="10375" spans="2:2">
      <c r="B10375" s="124"/>
    </row>
    <row r="10376" spans="2:2">
      <c r="B10376" s="124"/>
    </row>
    <row r="10377" spans="2:2">
      <c r="B10377" s="124"/>
    </row>
    <row r="10378" spans="2:2">
      <c r="B10378" s="124"/>
    </row>
    <row r="10379" spans="2:2">
      <c r="B10379" s="124"/>
    </row>
    <row r="10380" spans="2:2">
      <c r="B10380" s="124"/>
    </row>
    <row r="10381" spans="2:2">
      <c r="B10381" s="124"/>
    </row>
    <row r="10382" spans="2:2">
      <c r="B10382" s="124"/>
    </row>
    <row r="10383" spans="2:2">
      <c r="B10383" s="124"/>
    </row>
    <row r="10384" spans="2:2">
      <c r="B10384" s="124"/>
    </row>
    <row r="10385" spans="2:2">
      <c r="B10385" s="124"/>
    </row>
    <row r="10386" spans="2:2">
      <c r="B10386" s="124"/>
    </row>
    <row r="10387" spans="2:2">
      <c r="B10387" s="124"/>
    </row>
    <row r="10388" spans="2:2">
      <c r="B10388" s="124"/>
    </row>
    <row r="10389" spans="2:2">
      <c r="B10389" s="124"/>
    </row>
    <row r="10390" spans="2:2">
      <c r="B10390" s="124"/>
    </row>
    <row r="10391" spans="2:2">
      <c r="B10391" s="124"/>
    </row>
    <row r="10392" spans="2:2">
      <c r="B10392" s="124"/>
    </row>
    <row r="10393" spans="2:2">
      <c r="B10393" s="124"/>
    </row>
    <row r="10394" spans="2:2">
      <c r="B10394" s="124"/>
    </row>
    <row r="10395" spans="2:2">
      <c r="B10395" s="124"/>
    </row>
    <row r="10396" spans="2:2">
      <c r="B10396" s="124"/>
    </row>
    <row r="10397" spans="2:2">
      <c r="B10397" s="124"/>
    </row>
    <row r="10398" spans="2:2">
      <c r="B10398" s="124"/>
    </row>
    <row r="10399" spans="2:2">
      <c r="B10399" s="124"/>
    </row>
    <row r="10400" spans="2:2">
      <c r="B10400" s="124"/>
    </row>
    <row r="10401" spans="2:2">
      <c r="B10401" s="124"/>
    </row>
    <row r="10402" spans="2:2">
      <c r="B10402" s="124"/>
    </row>
    <row r="10403" spans="2:2">
      <c r="B10403" s="124"/>
    </row>
    <row r="10404" spans="2:2">
      <c r="B10404" s="124"/>
    </row>
    <row r="10405" spans="2:2">
      <c r="B10405" s="124"/>
    </row>
    <row r="10406" spans="2:2">
      <c r="B10406" s="124"/>
    </row>
    <row r="10407" spans="2:2">
      <c r="B10407" s="124"/>
    </row>
    <row r="10408" spans="2:2">
      <c r="B10408" s="124"/>
    </row>
    <row r="10409" spans="2:2">
      <c r="B10409" s="124"/>
    </row>
    <row r="10410" spans="2:2">
      <c r="B10410" s="124"/>
    </row>
    <row r="10411" spans="2:2">
      <c r="B10411" s="124"/>
    </row>
    <row r="10412" spans="2:2">
      <c r="B10412" s="124"/>
    </row>
    <row r="10413" spans="2:2">
      <c r="B10413" s="124"/>
    </row>
    <row r="10414" spans="2:2">
      <c r="B10414" s="124"/>
    </row>
    <row r="10415" spans="2:2">
      <c r="B10415" s="124"/>
    </row>
    <row r="10416" spans="2:2">
      <c r="B10416" s="124"/>
    </row>
    <row r="10417" spans="2:2">
      <c r="B10417" s="124"/>
    </row>
    <row r="10418" spans="2:2">
      <c r="B10418" s="124"/>
    </row>
    <row r="10419" spans="2:2">
      <c r="B10419" s="124"/>
    </row>
    <row r="10420" spans="2:2">
      <c r="B10420" s="124"/>
    </row>
    <row r="10421" spans="2:2">
      <c r="B10421" s="124"/>
    </row>
    <row r="10422" spans="2:2">
      <c r="B10422" s="124"/>
    </row>
    <row r="10423" spans="2:2">
      <c r="B10423" s="124"/>
    </row>
    <row r="10424" spans="2:2">
      <c r="B10424" s="124"/>
    </row>
    <row r="10425" spans="2:2">
      <c r="B10425" s="124"/>
    </row>
    <row r="10426" spans="2:2">
      <c r="B10426" s="124"/>
    </row>
    <row r="10427" spans="2:2">
      <c r="B10427" s="124"/>
    </row>
    <row r="10428" spans="2:2">
      <c r="B10428" s="124"/>
    </row>
    <row r="10429" spans="2:2">
      <c r="B10429" s="124"/>
    </row>
    <row r="10430" spans="2:2">
      <c r="B10430" s="124"/>
    </row>
    <row r="10431" spans="2:2">
      <c r="B10431" s="124"/>
    </row>
    <row r="10432" spans="2:2">
      <c r="B10432" s="124"/>
    </row>
    <row r="10433" spans="2:2">
      <c r="B10433" s="124"/>
    </row>
    <row r="10434" spans="2:2">
      <c r="B10434" s="124"/>
    </row>
    <row r="10435" spans="2:2">
      <c r="B10435" s="124"/>
    </row>
    <row r="10436" spans="2:2">
      <c r="B10436" s="124"/>
    </row>
    <row r="10437" spans="2:2">
      <c r="B10437" s="124"/>
    </row>
    <row r="10438" spans="2:2">
      <c r="B10438" s="124"/>
    </row>
    <row r="10439" spans="2:2">
      <c r="B10439" s="124"/>
    </row>
    <row r="10440" spans="2:2">
      <c r="B10440" s="124"/>
    </row>
    <row r="10441" spans="2:2">
      <c r="B10441" s="124"/>
    </row>
    <row r="10442" spans="2:2">
      <c r="B10442" s="124"/>
    </row>
    <row r="10443" spans="2:2">
      <c r="B10443" s="124"/>
    </row>
    <row r="10444" spans="2:2">
      <c r="B10444" s="124"/>
    </row>
    <row r="10445" spans="2:2">
      <c r="B10445" s="124"/>
    </row>
    <row r="10446" spans="2:2">
      <c r="B10446" s="124"/>
    </row>
    <row r="10447" spans="2:2">
      <c r="B10447" s="124"/>
    </row>
    <row r="10448" spans="2:2">
      <c r="B10448" s="124"/>
    </row>
    <row r="10449" spans="2:2">
      <c r="B10449" s="124"/>
    </row>
    <row r="10450" spans="2:2">
      <c r="B10450" s="124"/>
    </row>
    <row r="10451" spans="2:2">
      <c r="B10451" s="124"/>
    </row>
    <row r="10452" spans="2:2">
      <c r="B10452" s="124"/>
    </row>
    <row r="10453" spans="2:2">
      <c r="B10453" s="124"/>
    </row>
    <row r="10454" spans="2:2">
      <c r="B10454" s="124"/>
    </row>
    <row r="10455" spans="2:2">
      <c r="B10455" s="124"/>
    </row>
    <row r="10456" spans="2:2">
      <c r="B10456" s="124"/>
    </row>
    <row r="10457" spans="2:2">
      <c r="B10457" s="124"/>
    </row>
    <row r="10458" spans="2:2">
      <c r="B10458" s="124"/>
    </row>
    <row r="10459" spans="2:2">
      <c r="B10459" s="124"/>
    </row>
    <row r="10460" spans="2:2">
      <c r="B10460" s="124"/>
    </row>
    <row r="10461" spans="2:2">
      <c r="B10461" s="124"/>
    </row>
    <row r="10462" spans="2:2">
      <c r="B10462" s="124"/>
    </row>
    <row r="10463" spans="2:2">
      <c r="B10463" s="124"/>
    </row>
    <row r="10464" spans="2:2">
      <c r="B10464" s="124"/>
    </row>
    <row r="10465" spans="2:2">
      <c r="B10465" s="124"/>
    </row>
    <row r="10466" spans="2:2">
      <c r="B10466" s="124"/>
    </row>
    <row r="10467" spans="2:2">
      <c r="B10467" s="124"/>
    </row>
    <row r="10468" spans="2:2">
      <c r="B10468" s="124"/>
    </row>
    <row r="10469" spans="2:2">
      <c r="B10469" s="124"/>
    </row>
    <row r="10470" spans="2:2">
      <c r="B10470" s="124"/>
    </row>
    <row r="10471" spans="2:2">
      <c r="B10471" s="124"/>
    </row>
    <row r="10472" spans="2:2">
      <c r="B10472" s="124"/>
    </row>
    <row r="10473" spans="2:2">
      <c r="B10473" s="124"/>
    </row>
    <row r="10474" spans="2:2">
      <c r="B10474" s="124"/>
    </row>
    <row r="10475" spans="2:2">
      <c r="B10475" s="124"/>
    </row>
    <row r="10476" spans="2:2">
      <c r="B10476" s="124"/>
    </row>
    <row r="10477" spans="2:2">
      <c r="B10477" s="124"/>
    </row>
    <row r="10478" spans="2:2">
      <c r="B10478" s="124"/>
    </row>
    <row r="10479" spans="2:2">
      <c r="B10479" s="124"/>
    </row>
    <row r="10480" spans="2:2">
      <c r="B10480" s="124"/>
    </row>
    <row r="10481" spans="2:2">
      <c r="B10481" s="124"/>
    </row>
    <row r="10482" spans="2:2">
      <c r="B10482" s="124"/>
    </row>
    <row r="10483" spans="2:2">
      <c r="B10483" s="124"/>
    </row>
    <row r="10484" spans="2:2">
      <c r="B10484" s="124"/>
    </row>
    <row r="10485" spans="2:2">
      <c r="B10485" s="124"/>
    </row>
    <row r="10486" spans="2:2">
      <c r="B10486" s="124"/>
    </row>
    <row r="10487" spans="2:2">
      <c r="B10487" s="124"/>
    </row>
    <row r="10488" spans="2:2">
      <c r="B10488" s="124"/>
    </row>
    <row r="10489" spans="2:2">
      <c r="B10489" s="124"/>
    </row>
    <row r="10490" spans="2:2">
      <c r="B10490" s="124"/>
    </row>
    <row r="10491" spans="2:2">
      <c r="B10491" s="124"/>
    </row>
    <row r="10492" spans="2:2">
      <c r="B10492" s="124"/>
    </row>
    <row r="10493" spans="2:2">
      <c r="B10493" s="124"/>
    </row>
    <row r="10494" spans="2:2">
      <c r="B10494" s="124"/>
    </row>
    <row r="10495" spans="2:2">
      <c r="B10495" s="124"/>
    </row>
    <row r="10496" spans="2:2">
      <c r="B10496" s="124"/>
    </row>
    <row r="10497" spans="2:2">
      <c r="B10497" s="124"/>
    </row>
    <row r="10498" spans="2:2">
      <c r="B10498" s="124"/>
    </row>
    <row r="10499" spans="2:2">
      <c r="B10499" s="124"/>
    </row>
    <row r="10500" spans="2:2">
      <c r="B10500" s="124"/>
    </row>
    <row r="10501" spans="2:2">
      <c r="B10501" s="124"/>
    </row>
    <row r="10502" spans="2:2">
      <c r="B10502" s="124"/>
    </row>
    <row r="10503" spans="2:2">
      <c r="B10503" s="124"/>
    </row>
    <row r="10504" spans="2:2">
      <c r="B10504" s="124"/>
    </row>
    <row r="10505" spans="2:2">
      <c r="B10505" s="124"/>
    </row>
    <row r="10506" spans="2:2">
      <c r="B10506" s="124"/>
    </row>
    <row r="10507" spans="2:2">
      <c r="B10507" s="124"/>
    </row>
    <row r="10508" spans="2:2">
      <c r="B10508" s="124"/>
    </row>
    <row r="10509" spans="2:2">
      <c r="B10509" s="124"/>
    </row>
    <row r="10510" spans="2:2">
      <c r="B10510" s="124"/>
    </row>
    <row r="10511" spans="2:2">
      <c r="B10511" s="124"/>
    </row>
    <row r="10512" spans="2:2">
      <c r="B10512" s="124"/>
    </row>
    <row r="10513" spans="2:2">
      <c r="B10513" s="124"/>
    </row>
    <row r="10514" spans="2:2">
      <c r="B10514" s="124"/>
    </row>
    <row r="10515" spans="2:2">
      <c r="B10515" s="124"/>
    </row>
    <row r="10516" spans="2:2">
      <c r="B10516" s="124"/>
    </row>
    <row r="10517" spans="2:2">
      <c r="B10517" s="124"/>
    </row>
    <row r="10518" spans="2:2">
      <c r="B10518" s="124"/>
    </row>
    <row r="10519" spans="2:2">
      <c r="B10519" s="124"/>
    </row>
    <row r="10520" spans="2:2">
      <c r="B10520" s="124"/>
    </row>
    <row r="10521" spans="2:2">
      <c r="B10521" s="124"/>
    </row>
    <row r="10522" spans="2:2">
      <c r="B10522" s="124"/>
    </row>
    <row r="10523" spans="2:2">
      <c r="B10523" s="124"/>
    </row>
    <row r="10524" spans="2:2">
      <c r="B10524" s="124"/>
    </row>
    <row r="10525" spans="2:2">
      <c r="B10525" s="124"/>
    </row>
    <row r="10526" spans="2:2">
      <c r="B10526" s="124"/>
    </row>
    <row r="10527" spans="2:2">
      <c r="B10527" s="124"/>
    </row>
    <row r="10528" spans="2:2">
      <c r="B10528" s="124"/>
    </row>
    <row r="10529" spans="2:2">
      <c r="B10529" s="124"/>
    </row>
    <row r="10530" spans="2:2">
      <c r="B10530" s="124"/>
    </row>
    <row r="10531" spans="2:2">
      <c r="B10531" s="124"/>
    </row>
    <row r="10532" spans="2:2">
      <c r="B10532" s="124"/>
    </row>
    <row r="10533" spans="2:2">
      <c r="B10533" s="124"/>
    </row>
    <row r="10534" spans="2:2">
      <c r="B10534" s="124"/>
    </row>
    <row r="10535" spans="2:2">
      <c r="B10535" s="124"/>
    </row>
    <row r="10536" spans="2:2">
      <c r="B10536" s="124"/>
    </row>
    <row r="10537" spans="2:2">
      <c r="B10537" s="124"/>
    </row>
    <row r="10538" spans="2:2">
      <c r="B10538" s="124"/>
    </row>
    <row r="10539" spans="2:2">
      <c r="B10539" s="124"/>
    </row>
    <row r="10540" spans="2:2">
      <c r="B10540" s="124"/>
    </row>
    <row r="10541" spans="2:2">
      <c r="B10541" s="124"/>
    </row>
    <row r="10542" spans="2:2">
      <c r="B10542" s="124"/>
    </row>
    <row r="10543" spans="2:2">
      <c r="B10543" s="124"/>
    </row>
    <row r="10544" spans="2:2">
      <c r="B10544" s="124"/>
    </row>
    <row r="10545" spans="2:2">
      <c r="B10545" s="124"/>
    </row>
    <row r="10546" spans="2:2">
      <c r="B10546" s="124"/>
    </row>
    <row r="10547" spans="2:2">
      <c r="B10547" s="124"/>
    </row>
    <row r="10548" spans="2:2">
      <c r="B10548" s="124"/>
    </row>
    <row r="10549" spans="2:2">
      <c r="B10549" s="124"/>
    </row>
    <row r="10550" spans="2:2">
      <c r="B10550" s="124"/>
    </row>
    <row r="10551" spans="2:2">
      <c r="B10551" s="124"/>
    </row>
    <row r="10552" spans="2:2">
      <c r="B10552" s="124"/>
    </row>
    <row r="10553" spans="2:2">
      <c r="B10553" s="124"/>
    </row>
    <row r="10554" spans="2:2">
      <c r="B10554" s="124"/>
    </row>
    <row r="10555" spans="2:2">
      <c r="B10555" s="124"/>
    </row>
    <row r="10556" spans="2:2">
      <c r="B10556" s="124"/>
    </row>
    <row r="10557" spans="2:2">
      <c r="B10557" s="124"/>
    </row>
    <row r="10558" spans="2:2">
      <c r="B10558" s="124"/>
    </row>
    <row r="10559" spans="2:2">
      <c r="B10559" s="124"/>
    </row>
    <row r="10560" spans="2:2">
      <c r="B10560" s="124"/>
    </row>
    <row r="10561" spans="2:2">
      <c r="B10561" s="124"/>
    </row>
    <row r="10562" spans="2:2">
      <c r="B10562" s="124"/>
    </row>
    <row r="10563" spans="2:2">
      <c r="B10563" s="124"/>
    </row>
    <row r="10564" spans="2:2">
      <c r="B10564" s="124"/>
    </row>
    <row r="10565" spans="2:2">
      <c r="B10565" s="124"/>
    </row>
    <row r="10566" spans="2:2">
      <c r="B10566" s="124"/>
    </row>
    <row r="10567" spans="2:2">
      <c r="B10567" s="124"/>
    </row>
    <row r="10568" spans="2:2">
      <c r="B10568" s="124"/>
    </row>
    <row r="10569" spans="2:2">
      <c r="B10569" s="124"/>
    </row>
    <row r="10570" spans="2:2">
      <c r="B10570" s="124"/>
    </row>
    <row r="10571" spans="2:2">
      <c r="B10571" s="124"/>
    </row>
    <row r="10572" spans="2:2">
      <c r="B10572" s="124"/>
    </row>
    <row r="10573" spans="2:2">
      <c r="B10573" s="124"/>
    </row>
    <row r="10574" spans="2:2">
      <c r="B10574" s="124"/>
    </row>
    <row r="10575" spans="2:2">
      <c r="B10575" s="124"/>
    </row>
    <row r="10576" spans="2:2">
      <c r="B10576" s="124"/>
    </row>
    <row r="10577" spans="2:2">
      <c r="B10577" s="124"/>
    </row>
    <row r="10578" spans="2:2">
      <c r="B10578" s="124"/>
    </row>
    <row r="10579" spans="2:2">
      <c r="B10579" s="124"/>
    </row>
    <row r="10580" spans="2:2">
      <c r="B10580" s="124"/>
    </row>
    <row r="10581" spans="2:2">
      <c r="B10581" s="124"/>
    </row>
    <row r="10582" spans="2:2">
      <c r="B10582" s="124"/>
    </row>
    <row r="10583" spans="2:2">
      <c r="B10583" s="124"/>
    </row>
    <row r="10584" spans="2:2">
      <c r="B10584" s="124"/>
    </row>
    <row r="10585" spans="2:2">
      <c r="B10585" s="124"/>
    </row>
    <row r="10586" spans="2:2">
      <c r="B10586" s="124"/>
    </row>
    <row r="10587" spans="2:2">
      <c r="B10587" s="124"/>
    </row>
    <row r="10588" spans="2:2">
      <c r="B10588" s="124"/>
    </row>
    <row r="10589" spans="2:2">
      <c r="B10589" s="124"/>
    </row>
    <row r="10590" spans="2:2">
      <c r="B10590" s="124"/>
    </row>
    <row r="10591" spans="2:2">
      <c r="B10591" s="124"/>
    </row>
    <row r="10592" spans="2:2">
      <c r="B10592" s="124"/>
    </row>
    <row r="10593" spans="2:2">
      <c r="B10593" s="124"/>
    </row>
    <row r="10594" spans="2:2">
      <c r="B10594" s="124"/>
    </row>
    <row r="10595" spans="2:2">
      <c r="B10595" s="124"/>
    </row>
    <row r="10596" spans="2:2">
      <c r="B10596" s="124"/>
    </row>
    <row r="10597" spans="2:2">
      <c r="B10597" s="124"/>
    </row>
    <row r="10598" spans="2:2">
      <c r="B10598" s="124"/>
    </row>
    <row r="10599" spans="2:2">
      <c r="B10599" s="124"/>
    </row>
    <row r="10600" spans="2:2">
      <c r="B10600" s="124"/>
    </row>
    <row r="10601" spans="2:2">
      <c r="B10601" s="124"/>
    </row>
    <row r="10602" spans="2:2">
      <c r="B10602" s="124"/>
    </row>
    <row r="10603" spans="2:2">
      <c r="B10603" s="124"/>
    </row>
    <row r="10604" spans="2:2">
      <c r="B10604" s="124"/>
    </row>
    <row r="10605" spans="2:2">
      <c r="B10605" s="124"/>
    </row>
    <row r="10606" spans="2:2">
      <c r="B10606" s="124"/>
    </row>
    <row r="10607" spans="2:2">
      <c r="B10607" s="124"/>
    </row>
    <row r="10608" spans="2:2">
      <c r="B10608" s="124"/>
    </row>
    <row r="10609" spans="2:2">
      <c r="B10609" s="124"/>
    </row>
    <row r="10610" spans="2:2">
      <c r="B10610" s="124"/>
    </row>
    <row r="10611" spans="2:2">
      <c r="B10611" s="124"/>
    </row>
    <row r="10612" spans="2:2">
      <c r="B10612" s="124"/>
    </row>
    <row r="10613" spans="2:2">
      <c r="B10613" s="124"/>
    </row>
    <row r="10614" spans="2:2">
      <c r="B10614" s="124"/>
    </row>
    <row r="10615" spans="2:2">
      <c r="B10615" s="124"/>
    </row>
    <row r="10616" spans="2:2">
      <c r="B10616" s="124"/>
    </row>
    <row r="10617" spans="2:2">
      <c r="B10617" s="124"/>
    </row>
    <row r="10618" spans="2:2">
      <c r="B10618" s="124"/>
    </row>
    <row r="10619" spans="2:2">
      <c r="B10619" s="124"/>
    </row>
    <row r="10620" spans="2:2">
      <c r="B10620" s="124"/>
    </row>
    <row r="10621" spans="2:2">
      <c r="B10621" s="124"/>
    </row>
    <row r="10622" spans="2:2">
      <c r="B10622" s="124"/>
    </row>
    <row r="10623" spans="2:2">
      <c r="B10623" s="124"/>
    </row>
    <row r="10624" spans="2:2">
      <c r="B10624" s="124"/>
    </row>
    <row r="10625" spans="2:2">
      <c r="B10625" s="124"/>
    </row>
    <row r="10626" spans="2:2">
      <c r="B10626" s="124"/>
    </row>
    <row r="10627" spans="2:2">
      <c r="B10627" s="124"/>
    </row>
    <row r="10628" spans="2:2">
      <c r="B10628" s="124"/>
    </row>
    <row r="10629" spans="2:2">
      <c r="B10629" s="124"/>
    </row>
    <row r="10630" spans="2:2">
      <c r="B10630" s="124"/>
    </row>
    <row r="10631" spans="2:2">
      <c r="B10631" s="124"/>
    </row>
    <row r="10632" spans="2:2">
      <c r="B10632" s="124"/>
    </row>
    <row r="10633" spans="2:2">
      <c r="B10633" s="124"/>
    </row>
    <row r="10634" spans="2:2">
      <c r="B10634" s="124"/>
    </row>
    <row r="10635" spans="2:2">
      <c r="B10635" s="124"/>
    </row>
    <row r="10636" spans="2:2">
      <c r="B10636" s="124"/>
    </row>
    <row r="10637" spans="2:2">
      <c r="B10637" s="124"/>
    </row>
    <row r="10638" spans="2:2">
      <c r="B10638" s="124"/>
    </row>
    <row r="10639" spans="2:2">
      <c r="B10639" s="124"/>
    </row>
    <row r="10640" spans="2:2">
      <c r="B10640" s="124"/>
    </row>
    <row r="10641" spans="2:2">
      <c r="B10641" s="124"/>
    </row>
    <row r="10642" spans="2:2">
      <c r="B10642" s="124"/>
    </row>
    <row r="10643" spans="2:2">
      <c r="B10643" s="124"/>
    </row>
    <row r="10644" spans="2:2">
      <c r="B10644" s="124"/>
    </row>
    <row r="10645" spans="2:2">
      <c r="B10645" s="124"/>
    </row>
    <row r="10646" spans="2:2">
      <c r="B10646" s="124"/>
    </row>
    <row r="10647" spans="2:2">
      <c r="B10647" s="124"/>
    </row>
    <row r="10648" spans="2:2">
      <c r="B10648" s="124"/>
    </row>
    <row r="10649" spans="2:2">
      <c r="B10649" s="124"/>
    </row>
    <row r="10650" spans="2:2">
      <c r="B10650" s="124"/>
    </row>
    <row r="10651" spans="2:2">
      <c r="B10651" s="124"/>
    </row>
    <row r="10652" spans="2:2">
      <c r="B10652" s="124"/>
    </row>
    <row r="10653" spans="2:2">
      <c r="B10653" s="124"/>
    </row>
    <row r="10654" spans="2:2">
      <c r="B10654" s="124"/>
    </row>
    <row r="10655" spans="2:2">
      <c r="B10655" s="124"/>
    </row>
    <row r="10656" spans="2:2">
      <c r="B10656" s="124"/>
    </row>
    <row r="10657" spans="2:2">
      <c r="B10657" s="124"/>
    </row>
    <row r="10658" spans="2:2">
      <c r="B10658" s="124"/>
    </row>
    <row r="10659" spans="2:2">
      <c r="B10659" s="124"/>
    </row>
    <row r="10660" spans="2:2">
      <c r="B10660" s="124"/>
    </row>
    <row r="10661" spans="2:2">
      <c r="B10661" s="124"/>
    </row>
    <row r="10662" spans="2:2">
      <c r="B10662" s="124"/>
    </row>
    <row r="10663" spans="2:2">
      <c r="B10663" s="124"/>
    </row>
    <row r="10664" spans="2:2">
      <c r="B10664" s="124"/>
    </row>
    <row r="10665" spans="2:2">
      <c r="B10665" s="124"/>
    </row>
    <row r="10666" spans="2:2">
      <c r="B10666" s="124"/>
    </row>
    <row r="10667" spans="2:2">
      <c r="B10667" s="124"/>
    </row>
    <row r="10668" spans="2:2">
      <c r="B10668" s="124"/>
    </row>
    <row r="10669" spans="2:2">
      <c r="B10669" s="124"/>
    </row>
    <row r="10670" spans="2:2">
      <c r="B10670" s="124"/>
    </row>
    <row r="10671" spans="2:2">
      <c r="B10671" s="124"/>
    </row>
    <row r="10672" spans="2:2">
      <c r="B10672" s="124"/>
    </row>
    <row r="10673" spans="2:2">
      <c r="B10673" s="124"/>
    </row>
    <row r="10674" spans="2:2">
      <c r="B10674" s="124"/>
    </row>
    <row r="10675" spans="2:2">
      <c r="B10675" s="124"/>
    </row>
    <row r="10676" spans="2:2">
      <c r="B10676" s="124"/>
    </row>
    <row r="10677" spans="2:2">
      <c r="B10677" s="124"/>
    </row>
    <row r="10678" spans="2:2">
      <c r="B10678" s="124"/>
    </row>
    <row r="10679" spans="2:2">
      <c r="B10679" s="124"/>
    </row>
    <row r="10680" spans="2:2">
      <c r="B10680" s="124"/>
    </row>
    <row r="10681" spans="2:2">
      <c r="B10681" s="124"/>
    </row>
    <row r="10682" spans="2:2">
      <c r="B10682" s="124"/>
    </row>
    <row r="10683" spans="2:2">
      <c r="B10683" s="124"/>
    </row>
    <row r="10684" spans="2:2">
      <c r="B10684" s="124"/>
    </row>
    <row r="10685" spans="2:2">
      <c r="B10685" s="124"/>
    </row>
    <row r="10686" spans="2:2">
      <c r="B10686" s="124"/>
    </row>
    <row r="10687" spans="2:2">
      <c r="B10687" s="124"/>
    </row>
    <row r="10688" spans="2:2">
      <c r="B10688" s="124"/>
    </row>
    <row r="10689" spans="2:2">
      <c r="B10689" s="124"/>
    </row>
    <row r="10690" spans="2:2">
      <c r="B10690" s="124"/>
    </row>
    <row r="10691" spans="2:2">
      <c r="B10691" s="124"/>
    </row>
    <row r="10692" spans="2:2">
      <c r="B10692" s="124"/>
    </row>
    <row r="10693" spans="2:2">
      <c r="B10693" s="124"/>
    </row>
    <row r="10694" spans="2:2">
      <c r="B10694" s="124"/>
    </row>
    <row r="10695" spans="2:2">
      <c r="B10695" s="124"/>
    </row>
    <row r="10696" spans="2:2">
      <c r="B10696" s="124"/>
    </row>
    <row r="10697" spans="2:2">
      <c r="B10697" s="124"/>
    </row>
    <row r="10698" spans="2:2">
      <c r="B10698" s="124"/>
    </row>
    <row r="10699" spans="2:2">
      <c r="B10699" s="124"/>
    </row>
    <row r="10700" spans="2:2">
      <c r="B10700" s="124"/>
    </row>
    <row r="10701" spans="2:2">
      <c r="B10701" s="124"/>
    </row>
    <row r="10702" spans="2:2">
      <c r="B10702" s="124"/>
    </row>
    <row r="10703" spans="2:2">
      <c r="B10703" s="124"/>
    </row>
    <row r="10704" spans="2:2">
      <c r="B10704" s="124"/>
    </row>
    <row r="10705" spans="2:2">
      <c r="B10705" s="124"/>
    </row>
    <row r="10706" spans="2:2">
      <c r="B10706" s="124"/>
    </row>
    <row r="10707" spans="2:2">
      <c r="B10707" s="124"/>
    </row>
    <row r="10708" spans="2:2">
      <c r="B10708" s="124"/>
    </row>
    <row r="10709" spans="2:2">
      <c r="B10709" s="124"/>
    </row>
    <row r="10710" spans="2:2">
      <c r="B10710" s="124"/>
    </row>
    <row r="10711" spans="2:2">
      <c r="B10711" s="124"/>
    </row>
    <row r="10712" spans="2:2">
      <c r="B10712" s="124"/>
    </row>
    <row r="10713" spans="2:2">
      <c r="B10713" s="124"/>
    </row>
    <row r="10714" spans="2:2">
      <c r="B10714" s="124"/>
    </row>
    <row r="10715" spans="2:2">
      <c r="B10715" s="124"/>
    </row>
    <row r="10716" spans="2:2">
      <c r="B10716" s="124"/>
    </row>
    <row r="10717" spans="2:2">
      <c r="B10717" s="124"/>
    </row>
    <row r="10718" spans="2:2">
      <c r="B10718" s="124"/>
    </row>
    <row r="10719" spans="2:2">
      <c r="B10719" s="124"/>
    </row>
    <row r="10720" spans="2:2">
      <c r="B10720" s="124"/>
    </row>
    <row r="10721" spans="2:2">
      <c r="B10721" s="124"/>
    </row>
    <row r="10722" spans="2:2">
      <c r="B10722" s="124"/>
    </row>
    <row r="10723" spans="2:2">
      <c r="B10723" s="124"/>
    </row>
    <row r="10724" spans="2:2">
      <c r="B10724" s="124"/>
    </row>
    <row r="10725" spans="2:2">
      <c r="B10725" s="124"/>
    </row>
    <row r="10726" spans="2:2">
      <c r="B10726" s="124"/>
    </row>
    <row r="10727" spans="2:2">
      <c r="B10727" s="124"/>
    </row>
    <row r="10728" spans="2:2">
      <c r="B10728" s="124"/>
    </row>
    <row r="10729" spans="2:2">
      <c r="B10729" s="124"/>
    </row>
    <row r="10730" spans="2:2">
      <c r="B10730" s="124"/>
    </row>
    <row r="10731" spans="2:2">
      <c r="B10731" s="124"/>
    </row>
    <row r="10732" spans="2:2">
      <c r="B10732" s="124"/>
    </row>
    <row r="10733" spans="2:2">
      <c r="B10733" s="124"/>
    </row>
    <row r="10734" spans="2:2">
      <c r="B10734" s="124"/>
    </row>
    <row r="10735" spans="2:2">
      <c r="B10735" s="124"/>
    </row>
    <row r="10736" spans="2:2">
      <c r="B10736" s="124"/>
    </row>
    <row r="10737" spans="2:2">
      <c r="B10737" s="124"/>
    </row>
    <row r="10738" spans="2:2">
      <c r="B10738" s="124"/>
    </row>
    <row r="10739" spans="2:2">
      <c r="B10739" s="124"/>
    </row>
    <row r="10740" spans="2:2">
      <c r="B10740" s="124"/>
    </row>
    <row r="10741" spans="2:2">
      <c r="B10741" s="124"/>
    </row>
    <row r="10742" spans="2:2">
      <c r="B10742" s="124"/>
    </row>
    <row r="10743" spans="2:2">
      <c r="B10743" s="124"/>
    </row>
    <row r="10744" spans="2:2">
      <c r="B10744" s="124"/>
    </row>
    <row r="10745" spans="2:2">
      <c r="B10745" s="124"/>
    </row>
    <row r="10746" spans="2:2">
      <c r="B10746" s="124"/>
    </row>
    <row r="10747" spans="2:2">
      <c r="B10747" s="124"/>
    </row>
    <row r="10748" spans="2:2">
      <c r="B10748" s="124"/>
    </row>
    <row r="10749" spans="2:2">
      <c r="B10749" s="124"/>
    </row>
    <row r="10750" spans="2:2">
      <c r="B10750" s="124"/>
    </row>
    <row r="10751" spans="2:2">
      <c r="B10751" s="124"/>
    </row>
    <row r="10752" spans="2:2">
      <c r="B10752" s="124"/>
    </row>
    <row r="10753" spans="2:2">
      <c r="B10753" s="124"/>
    </row>
    <row r="10754" spans="2:2">
      <c r="B10754" s="124"/>
    </row>
    <row r="10755" spans="2:2">
      <c r="B10755" s="124"/>
    </row>
    <row r="10756" spans="2:2">
      <c r="B10756" s="124"/>
    </row>
    <row r="10757" spans="2:2">
      <c r="B10757" s="124"/>
    </row>
    <row r="10758" spans="2:2">
      <c r="B10758" s="124"/>
    </row>
    <row r="10759" spans="2:2">
      <c r="B10759" s="124"/>
    </row>
    <row r="10760" spans="2:2">
      <c r="B10760" s="124"/>
    </row>
    <row r="10761" spans="2:2">
      <c r="B10761" s="124"/>
    </row>
    <row r="10762" spans="2:2">
      <c r="B10762" s="124"/>
    </row>
    <row r="10763" spans="2:2">
      <c r="B10763" s="124"/>
    </row>
    <row r="10764" spans="2:2">
      <c r="B10764" s="124"/>
    </row>
    <row r="10765" spans="2:2">
      <c r="B10765" s="124"/>
    </row>
    <row r="10766" spans="2:2">
      <c r="B10766" s="124"/>
    </row>
    <row r="10767" spans="2:2">
      <c r="B10767" s="124"/>
    </row>
    <row r="10768" spans="2:2">
      <c r="B10768" s="124"/>
    </row>
    <row r="10769" spans="2:2">
      <c r="B10769" s="124"/>
    </row>
    <row r="10770" spans="2:2">
      <c r="B10770" s="124"/>
    </row>
    <row r="10771" spans="2:2">
      <c r="B10771" s="124"/>
    </row>
    <row r="10772" spans="2:2">
      <c r="B10772" s="124"/>
    </row>
    <row r="10773" spans="2:2">
      <c r="B10773" s="124"/>
    </row>
    <row r="10774" spans="2:2">
      <c r="B10774" s="124"/>
    </row>
    <row r="10775" spans="2:2">
      <c r="B10775" s="124"/>
    </row>
    <row r="10776" spans="2:2">
      <c r="B10776" s="124"/>
    </row>
    <row r="10777" spans="2:2">
      <c r="B10777" s="124"/>
    </row>
    <row r="10778" spans="2:2">
      <c r="B10778" s="124"/>
    </row>
    <row r="10779" spans="2:2">
      <c r="B10779" s="124"/>
    </row>
    <row r="10780" spans="2:2">
      <c r="B10780" s="124"/>
    </row>
    <row r="10781" spans="2:2">
      <c r="B10781" s="124"/>
    </row>
    <row r="10782" spans="2:2">
      <c r="B10782" s="124"/>
    </row>
    <row r="10783" spans="2:2">
      <c r="B10783" s="124"/>
    </row>
    <row r="10784" spans="2:2">
      <c r="B10784" s="124"/>
    </row>
    <row r="10785" spans="2:2">
      <c r="B10785" s="124"/>
    </row>
    <row r="10786" spans="2:2">
      <c r="B10786" s="124"/>
    </row>
    <row r="10787" spans="2:2">
      <c r="B10787" s="124"/>
    </row>
    <row r="10788" spans="2:2">
      <c r="B10788" s="124"/>
    </row>
    <row r="10789" spans="2:2">
      <c r="B10789" s="124"/>
    </row>
    <row r="10790" spans="2:2">
      <c r="B10790" s="124"/>
    </row>
    <row r="10791" spans="2:2">
      <c r="B10791" s="124"/>
    </row>
    <row r="10792" spans="2:2">
      <c r="B10792" s="124"/>
    </row>
    <row r="10793" spans="2:2">
      <c r="B10793" s="124"/>
    </row>
    <row r="10794" spans="2:2">
      <c r="B10794" s="124"/>
    </row>
    <row r="10795" spans="2:2">
      <c r="B10795" s="124"/>
    </row>
    <row r="10796" spans="2:2">
      <c r="B10796" s="124"/>
    </row>
    <row r="10797" spans="2:2">
      <c r="B10797" s="124"/>
    </row>
    <row r="10798" spans="2:2">
      <c r="B10798" s="124"/>
    </row>
    <row r="10799" spans="2:2">
      <c r="B10799" s="124"/>
    </row>
    <row r="10800" spans="2:2">
      <c r="B10800" s="124"/>
    </row>
    <row r="10801" spans="2:2">
      <c r="B10801" s="124"/>
    </row>
    <row r="10802" spans="2:2">
      <c r="B10802" s="124"/>
    </row>
    <row r="10803" spans="2:2">
      <c r="B10803" s="124"/>
    </row>
    <row r="10804" spans="2:2">
      <c r="B10804" s="124"/>
    </row>
    <row r="10805" spans="2:2">
      <c r="B10805" s="124"/>
    </row>
    <row r="10806" spans="2:2">
      <c r="B10806" s="124"/>
    </row>
    <row r="10807" spans="2:2">
      <c r="B10807" s="124"/>
    </row>
    <row r="10808" spans="2:2">
      <c r="B10808" s="124"/>
    </row>
    <row r="10809" spans="2:2">
      <c r="B10809" s="124"/>
    </row>
    <row r="10810" spans="2:2">
      <c r="B10810" s="124"/>
    </row>
    <row r="10811" spans="2:2">
      <c r="B10811" s="124"/>
    </row>
    <row r="10812" spans="2:2">
      <c r="B10812" s="124"/>
    </row>
    <row r="10813" spans="2:2">
      <c r="B10813" s="124"/>
    </row>
    <row r="10814" spans="2:2">
      <c r="B10814" s="124"/>
    </row>
    <row r="10815" spans="2:2">
      <c r="B10815" s="124"/>
    </row>
    <row r="10816" spans="2:2">
      <c r="B10816" s="124"/>
    </row>
    <row r="10817" spans="2:2">
      <c r="B10817" s="124"/>
    </row>
    <row r="10818" spans="2:2">
      <c r="B10818" s="124"/>
    </row>
    <row r="10819" spans="2:2">
      <c r="B10819" s="124"/>
    </row>
    <row r="10820" spans="2:2">
      <c r="B10820" s="124"/>
    </row>
    <row r="10821" spans="2:2">
      <c r="B10821" s="124"/>
    </row>
    <row r="10822" spans="2:2">
      <c r="B10822" s="124"/>
    </row>
    <row r="10823" spans="2:2">
      <c r="B10823" s="124"/>
    </row>
    <row r="10824" spans="2:2">
      <c r="B10824" s="124"/>
    </row>
    <row r="10825" spans="2:2">
      <c r="B10825" s="124"/>
    </row>
    <row r="10826" spans="2:2">
      <c r="B10826" s="124"/>
    </row>
    <row r="10827" spans="2:2">
      <c r="B10827" s="124"/>
    </row>
    <row r="10828" spans="2:2">
      <c r="B10828" s="124"/>
    </row>
    <row r="10829" spans="2:2">
      <c r="B10829" s="124"/>
    </row>
    <row r="10830" spans="2:2">
      <c r="B10830" s="124"/>
    </row>
    <row r="10831" spans="2:2">
      <c r="B10831" s="124"/>
    </row>
    <row r="10832" spans="2:2">
      <c r="B10832" s="124"/>
    </row>
    <row r="10833" spans="2:2">
      <c r="B10833" s="124"/>
    </row>
    <row r="10834" spans="2:2">
      <c r="B10834" s="124"/>
    </row>
    <row r="10835" spans="2:2">
      <c r="B10835" s="124"/>
    </row>
    <row r="10836" spans="2:2">
      <c r="B10836" s="124"/>
    </row>
    <row r="10837" spans="2:2">
      <c r="B10837" s="124"/>
    </row>
    <row r="10838" spans="2:2">
      <c r="B10838" s="124"/>
    </row>
    <row r="10839" spans="2:2">
      <c r="B10839" s="124"/>
    </row>
    <row r="10840" spans="2:2">
      <c r="B10840" s="124"/>
    </row>
    <row r="10841" spans="2:2">
      <c r="B10841" s="124"/>
    </row>
    <row r="10842" spans="2:2">
      <c r="B10842" s="124"/>
    </row>
    <row r="10843" spans="2:2">
      <c r="B10843" s="124"/>
    </row>
    <row r="10844" spans="2:2">
      <c r="B10844" s="124"/>
    </row>
    <row r="10845" spans="2:2">
      <c r="B10845" s="124"/>
    </row>
    <row r="10846" spans="2:2">
      <c r="B10846" s="124"/>
    </row>
    <row r="10847" spans="2:2">
      <c r="B10847" s="124"/>
    </row>
    <row r="10848" spans="2:2">
      <c r="B10848" s="124"/>
    </row>
    <row r="10849" spans="2:2">
      <c r="B10849" s="124"/>
    </row>
    <row r="10850" spans="2:2">
      <c r="B10850" s="124"/>
    </row>
    <row r="10851" spans="2:2">
      <c r="B10851" s="124"/>
    </row>
    <row r="10852" spans="2:2">
      <c r="B10852" s="124"/>
    </row>
    <row r="10853" spans="2:2">
      <c r="B10853" s="124"/>
    </row>
    <row r="10854" spans="2:2">
      <c r="B10854" s="124"/>
    </row>
    <row r="10855" spans="2:2">
      <c r="B10855" s="124"/>
    </row>
    <row r="10856" spans="2:2">
      <c r="B10856" s="124"/>
    </row>
    <row r="10857" spans="2:2">
      <c r="B10857" s="124"/>
    </row>
    <row r="10858" spans="2:2">
      <c r="B10858" s="124"/>
    </row>
    <row r="10859" spans="2:2">
      <c r="B10859" s="124"/>
    </row>
    <row r="10860" spans="2:2">
      <c r="B10860" s="124"/>
    </row>
    <row r="10861" spans="2:2">
      <c r="B10861" s="124"/>
    </row>
    <row r="10862" spans="2:2">
      <c r="B10862" s="124"/>
    </row>
    <row r="10863" spans="2:2">
      <c r="B10863" s="124"/>
    </row>
    <row r="10864" spans="2:2">
      <c r="B10864" s="124"/>
    </row>
    <row r="10865" spans="2:2">
      <c r="B10865" s="124"/>
    </row>
    <row r="10866" spans="2:2">
      <c r="B10866" s="124"/>
    </row>
    <row r="10867" spans="2:2">
      <c r="B10867" s="124"/>
    </row>
    <row r="10868" spans="2:2">
      <c r="B10868" s="124"/>
    </row>
    <row r="10869" spans="2:2">
      <c r="B10869" s="124"/>
    </row>
    <row r="10870" spans="2:2">
      <c r="B10870" s="124"/>
    </row>
    <row r="10871" spans="2:2">
      <c r="B10871" s="124"/>
    </row>
    <row r="10872" spans="2:2">
      <c r="B10872" s="124"/>
    </row>
    <row r="10873" spans="2:2">
      <c r="B10873" s="124"/>
    </row>
    <row r="10874" spans="2:2">
      <c r="B10874" s="124"/>
    </row>
    <row r="10875" spans="2:2">
      <c r="B10875" s="124"/>
    </row>
    <row r="10876" spans="2:2">
      <c r="B10876" s="124"/>
    </row>
    <row r="10877" spans="2:2">
      <c r="B10877" s="124"/>
    </row>
    <row r="10878" spans="2:2">
      <c r="B10878" s="124"/>
    </row>
    <row r="10879" spans="2:2">
      <c r="B10879" s="124"/>
    </row>
    <row r="10880" spans="2:2">
      <c r="B10880" s="124"/>
    </row>
    <row r="10881" spans="2:2">
      <c r="B10881" s="124"/>
    </row>
    <row r="10882" spans="2:2">
      <c r="B10882" s="124"/>
    </row>
    <row r="10883" spans="2:2">
      <c r="B10883" s="124"/>
    </row>
    <row r="10884" spans="2:2">
      <c r="B10884" s="124"/>
    </row>
    <row r="10885" spans="2:2">
      <c r="B10885" s="124"/>
    </row>
    <row r="10886" spans="2:2">
      <c r="B10886" s="124"/>
    </row>
    <row r="10887" spans="2:2">
      <c r="B10887" s="124"/>
    </row>
    <row r="10888" spans="2:2">
      <c r="B10888" s="124"/>
    </row>
    <row r="10889" spans="2:2">
      <c r="B10889" s="124"/>
    </row>
    <row r="10890" spans="2:2">
      <c r="B10890" s="124"/>
    </row>
    <row r="10891" spans="2:2">
      <c r="B10891" s="124"/>
    </row>
    <row r="10892" spans="2:2">
      <c r="B10892" s="124"/>
    </row>
    <row r="10893" spans="2:2">
      <c r="B10893" s="124"/>
    </row>
    <row r="10894" spans="2:2">
      <c r="B10894" s="124"/>
    </row>
    <row r="10895" spans="2:2">
      <c r="B10895" s="124"/>
    </row>
    <row r="10896" spans="2:2">
      <c r="B10896" s="124"/>
    </row>
    <row r="10897" spans="2:2">
      <c r="B10897" s="124"/>
    </row>
    <row r="10898" spans="2:2">
      <c r="B10898" s="124"/>
    </row>
    <row r="10899" spans="2:2">
      <c r="B10899" s="124"/>
    </row>
    <row r="10900" spans="2:2">
      <c r="B10900" s="124"/>
    </row>
    <row r="10901" spans="2:2">
      <c r="B10901" s="124"/>
    </row>
    <row r="10902" spans="2:2">
      <c r="B10902" s="124"/>
    </row>
    <row r="10903" spans="2:2">
      <c r="B10903" s="124"/>
    </row>
    <row r="10904" spans="2:2">
      <c r="B10904" s="124"/>
    </row>
    <row r="10905" spans="2:2">
      <c r="B10905" s="124"/>
    </row>
    <row r="10906" spans="2:2">
      <c r="B10906" s="124"/>
    </row>
    <row r="10907" spans="2:2">
      <c r="B10907" s="124"/>
    </row>
    <row r="10908" spans="2:2">
      <c r="B10908" s="124"/>
    </row>
    <row r="10909" spans="2:2">
      <c r="B10909" s="124"/>
    </row>
    <row r="10910" spans="2:2">
      <c r="B10910" s="124"/>
    </row>
    <row r="10911" spans="2:2">
      <c r="B10911" s="124"/>
    </row>
    <row r="10912" spans="2:2">
      <c r="B10912" s="124"/>
    </row>
    <row r="10913" spans="2:2">
      <c r="B10913" s="124"/>
    </row>
    <row r="10914" spans="2:2">
      <c r="B10914" s="124"/>
    </row>
    <row r="10915" spans="2:2">
      <c r="B10915" s="124"/>
    </row>
    <row r="10916" spans="2:2">
      <c r="B10916" s="124"/>
    </row>
    <row r="10917" spans="2:2">
      <c r="B10917" s="124"/>
    </row>
    <row r="10918" spans="2:2">
      <c r="B10918" s="124"/>
    </row>
    <row r="10919" spans="2:2">
      <c r="B10919" s="124"/>
    </row>
    <row r="10920" spans="2:2">
      <c r="B10920" s="124"/>
    </row>
    <row r="10921" spans="2:2">
      <c r="B10921" s="124"/>
    </row>
    <row r="10922" spans="2:2">
      <c r="B10922" s="124"/>
    </row>
    <row r="10923" spans="2:2">
      <c r="B10923" s="124"/>
    </row>
    <row r="10924" spans="2:2">
      <c r="B10924" s="124"/>
    </row>
    <row r="10925" spans="2:2">
      <c r="B10925" s="124"/>
    </row>
    <row r="10926" spans="2:2">
      <c r="B10926" s="124"/>
    </row>
    <row r="10927" spans="2:2">
      <c r="B10927" s="124"/>
    </row>
    <row r="10928" spans="2:2">
      <c r="B10928" s="124"/>
    </row>
    <row r="10929" spans="2:2">
      <c r="B10929" s="124"/>
    </row>
    <row r="10930" spans="2:2">
      <c r="B10930" s="124"/>
    </row>
    <row r="10931" spans="2:2">
      <c r="B10931" s="124"/>
    </row>
    <row r="10932" spans="2:2">
      <c r="B10932" s="124"/>
    </row>
    <row r="10933" spans="2:2">
      <c r="B10933" s="124"/>
    </row>
    <row r="10934" spans="2:2">
      <c r="B10934" s="124"/>
    </row>
    <row r="10935" spans="2:2">
      <c r="B10935" s="124"/>
    </row>
    <row r="10936" spans="2:2">
      <c r="B10936" s="124"/>
    </row>
    <row r="10937" spans="2:2">
      <c r="B10937" s="124"/>
    </row>
    <row r="10938" spans="2:2">
      <c r="B10938" s="124"/>
    </row>
    <row r="10939" spans="2:2">
      <c r="B10939" s="124"/>
    </row>
    <row r="10940" spans="2:2">
      <c r="B10940" s="124"/>
    </row>
    <row r="10941" spans="2:2">
      <c r="B10941" s="124"/>
    </row>
    <row r="10942" spans="2:2">
      <c r="B10942" s="124"/>
    </row>
    <row r="10943" spans="2:2">
      <c r="B10943" s="124"/>
    </row>
    <row r="10944" spans="2:2">
      <c r="B10944" s="124"/>
    </row>
    <row r="10945" spans="2:2">
      <c r="B10945" s="124"/>
    </row>
    <row r="10946" spans="2:2">
      <c r="B10946" s="124"/>
    </row>
    <row r="10947" spans="2:2">
      <c r="B10947" s="124"/>
    </row>
    <row r="10948" spans="2:2">
      <c r="B10948" s="124"/>
    </row>
    <row r="10949" spans="2:2">
      <c r="B10949" s="124"/>
    </row>
    <row r="10950" spans="2:2">
      <c r="B10950" s="124"/>
    </row>
    <row r="10951" spans="2:2">
      <c r="B10951" s="124"/>
    </row>
    <row r="10952" spans="2:2">
      <c r="B10952" s="124"/>
    </row>
    <row r="10953" spans="2:2">
      <c r="B10953" s="124"/>
    </row>
    <row r="10954" spans="2:2">
      <c r="B10954" s="124"/>
    </row>
    <row r="10955" spans="2:2">
      <c r="B10955" s="124"/>
    </row>
    <row r="10956" spans="2:2">
      <c r="B10956" s="124"/>
    </row>
    <row r="10957" spans="2:2">
      <c r="B10957" s="124"/>
    </row>
    <row r="10958" spans="2:2">
      <c r="B10958" s="124"/>
    </row>
    <row r="10959" spans="2:2">
      <c r="B10959" s="124"/>
    </row>
    <row r="10960" spans="2:2">
      <c r="B10960" s="124"/>
    </row>
    <row r="10961" spans="2:2">
      <c r="B10961" s="124"/>
    </row>
    <row r="10962" spans="2:2">
      <c r="B10962" s="124"/>
    </row>
    <row r="10963" spans="2:2">
      <c r="B10963" s="124"/>
    </row>
    <row r="10964" spans="2:2">
      <c r="B10964" s="124"/>
    </row>
    <row r="10965" spans="2:2">
      <c r="B10965" s="124"/>
    </row>
    <row r="10966" spans="2:2">
      <c r="B10966" s="124"/>
    </row>
    <row r="10967" spans="2:2">
      <c r="B10967" s="124"/>
    </row>
    <row r="10968" spans="2:2">
      <c r="B10968" s="124"/>
    </row>
    <row r="10969" spans="2:2">
      <c r="B10969" s="124"/>
    </row>
    <row r="10970" spans="2:2">
      <c r="B10970" s="124"/>
    </row>
    <row r="10971" spans="2:2">
      <c r="B10971" s="124"/>
    </row>
    <row r="10972" spans="2:2">
      <c r="B10972" s="124"/>
    </row>
    <row r="10973" spans="2:2">
      <c r="B10973" s="124"/>
    </row>
    <row r="10974" spans="2:2">
      <c r="B10974" s="124"/>
    </row>
    <row r="10975" spans="2:2">
      <c r="B10975" s="124"/>
    </row>
    <row r="10976" spans="2:2">
      <c r="B10976" s="124"/>
    </row>
    <row r="10977" spans="2:2">
      <c r="B10977" s="124"/>
    </row>
    <row r="10978" spans="2:2">
      <c r="B10978" s="124"/>
    </row>
    <row r="10979" spans="2:2">
      <c r="B10979" s="124"/>
    </row>
    <row r="10980" spans="2:2">
      <c r="B10980" s="124"/>
    </row>
    <row r="10981" spans="2:2">
      <c r="B10981" s="124"/>
    </row>
    <row r="10982" spans="2:2">
      <c r="B10982" s="124"/>
    </row>
    <row r="10983" spans="2:2">
      <c r="B10983" s="124"/>
    </row>
    <row r="10984" spans="2:2">
      <c r="B10984" s="124"/>
    </row>
    <row r="10985" spans="2:2">
      <c r="B10985" s="124"/>
    </row>
    <row r="10986" spans="2:2">
      <c r="B10986" s="124"/>
    </row>
    <row r="10987" spans="2:2">
      <c r="B10987" s="124"/>
    </row>
    <row r="10988" spans="2:2">
      <c r="B10988" s="124"/>
    </row>
    <row r="10989" spans="2:2">
      <c r="B10989" s="124"/>
    </row>
    <row r="10990" spans="2:2">
      <c r="B10990" s="124"/>
    </row>
    <row r="10991" spans="2:2">
      <c r="B10991" s="124"/>
    </row>
    <row r="10992" spans="2:2">
      <c r="B10992" s="124"/>
    </row>
    <row r="10993" spans="2:2">
      <c r="B10993" s="124"/>
    </row>
    <row r="10994" spans="2:2">
      <c r="B10994" s="124"/>
    </row>
    <row r="10995" spans="2:2">
      <c r="B10995" s="124"/>
    </row>
    <row r="10996" spans="2:2">
      <c r="B10996" s="124"/>
    </row>
    <row r="10997" spans="2:2">
      <c r="B10997" s="124"/>
    </row>
    <row r="10998" spans="2:2">
      <c r="B10998" s="124"/>
    </row>
    <row r="10999" spans="2:2">
      <c r="B10999" s="124"/>
    </row>
    <row r="11000" spans="2:2">
      <c r="B11000" s="124"/>
    </row>
    <row r="11001" spans="2:2">
      <c r="B11001" s="124"/>
    </row>
    <row r="11002" spans="2:2">
      <c r="B11002" s="124"/>
    </row>
    <row r="11003" spans="2:2">
      <c r="B11003" s="124"/>
    </row>
    <row r="11004" spans="2:2">
      <c r="B11004" s="124"/>
    </row>
    <row r="11005" spans="2:2">
      <c r="B11005" s="124"/>
    </row>
    <row r="11006" spans="2:2">
      <c r="B11006" s="124"/>
    </row>
    <row r="11007" spans="2:2">
      <c r="B11007" s="124"/>
    </row>
    <row r="11008" spans="2:2">
      <c r="B11008" s="124"/>
    </row>
    <row r="11009" spans="2:2">
      <c r="B11009" s="124"/>
    </row>
    <row r="11010" spans="2:2">
      <c r="B11010" s="124"/>
    </row>
    <row r="11011" spans="2:2">
      <c r="B11011" s="124"/>
    </row>
    <row r="11012" spans="2:2">
      <c r="B11012" s="124"/>
    </row>
    <row r="11013" spans="2:2">
      <c r="B11013" s="124"/>
    </row>
    <row r="11014" spans="2:2">
      <c r="B11014" s="124"/>
    </row>
    <row r="11015" spans="2:2">
      <c r="B11015" s="124"/>
    </row>
    <row r="11016" spans="2:2">
      <c r="B11016" s="124"/>
    </row>
    <row r="11017" spans="2:2">
      <c r="B11017" s="124"/>
    </row>
    <row r="11018" spans="2:2">
      <c r="B11018" s="124"/>
    </row>
    <row r="11019" spans="2:2">
      <c r="B11019" s="124"/>
    </row>
    <row r="11020" spans="2:2">
      <c r="B11020" s="124"/>
    </row>
    <row r="11021" spans="2:2">
      <c r="B11021" s="124"/>
    </row>
    <row r="11022" spans="2:2">
      <c r="B11022" s="124"/>
    </row>
    <row r="11023" spans="2:2">
      <c r="B11023" s="124"/>
    </row>
    <row r="11024" spans="2:2">
      <c r="B11024" s="124"/>
    </row>
    <row r="11025" spans="2:2">
      <c r="B11025" s="124"/>
    </row>
    <row r="11026" spans="2:2">
      <c r="B11026" s="124"/>
    </row>
    <row r="11027" spans="2:2">
      <c r="B11027" s="124"/>
    </row>
    <row r="11028" spans="2:2">
      <c r="B11028" s="124"/>
    </row>
    <row r="11029" spans="2:2">
      <c r="B11029" s="124"/>
    </row>
    <row r="11030" spans="2:2">
      <c r="B11030" s="124"/>
    </row>
    <row r="11031" spans="2:2">
      <c r="B11031" s="124"/>
    </row>
    <row r="11032" spans="2:2">
      <c r="B11032" s="124"/>
    </row>
    <row r="11033" spans="2:2">
      <c r="B11033" s="124"/>
    </row>
    <row r="11034" spans="2:2">
      <c r="B11034" s="124"/>
    </row>
    <row r="11035" spans="2:2">
      <c r="B11035" s="124"/>
    </row>
    <row r="11036" spans="2:2">
      <c r="B11036" s="124"/>
    </row>
    <row r="11037" spans="2:2">
      <c r="B11037" s="124"/>
    </row>
    <row r="11038" spans="2:2">
      <c r="B11038" s="124"/>
    </row>
    <row r="11039" spans="2:2">
      <c r="B11039" s="124"/>
    </row>
    <row r="11040" spans="2:2">
      <c r="B11040" s="124"/>
    </row>
    <row r="11041" spans="2:2">
      <c r="B11041" s="124"/>
    </row>
    <row r="11042" spans="2:2">
      <c r="B11042" s="124"/>
    </row>
    <row r="11043" spans="2:2">
      <c r="B11043" s="124"/>
    </row>
    <row r="11044" spans="2:2">
      <c r="B11044" s="124"/>
    </row>
    <row r="11045" spans="2:2">
      <c r="B11045" s="124"/>
    </row>
    <row r="11046" spans="2:2">
      <c r="B11046" s="124"/>
    </row>
    <row r="11047" spans="2:2">
      <c r="B11047" s="124"/>
    </row>
    <row r="11048" spans="2:2">
      <c r="B11048" s="124"/>
    </row>
    <row r="11049" spans="2:2">
      <c r="B11049" s="124"/>
    </row>
    <row r="11050" spans="2:2">
      <c r="B11050" s="124"/>
    </row>
    <row r="11051" spans="2:2">
      <c r="B11051" s="124"/>
    </row>
    <row r="11052" spans="2:2">
      <c r="B11052" s="124"/>
    </row>
    <row r="11053" spans="2:2">
      <c r="B11053" s="124"/>
    </row>
    <row r="11054" spans="2:2">
      <c r="B11054" s="124"/>
    </row>
    <row r="11055" spans="2:2">
      <c r="B11055" s="124"/>
    </row>
    <row r="11056" spans="2:2">
      <c r="B11056" s="124"/>
    </row>
    <row r="11057" spans="2:2">
      <c r="B11057" s="124"/>
    </row>
    <row r="11058" spans="2:2">
      <c r="B11058" s="124"/>
    </row>
    <row r="11059" spans="2:2">
      <c r="B11059" s="124"/>
    </row>
    <row r="11060" spans="2:2">
      <c r="B11060" s="124"/>
    </row>
    <row r="11061" spans="2:2">
      <c r="B11061" s="124"/>
    </row>
    <row r="11062" spans="2:2">
      <c r="B11062" s="124"/>
    </row>
    <row r="11063" spans="2:2">
      <c r="B11063" s="124"/>
    </row>
    <row r="11064" spans="2:2">
      <c r="B11064" s="124"/>
    </row>
    <row r="11065" spans="2:2">
      <c r="B11065" s="124"/>
    </row>
    <row r="11066" spans="2:2">
      <c r="B11066" s="124"/>
    </row>
    <row r="11067" spans="2:2">
      <c r="B11067" s="124"/>
    </row>
    <row r="11068" spans="2:2">
      <c r="B11068" s="124"/>
    </row>
    <row r="11069" spans="2:2">
      <c r="B11069" s="124"/>
    </row>
    <row r="11070" spans="2:2">
      <c r="B11070" s="124"/>
    </row>
    <row r="11071" spans="2:2">
      <c r="B11071" s="124"/>
    </row>
    <row r="11072" spans="2:2">
      <c r="B11072" s="124"/>
    </row>
    <row r="11073" spans="2:2">
      <c r="B11073" s="124"/>
    </row>
    <row r="11074" spans="2:2">
      <c r="B11074" s="124"/>
    </row>
    <row r="11075" spans="2:2">
      <c r="B11075" s="124"/>
    </row>
    <row r="11076" spans="2:2">
      <c r="B11076" s="124"/>
    </row>
    <row r="11077" spans="2:2">
      <c r="B11077" s="124"/>
    </row>
    <row r="11078" spans="2:2">
      <c r="B11078" s="124"/>
    </row>
    <row r="11079" spans="2:2">
      <c r="B11079" s="124"/>
    </row>
    <row r="11080" spans="2:2">
      <c r="B11080" s="124"/>
    </row>
    <row r="11081" spans="2:2">
      <c r="B11081" s="124"/>
    </row>
    <row r="11082" spans="2:2">
      <c r="B11082" s="124"/>
    </row>
    <row r="11083" spans="2:2">
      <c r="B11083" s="124"/>
    </row>
    <row r="11084" spans="2:2">
      <c r="B11084" s="124"/>
    </row>
    <row r="11085" spans="2:2">
      <c r="B11085" s="124"/>
    </row>
    <row r="11086" spans="2:2">
      <c r="B11086" s="124"/>
    </row>
    <row r="11087" spans="2:2">
      <c r="B11087" s="124"/>
    </row>
    <row r="11088" spans="2:2">
      <c r="B11088" s="124"/>
    </row>
    <row r="11089" spans="2:2">
      <c r="B11089" s="124"/>
    </row>
    <row r="11090" spans="2:2">
      <c r="B11090" s="124"/>
    </row>
    <row r="11091" spans="2:2">
      <c r="B11091" s="124"/>
    </row>
    <row r="11092" spans="2:2">
      <c r="B11092" s="124"/>
    </row>
    <row r="11093" spans="2:2">
      <c r="B11093" s="124"/>
    </row>
    <row r="11094" spans="2:2">
      <c r="B11094" s="124"/>
    </row>
    <row r="11095" spans="2:2">
      <c r="B11095" s="124"/>
    </row>
    <row r="11096" spans="2:2">
      <c r="B11096" s="124"/>
    </row>
    <row r="11097" spans="2:2">
      <c r="B11097" s="124"/>
    </row>
    <row r="11098" spans="2:2">
      <c r="B11098" s="124"/>
    </row>
    <row r="11099" spans="2:2">
      <c r="B11099" s="124"/>
    </row>
    <row r="11100" spans="2:2">
      <c r="B11100" s="124"/>
    </row>
    <row r="11101" spans="2:2">
      <c r="B11101" s="124"/>
    </row>
    <row r="11102" spans="2:2">
      <c r="B11102" s="124"/>
    </row>
    <row r="11103" spans="2:2">
      <c r="B11103" s="124"/>
    </row>
    <row r="11104" spans="2:2">
      <c r="B11104" s="124"/>
    </row>
    <row r="11105" spans="2:2">
      <c r="B11105" s="124"/>
    </row>
    <row r="11106" spans="2:2">
      <c r="B11106" s="124"/>
    </row>
    <row r="11107" spans="2:2">
      <c r="B11107" s="124"/>
    </row>
    <row r="11108" spans="2:2">
      <c r="B11108" s="124"/>
    </row>
    <row r="11109" spans="2:2">
      <c r="B11109" s="124"/>
    </row>
    <row r="11110" spans="2:2">
      <c r="B11110" s="124"/>
    </row>
    <row r="11111" spans="2:2">
      <c r="B11111" s="124"/>
    </row>
    <row r="11112" spans="2:2">
      <c r="B11112" s="124"/>
    </row>
    <row r="11113" spans="2:2">
      <c r="B11113" s="124"/>
    </row>
    <row r="11114" spans="2:2">
      <c r="B11114" s="124"/>
    </row>
    <row r="11115" spans="2:2">
      <c r="B11115" s="124"/>
    </row>
    <row r="11116" spans="2:2">
      <c r="B11116" s="124"/>
    </row>
    <row r="11117" spans="2:2">
      <c r="B11117" s="124"/>
    </row>
    <row r="11118" spans="2:2">
      <c r="B11118" s="124"/>
    </row>
    <row r="11119" spans="2:2">
      <c r="B11119" s="124"/>
    </row>
    <row r="11120" spans="2:2">
      <c r="B11120" s="124"/>
    </row>
    <row r="11121" spans="2:2">
      <c r="B11121" s="124"/>
    </row>
    <row r="11122" spans="2:2">
      <c r="B11122" s="124"/>
    </row>
    <row r="11123" spans="2:2">
      <c r="B11123" s="124"/>
    </row>
    <row r="11124" spans="2:2">
      <c r="B11124" s="124"/>
    </row>
    <row r="11125" spans="2:2">
      <c r="B11125" s="124"/>
    </row>
    <row r="11126" spans="2:2">
      <c r="B11126" s="124"/>
    </row>
    <row r="11127" spans="2:2">
      <c r="B11127" s="124"/>
    </row>
    <row r="11128" spans="2:2">
      <c r="B11128" s="124"/>
    </row>
    <row r="11129" spans="2:2">
      <c r="B11129" s="124"/>
    </row>
    <row r="11130" spans="2:2">
      <c r="B11130" s="124"/>
    </row>
    <row r="11131" spans="2:2">
      <c r="B11131" s="124"/>
    </row>
    <row r="11132" spans="2:2">
      <c r="B11132" s="124"/>
    </row>
    <row r="11133" spans="2:2">
      <c r="B11133" s="124"/>
    </row>
    <row r="11134" spans="2:2">
      <c r="B11134" s="124"/>
    </row>
    <row r="11135" spans="2:2">
      <c r="B11135" s="124"/>
    </row>
    <row r="11136" spans="2:2">
      <c r="B11136" s="124"/>
    </row>
    <row r="11137" spans="2:2">
      <c r="B11137" s="124"/>
    </row>
    <row r="11138" spans="2:2">
      <c r="B11138" s="124"/>
    </row>
    <row r="11139" spans="2:2">
      <c r="B11139" s="124"/>
    </row>
    <row r="11140" spans="2:2">
      <c r="B11140" s="124"/>
    </row>
    <row r="11141" spans="2:2">
      <c r="B11141" s="124"/>
    </row>
    <row r="11142" spans="2:2">
      <c r="B11142" s="124"/>
    </row>
    <row r="11143" spans="2:2">
      <c r="B11143" s="124"/>
    </row>
    <row r="11144" spans="2:2">
      <c r="B11144" s="124"/>
    </row>
    <row r="11145" spans="2:2">
      <c r="B11145" s="124"/>
    </row>
    <row r="11146" spans="2:2">
      <c r="B11146" s="124"/>
    </row>
    <row r="11147" spans="2:2">
      <c r="B11147" s="124"/>
    </row>
    <row r="11148" spans="2:2">
      <c r="B11148" s="124"/>
    </row>
    <row r="11149" spans="2:2">
      <c r="B11149" s="124"/>
    </row>
    <row r="11150" spans="2:2">
      <c r="B11150" s="124"/>
    </row>
    <row r="11151" spans="2:2">
      <c r="B11151" s="124"/>
    </row>
    <row r="11152" spans="2:2">
      <c r="B11152" s="124"/>
    </row>
    <row r="11153" spans="2:2">
      <c r="B11153" s="124"/>
    </row>
    <row r="11154" spans="2:2">
      <c r="B11154" s="124"/>
    </row>
    <row r="11155" spans="2:2">
      <c r="B11155" s="124"/>
    </row>
    <row r="11156" spans="2:2">
      <c r="B11156" s="124"/>
    </row>
    <row r="11157" spans="2:2">
      <c r="B11157" s="124"/>
    </row>
    <row r="11158" spans="2:2">
      <c r="B11158" s="124"/>
    </row>
    <row r="11159" spans="2:2">
      <c r="B11159" s="124"/>
    </row>
    <row r="11160" spans="2:2">
      <c r="B11160" s="124"/>
    </row>
    <row r="11161" spans="2:2">
      <c r="B11161" s="124"/>
    </row>
    <row r="11162" spans="2:2">
      <c r="B11162" s="124"/>
    </row>
    <row r="11163" spans="2:2">
      <c r="B11163" s="124"/>
    </row>
    <row r="11164" spans="2:2">
      <c r="B11164" s="124"/>
    </row>
    <row r="11165" spans="2:2">
      <c r="B11165" s="124"/>
    </row>
    <row r="11166" spans="2:2">
      <c r="B11166" s="124"/>
    </row>
    <row r="11167" spans="2:2">
      <c r="B11167" s="124"/>
    </row>
    <row r="11168" spans="2:2">
      <c r="B11168" s="124"/>
    </row>
    <row r="11169" spans="2:2">
      <c r="B11169" s="124"/>
    </row>
    <row r="11170" spans="2:2">
      <c r="B11170" s="124"/>
    </row>
    <row r="11171" spans="2:2">
      <c r="B11171" s="124"/>
    </row>
    <row r="11172" spans="2:2">
      <c r="B11172" s="124"/>
    </row>
    <row r="11173" spans="2:2">
      <c r="B11173" s="124"/>
    </row>
    <row r="11174" spans="2:2">
      <c r="B11174" s="124"/>
    </row>
    <row r="11175" spans="2:2">
      <c r="B11175" s="124"/>
    </row>
    <row r="11176" spans="2:2">
      <c r="B11176" s="124"/>
    </row>
    <row r="11177" spans="2:2">
      <c r="B11177" s="124"/>
    </row>
    <row r="11178" spans="2:2">
      <c r="B11178" s="124"/>
    </row>
    <row r="11179" spans="2:2">
      <c r="B11179" s="124"/>
    </row>
    <row r="11180" spans="2:2">
      <c r="B11180" s="124"/>
    </row>
    <row r="11181" spans="2:2">
      <c r="B11181" s="124"/>
    </row>
    <row r="11182" spans="2:2">
      <c r="B11182" s="124"/>
    </row>
    <row r="11183" spans="2:2">
      <c r="B11183" s="124"/>
    </row>
    <row r="11184" spans="2:2">
      <c r="B11184" s="124"/>
    </row>
    <row r="11185" spans="2:2">
      <c r="B11185" s="124"/>
    </row>
    <row r="11186" spans="2:2">
      <c r="B11186" s="124"/>
    </row>
    <row r="11187" spans="2:2">
      <c r="B11187" s="124"/>
    </row>
    <row r="11188" spans="2:2">
      <c r="B11188" s="124"/>
    </row>
    <row r="11189" spans="2:2">
      <c r="B11189" s="124"/>
    </row>
    <row r="11190" spans="2:2">
      <c r="B11190" s="124"/>
    </row>
    <row r="11191" spans="2:2">
      <c r="B11191" s="124"/>
    </row>
    <row r="11192" spans="2:2">
      <c r="B11192" s="124"/>
    </row>
    <row r="11193" spans="2:2">
      <c r="B11193" s="124"/>
    </row>
    <row r="11194" spans="2:2">
      <c r="B11194" s="124"/>
    </row>
    <row r="11195" spans="2:2">
      <c r="B11195" s="124"/>
    </row>
    <row r="11196" spans="2:2">
      <c r="B11196" s="124"/>
    </row>
    <row r="11197" spans="2:2">
      <c r="B11197" s="124"/>
    </row>
    <row r="11198" spans="2:2">
      <c r="B11198" s="124"/>
    </row>
    <row r="11199" spans="2:2">
      <c r="B11199" s="124"/>
    </row>
    <row r="11200" spans="2:2">
      <c r="B11200" s="124"/>
    </row>
    <row r="11201" spans="2:2">
      <c r="B11201" s="124"/>
    </row>
    <row r="11202" spans="2:2">
      <c r="B11202" s="124"/>
    </row>
    <row r="11203" spans="2:2">
      <c r="B11203" s="124"/>
    </row>
    <row r="11204" spans="2:2">
      <c r="B11204" s="124"/>
    </row>
    <row r="11205" spans="2:2">
      <c r="B11205" s="124"/>
    </row>
    <row r="11206" spans="2:2">
      <c r="B11206" s="124"/>
    </row>
    <row r="11207" spans="2:2">
      <c r="B11207" s="124"/>
    </row>
    <row r="11208" spans="2:2">
      <c r="B11208" s="124"/>
    </row>
    <row r="11209" spans="2:2">
      <c r="B11209" s="124"/>
    </row>
    <row r="11210" spans="2:2">
      <c r="B11210" s="124"/>
    </row>
    <row r="11211" spans="2:2">
      <c r="B11211" s="124"/>
    </row>
    <row r="11212" spans="2:2">
      <c r="B11212" s="124"/>
    </row>
    <row r="11213" spans="2:2">
      <c r="B11213" s="124"/>
    </row>
    <row r="11214" spans="2:2">
      <c r="B11214" s="124"/>
    </row>
    <row r="11215" spans="2:2">
      <c r="B11215" s="124"/>
    </row>
    <row r="11216" spans="2:2">
      <c r="B11216" s="124"/>
    </row>
    <row r="11217" spans="2:2">
      <c r="B11217" s="124"/>
    </row>
    <row r="11218" spans="2:2">
      <c r="B11218" s="124"/>
    </row>
    <row r="11219" spans="2:2">
      <c r="B11219" s="124"/>
    </row>
    <row r="11220" spans="2:2">
      <c r="B11220" s="124"/>
    </row>
    <row r="11221" spans="2:2">
      <c r="B11221" s="124"/>
    </row>
    <row r="11222" spans="2:2">
      <c r="B11222" s="124"/>
    </row>
    <row r="11223" spans="2:2">
      <c r="B11223" s="124"/>
    </row>
    <row r="11224" spans="2:2">
      <c r="B11224" s="124"/>
    </row>
    <row r="11225" spans="2:2">
      <c r="B11225" s="124"/>
    </row>
    <row r="11226" spans="2:2">
      <c r="B11226" s="124"/>
    </row>
    <row r="11227" spans="2:2">
      <c r="B11227" s="124"/>
    </row>
    <row r="11228" spans="2:2">
      <c r="B11228" s="124"/>
    </row>
    <row r="11229" spans="2:2">
      <c r="B11229" s="124"/>
    </row>
    <row r="11230" spans="2:2">
      <c r="B11230" s="124"/>
    </row>
    <row r="11231" spans="2:2">
      <c r="B11231" s="124"/>
    </row>
    <row r="11232" spans="2:2">
      <c r="B11232" s="124"/>
    </row>
    <row r="11233" spans="2:2">
      <c r="B11233" s="124"/>
    </row>
    <row r="11234" spans="2:2">
      <c r="B11234" s="124"/>
    </row>
    <row r="11235" spans="2:2">
      <c r="B11235" s="124"/>
    </row>
    <row r="11236" spans="2:2">
      <c r="B11236" s="124"/>
    </row>
    <row r="11237" spans="2:2">
      <c r="B11237" s="124"/>
    </row>
    <row r="11238" spans="2:2">
      <c r="B11238" s="124"/>
    </row>
    <row r="11239" spans="2:2">
      <c r="B11239" s="124"/>
    </row>
    <row r="11240" spans="2:2">
      <c r="B11240" s="124"/>
    </row>
    <row r="11241" spans="2:2">
      <c r="B11241" s="124"/>
    </row>
    <row r="11242" spans="2:2">
      <c r="B11242" s="124"/>
    </row>
    <row r="11243" spans="2:2">
      <c r="B11243" s="124"/>
    </row>
    <row r="11244" spans="2:2">
      <c r="B11244" s="124"/>
    </row>
    <row r="11245" spans="2:2">
      <c r="B11245" s="124"/>
    </row>
    <row r="11246" spans="2:2">
      <c r="B11246" s="124"/>
    </row>
    <row r="11247" spans="2:2">
      <c r="B11247" s="124"/>
    </row>
    <row r="11248" spans="2:2">
      <c r="B11248" s="124"/>
    </row>
    <row r="11249" spans="2:2">
      <c r="B11249" s="124"/>
    </row>
    <row r="11250" spans="2:2">
      <c r="B11250" s="124"/>
    </row>
    <row r="11251" spans="2:2">
      <c r="B11251" s="124"/>
    </row>
    <row r="11252" spans="2:2">
      <c r="B11252" s="124"/>
    </row>
    <row r="11253" spans="2:2">
      <c r="B11253" s="124"/>
    </row>
    <row r="11254" spans="2:2">
      <c r="B11254" s="124"/>
    </row>
    <row r="11255" spans="2:2">
      <c r="B11255" s="124"/>
    </row>
    <row r="11256" spans="2:2">
      <c r="B11256" s="124"/>
    </row>
    <row r="11257" spans="2:2">
      <c r="B11257" s="124"/>
    </row>
    <row r="11258" spans="2:2">
      <c r="B11258" s="124"/>
    </row>
    <row r="11259" spans="2:2">
      <c r="B11259" s="124"/>
    </row>
    <row r="11260" spans="2:2">
      <c r="B11260" s="124"/>
    </row>
    <row r="11261" spans="2:2">
      <c r="B11261" s="124"/>
    </row>
    <row r="11262" spans="2:2">
      <c r="B11262" s="124"/>
    </row>
    <row r="11263" spans="2:2">
      <c r="B11263" s="124"/>
    </row>
    <row r="11264" spans="2:2">
      <c r="B11264" s="124"/>
    </row>
    <row r="11265" spans="2:2">
      <c r="B11265" s="124"/>
    </row>
    <row r="11266" spans="2:2">
      <c r="B11266" s="124"/>
    </row>
    <row r="11267" spans="2:2">
      <c r="B11267" s="124"/>
    </row>
    <row r="11268" spans="2:2">
      <c r="B11268" s="124"/>
    </row>
    <row r="11269" spans="2:2">
      <c r="B11269" s="124"/>
    </row>
    <row r="11270" spans="2:2">
      <c r="B11270" s="124"/>
    </row>
    <row r="11271" spans="2:2">
      <c r="B11271" s="124"/>
    </row>
    <row r="11272" spans="2:2">
      <c r="B11272" s="124"/>
    </row>
    <row r="11273" spans="2:2">
      <c r="B11273" s="124"/>
    </row>
    <row r="11274" spans="2:2">
      <c r="B11274" s="124"/>
    </row>
    <row r="11275" spans="2:2">
      <c r="B11275" s="124"/>
    </row>
    <row r="11276" spans="2:2">
      <c r="B11276" s="124"/>
    </row>
    <row r="11277" spans="2:2">
      <c r="B11277" s="124"/>
    </row>
    <row r="11278" spans="2:2">
      <c r="B11278" s="124"/>
    </row>
    <row r="11279" spans="2:2">
      <c r="B11279" s="124"/>
    </row>
    <row r="11280" spans="2:2">
      <c r="B11280" s="124"/>
    </row>
    <row r="11281" spans="2:2">
      <c r="B11281" s="124"/>
    </row>
    <row r="11282" spans="2:2">
      <c r="B11282" s="124"/>
    </row>
    <row r="11283" spans="2:2">
      <c r="B11283" s="124"/>
    </row>
    <row r="11284" spans="2:2">
      <c r="B11284" s="124"/>
    </row>
    <row r="11285" spans="2:2">
      <c r="B11285" s="124"/>
    </row>
    <row r="11286" spans="2:2">
      <c r="B11286" s="124"/>
    </row>
    <row r="11287" spans="2:2">
      <c r="B11287" s="124"/>
    </row>
    <row r="11288" spans="2:2">
      <c r="B11288" s="124"/>
    </row>
    <row r="11289" spans="2:2">
      <c r="B11289" s="124"/>
    </row>
    <row r="11290" spans="2:2">
      <c r="B11290" s="124"/>
    </row>
    <row r="11291" spans="2:2">
      <c r="B11291" s="124"/>
    </row>
    <row r="11292" spans="2:2">
      <c r="B11292" s="124"/>
    </row>
    <row r="11293" spans="2:2">
      <c r="B11293" s="124"/>
    </row>
    <row r="11294" spans="2:2">
      <c r="B11294" s="124"/>
    </row>
    <row r="11295" spans="2:2">
      <c r="B11295" s="124"/>
    </row>
    <row r="11296" spans="2:2">
      <c r="B11296" s="124"/>
    </row>
    <row r="11297" spans="2:2">
      <c r="B11297" s="124"/>
    </row>
    <row r="11298" spans="2:2">
      <c r="B11298" s="124"/>
    </row>
    <row r="11299" spans="2:2">
      <c r="B11299" s="124"/>
    </row>
    <row r="11300" spans="2:2">
      <c r="B11300" s="124"/>
    </row>
    <row r="11301" spans="2:2">
      <c r="B11301" s="124"/>
    </row>
    <row r="11302" spans="2:2">
      <c r="B11302" s="124"/>
    </row>
    <row r="11303" spans="2:2">
      <c r="B11303" s="124"/>
    </row>
    <row r="11304" spans="2:2">
      <c r="B11304" s="124"/>
    </row>
    <row r="11305" spans="2:2">
      <c r="B11305" s="124"/>
    </row>
    <row r="11306" spans="2:2">
      <c r="B11306" s="124"/>
    </row>
    <row r="11307" spans="2:2">
      <c r="B11307" s="124"/>
    </row>
    <row r="11308" spans="2:2">
      <c r="B11308" s="124"/>
    </row>
    <row r="11309" spans="2:2">
      <c r="B11309" s="124"/>
    </row>
    <row r="11310" spans="2:2">
      <c r="B11310" s="124"/>
    </row>
    <row r="11311" spans="2:2">
      <c r="B11311" s="124"/>
    </row>
    <row r="11312" spans="2:2">
      <c r="B11312" s="124"/>
    </row>
    <row r="11313" spans="2:2">
      <c r="B11313" s="124"/>
    </row>
    <row r="11314" spans="2:2">
      <c r="B11314" s="124"/>
    </row>
    <row r="11315" spans="2:2">
      <c r="B11315" s="124"/>
    </row>
    <row r="11316" spans="2:2">
      <c r="B11316" s="124"/>
    </row>
    <row r="11317" spans="2:2">
      <c r="B11317" s="124"/>
    </row>
    <row r="11318" spans="2:2">
      <c r="B11318" s="124"/>
    </row>
    <row r="11319" spans="2:2">
      <c r="B11319" s="124"/>
    </row>
    <row r="11320" spans="2:2">
      <c r="B11320" s="124"/>
    </row>
    <row r="11321" spans="2:2">
      <c r="B11321" s="124"/>
    </row>
    <row r="11322" spans="2:2">
      <c r="B11322" s="124"/>
    </row>
    <row r="11323" spans="2:2">
      <c r="B11323" s="124"/>
    </row>
    <row r="11324" spans="2:2">
      <c r="B11324" s="124"/>
    </row>
    <row r="11325" spans="2:2">
      <c r="B11325" s="124"/>
    </row>
    <row r="11326" spans="2:2">
      <c r="B11326" s="124"/>
    </row>
    <row r="11327" spans="2:2">
      <c r="B11327" s="124"/>
    </row>
    <row r="11328" spans="2:2">
      <c r="B11328" s="124"/>
    </row>
    <row r="11329" spans="2:2">
      <c r="B11329" s="124"/>
    </row>
    <row r="11330" spans="2:2">
      <c r="B11330" s="124"/>
    </row>
    <row r="11331" spans="2:2">
      <c r="B11331" s="124"/>
    </row>
    <row r="11332" spans="2:2">
      <c r="B11332" s="124"/>
    </row>
    <row r="11333" spans="2:2">
      <c r="B11333" s="124"/>
    </row>
    <row r="11334" spans="2:2">
      <c r="B11334" s="124"/>
    </row>
    <row r="11335" spans="2:2">
      <c r="B11335" s="124"/>
    </row>
    <row r="11336" spans="2:2">
      <c r="B11336" s="124"/>
    </row>
    <row r="11337" spans="2:2">
      <c r="B11337" s="124"/>
    </row>
    <row r="11338" spans="2:2">
      <c r="B11338" s="124"/>
    </row>
    <row r="11339" spans="2:2">
      <c r="B11339" s="124"/>
    </row>
    <row r="11340" spans="2:2">
      <c r="B11340" s="124"/>
    </row>
    <row r="11341" spans="2:2">
      <c r="B11341" s="124"/>
    </row>
    <row r="11342" spans="2:2">
      <c r="B11342" s="124"/>
    </row>
    <row r="11343" spans="2:2">
      <c r="B11343" s="124"/>
    </row>
    <row r="11344" spans="2:2">
      <c r="B11344" s="124"/>
    </row>
    <row r="11345" spans="2:2">
      <c r="B11345" s="124"/>
    </row>
    <row r="11346" spans="2:2">
      <c r="B11346" s="124"/>
    </row>
    <row r="11347" spans="2:2">
      <c r="B11347" s="124"/>
    </row>
    <row r="11348" spans="2:2">
      <c r="B11348" s="124"/>
    </row>
    <row r="11349" spans="2:2">
      <c r="B11349" s="124"/>
    </row>
    <row r="11350" spans="2:2">
      <c r="B11350" s="124"/>
    </row>
    <row r="11351" spans="2:2">
      <c r="B11351" s="124"/>
    </row>
    <row r="11352" spans="2:2">
      <c r="B11352" s="124"/>
    </row>
    <row r="11353" spans="2:2">
      <c r="B11353" s="124"/>
    </row>
    <row r="11354" spans="2:2">
      <c r="B11354" s="124"/>
    </row>
    <row r="11355" spans="2:2">
      <c r="B11355" s="124"/>
    </row>
    <row r="11356" spans="2:2">
      <c r="B11356" s="124"/>
    </row>
    <row r="11357" spans="2:2">
      <c r="B11357" s="124"/>
    </row>
    <row r="11358" spans="2:2">
      <c r="B11358" s="124"/>
    </row>
    <row r="11359" spans="2:2">
      <c r="B11359" s="124"/>
    </row>
    <row r="11360" spans="2:2">
      <c r="B11360" s="124"/>
    </row>
    <row r="11361" spans="2:2">
      <c r="B11361" s="124"/>
    </row>
    <row r="11362" spans="2:2">
      <c r="B11362" s="124"/>
    </row>
    <row r="11363" spans="2:2">
      <c r="B11363" s="124"/>
    </row>
    <row r="11364" spans="2:2">
      <c r="B11364" s="124"/>
    </row>
    <row r="11365" spans="2:2">
      <c r="B11365" s="124"/>
    </row>
    <row r="11366" spans="2:2">
      <c r="B11366" s="124"/>
    </row>
    <row r="11367" spans="2:2">
      <c r="B11367" s="124"/>
    </row>
    <row r="11368" spans="2:2">
      <c r="B11368" s="124"/>
    </row>
    <row r="11369" spans="2:2">
      <c r="B11369" s="124"/>
    </row>
    <row r="11370" spans="2:2">
      <c r="B11370" s="124"/>
    </row>
    <row r="11371" spans="2:2">
      <c r="B11371" s="124"/>
    </row>
    <row r="11372" spans="2:2">
      <c r="B11372" s="124"/>
    </row>
    <row r="11373" spans="2:2">
      <c r="B11373" s="124"/>
    </row>
    <row r="11374" spans="2:2">
      <c r="B11374" s="124"/>
    </row>
    <row r="11375" spans="2:2">
      <c r="B11375" s="124"/>
    </row>
    <row r="11376" spans="2:2">
      <c r="B11376" s="124"/>
    </row>
    <row r="11377" spans="2:2">
      <c r="B11377" s="124"/>
    </row>
    <row r="11378" spans="2:2">
      <c r="B11378" s="124"/>
    </row>
    <row r="11379" spans="2:2">
      <c r="B11379" s="124"/>
    </row>
    <row r="11380" spans="2:2">
      <c r="B11380" s="124"/>
    </row>
    <row r="11381" spans="2:2">
      <c r="B11381" s="124"/>
    </row>
    <row r="11382" spans="2:2">
      <c r="B11382" s="124"/>
    </row>
    <row r="11383" spans="2:2">
      <c r="B11383" s="124"/>
    </row>
    <row r="11384" spans="2:2">
      <c r="B11384" s="124"/>
    </row>
    <row r="11385" spans="2:2">
      <c r="B11385" s="124"/>
    </row>
    <row r="11386" spans="2:2">
      <c r="B11386" s="124"/>
    </row>
    <row r="11387" spans="2:2">
      <c r="B11387" s="124"/>
    </row>
    <row r="11388" spans="2:2">
      <c r="B11388" s="124"/>
    </row>
    <row r="11389" spans="2:2">
      <c r="B11389" s="124"/>
    </row>
    <row r="11390" spans="2:2">
      <c r="B11390" s="124"/>
    </row>
    <row r="11391" spans="2:2">
      <c r="B11391" s="124"/>
    </row>
    <row r="11392" spans="2:2">
      <c r="B11392" s="124"/>
    </row>
    <row r="11393" spans="2:2">
      <c r="B11393" s="124"/>
    </row>
    <row r="11394" spans="2:2">
      <c r="B11394" s="124"/>
    </row>
    <row r="11395" spans="2:2">
      <c r="B11395" s="124"/>
    </row>
    <row r="11396" spans="2:2">
      <c r="B11396" s="124"/>
    </row>
    <row r="11397" spans="2:2">
      <c r="B11397" s="124"/>
    </row>
    <row r="11398" spans="2:2">
      <c r="B11398" s="124"/>
    </row>
    <row r="11399" spans="2:2">
      <c r="B11399" s="124"/>
    </row>
    <row r="11400" spans="2:2">
      <c r="B11400" s="124"/>
    </row>
    <row r="11401" spans="2:2">
      <c r="B11401" s="124"/>
    </row>
    <row r="11402" spans="2:2">
      <c r="B11402" s="124"/>
    </row>
    <row r="11403" spans="2:2">
      <c r="B11403" s="124"/>
    </row>
    <row r="11404" spans="2:2">
      <c r="B11404" s="124"/>
    </row>
    <row r="11405" spans="2:2">
      <c r="B11405" s="124"/>
    </row>
    <row r="11406" spans="2:2">
      <c r="B11406" s="124"/>
    </row>
    <row r="11407" spans="2:2">
      <c r="B11407" s="124"/>
    </row>
    <row r="11408" spans="2:2">
      <c r="B11408" s="124"/>
    </row>
    <row r="11409" spans="2:2">
      <c r="B11409" s="124"/>
    </row>
    <row r="11410" spans="2:2">
      <c r="B11410" s="124"/>
    </row>
    <row r="11411" spans="2:2">
      <c r="B11411" s="124"/>
    </row>
    <row r="11412" spans="2:2">
      <c r="B11412" s="124"/>
    </row>
    <row r="11413" spans="2:2">
      <c r="B11413" s="124"/>
    </row>
    <row r="11414" spans="2:2">
      <c r="B11414" s="124"/>
    </row>
    <row r="11415" spans="2:2">
      <c r="B11415" s="124"/>
    </row>
    <row r="11416" spans="2:2">
      <c r="B11416" s="124"/>
    </row>
    <row r="11417" spans="2:2">
      <c r="B11417" s="124"/>
    </row>
    <row r="11418" spans="2:2">
      <c r="B11418" s="124"/>
    </row>
    <row r="11419" spans="2:2">
      <c r="B11419" s="124"/>
    </row>
    <row r="11420" spans="2:2">
      <c r="B11420" s="124"/>
    </row>
    <row r="11421" spans="2:2">
      <c r="B11421" s="124"/>
    </row>
    <row r="11422" spans="2:2">
      <c r="B11422" s="124"/>
    </row>
    <row r="11423" spans="2:2">
      <c r="B11423" s="124"/>
    </row>
    <row r="11424" spans="2:2">
      <c r="B11424" s="124"/>
    </row>
    <row r="11425" spans="2:2">
      <c r="B11425" s="124"/>
    </row>
    <row r="11426" spans="2:2">
      <c r="B11426" s="124"/>
    </row>
    <row r="11427" spans="2:2">
      <c r="B11427" s="124"/>
    </row>
    <row r="11428" spans="2:2">
      <c r="B11428" s="124"/>
    </row>
    <row r="11429" spans="2:2">
      <c r="B11429" s="124"/>
    </row>
    <row r="11430" spans="2:2">
      <c r="B11430" s="124"/>
    </row>
    <row r="11431" spans="2:2">
      <c r="B11431" s="124"/>
    </row>
    <row r="11432" spans="2:2">
      <c r="B11432" s="124"/>
    </row>
    <row r="11433" spans="2:2">
      <c r="B11433" s="124"/>
    </row>
    <row r="11434" spans="2:2">
      <c r="B11434" s="124"/>
    </row>
    <row r="11435" spans="2:2">
      <c r="B11435" s="124"/>
    </row>
    <row r="11436" spans="2:2">
      <c r="B11436" s="124"/>
    </row>
    <row r="11437" spans="2:2">
      <c r="B11437" s="124"/>
    </row>
    <row r="11438" spans="2:2">
      <c r="B11438" s="124"/>
    </row>
    <row r="11439" spans="2:2">
      <c r="B11439" s="124"/>
    </row>
    <row r="11440" spans="2:2">
      <c r="B11440" s="124"/>
    </row>
    <row r="11441" spans="2:2">
      <c r="B11441" s="124"/>
    </row>
    <row r="11442" spans="2:2">
      <c r="B11442" s="124"/>
    </row>
    <row r="11443" spans="2:2">
      <c r="B11443" s="124"/>
    </row>
    <row r="11444" spans="2:2">
      <c r="B11444" s="124"/>
    </row>
    <row r="11445" spans="2:2">
      <c r="B11445" s="124"/>
    </row>
    <row r="11446" spans="2:2">
      <c r="B11446" s="124"/>
    </row>
    <row r="11447" spans="2:2">
      <c r="B11447" s="124"/>
    </row>
    <row r="11448" spans="2:2">
      <c r="B11448" s="124"/>
    </row>
    <row r="11449" spans="2:2">
      <c r="B11449" s="124"/>
    </row>
    <row r="11450" spans="2:2">
      <c r="B11450" s="124"/>
    </row>
    <row r="11451" spans="2:2">
      <c r="B11451" s="124"/>
    </row>
    <row r="11452" spans="2:2">
      <c r="B11452" s="124"/>
    </row>
    <row r="11453" spans="2:2">
      <c r="B11453" s="124"/>
    </row>
    <row r="11454" spans="2:2">
      <c r="B11454" s="124"/>
    </row>
    <row r="11455" spans="2:2">
      <c r="B11455" s="124"/>
    </row>
    <row r="11456" spans="2:2">
      <c r="B11456" s="124"/>
    </row>
    <row r="11457" spans="2:2">
      <c r="B11457" s="124"/>
    </row>
    <row r="11458" spans="2:2">
      <c r="B11458" s="124"/>
    </row>
    <row r="11459" spans="2:2">
      <c r="B11459" s="124"/>
    </row>
    <row r="11460" spans="2:2">
      <c r="B11460" s="124"/>
    </row>
    <row r="11461" spans="2:2">
      <c r="B11461" s="124"/>
    </row>
    <row r="11462" spans="2:2">
      <c r="B11462" s="124"/>
    </row>
    <row r="11463" spans="2:2">
      <c r="B11463" s="124"/>
    </row>
    <row r="11464" spans="2:2">
      <c r="B11464" s="124"/>
    </row>
    <row r="11465" spans="2:2">
      <c r="B11465" s="124"/>
    </row>
    <row r="11466" spans="2:2">
      <c r="B11466" s="124"/>
    </row>
    <row r="11467" spans="2:2">
      <c r="B11467" s="124"/>
    </row>
    <row r="11468" spans="2:2">
      <c r="B11468" s="124"/>
    </row>
    <row r="11469" spans="2:2">
      <c r="B11469" s="124"/>
    </row>
    <row r="11470" spans="2:2">
      <c r="B11470" s="124"/>
    </row>
    <row r="11471" spans="2:2">
      <c r="B11471" s="124"/>
    </row>
    <row r="11472" spans="2:2">
      <c r="B11472" s="124"/>
    </row>
    <row r="11473" spans="2:2">
      <c r="B11473" s="124"/>
    </row>
    <row r="11474" spans="2:2">
      <c r="B11474" s="124"/>
    </row>
    <row r="11475" spans="2:2">
      <c r="B11475" s="124"/>
    </row>
    <row r="11476" spans="2:2">
      <c r="B11476" s="124"/>
    </row>
    <row r="11477" spans="2:2">
      <c r="B11477" s="124"/>
    </row>
    <row r="11478" spans="2:2">
      <c r="B11478" s="124"/>
    </row>
    <row r="11479" spans="2:2">
      <c r="B11479" s="124"/>
    </row>
    <row r="11480" spans="2:2">
      <c r="B11480" s="124"/>
    </row>
    <row r="11481" spans="2:2">
      <c r="B11481" s="124"/>
    </row>
    <row r="11482" spans="2:2">
      <c r="B11482" s="124"/>
    </row>
    <row r="11483" spans="2:2">
      <c r="B11483" s="124"/>
    </row>
    <row r="11484" spans="2:2">
      <c r="B11484" s="124"/>
    </row>
    <row r="11485" spans="2:2">
      <c r="B11485" s="124"/>
    </row>
    <row r="11486" spans="2:2">
      <c r="B11486" s="124"/>
    </row>
    <row r="11487" spans="2:2">
      <c r="B11487" s="124"/>
    </row>
    <row r="11488" spans="2:2">
      <c r="B11488" s="124"/>
    </row>
    <row r="11489" spans="2:2">
      <c r="B11489" s="124"/>
    </row>
    <row r="11490" spans="2:2">
      <c r="B11490" s="124"/>
    </row>
    <row r="11491" spans="2:2">
      <c r="B11491" s="124"/>
    </row>
    <row r="11492" spans="2:2">
      <c r="B11492" s="124"/>
    </row>
    <row r="11493" spans="2:2">
      <c r="B11493" s="124"/>
    </row>
    <row r="11494" spans="2:2">
      <c r="B11494" s="124"/>
    </row>
    <row r="11495" spans="2:2">
      <c r="B11495" s="124"/>
    </row>
    <row r="11496" spans="2:2">
      <c r="B11496" s="124"/>
    </row>
    <row r="11497" spans="2:2">
      <c r="B11497" s="124"/>
    </row>
    <row r="11498" spans="2:2">
      <c r="B11498" s="124"/>
    </row>
    <row r="11499" spans="2:2">
      <c r="B11499" s="124"/>
    </row>
    <row r="11500" spans="2:2">
      <c r="B11500" s="124"/>
    </row>
    <row r="11501" spans="2:2">
      <c r="B11501" s="124"/>
    </row>
    <row r="11502" spans="2:2">
      <c r="B11502" s="124"/>
    </row>
    <row r="11503" spans="2:2">
      <c r="B11503" s="124"/>
    </row>
    <row r="11504" spans="2:2">
      <c r="B11504" s="124"/>
    </row>
    <row r="11505" spans="2:2">
      <c r="B11505" s="124"/>
    </row>
    <row r="11506" spans="2:2">
      <c r="B11506" s="124"/>
    </row>
    <row r="11507" spans="2:2">
      <c r="B11507" s="124"/>
    </row>
    <row r="11508" spans="2:2">
      <c r="B11508" s="124"/>
    </row>
    <row r="11509" spans="2:2">
      <c r="B11509" s="124"/>
    </row>
    <row r="11510" spans="2:2">
      <c r="B11510" s="124"/>
    </row>
    <row r="11511" spans="2:2">
      <c r="B11511" s="124"/>
    </row>
    <row r="11512" spans="2:2">
      <c r="B11512" s="124"/>
    </row>
    <row r="11513" spans="2:2">
      <c r="B11513" s="124"/>
    </row>
    <row r="11514" spans="2:2">
      <c r="B11514" s="124"/>
    </row>
    <row r="11515" spans="2:2">
      <c r="B11515" s="124"/>
    </row>
    <row r="11516" spans="2:2">
      <c r="B11516" s="124"/>
    </row>
    <row r="11517" spans="2:2">
      <c r="B11517" s="124"/>
    </row>
    <row r="11518" spans="2:2">
      <c r="B11518" s="124"/>
    </row>
    <row r="11519" spans="2:2">
      <c r="B11519" s="124"/>
    </row>
    <row r="11520" spans="2:2">
      <c r="B11520" s="124"/>
    </row>
    <row r="11521" spans="2:2">
      <c r="B11521" s="124"/>
    </row>
    <row r="11522" spans="2:2">
      <c r="B11522" s="124"/>
    </row>
    <row r="11523" spans="2:2">
      <c r="B11523" s="124"/>
    </row>
    <row r="11524" spans="2:2">
      <c r="B11524" s="124"/>
    </row>
    <row r="11525" spans="2:2">
      <c r="B11525" s="124"/>
    </row>
    <row r="11526" spans="2:2">
      <c r="B11526" s="124"/>
    </row>
    <row r="11527" spans="2:2">
      <c r="B11527" s="124"/>
    </row>
    <row r="11528" spans="2:2">
      <c r="B11528" s="124"/>
    </row>
    <row r="11529" spans="2:2">
      <c r="B11529" s="124"/>
    </row>
    <row r="11530" spans="2:2">
      <c r="B11530" s="124"/>
    </row>
    <row r="11531" spans="2:2">
      <c r="B11531" s="124"/>
    </row>
    <row r="11532" spans="2:2">
      <c r="B11532" s="124"/>
    </row>
    <row r="11533" spans="2:2">
      <c r="B11533" s="124"/>
    </row>
    <row r="11534" spans="2:2">
      <c r="B11534" s="124"/>
    </row>
    <row r="11535" spans="2:2">
      <c r="B11535" s="124"/>
    </row>
    <row r="11536" spans="2:2">
      <c r="B11536" s="124"/>
    </row>
    <row r="11537" spans="2:2">
      <c r="B11537" s="124"/>
    </row>
    <row r="11538" spans="2:2">
      <c r="B11538" s="124"/>
    </row>
    <row r="11539" spans="2:2">
      <c r="B11539" s="124"/>
    </row>
    <row r="11540" spans="2:2">
      <c r="B11540" s="124"/>
    </row>
    <row r="11541" spans="2:2">
      <c r="B11541" s="124"/>
    </row>
    <row r="11542" spans="2:2">
      <c r="B11542" s="124"/>
    </row>
    <row r="11543" spans="2:2">
      <c r="B11543" s="124"/>
    </row>
    <row r="11544" spans="2:2">
      <c r="B11544" s="124"/>
    </row>
    <row r="11545" spans="2:2">
      <c r="B11545" s="124"/>
    </row>
    <row r="11546" spans="2:2">
      <c r="B11546" s="124"/>
    </row>
    <row r="11547" spans="2:2">
      <c r="B11547" s="124"/>
    </row>
    <row r="11548" spans="2:2">
      <c r="B11548" s="124"/>
    </row>
    <row r="11549" spans="2:2">
      <c r="B11549" s="124"/>
    </row>
    <row r="11550" spans="2:2">
      <c r="B11550" s="124"/>
    </row>
    <row r="11551" spans="2:2">
      <c r="B11551" s="124"/>
    </row>
    <row r="11552" spans="2:2">
      <c r="B11552" s="124"/>
    </row>
    <row r="11553" spans="2:2">
      <c r="B11553" s="124"/>
    </row>
    <row r="11554" spans="2:2">
      <c r="B11554" s="124"/>
    </row>
    <row r="11555" spans="2:2">
      <c r="B11555" s="124"/>
    </row>
    <row r="11556" spans="2:2">
      <c r="B11556" s="124"/>
    </row>
    <row r="11557" spans="2:2">
      <c r="B11557" s="124"/>
    </row>
    <row r="11558" spans="2:2">
      <c r="B11558" s="124"/>
    </row>
    <row r="11559" spans="2:2">
      <c r="B11559" s="124"/>
    </row>
    <row r="11560" spans="2:2">
      <c r="B11560" s="124"/>
    </row>
    <row r="11561" spans="2:2">
      <c r="B11561" s="124"/>
    </row>
    <row r="11562" spans="2:2">
      <c r="B11562" s="124"/>
    </row>
    <row r="11563" spans="2:2">
      <c r="B11563" s="124"/>
    </row>
    <row r="11564" spans="2:2">
      <c r="B11564" s="124"/>
    </row>
    <row r="11565" spans="2:2">
      <c r="B11565" s="124"/>
    </row>
    <row r="11566" spans="2:2">
      <c r="B11566" s="124"/>
    </row>
    <row r="11567" spans="2:2">
      <c r="B11567" s="124"/>
    </row>
    <row r="11568" spans="2:2">
      <c r="B11568" s="124"/>
    </row>
    <row r="11569" spans="2:2">
      <c r="B11569" s="124"/>
    </row>
    <row r="11570" spans="2:2">
      <c r="B11570" s="124"/>
    </row>
    <row r="11571" spans="2:2">
      <c r="B11571" s="124"/>
    </row>
    <row r="11572" spans="2:2">
      <c r="B11572" s="124"/>
    </row>
    <row r="11573" spans="2:2">
      <c r="B11573" s="124"/>
    </row>
    <row r="11574" spans="2:2">
      <c r="B11574" s="124"/>
    </row>
    <row r="11575" spans="2:2">
      <c r="B11575" s="124"/>
    </row>
    <row r="11576" spans="2:2">
      <c r="B11576" s="124"/>
    </row>
    <row r="11577" spans="2:2">
      <c r="B11577" s="124"/>
    </row>
    <row r="11578" spans="2:2">
      <c r="B11578" s="124"/>
    </row>
    <row r="11579" spans="2:2">
      <c r="B11579" s="124"/>
    </row>
    <row r="11580" spans="2:2">
      <c r="B11580" s="124"/>
    </row>
    <row r="11581" spans="2:2">
      <c r="B11581" s="124"/>
    </row>
    <row r="11582" spans="2:2">
      <c r="B11582" s="124"/>
    </row>
    <row r="11583" spans="2:2">
      <c r="B11583" s="124"/>
    </row>
    <row r="11584" spans="2:2">
      <c r="B11584" s="124"/>
    </row>
    <row r="11585" spans="2:2">
      <c r="B11585" s="124"/>
    </row>
    <row r="11586" spans="2:2">
      <c r="B11586" s="124"/>
    </row>
    <row r="11587" spans="2:2">
      <c r="B11587" s="124"/>
    </row>
    <row r="11588" spans="2:2">
      <c r="B11588" s="124"/>
    </row>
    <row r="11589" spans="2:2">
      <c r="B11589" s="124"/>
    </row>
    <row r="11590" spans="2:2">
      <c r="B11590" s="124"/>
    </row>
    <row r="11591" spans="2:2">
      <c r="B11591" s="124"/>
    </row>
    <row r="11592" spans="2:2">
      <c r="B11592" s="124"/>
    </row>
    <row r="11593" spans="2:2">
      <c r="B11593" s="124"/>
    </row>
    <row r="11594" spans="2:2">
      <c r="B11594" s="124"/>
    </row>
    <row r="11595" spans="2:2">
      <c r="B11595" s="124"/>
    </row>
    <row r="11596" spans="2:2">
      <c r="B11596" s="124"/>
    </row>
    <row r="11597" spans="2:2">
      <c r="B11597" s="124"/>
    </row>
    <row r="11598" spans="2:2">
      <c r="B11598" s="124"/>
    </row>
    <row r="11599" spans="2:2">
      <c r="B11599" s="124"/>
    </row>
    <row r="11600" spans="2:2">
      <c r="B11600" s="124"/>
    </row>
    <row r="11601" spans="2:2">
      <c r="B11601" s="124"/>
    </row>
    <row r="11602" spans="2:2">
      <c r="B11602" s="124"/>
    </row>
    <row r="11603" spans="2:2">
      <c r="B11603" s="124"/>
    </row>
    <row r="11604" spans="2:2">
      <c r="B11604" s="124"/>
    </row>
    <row r="11605" spans="2:2">
      <c r="B11605" s="124"/>
    </row>
    <row r="11606" spans="2:2">
      <c r="B11606" s="124"/>
    </row>
    <row r="11607" spans="2:2">
      <c r="B11607" s="124"/>
    </row>
    <row r="11608" spans="2:2">
      <c r="B11608" s="124"/>
    </row>
    <row r="11609" spans="2:2">
      <c r="B11609" s="124"/>
    </row>
    <row r="11610" spans="2:2">
      <c r="B11610" s="124"/>
    </row>
    <row r="11611" spans="2:2">
      <c r="B11611" s="124"/>
    </row>
    <row r="11612" spans="2:2">
      <c r="B11612" s="124"/>
    </row>
    <row r="11613" spans="2:2">
      <c r="B11613" s="124"/>
    </row>
    <row r="11614" spans="2:2">
      <c r="B11614" s="124"/>
    </row>
    <row r="11615" spans="2:2">
      <c r="B11615" s="124"/>
    </row>
    <row r="11616" spans="2:2">
      <c r="B11616" s="124"/>
    </row>
    <row r="11617" spans="2:2">
      <c r="B11617" s="124"/>
    </row>
    <row r="11618" spans="2:2">
      <c r="B11618" s="124"/>
    </row>
    <row r="11619" spans="2:2">
      <c r="B11619" s="124"/>
    </row>
    <row r="11620" spans="2:2">
      <c r="B11620" s="124"/>
    </row>
    <row r="11621" spans="2:2">
      <c r="B11621" s="124"/>
    </row>
    <row r="11622" spans="2:2">
      <c r="B11622" s="124"/>
    </row>
    <row r="11623" spans="2:2">
      <c r="B11623" s="124"/>
    </row>
    <row r="11624" spans="2:2">
      <c r="B11624" s="124"/>
    </row>
    <row r="11625" spans="2:2">
      <c r="B11625" s="124"/>
    </row>
    <row r="11626" spans="2:2">
      <c r="B11626" s="124"/>
    </row>
    <row r="11627" spans="2:2">
      <c r="B11627" s="124"/>
    </row>
    <row r="11628" spans="2:2">
      <c r="B11628" s="124"/>
    </row>
    <row r="11629" spans="2:2">
      <c r="B11629" s="124"/>
    </row>
    <row r="11630" spans="2:2">
      <c r="B11630" s="124"/>
    </row>
    <row r="11631" spans="2:2">
      <c r="B11631" s="124"/>
    </row>
    <row r="11632" spans="2:2">
      <c r="B11632" s="124"/>
    </row>
    <row r="11633" spans="2:2">
      <c r="B11633" s="124"/>
    </row>
    <row r="11634" spans="2:2">
      <c r="B11634" s="124"/>
    </row>
    <row r="11635" spans="2:2">
      <c r="B11635" s="124"/>
    </row>
    <row r="11636" spans="2:2">
      <c r="B11636" s="124"/>
    </row>
    <row r="11637" spans="2:2">
      <c r="B11637" s="124"/>
    </row>
    <row r="11638" spans="2:2">
      <c r="B11638" s="124"/>
    </row>
    <row r="11639" spans="2:2">
      <c r="B11639" s="124"/>
    </row>
    <row r="11640" spans="2:2">
      <c r="B11640" s="124"/>
    </row>
    <row r="11641" spans="2:2">
      <c r="B11641" s="124"/>
    </row>
    <row r="11642" spans="2:2">
      <c r="B11642" s="124"/>
    </row>
    <row r="11643" spans="2:2">
      <c r="B11643" s="124"/>
    </row>
    <row r="11644" spans="2:2">
      <c r="B11644" s="124"/>
    </row>
    <row r="11645" spans="2:2">
      <c r="B11645" s="124"/>
    </row>
    <row r="11646" spans="2:2">
      <c r="B11646" s="124"/>
    </row>
    <row r="11647" spans="2:2">
      <c r="B11647" s="124"/>
    </row>
    <row r="11648" spans="2:2">
      <c r="B11648" s="124"/>
    </row>
    <row r="11649" spans="2:2">
      <c r="B11649" s="124"/>
    </row>
    <row r="11650" spans="2:2">
      <c r="B11650" s="124"/>
    </row>
    <row r="11651" spans="2:2">
      <c r="B11651" s="124"/>
    </row>
    <row r="11652" spans="2:2">
      <c r="B11652" s="124"/>
    </row>
    <row r="11653" spans="2:2">
      <c r="B11653" s="124"/>
    </row>
    <row r="11654" spans="2:2">
      <c r="B11654" s="124"/>
    </row>
    <row r="11655" spans="2:2">
      <c r="B11655" s="124"/>
    </row>
    <row r="11656" spans="2:2">
      <c r="B11656" s="124"/>
    </row>
    <row r="11657" spans="2:2">
      <c r="B11657" s="124"/>
    </row>
    <row r="11658" spans="2:2">
      <c r="B11658" s="124"/>
    </row>
    <row r="11659" spans="2:2">
      <c r="B11659" s="124"/>
    </row>
    <row r="11660" spans="2:2">
      <c r="B11660" s="124"/>
    </row>
    <row r="11661" spans="2:2">
      <c r="B11661" s="124"/>
    </row>
    <row r="11662" spans="2:2">
      <c r="B11662" s="124"/>
    </row>
    <row r="11663" spans="2:2">
      <c r="B11663" s="124"/>
    </row>
    <row r="11664" spans="2:2">
      <c r="B11664" s="124"/>
    </row>
    <row r="11665" spans="2:2">
      <c r="B11665" s="124"/>
    </row>
    <row r="11666" spans="2:2">
      <c r="B11666" s="124"/>
    </row>
    <row r="11667" spans="2:2">
      <c r="B11667" s="124"/>
    </row>
    <row r="11668" spans="2:2">
      <c r="B11668" s="124"/>
    </row>
    <row r="11669" spans="2:2">
      <c r="B11669" s="124"/>
    </row>
    <row r="11670" spans="2:2">
      <c r="B11670" s="124"/>
    </row>
    <row r="11671" spans="2:2">
      <c r="B11671" s="124"/>
    </row>
    <row r="11672" spans="2:2">
      <c r="B11672" s="124"/>
    </row>
    <row r="11673" spans="2:2">
      <c r="B11673" s="124"/>
    </row>
    <row r="11674" spans="2:2">
      <c r="B11674" s="124"/>
    </row>
    <row r="11675" spans="2:2">
      <c r="B11675" s="124"/>
    </row>
    <row r="11676" spans="2:2">
      <c r="B11676" s="124"/>
    </row>
    <row r="11677" spans="2:2">
      <c r="B11677" s="124"/>
    </row>
    <row r="11678" spans="2:2">
      <c r="B11678" s="124"/>
    </row>
    <row r="11679" spans="2:2">
      <c r="B11679" s="124"/>
    </row>
    <row r="11680" spans="2:2">
      <c r="B11680" s="124"/>
    </row>
    <row r="11681" spans="2:2">
      <c r="B11681" s="124"/>
    </row>
    <row r="11682" spans="2:2">
      <c r="B11682" s="124"/>
    </row>
    <row r="11683" spans="2:2">
      <c r="B11683" s="124"/>
    </row>
    <row r="11684" spans="2:2">
      <c r="B11684" s="124"/>
    </row>
    <row r="11685" spans="2:2">
      <c r="B11685" s="124"/>
    </row>
    <row r="11686" spans="2:2">
      <c r="B11686" s="124"/>
    </row>
    <row r="11687" spans="2:2">
      <c r="B11687" s="124"/>
    </row>
    <row r="11688" spans="2:2">
      <c r="B11688" s="124"/>
    </row>
    <row r="11689" spans="2:2">
      <c r="B11689" s="124"/>
    </row>
    <row r="11690" spans="2:2">
      <c r="B11690" s="124"/>
    </row>
    <row r="11691" spans="2:2">
      <c r="B11691" s="124"/>
    </row>
    <row r="11692" spans="2:2">
      <c r="B11692" s="124"/>
    </row>
    <row r="11693" spans="2:2">
      <c r="B11693" s="124"/>
    </row>
    <row r="11694" spans="2:2">
      <c r="B11694" s="124"/>
    </row>
    <row r="11695" spans="2:2">
      <c r="B11695" s="124"/>
    </row>
    <row r="11696" spans="2:2">
      <c r="B11696" s="124"/>
    </row>
    <row r="11697" spans="2:2">
      <c r="B11697" s="124"/>
    </row>
    <row r="11698" spans="2:2">
      <c r="B11698" s="124"/>
    </row>
    <row r="11699" spans="2:2">
      <c r="B11699" s="124"/>
    </row>
    <row r="11700" spans="2:2">
      <c r="B11700" s="124"/>
    </row>
    <row r="11701" spans="2:2">
      <c r="B11701" s="124"/>
    </row>
    <row r="11702" spans="2:2">
      <c r="B11702" s="124"/>
    </row>
    <row r="11703" spans="2:2">
      <c r="B11703" s="124"/>
    </row>
    <row r="11704" spans="2:2">
      <c r="B11704" s="124"/>
    </row>
    <row r="11705" spans="2:2">
      <c r="B11705" s="124"/>
    </row>
    <row r="11706" spans="2:2">
      <c r="B11706" s="124"/>
    </row>
    <row r="11707" spans="2:2">
      <c r="B11707" s="124"/>
    </row>
    <row r="11708" spans="2:2">
      <c r="B11708" s="124"/>
    </row>
    <row r="11709" spans="2:2">
      <c r="B11709" s="124"/>
    </row>
    <row r="11710" spans="2:2">
      <c r="B11710" s="124"/>
    </row>
    <row r="11711" spans="2:2">
      <c r="B11711" s="124"/>
    </row>
    <row r="11712" spans="2:2">
      <c r="B11712" s="124"/>
    </row>
    <row r="11713" spans="2:2">
      <c r="B11713" s="124"/>
    </row>
    <row r="11714" spans="2:2">
      <c r="B11714" s="124"/>
    </row>
    <row r="11715" spans="2:2">
      <c r="B11715" s="124"/>
    </row>
    <row r="11716" spans="2:2">
      <c r="B11716" s="124"/>
    </row>
    <row r="11717" spans="2:2">
      <c r="B11717" s="124"/>
    </row>
    <row r="11718" spans="2:2">
      <c r="B11718" s="124"/>
    </row>
    <row r="11719" spans="2:2">
      <c r="B11719" s="124"/>
    </row>
    <row r="11720" spans="2:2">
      <c r="B11720" s="124"/>
    </row>
    <row r="11721" spans="2:2">
      <c r="B11721" s="124"/>
    </row>
    <row r="11722" spans="2:2">
      <c r="B11722" s="124"/>
    </row>
    <row r="11723" spans="2:2">
      <c r="B11723" s="124"/>
    </row>
    <row r="11724" spans="2:2">
      <c r="B11724" s="124"/>
    </row>
    <row r="11725" spans="2:2">
      <c r="B11725" s="124"/>
    </row>
    <row r="11726" spans="2:2">
      <c r="B11726" s="124"/>
    </row>
    <row r="11727" spans="2:2">
      <c r="B11727" s="124"/>
    </row>
    <row r="11728" spans="2:2">
      <c r="B11728" s="124"/>
    </row>
    <row r="11729" spans="2:2">
      <c r="B11729" s="124"/>
    </row>
    <row r="11730" spans="2:2">
      <c r="B11730" s="124"/>
    </row>
    <row r="11731" spans="2:2">
      <c r="B11731" s="124"/>
    </row>
    <row r="11732" spans="2:2">
      <c r="B11732" s="124"/>
    </row>
    <row r="11733" spans="2:2">
      <c r="B11733" s="124"/>
    </row>
    <row r="11734" spans="2:2">
      <c r="B11734" s="124"/>
    </row>
    <row r="11735" spans="2:2">
      <c r="B11735" s="124"/>
    </row>
    <row r="11736" spans="2:2">
      <c r="B11736" s="124"/>
    </row>
    <row r="11737" spans="2:2">
      <c r="B11737" s="124"/>
    </row>
    <row r="11738" spans="2:2">
      <c r="B11738" s="124"/>
    </row>
    <row r="11739" spans="2:2">
      <c r="B11739" s="124"/>
    </row>
    <row r="11740" spans="2:2">
      <c r="B11740" s="124"/>
    </row>
    <row r="11741" spans="2:2">
      <c r="B11741" s="124"/>
    </row>
    <row r="11742" spans="2:2">
      <c r="B11742" s="124"/>
    </row>
    <row r="11743" spans="2:2">
      <c r="B11743" s="124"/>
    </row>
    <row r="11744" spans="2:2">
      <c r="B11744" s="124"/>
    </row>
    <row r="11745" spans="2:2">
      <c r="B11745" s="124"/>
    </row>
    <row r="11746" spans="2:2">
      <c r="B11746" s="124"/>
    </row>
    <row r="11747" spans="2:2">
      <c r="B11747" s="124"/>
    </row>
    <row r="11748" spans="2:2">
      <c r="B11748" s="124"/>
    </row>
    <row r="11749" spans="2:2">
      <c r="B11749" s="124"/>
    </row>
    <row r="11750" spans="2:2">
      <c r="B11750" s="124"/>
    </row>
    <row r="11751" spans="2:2">
      <c r="B11751" s="124"/>
    </row>
    <row r="11752" spans="2:2">
      <c r="B11752" s="124"/>
    </row>
    <row r="11753" spans="2:2">
      <c r="B11753" s="124"/>
    </row>
    <row r="11754" spans="2:2">
      <c r="B11754" s="124"/>
    </row>
    <row r="11755" spans="2:2">
      <c r="B11755" s="124"/>
    </row>
    <row r="11756" spans="2:2">
      <c r="B11756" s="124"/>
    </row>
    <row r="11757" spans="2:2">
      <c r="B11757" s="124"/>
    </row>
    <row r="11758" spans="2:2">
      <c r="B11758" s="124"/>
    </row>
    <row r="11759" spans="2:2">
      <c r="B11759" s="124"/>
    </row>
    <row r="11760" spans="2:2">
      <c r="B11760" s="124"/>
    </row>
    <row r="11761" spans="2:2">
      <c r="B11761" s="124"/>
    </row>
    <row r="11762" spans="2:2">
      <c r="B11762" s="124"/>
    </row>
    <row r="11763" spans="2:2">
      <c r="B11763" s="124"/>
    </row>
    <row r="11764" spans="2:2">
      <c r="B11764" s="124"/>
    </row>
    <row r="11765" spans="2:2">
      <c r="B11765" s="124"/>
    </row>
    <row r="11766" spans="2:2">
      <c r="B11766" s="124"/>
    </row>
    <row r="11767" spans="2:2">
      <c r="B11767" s="124"/>
    </row>
    <row r="11768" spans="2:2">
      <c r="B11768" s="124"/>
    </row>
    <row r="11769" spans="2:2">
      <c r="B11769" s="124"/>
    </row>
    <row r="11770" spans="2:2">
      <c r="B11770" s="124"/>
    </row>
    <row r="11771" spans="2:2">
      <c r="B11771" s="124"/>
    </row>
    <row r="11772" spans="2:2">
      <c r="B11772" s="124"/>
    </row>
    <row r="11773" spans="2:2">
      <c r="B11773" s="124"/>
    </row>
    <row r="11774" spans="2:2">
      <c r="B11774" s="124"/>
    </row>
    <row r="11775" spans="2:2">
      <c r="B11775" s="124"/>
    </row>
    <row r="11776" spans="2:2">
      <c r="B11776" s="124"/>
    </row>
    <row r="11777" spans="2:2">
      <c r="B11777" s="124"/>
    </row>
    <row r="11778" spans="2:2">
      <c r="B11778" s="124"/>
    </row>
    <row r="11779" spans="2:2">
      <c r="B11779" s="124"/>
    </row>
    <row r="11780" spans="2:2">
      <c r="B11780" s="124"/>
    </row>
    <row r="11781" spans="2:2">
      <c r="B11781" s="124"/>
    </row>
    <row r="11782" spans="2:2">
      <c r="B11782" s="124"/>
    </row>
    <row r="11783" spans="2:2">
      <c r="B11783" s="124"/>
    </row>
    <row r="11784" spans="2:2">
      <c r="B11784" s="124"/>
    </row>
    <row r="11785" spans="2:2">
      <c r="B11785" s="124"/>
    </row>
    <row r="11786" spans="2:2">
      <c r="B11786" s="124"/>
    </row>
    <row r="11787" spans="2:2">
      <c r="B11787" s="124"/>
    </row>
    <row r="11788" spans="2:2">
      <c r="B11788" s="124"/>
    </row>
    <row r="11789" spans="2:2">
      <c r="B11789" s="124"/>
    </row>
    <row r="11790" spans="2:2">
      <c r="B11790" s="124"/>
    </row>
    <row r="11791" spans="2:2">
      <c r="B11791" s="124"/>
    </row>
    <row r="11792" spans="2:2">
      <c r="B11792" s="124"/>
    </row>
    <row r="11793" spans="2:2">
      <c r="B11793" s="124"/>
    </row>
    <row r="11794" spans="2:2">
      <c r="B11794" s="124"/>
    </row>
    <row r="11795" spans="2:2">
      <c r="B11795" s="124"/>
    </row>
    <row r="11796" spans="2:2">
      <c r="B11796" s="124"/>
    </row>
    <row r="11797" spans="2:2">
      <c r="B11797" s="124"/>
    </row>
    <row r="11798" spans="2:2">
      <c r="B11798" s="124"/>
    </row>
    <row r="11799" spans="2:2">
      <c r="B11799" s="124"/>
    </row>
    <row r="11800" spans="2:2">
      <c r="B11800" s="124"/>
    </row>
    <row r="11801" spans="2:2">
      <c r="B11801" s="124"/>
    </row>
    <row r="11802" spans="2:2">
      <c r="B11802" s="124"/>
    </row>
    <row r="11803" spans="2:2">
      <c r="B11803" s="124"/>
    </row>
    <row r="11804" spans="2:2">
      <c r="B11804" s="124"/>
    </row>
    <row r="11805" spans="2:2">
      <c r="B11805" s="124"/>
    </row>
    <row r="11806" spans="2:2">
      <c r="B11806" s="124"/>
    </row>
    <row r="11807" spans="2:2">
      <c r="B11807" s="124"/>
    </row>
    <row r="11808" spans="2:2">
      <c r="B11808" s="124"/>
    </row>
    <row r="11809" spans="2:2">
      <c r="B11809" s="124"/>
    </row>
    <row r="11810" spans="2:2">
      <c r="B11810" s="124"/>
    </row>
    <row r="11811" spans="2:2">
      <c r="B11811" s="124"/>
    </row>
    <row r="11812" spans="2:2">
      <c r="B11812" s="124"/>
    </row>
    <row r="11813" spans="2:2">
      <c r="B11813" s="124"/>
    </row>
    <row r="11814" spans="2:2">
      <c r="B11814" s="124"/>
    </row>
    <row r="11815" spans="2:2">
      <c r="B11815" s="124"/>
    </row>
    <row r="11816" spans="2:2">
      <c r="B11816" s="124"/>
    </row>
    <row r="11817" spans="2:2">
      <c r="B11817" s="124"/>
    </row>
    <row r="11818" spans="2:2">
      <c r="B11818" s="124"/>
    </row>
    <row r="11819" spans="2:2">
      <c r="B11819" s="124"/>
    </row>
    <row r="11820" spans="2:2">
      <c r="B11820" s="124"/>
    </row>
    <row r="11821" spans="2:2">
      <c r="B11821" s="124"/>
    </row>
    <row r="11822" spans="2:2">
      <c r="B11822" s="124"/>
    </row>
    <row r="11823" spans="2:2">
      <c r="B11823" s="124"/>
    </row>
    <row r="11824" spans="2:2">
      <c r="B11824" s="124"/>
    </row>
    <row r="11825" spans="2:2">
      <c r="B11825" s="124"/>
    </row>
    <row r="11826" spans="2:2">
      <c r="B11826" s="124"/>
    </row>
    <row r="11827" spans="2:2">
      <c r="B11827" s="124"/>
    </row>
    <row r="11828" spans="2:2">
      <c r="B11828" s="124"/>
    </row>
    <row r="11829" spans="2:2">
      <c r="B11829" s="124"/>
    </row>
    <row r="11830" spans="2:2">
      <c r="B11830" s="124"/>
    </row>
    <row r="11831" spans="2:2">
      <c r="B11831" s="124"/>
    </row>
    <row r="11832" spans="2:2">
      <c r="B11832" s="124"/>
    </row>
    <row r="11833" spans="2:2">
      <c r="B11833" s="124"/>
    </row>
    <row r="11834" spans="2:2">
      <c r="B11834" s="124"/>
    </row>
    <row r="11835" spans="2:2">
      <c r="B11835" s="124"/>
    </row>
    <row r="11836" spans="2:2">
      <c r="B11836" s="124"/>
    </row>
    <row r="11837" spans="2:2">
      <c r="B11837" s="124"/>
    </row>
    <row r="11838" spans="2:2">
      <c r="B11838" s="124"/>
    </row>
    <row r="11839" spans="2:2">
      <c r="B11839" s="124"/>
    </row>
    <row r="11840" spans="2:2">
      <c r="B11840" s="124"/>
    </row>
    <row r="11841" spans="2:2">
      <c r="B11841" s="124"/>
    </row>
    <row r="11842" spans="2:2">
      <c r="B11842" s="124"/>
    </row>
    <row r="11843" spans="2:2">
      <c r="B11843" s="124"/>
    </row>
    <row r="11844" spans="2:2">
      <c r="B11844" s="124"/>
    </row>
    <row r="11845" spans="2:2">
      <c r="B11845" s="124"/>
    </row>
    <row r="11846" spans="2:2">
      <c r="B11846" s="124"/>
    </row>
    <row r="11847" spans="2:2">
      <c r="B11847" s="124"/>
    </row>
    <row r="11848" spans="2:2">
      <c r="B11848" s="124"/>
    </row>
    <row r="11849" spans="2:2">
      <c r="B11849" s="124"/>
    </row>
    <row r="11850" spans="2:2">
      <c r="B11850" s="124"/>
    </row>
    <row r="11851" spans="2:2">
      <c r="B11851" s="124"/>
    </row>
    <row r="11852" spans="2:2">
      <c r="B11852" s="124"/>
    </row>
    <row r="11853" spans="2:2">
      <c r="B11853" s="124"/>
    </row>
    <row r="11854" spans="2:2">
      <c r="B11854" s="124"/>
    </row>
    <row r="11855" spans="2:2">
      <c r="B11855" s="124"/>
    </row>
    <row r="11856" spans="2:2">
      <c r="B11856" s="124"/>
    </row>
    <row r="11857" spans="2:2">
      <c r="B11857" s="124"/>
    </row>
    <row r="11858" spans="2:2">
      <c r="B11858" s="124"/>
    </row>
    <row r="11859" spans="2:2">
      <c r="B11859" s="124"/>
    </row>
    <row r="11860" spans="2:2">
      <c r="B11860" s="124"/>
    </row>
    <row r="11861" spans="2:2">
      <c r="B11861" s="124"/>
    </row>
    <row r="11862" spans="2:2">
      <c r="B11862" s="124"/>
    </row>
    <row r="11863" spans="2:2">
      <c r="B11863" s="124"/>
    </row>
    <row r="11864" spans="2:2">
      <c r="B11864" s="124"/>
    </row>
    <row r="11865" spans="2:2">
      <c r="B11865" s="124"/>
    </row>
    <row r="11866" spans="2:2">
      <c r="B11866" s="124"/>
    </row>
    <row r="11867" spans="2:2">
      <c r="B11867" s="124"/>
    </row>
    <row r="11868" spans="2:2">
      <c r="B11868" s="124"/>
    </row>
    <row r="11869" spans="2:2">
      <c r="B11869" s="124"/>
    </row>
    <row r="11870" spans="2:2">
      <c r="B11870" s="124"/>
    </row>
    <row r="11871" spans="2:2">
      <c r="B11871" s="124"/>
    </row>
    <row r="11872" spans="2:2">
      <c r="B11872" s="124"/>
    </row>
    <row r="11873" spans="2:2">
      <c r="B11873" s="124"/>
    </row>
    <row r="11874" spans="2:2">
      <c r="B11874" s="124"/>
    </row>
    <row r="11875" spans="2:2">
      <c r="B11875" s="124"/>
    </row>
    <row r="11876" spans="2:2">
      <c r="B11876" s="124"/>
    </row>
    <row r="11877" spans="2:2">
      <c r="B11877" s="124"/>
    </row>
    <row r="11878" spans="2:2">
      <c r="B11878" s="124"/>
    </row>
    <row r="11879" spans="2:2">
      <c r="B11879" s="124"/>
    </row>
    <row r="11880" spans="2:2">
      <c r="B11880" s="124"/>
    </row>
    <row r="11881" spans="2:2">
      <c r="B11881" s="124"/>
    </row>
    <row r="11882" spans="2:2">
      <c r="B11882" s="124"/>
    </row>
    <row r="11883" spans="2:2">
      <c r="B11883" s="124"/>
    </row>
    <row r="11884" spans="2:2">
      <c r="B11884" s="124"/>
    </row>
    <row r="11885" spans="2:2">
      <c r="B11885" s="124"/>
    </row>
    <row r="11886" spans="2:2">
      <c r="B11886" s="124"/>
    </row>
    <row r="11887" spans="2:2">
      <c r="B11887" s="124"/>
    </row>
    <row r="11888" spans="2:2">
      <c r="B11888" s="124"/>
    </row>
    <row r="11889" spans="2:2">
      <c r="B11889" s="124"/>
    </row>
    <row r="11890" spans="2:2">
      <c r="B11890" s="124"/>
    </row>
    <row r="11891" spans="2:2">
      <c r="B11891" s="124"/>
    </row>
    <row r="11892" spans="2:2">
      <c r="B11892" s="124"/>
    </row>
    <row r="11893" spans="2:2">
      <c r="B11893" s="124"/>
    </row>
    <row r="11894" spans="2:2">
      <c r="B11894" s="124"/>
    </row>
    <row r="11895" spans="2:2">
      <c r="B11895" s="124"/>
    </row>
    <row r="11896" spans="2:2">
      <c r="B11896" s="124"/>
    </row>
    <row r="11897" spans="2:2">
      <c r="B11897" s="124"/>
    </row>
    <row r="11898" spans="2:2">
      <c r="B11898" s="124"/>
    </row>
    <row r="11899" spans="2:2">
      <c r="B11899" s="124"/>
    </row>
    <row r="11900" spans="2:2">
      <c r="B11900" s="124"/>
    </row>
    <row r="11901" spans="2:2">
      <c r="B11901" s="124"/>
    </row>
    <row r="11902" spans="2:2">
      <c r="B11902" s="124"/>
    </row>
    <row r="11903" spans="2:2">
      <c r="B11903" s="124"/>
    </row>
    <row r="11904" spans="2:2">
      <c r="B11904" s="124"/>
    </row>
    <row r="11905" spans="2:2">
      <c r="B11905" s="124"/>
    </row>
    <row r="11906" spans="2:2">
      <c r="B11906" s="124"/>
    </row>
    <row r="11907" spans="2:2">
      <c r="B11907" s="124"/>
    </row>
    <row r="11908" spans="2:2">
      <c r="B11908" s="124"/>
    </row>
    <row r="11909" spans="2:2">
      <c r="B11909" s="124"/>
    </row>
    <row r="11910" spans="2:2">
      <c r="B11910" s="124"/>
    </row>
    <row r="11911" spans="2:2">
      <c r="B11911" s="124"/>
    </row>
    <row r="11912" spans="2:2">
      <c r="B11912" s="124"/>
    </row>
    <row r="11913" spans="2:2">
      <c r="B11913" s="124"/>
    </row>
    <row r="11914" spans="2:2">
      <c r="B11914" s="124"/>
    </row>
    <row r="11915" spans="2:2">
      <c r="B11915" s="124"/>
    </row>
    <row r="11916" spans="2:2">
      <c r="B11916" s="124"/>
    </row>
    <row r="11917" spans="2:2">
      <c r="B11917" s="124"/>
    </row>
    <row r="11918" spans="2:2">
      <c r="B11918" s="124"/>
    </row>
    <row r="11919" spans="2:2">
      <c r="B11919" s="124"/>
    </row>
    <row r="11920" spans="2:2">
      <c r="B11920" s="124"/>
    </row>
    <row r="11921" spans="2:2">
      <c r="B11921" s="124"/>
    </row>
    <row r="11922" spans="2:2">
      <c r="B11922" s="124"/>
    </row>
    <row r="11923" spans="2:2">
      <c r="B11923" s="124"/>
    </row>
    <row r="11924" spans="2:2">
      <c r="B11924" s="124"/>
    </row>
    <row r="11925" spans="2:2">
      <c r="B11925" s="124"/>
    </row>
    <row r="11926" spans="2:2">
      <c r="B11926" s="124"/>
    </row>
    <row r="11927" spans="2:2">
      <c r="B11927" s="124"/>
    </row>
    <row r="11928" spans="2:2">
      <c r="B11928" s="124"/>
    </row>
    <row r="11929" spans="2:2">
      <c r="B11929" s="124"/>
    </row>
    <row r="11930" spans="2:2">
      <c r="B11930" s="124"/>
    </row>
    <row r="11931" spans="2:2">
      <c r="B11931" s="124"/>
    </row>
    <row r="11932" spans="2:2">
      <c r="B11932" s="124"/>
    </row>
    <row r="11933" spans="2:2">
      <c r="B11933" s="124"/>
    </row>
    <row r="11934" spans="2:2">
      <c r="B11934" s="124"/>
    </row>
    <row r="11935" spans="2:2">
      <c r="B11935" s="124"/>
    </row>
    <row r="11936" spans="2:2">
      <c r="B11936" s="124"/>
    </row>
    <row r="11937" spans="2:2">
      <c r="B11937" s="124"/>
    </row>
    <row r="11938" spans="2:2">
      <c r="B11938" s="124"/>
    </row>
    <row r="11939" spans="2:2">
      <c r="B11939" s="124"/>
    </row>
    <row r="11940" spans="2:2">
      <c r="B11940" s="124"/>
    </row>
    <row r="11941" spans="2:2">
      <c r="B11941" s="124"/>
    </row>
    <row r="11942" spans="2:2">
      <c r="B11942" s="124"/>
    </row>
    <row r="11943" spans="2:2">
      <c r="B11943" s="124"/>
    </row>
    <row r="11944" spans="2:2">
      <c r="B11944" s="124"/>
    </row>
    <row r="11945" spans="2:2">
      <c r="B11945" s="124"/>
    </row>
    <row r="11946" spans="2:2">
      <c r="B11946" s="124"/>
    </row>
    <row r="11947" spans="2:2">
      <c r="B11947" s="124"/>
    </row>
    <row r="11948" spans="2:2">
      <c r="B11948" s="124"/>
    </row>
    <row r="11949" spans="2:2">
      <c r="B11949" s="124"/>
    </row>
    <row r="11950" spans="2:2">
      <c r="B11950" s="124"/>
    </row>
    <row r="11951" spans="2:2">
      <c r="B11951" s="124"/>
    </row>
    <row r="11952" spans="2:2">
      <c r="B11952" s="124"/>
    </row>
    <row r="11953" spans="2:2">
      <c r="B11953" s="124"/>
    </row>
    <row r="11954" spans="2:2">
      <c r="B11954" s="124"/>
    </row>
    <row r="11955" spans="2:2">
      <c r="B11955" s="124"/>
    </row>
    <row r="11956" spans="2:2">
      <c r="B11956" s="124"/>
    </row>
    <row r="11957" spans="2:2">
      <c r="B11957" s="124"/>
    </row>
    <row r="11958" spans="2:2">
      <c r="B11958" s="124"/>
    </row>
    <row r="11959" spans="2:2">
      <c r="B11959" s="124"/>
    </row>
    <row r="11960" spans="2:2">
      <c r="B11960" s="124"/>
    </row>
    <row r="11961" spans="2:2">
      <c r="B11961" s="124"/>
    </row>
    <row r="11962" spans="2:2">
      <c r="B11962" s="124"/>
    </row>
    <row r="11963" spans="2:2">
      <c r="B11963" s="124"/>
    </row>
    <row r="11964" spans="2:2">
      <c r="B11964" s="124"/>
    </row>
    <row r="11965" spans="2:2">
      <c r="B11965" s="124"/>
    </row>
    <row r="11966" spans="2:2">
      <c r="B11966" s="124"/>
    </row>
    <row r="11967" spans="2:2">
      <c r="B11967" s="124"/>
    </row>
    <row r="11968" spans="2:2">
      <c r="B11968" s="124"/>
    </row>
    <row r="11969" spans="2:2">
      <c r="B11969" s="124"/>
    </row>
    <row r="11970" spans="2:2">
      <c r="B11970" s="124"/>
    </row>
    <row r="11971" spans="2:2">
      <c r="B11971" s="124"/>
    </row>
    <row r="11972" spans="2:2">
      <c r="B11972" s="124"/>
    </row>
    <row r="11973" spans="2:2">
      <c r="B11973" s="124"/>
    </row>
    <row r="11974" spans="2:2">
      <c r="B11974" s="124"/>
    </row>
    <row r="11975" spans="2:2">
      <c r="B11975" s="124"/>
    </row>
    <row r="11976" spans="2:2">
      <c r="B11976" s="124"/>
    </row>
    <row r="11977" spans="2:2">
      <c r="B11977" s="124"/>
    </row>
    <row r="11978" spans="2:2">
      <c r="B11978" s="124"/>
    </row>
    <row r="11979" spans="2:2">
      <c r="B11979" s="124"/>
    </row>
    <row r="11980" spans="2:2">
      <c r="B11980" s="124"/>
    </row>
    <row r="11981" spans="2:2">
      <c r="B11981" s="124"/>
    </row>
    <row r="11982" spans="2:2">
      <c r="B11982" s="124"/>
    </row>
    <row r="11983" spans="2:2">
      <c r="B11983" s="124"/>
    </row>
    <row r="11984" spans="2:2">
      <c r="B11984" s="124"/>
    </row>
    <row r="11985" spans="2:2">
      <c r="B11985" s="124"/>
    </row>
    <row r="11986" spans="2:2">
      <c r="B11986" s="124"/>
    </row>
    <row r="11987" spans="2:2">
      <c r="B11987" s="124"/>
    </row>
    <row r="11988" spans="2:2">
      <c r="B11988" s="124"/>
    </row>
    <row r="11989" spans="2:2">
      <c r="B11989" s="124"/>
    </row>
    <row r="11990" spans="2:2">
      <c r="B11990" s="124"/>
    </row>
    <row r="11991" spans="2:2">
      <c r="B11991" s="124"/>
    </row>
    <row r="11992" spans="2:2">
      <c r="B11992" s="124"/>
    </row>
    <row r="11993" spans="2:2">
      <c r="B11993" s="124"/>
    </row>
    <row r="11994" spans="2:2">
      <c r="B11994" s="124"/>
    </row>
    <row r="11995" spans="2:2">
      <c r="B11995" s="124"/>
    </row>
    <row r="11996" spans="2:2">
      <c r="B11996" s="124"/>
    </row>
    <row r="11997" spans="2:2">
      <c r="B11997" s="124"/>
    </row>
    <row r="11998" spans="2:2">
      <c r="B11998" s="124"/>
    </row>
    <row r="11999" spans="2:2">
      <c r="B11999" s="124"/>
    </row>
    <row r="12000" spans="2:2">
      <c r="B12000" s="124"/>
    </row>
    <row r="12001" spans="2:2">
      <c r="B12001" s="124"/>
    </row>
    <row r="12002" spans="2:2">
      <c r="B12002" s="124"/>
    </row>
    <row r="12003" spans="2:2">
      <c r="B12003" s="124"/>
    </row>
    <row r="12004" spans="2:2">
      <c r="B12004" s="124"/>
    </row>
    <row r="12005" spans="2:2">
      <c r="B12005" s="124"/>
    </row>
    <row r="12006" spans="2:2">
      <c r="B12006" s="124"/>
    </row>
    <row r="12007" spans="2:2">
      <c r="B12007" s="124"/>
    </row>
    <row r="12008" spans="2:2">
      <c r="B12008" s="124"/>
    </row>
    <row r="12009" spans="2:2">
      <c r="B12009" s="124"/>
    </row>
    <row r="12010" spans="2:2">
      <c r="B12010" s="124"/>
    </row>
    <row r="12011" spans="2:2">
      <c r="B12011" s="124"/>
    </row>
    <row r="12012" spans="2:2">
      <c r="B12012" s="124"/>
    </row>
    <row r="12013" spans="2:2">
      <c r="B12013" s="124"/>
    </row>
    <row r="12014" spans="2:2">
      <c r="B12014" s="124"/>
    </row>
    <row r="12015" spans="2:2">
      <c r="B12015" s="124"/>
    </row>
    <row r="12016" spans="2:2">
      <c r="B12016" s="124"/>
    </row>
    <row r="12017" spans="2:2">
      <c r="B12017" s="124"/>
    </row>
    <row r="12018" spans="2:2">
      <c r="B12018" s="124"/>
    </row>
    <row r="12019" spans="2:2">
      <c r="B12019" s="124"/>
    </row>
    <row r="12020" spans="2:2">
      <c r="B12020" s="124"/>
    </row>
    <row r="12021" spans="2:2">
      <c r="B12021" s="124"/>
    </row>
    <row r="12022" spans="2:2">
      <c r="B12022" s="124"/>
    </row>
    <row r="12023" spans="2:2">
      <c r="B12023" s="124"/>
    </row>
    <row r="12024" spans="2:2">
      <c r="B12024" s="124"/>
    </row>
    <row r="12025" spans="2:2">
      <c r="B12025" s="124"/>
    </row>
    <row r="12026" spans="2:2">
      <c r="B12026" s="124"/>
    </row>
    <row r="12027" spans="2:2">
      <c r="B12027" s="124"/>
    </row>
    <row r="12028" spans="2:2">
      <c r="B12028" s="124"/>
    </row>
    <row r="12029" spans="2:2">
      <c r="B12029" s="124"/>
    </row>
    <row r="12030" spans="2:2">
      <c r="B12030" s="124"/>
    </row>
    <row r="12031" spans="2:2">
      <c r="B12031" s="124"/>
    </row>
    <row r="12032" spans="2:2">
      <c r="B12032" s="124"/>
    </row>
    <row r="12033" spans="2:2">
      <c r="B12033" s="124"/>
    </row>
    <row r="12034" spans="2:2">
      <c r="B12034" s="124"/>
    </row>
    <row r="12035" spans="2:2">
      <c r="B12035" s="124"/>
    </row>
    <row r="12036" spans="2:2">
      <c r="B12036" s="124"/>
    </row>
    <row r="12037" spans="2:2">
      <c r="B12037" s="124"/>
    </row>
    <row r="12038" spans="2:2">
      <c r="B12038" s="124"/>
    </row>
    <row r="12039" spans="2:2">
      <c r="B12039" s="124"/>
    </row>
    <row r="12040" spans="2:2">
      <c r="B12040" s="124"/>
    </row>
    <row r="12041" spans="2:2">
      <c r="B12041" s="124"/>
    </row>
    <row r="12042" spans="2:2">
      <c r="B12042" s="124"/>
    </row>
    <row r="12043" spans="2:2">
      <c r="B12043" s="124"/>
    </row>
    <row r="12044" spans="2:2">
      <c r="B12044" s="124"/>
    </row>
    <row r="12045" spans="2:2">
      <c r="B12045" s="124"/>
    </row>
    <row r="12046" spans="2:2">
      <c r="B12046" s="124"/>
    </row>
    <row r="12047" spans="2:2">
      <c r="B12047" s="124"/>
    </row>
    <row r="12048" spans="2:2">
      <c r="B12048" s="124"/>
    </row>
    <row r="12049" spans="2:2">
      <c r="B12049" s="124"/>
    </row>
    <row r="12050" spans="2:2">
      <c r="B12050" s="124"/>
    </row>
    <row r="12051" spans="2:2">
      <c r="B12051" s="124"/>
    </row>
    <row r="12052" spans="2:2">
      <c r="B12052" s="124"/>
    </row>
    <row r="12053" spans="2:2">
      <c r="B12053" s="124"/>
    </row>
    <row r="12054" spans="2:2">
      <c r="B12054" s="124"/>
    </row>
    <row r="12055" spans="2:2">
      <c r="B12055" s="124"/>
    </row>
    <row r="12056" spans="2:2">
      <c r="B12056" s="124"/>
    </row>
    <row r="12057" spans="2:2">
      <c r="B12057" s="124"/>
    </row>
    <row r="12058" spans="2:2">
      <c r="B12058" s="124"/>
    </row>
    <row r="12059" spans="2:2">
      <c r="B12059" s="124"/>
    </row>
    <row r="12060" spans="2:2">
      <c r="B12060" s="124"/>
    </row>
    <row r="12061" spans="2:2">
      <c r="B12061" s="124"/>
    </row>
    <row r="12062" spans="2:2">
      <c r="B12062" s="124"/>
    </row>
    <row r="12063" spans="2:2">
      <c r="B12063" s="124"/>
    </row>
    <row r="12064" spans="2:2">
      <c r="B12064" s="124"/>
    </row>
    <row r="12065" spans="2:2">
      <c r="B12065" s="124"/>
    </row>
    <row r="12066" spans="2:2">
      <c r="B12066" s="124"/>
    </row>
    <row r="12067" spans="2:2">
      <c r="B12067" s="124"/>
    </row>
    <row r="12068" spans="2:2">
      <c r="B12068" s="124"/>
    </row>
    <row r="12069" spans="2:2">
      <c r="B12069" s="124"/>
    </row>
    <row r="12070" spans="2:2">
      <c r="B12070" s="124"/>
    </row>
    <row r="12071" spans="2:2">
      <c r="B12071" s="124"/>
    </row>
    <row r="12072" spans="2:2">
      <c r="B12072" s="124"/>
    </row>
    <row r="12073" spans="2:2">
      <c r="B12073" s="124"/>
    </row>
    <row r="12074" spans="2:2">
      <c r="B12074" s="124"/>
    </row>
    <row r="12075" spans="2:2">
      <c r="B12075" s="124"/>
    </row>
    <row r="12076" spans="2:2">
      <c r="B12076" s="124"/>
    </row>
    <row r="12077" spans="2:2">
      <c r="B12077" s="124"/>
    </row>
    <row r="12078" spans="2:2">
      <c r="B12078" s="124"/>
    </row>
    <row r="12079" spans="2:2">
      <c r="B12079" s="124"/>
    </row>
    <row r="12080" spans="2:2">
      <c r="B12080" s="124"/>
    </row>
    <row r="12081" spans="2:2">
      <c r="B12081" s="124"/>
    </row>
    <row r="12082" spans="2:2">
      <c r="B12082" s="124"/>
    </row>
    <row r="12083" spans="2:2">
      <c r="B12083" s="124"/>
    </row>
    <row r="12084" spans="2:2">
      <c r="B12084" s="124"/>
    </row>
    <row r="12085" spans="2:2">
      <c r="B12085" s="124"/>
    </row>
    <row r="12086" spans="2:2">
      <c r="B12086" s="124"/>
    </row>
    <row r="12087" spans="2:2">
      <c r="B12087" s="124"/>
    </row>
    <row r="12088" spans="2:2">
      <c r="B12088" s="124"/>
    </row>
    <row r="12089" spans="2:2">
      <c r="B12089" s="124"/>
    </row>
    <row r="12090" spans="2:2">
      <c r="B12090" s="124"/>
    </row>
    <row r="12091" spans="2:2">
      <c r="B12091" s="124"/>
    </row>
    <row r="12092" spans="2:2">
      <c r="B12092" s="124"/>
    </row>
    <row r="12093" spans="2:2">
      <c r="B12093" s="124"/>
    </row>
    <row r="12094" spans="2:2">
      <c r="B12094" s="124"/>
    </row>
    <row r="12095" spans="2:2">
      <c r="B12095" s="124"/>
    </row>
    <row r="12096" spans="2:2">
      <c r="B12096" s="124"/>
    </row>
    <row r="12097" spans="2:2">
      <c r="B12097" s="124"/>
    </row>
    <row r="12098" spans="2:2">
      <c r="B12098" s="124"/>
    </row>
    <row r="12099" spans="2:2">
      <c r="B12099" s="124"/>
    </row>
    <row r="12100" spans="2:2">
      <c r="B12100" s="124"/>
    </row>
    <row r="12101" spans="2:2">
      <c r="B12101" s="124"/>
    </row>
    <row r="12102" spans="2:2">
      <c r="B12102" s="124"/>
    </row>
    <row r="12103" spans="2:2">
      <c r="B12103" s="124"/>
    </row>
    <row r="12104" spans="2:2">
      <c r="B12104" s="124"/>
    </row>
    <row r="12105" spans="2:2">
      <c r="B12105" s="124"/>
    </row>
    <row r="12106" spans="2:2">
      <c r="B12106" s="124"/>
    </row>
    <row r="12107" spans="2:2">
      <c r="B12107" s="124"/>
    </row>
    <row r="12108" spans="2:2">
      <c r="B12108" s="124"/>
    </row>
    <row r="12109" spans="2:2">
      <c r="B12109" s="124"/>
    </row>
    <row r="12110" spans="2:2">
      <c r="B12110" s="124"/>
    </row>
    <row r="12111" spans="2:2">
      <c r="B12111" s="124"/>
    </row>
    <row r="12112" spans="2:2">
      <c r="B12112" s="124"/>
    </row>
    <row r="12113" spans="2:2">
      <c r="B12113" s="124"/>
    </row>
    <row r="12114" spans="2:2">
      <c r="B12114" s="124"/>
    </row>
    <row r="12115" spans="2:2">
      <c r="B12115" s="124"/>
    </row>
    <row r="12116" spans="2:2">
      <c r="B12116" s="124"/>
    </row>
    <row r="12117" spans="2:2">
      <c r="B12117" s="124"/>
    </row>
    <row r="12118" spans="2:2">
      <c r="B12118" s="124"/>
    </row>
    <row r="12119" spans="2:2">
      <c r="B12119" s="124"/>
    </row>
    <row r="12120" spans="2:2">
      <c r="B12120" s="124"/>
    </row>
    <row r="12121" spans="2:2">
      <c r="B12121" s="124"/>
    </row>
    <row r="12122" spans="2:2">
      <c r="B12122" s="124"/>
    </row>
    <row r="12123" spans="2:2">
      <c r="B12123" s="124"/>
    </row>
    <row r="12124" spans="2:2">
      <c r="B12124" s="124"/>
    </row>
    <row r="12125" spans="2:2">
      <c r="B12125" s="124"/>
    </row>
    <row r="12126" spans="2:2">
      <c r="B12126" s="124"/>
    </row>
    <row r="12127" spans="2:2">
      <c r="B12127" s="124"/>
    </row>
    <row r="12128" spans="2:2">
      <c r="B12128" s="124"/>
    </row>
    <row r="12129" spans="2:2">
      <c r="B12129" s="124"/>
    </row>
    <row r="12130" spans="2:2">
      <c r="B12130" s="124"/>
    </row>
    <row r="12131" spans="2:2">
      <c r="B12131" s="124"/>
    </row>
    <row r="12132" spans="2:2">
      <c r="B12132" s="124"/>
    </row>
    <row r="12133" spans="2:2">
      <c r="B12133" s="124"/>
    </row>
    <row r="12134" spans="2:2">
      <c r="B12134" s="124"/>
    </row>
    <row r="12135" spans="2:2">
      <c r="B12135" s="124"/>
    </row>
    <row r="12136" spans="2:2">
      <c r="B12136" s="124"/>
    </row>
    <row r="12137" spans="2:2">
      <c r="B12137" s="124"/>
    </row>
    <row r="12138" spans="2:2">
      <c r="B12138" s="124"/>
    </row>
    <row r="12139" spans="2:2">
      <c r="B12139" s="124"/>
    </row>
    <row r="12140" spans="2:2">
      <c r="B12140" s="124"/>
    </row>
    <row r="12141" spans="2:2">
      <c r="B12141" s="124"/>
    </row>
    <row r="12142" spans="2:2">
      <c r="B12142" s="124"/>
    </row>
    <row r="12143" spans="2:2">
      <c r="B12143" s="124"/>
    </row>
    <row r="12144" spans="2:2">
      <c r="B12144" s="124"/>
    </row>
    <row r="12145" spans="2:2">
      <c r="B12145" s="124"/>
    </row>
    <row r="12146" spans="2:2">
      <c r="B12146" s="124"/>
    </row>
    <row r="12147" spans="2:2">
      <c r="B12147" s="124"/>
    </row>
    <row r="12148" spans="2:2">
      <c r="B12148" s="124"/>
    </row>
    <row r="12149" spans="2:2">
      <c r="B12149" s="124"/>
    </row>
    <row r="12150" spans="2:2">
      <c r="B12150" s="124"/>
    </row>
    <row r="12151" spans="2:2">
      <c r="B12151" s="124"/>
    </row>
    <row r="12152" spans="2:2">
      <c r="B12152" s="124"/>
    </row>
    <row r="12153" spans="2:2">
      <c r="B12153" s="124"/>
    </row>
    <row r="12154" spans="2:2">
      <c r="B12154" s="124"/>
    </row>
    <row r="12155" spans="2:2">
      <c r="B12155" s="124"/>
    </row>
    <row r="12156" spans="2:2">
      <c r="B12156" s="124"/>
    </row>
    <row r="12157" spans="2:2">
      <c r="B12157" s="124"/>
    </row>
    <row r="12158" spans="2:2">
      <c r="B12158" s="124"/>
    </row>
    <row r="12159" spans="2:2">
      <c r="B12159" s="124"/>
    </row>
    <row r="12160" spans="2:2">
      <c r="B12160" s="124"/>
    </row>
    <row r="12161" spans="2:2">
      <c r="B12161" s="124"/>
    </row>
    <row r="12162" spans="2:2">
      <c r="B12162" s="124"/>
    </row>
    <row r="12163" spans="2:2">
      <c r="B12163" s="124"/>
    </row>
    <row r="12164" spans="2:2">
      <c r="B12164" s="124"/>
    </row>
    <row r="12165" spans="2:2">
      <c r="B12165" s="124"/>
    </row>
    <row r="12166" spans="2:2">
      <c r="B12166" s="124"/>
    </row>
    <row r="12167" spans="2:2">
      <c r="B12167" s="124"/>
    </row>
    <row r="12168" spans="2:2">
      <c r="B12168" s="124"/>
    </row>
    <row r="12169" spans="2:2">
      <c r="B12169" s="124"/>
    </row>
    <row r="12170" spans="2:2">
      <c r="B12170" s="124"/>
    </row>
    <row r="12171" spans="2:2">
      <c r="B12171" s="124"/>
    </row>
    <row r="12172" spans="2:2">
      <c r="B12172" s="124"/>
    </row>
    <row r="12173" spans="2:2">
      <c r="B12173" s="124"/>
    </row>
    <row r="12174" spans="2:2">
      <c r="B12174" s="124"/>
    </row>
    <row r="12175" spans="2:2">
      <c r="B12175" s="124"/>
    </row>
    <row r="12176" spans="2:2">
      <c r="B12176" s="124"/>
    </row>
    <row r="12177" spans="2:2">
      <c r="B12177" s="124"/>
    </row>
    <row r="12178" spans="2:2">
      <c r="B12178" s="124"/>
    </row>
    <row r="12179" spans="2:2">
      <c r="B12179" s="124"/>
    </row>
    <row r="12180" spans="2:2">
      <c r="B12180" s="124"/>
    </row>
    <row r="12181" spans="2:2">
      <c r="B12181" s="124"/>
    </row>
    <row r="12182" spans="2:2">
      <c r="B12182" s="124"/>
    </row>
    <row r="12183" spans="2:2">
      <c r="B12183" s="124"/>
    </row>
    <row r="12184" spans="2:2">
      <c r="B12184" s="124"/>
    </row>
    <row r="12185" spans="2:2">
      <c r="B12185" s="124"/>
    </row>
    <row r="12186" spans="2:2">
      <c r="B12186" s="124"/>
    </row>
    <row r="12187" spans="2:2">
      <c r="B12187" s="124"/>
    </row>
    <row r="12188" spans="2:2">
      <c r="B12188" s="124"/>
    </row>
    <row r="12189" spans="2:2">
      <c r="B12189" s="124"/>
    </row>
    <row r="12190" spans="2:2">
      <c r="B12190" s="124"/>
    </row>
    <row r="12191" spans="2:2">
      <c r="B12191" s="124"/>
    </row>
    <row r="12192" spans="2:2">
      <c r="B12192" s="124"/>
    </row>
    <row r="12193" spans="2:2">
      <c r="B12193" s="124"/>
    </row>
    <row r="12194" spans="2:2">
      <c r="B12194" s="124"/>
    </row>
    <row r="12195" spans="2:2">
      <c r="B12195" s="124"/>
    </row>
    <row r="12196" spans="2:2">
      <c r="B12196" s="124"/>
    </row>
    <row r="12197" spans="2:2">
      <c r="B12197" s="124"/>
    </row>
    <row r="12198" spans="2:2">
      <c r="B12198" s="124"/>
    </row>
    <row r="12199" spans="2:2">
      <c r="B12199" s="124"/>
    </row>
    <row r="12200" spans="2:2">
      <c r="B12200" s="124"/>
    </row>
    <row r="12201" spans="2:2">
      <c r="B12201" s="124"/>
    </row>
    <row r="12202" spans="2:2">
      <c r="B12202" s="124"/>
    </row>
    <row r="12203" spans="2:2">
      <c r="B12203" s="124"/>
    </row>
    <row r="12204" spans="2:2">
      <c r="B12204" s="124"/>
    </row>
    <row r="12205" spans="2:2">
      <c r="B12205" s="124"/>
    </row>
    <row r="12206" spans="2:2">
      <c r="B12206" s="124"/>
    </row>
    <row r="12207" spans="2:2">
      <c r="B12207" s="124"/>
    </row>
    <row r="12208" spans="2:2">
      <c r="B12208" s="124"/>
    </row>
    <row r="12209" spans="2:2">
      <c r="B12209" s="124"/>
    </row>
    <row r="12210" spans="2:2">
      <c r="B12210" s="124"/>
    </row>
    <row r="12211" spans="2:2">
      <c r="B12211" s="124"/>
    </row>
    <row r="12212" spans="2:2">
      <c r="B12212" s="124"/>
    </row>
    <row r="12213" spans="2:2">
      <c r="B12213" s="124"/>
    </row>
    <row r="12214" spans="2:2">
      <c r="B12214" s="124"/>
    </row>
    <row r="12215" spans="2:2">
      <c r="B12215" s="124"/>
    </row>
    <row r="12216" spans="2:2">
      <c r="B12216" s="124"/>
    </row>
    <row r="12217" spans="2:2">
      <c r="B12217" s="124"/>
    </row>
    <row r="12218" spans="2:2">
      <c r="B12218" s="124"/>
    </row>
    <row r="12219" spans="2:2">
      <c r="B12219" s="124"/>
    </row>
    <row r="12220" spans="2:2">
      <c r="B12220" s="124"/>
    </row>
    <row r="12221" spans="2:2">
      <c r="B12221" s="124"/>
    </row>
    <row r="12222" spans="2:2">
      <c r="B12222" s="124"/>
    </row>
    <row r="12223" spans="2:2">
      <c r="B12223" s="124"/>
    </row>
    <row r="12224" spans="2:2">
      <c r="B12224" s="124"/>
    </row>
    <row r="12225" spans="2:2">
      <c r="B12225" s="124"/>
    </row>
    <row r="12226" spans="2:2">
      <c r="B12226" s="124"/>
    </row>
    <row r="12227" spans="2:2">
      <c r="B12227" s="124"/>
    </row>
    <row r="12228" spans="2:2">
      <c r="B12228" s="124"/>
    </row>
    <row r="12229" spans="2:2">
      <c r="B12229" s="124"/>
    </row>
    <row r="12230" spans="2:2">
      <c r="B12230" s="124"/>
    </row>
    <row r="12231" spans="2:2">
      <c r="B12231" s="124"/>
    </row>
    <row r="12232" spans="2:2">
      <c r="B12232" s="124"/>
    </row>
    <row r="12233" spans="2:2">
      <c r="B12233" s="124"/>
    </row>
    <row r="12234" spans="2:2">
      <c r="B12234" s="124"/>
    </row>
    <row r="12235" spans="2:2">
      <c r="B12235" s="124"/>
    </row>
    <row r="12236" spans="2:2">
      <c r="B12236" s="124"/>
    </row>
    <row r="12237" spans="2:2">
      <c r="B12237" s="124"/>
    </row>
    <row r="12238" spans="2:2">
      <c r="B12238" s="124"/>
    </row>
    <row r="12239" spans="2:2">
      <c r="B12239" s="124"/>
    </row>
    <row r="12240" spans="2:2">
      <c r="B12240" s="124"/>
    </row>
    <row r="12241" spans="2:2">
      <c r="B12241" s="124"/>
    </row>
    <row r="12242" spans="2:2">
      <c r="B12242" s="124"/>
    </row>
    <row r="12243" spans="2:2">
      <c r="B12243" s="124"/>
    </row>
    <row r="12244" spans="2:2">
      <c r="B12244" s="124"/>
    </row>
    <row r="12245" spans="2:2">
      <c r="B12245" s="124"/>
    </row>
    <row r="12246" spans="2:2">
      <c r="B12246" s="124"/>
    </row>
    <row r="12247" spans="2:2">
      <c r="B12247" s="124"/>
    </row>
    <row r="12248" spans="2:2">
      <c r="B12248" s="124"/>
    </row>
    <row r="12249" spans="2:2">
      <c r="B12249" s="124"/>
    </row>
    <row r="12250" spans="2:2">
      <c r="B12250" s="124"/>
    </row>
    <row r="12251" spans="2:2">
      <c r="B12251" s="124"/>
    </row>
    <row r="12252" spans="2:2">
      <c r="B12252" s="124"/>
    </row>
    <row r="12253" spans="2:2">
      <c r="B12253" s="124"/>
    </row>
    <row r="12254" spans="2:2">
      <c r="B12254" s="124"/>
    </row>
    <row r="12255" spans="2:2">
      <c r="B12255" s="124"/>
    </row>
    <row r="12256" spans="2:2">
      <c r="B12256" s="124"/>
    </row>
    <row r="12257" spans="2:2">
      <c r="B12257" s="124"/>
    </row>
    <row r="12258" spans="2:2">
      <c r="B12258" s="124"/>
    </row>
    <row r="12259" spans="2:2">
      <c r="B12259" s="124"/>
    </row>
    <row r="12260" spans="2:2">
      <c r="B12260" s="124"/>
    </row>
    <row r="12261" spans="2:2">
      <c r="B12261" s="124"/>
    </row>
    <row r="12262" spans="2:2">
      <c r="B12262" s="124"/>
    </row>
    <row r="12263" spans="2:2">
      <c r="B12263" s="124"/>
    </row>
    <row r="12264" spans="2:2">
      <c r="B12264" s="124"/>
    </row>
    <row r="12265" spans="2:2">
      <c r="B12265" s="124"/>
    </row>
    <row r="12266" spans="2:2">
      <c r="B12266" s="124"/>
    </row>
    <row r="12267" spans="2:2">
      <c r="B12267" s="124"/>
    </row>
    <row r="12268" spans="2:2">
      <c r="B12268" s="124"/>
    </row>
    <row r="12269" spans="2:2">
      <c r="B12269" s="124"/>
    </row>
    <row r="12270" spans="2:2">
      <c r="B12270" s="124"/>
    </row>
    <row r="12271" spans="2:2">
      <c r="B12271" s="124"/>
    </row>
    <row r="12272" spans="2:2">
      <c r="B12272" s="124"/>
    </row>
    <row r="12273" spans="2:2">
      <c r="B12273" s="124"/>
    </row>
    <row r="12274" spans="2:2">
      <c r="B12274" s="124"/>
    </row>
    <row r="12275" spans="2:2">
      <c r="B12275" s="124"/>
    </row>
    <row r="12276" spans="2:2">
      <c r="B12276" s="124"/>
    </row>
    <row r="12277" spans="2:2">
      <c r="B12277" s="124"/>
    </row>
    <row r="12278" spans="2:2">
      <c r="B12278" s="124"/>
    </row>
    <row r="12279" spans="2:2">
      <c r="B12279" s="124"/>
    </row>
    <row r="12280" spans="2:2">
      <c r="B12280" s="124"/>
    </row>
    <row r="12281" spans="2:2">
      <c r="B12281" s="124"/>
    </row>
    <row r="12282" spans="2:2">
      <c r="B12282" s="124"/>
    </row>
    <row r="12283" spans="2:2">
      <c r="B12283" s="124"/>
    </row>
    <row r="12284" spans="2:2">
      <c r="B12284" s="124"/>
    </row>
    <row r="12285" spans="2:2">
      <c r="B12285" s="124"/>
    </row>
    <row r="12286" spans="2:2">
      <c r="B12286" s="124"/>
    </row>
    <row r="12287" spans="2:2">
      <c r="B12287" s="124"/>
    </row>
    <row r="12288" spans="2:2">
      <c r="B12288" s="124"/>
    </row>
    <row r="12289" spans="2:2">
      <c r="B12289" s="124"/>
    </row>
    <row r="12290" spans="2:2">
      <c r="B12290" s="124"/>
    </row>
    <row r="12291" spans="2:2">
      <c r="B12291" s="124"/>
    </row>
    <row r="12292" spans="2:2">
      <c r="B12292" s="124"/>
    </row>
    <row r="12293" spans="2:2">
      <c r="B12293" s="124"/>
    </row>
    <row r="12294" spans="2:2">
      <c r="B12294" s="124"/>
    </row>
    <row r="12295" spans="2:2">
      <c r="B12295" s="124"/>
    </row>
    <row r="12296" spans="2:2">
      <c r="B12296" s="124"/>
    </row>
    <row r="12297" spans="2:2">
      <c r="B12297" s="124"/>
    </row>
    <row r="12298" spans="2:2">
      <c r="B12298" s="124"/>
    </row>
    <row r="12299" spans="2:2">
      <c r="B12299" s="124"/>
    </row>
    <row r="12300" spans="2:2">
      <c r="B12300" s="124"/>
    </row>
    <row r="12301" spans="2:2">
      <c r="B12301" s="124"/>
    </row>
    <row r="12302" spans="2:2">
      <c r="B12302" s="124"/>
    </row>
    <row r="12303" spans="2:2">
      <c r="B12303" s="124"/>
    </row>
    <row r="12304" spans="2:2">
      <c r="B12304" s="124"/>
    </row>
    <row r="12305" spans="2:2">
      <c r="B12305" s="124"/>
    </row>
    <row r="12306" spans="2:2">
      <c r="B12306" s="124"/>
    </row>
    <row r="12307" spans="2:2">
      <c r="B12307" s="124"/>
    </row>
    <row r="12308" spans="2:2">
      <c r="B12308" s="124"/>
    </row>
    <row r="12309" spans="2:2">
      <c r="B12309" s="124"/>
    </row>
    <row r="12310" spans="2:2">
      <c r="B12310" s="124"/>
    </row>
    <row r="12311" spans="2:2">
      <c r="B12311" s="124"/>
    </row>
    <row r="12312" spans="2:2">
      <c r="B12312" s="124"/>
    </row>
    <row r="12313" spans="2:2">
      <c r="B12313" s="124"/>
    </row>
    <row r="12314" spans="2:2">
      <c r="B12314" s="124"/>
    </row>
    <row r="12315" spans="2:2">
      <c r="B12315" s="124"/>
    </row>
    <row r="12316" spans="2:2">
      <c r="B12316" s="124"/>
    </row>
    <row r="12317" spans="2:2">
      <c r="B12317" s="124"/>
    </row>
    <row r="12318" spans="2:2">
      <c r="B12318" s="124"/>
    </row>
    <row r="12319" spans="2:2">
      <c r="B12319" s="124"/>
    </row>
    <row r="12320" spans="2:2">
      <c r="B12320" s="124"/>
    </row>
    <row r="12321" spans="2:2">
      <c r="B12321" s="124"/>
    </row>
    <row r="12322" spans="2:2">
      <c r="B12322" s="124"/>
    </row>
    <row r="12323" spans="2:2">
      <c r="B12323" s="124"/>
    </row>
    <row r="12324" spans="2:2">
      <c r="B12324" s="124"/>
    </row>
    <row r="12325" spans="2:2">
      <c r="B12325" s="124"/>
    </row>
    <row r="12326" spans="2:2">
      <c r="B12326" s="124"/>
    </row>
    <row r="12327" spans="2:2">
      <c r="B12327" s="124"/>
    </row>
    <row r="12328" spans="2:2">
      <c r="B12328" s="124"/>
    </row>
    <row r="12329" spans="2:2">
      <c r="B12329" s="124"/>
    </row>
    <row r="12330" spans="2:2">
      <c r="B12330" s="124"/>
    </row>
    <row r="12331" spans="2:2">
      <c r="B12331" s="124"/>
    </row>
    <row r="12332" spans="2:2">
      <c r="B12332" s="124"/>
    </row>
    <row r="12333" spans="2:2">
      <c r="B12333" s="124"/>
    </row>
    <row r="12334" spans="2:2">
      <c r="B12334" s="124"/>
    </row>
    <row r="12335" spans="2:2">
      <c r="B12335" s="124"/>
    </row>
    <row r="12336" spans="2:2">
      <c r="B12336" s="124"/>
    </row>
    <row r="12337" spans="2:2">
      <c r="B12337" s="124"/>
    </row>
    <row r="12338" spans="2:2">
      <c r="B12338" s="124"/>
    </row>
    <row r="12339" spans="2:2">
      <c r="B12339" s="124"/>
    </row>
    <row r="12340" spans="2:2">
      <c r="B12340" s="124"/>
    </row>
    <row r="12341" spans="2:2">
      <c r="B12341" s="124"/>
    </row>
    <row r="12342" spans="2:2">
      <c r="B12342" s="124"/>
    </row>
    <row r="12343" spans="2:2">
      <c r="B12343" s="124"/>
    </row>
    <row r="12344" spans="2:2">
      <c r="B12344" s="124"/>
    </row>
    <row r="12345" spans="2:2">
      <c r="B12345" s="124"/>
    </row>
    <row r="12346" spans="2:2">
      <c r="B12346" s="124"/>
    </row>
    <row r="12347" spans="2:2">
      <c r="B12347" s="124"/>
    </row>
    <row r="12348" spans="2:2">
      <c r="B12348" s="124"/>
    </row>
    <row r="12349" spans="2:2">
      <c r="B12349" s="124"/>
    </row>
    <row r="12350" spans="2:2">
      <c r="B12350" s="124"/>
    </row>
    <row r="12351" spans="2:2">
      <c r="B12351" s="124"/>
    </row>
    <row r="12352" spans="2:2">
      <c r="B12352" s="124"/>
    </row>
    <row r="12353" spans="2:2">
      <c r="B12353" s="124"/>
    </row>
    <row r="12354" spans="2:2">
      <c r="B12354" s="124"/>
    </row>
    <row r="12355" spans="2:2">
      <c r="B12355" s="124"/>
    </row>
    <row r="12356" spans="2:2">
      <c r="B12356" s="124"/>
    </row>
    <row r="12357" spans="2:2">
      <c r="B12357" s="124"/>
    </row>
    <row r="12358" spans="2:2">
      <c r="B12358" s="124"/>
    </row>
    <row r="12359" spans="2:2">
      <c r="B12359" s="124"/>
    </row>
    <row r="12360" spans="2:2">
      <c r="B12360" s="124"/>
    </row>
    <row r="12361" spans="2:2">
      <c r="B12361" s="124"/>
    </row>
    <row r="12362" spans="2:2">
      <c r="B12362" s="124"/>
    </row>
    <row r="12363" spans="2:2">
      <c r="B12363" s="124"/>
    </row>
    <row r="12364" spans="2:2">
      <c r="B12364" s="124"/>
    </row>
    <row r="12365" spans="2:2">
      <c r="B12365" s="124"/>
    </row>
    <row r="12366" spans="2:2">
      <c r="B12366" s="124"/>
    </row>
    <row r="12367" spans="2:2">
      <c r="B12367" s="124"/>
    </row>
    <row r="12368" spans="2:2">
      <c r="B12368" s="124"/>
    </row>
    <row r="12369" spans="2:2">
      <c r="B12369" s="124"/>
    </row>
    <row r="12370" spans="2:2">
      <c r="B12370" s="124"/>
    </row>
    <row r="12371" spans="2:2">
      <c r="B12371" s="124"/>
    </row>
    <row r="12372" spans="2:2">
      <c r="B12372" s="124"/>
    </row>
    <row r="12373" spans="2:2">
      <c r="B12373" s="124"/>
    </row>
    <row r="12374" spans="2:2">
      <c r="B12374" s="124"/>
    </row>
    <row r="12375" spans="2:2">
      <c r="B12375" s="124"/>
    </row>
    <row r="12376" spans="2:2">
      <c r="B12376" s="124"/>
    </row>
    <row r="12377" spans="2:2">
      <c r="B12377" s="124"/>
    </row>
    <row r="12378" spans="2:2">
      <c r="B12378" s="124"/>
    </row>
    <row r="12379" spans="2:2">
      <c r="B12379" s="124"/>
    </row>
    <row r="12380" spans="2:2">
      <c r="B12380" s="124"/>
    </row>
    <row r="12381" spans="2:2">
      <c r="B12381" s="124"/>
    </row>
    <row r="12382" spans="2:2">
      <c r="B12382" s="124"/>
    </row>
    <row r="12383" spans="2:2">
      <c r="B12383" s="124"/>
    </row>
    <row r="12384" spans="2:2">
      <c r="B12384" s="124"/>
    </row>
    <row r="12385" spans="2:2">
      <c r="B12385" s="124"/>
    </row>
    <row r="12386" spans="2:2">
      <c r="B12386" s="124"/>
    </row>
    <row r="12387" spans="2:2">
      <c r="B12387" s="124"/>
    </row>
    <row r="12388" spans="2:2">
      <c r="B12388" s="124"/>
    </row>
    <row r="12389" spans="2:2">
      <c r="B12389" s="124"/>
    </row>
    <row r="12390" spans="2:2">
      <c r="B12390" s="124"/>
    </row>
    <row r="12391" spans="2:2">
      <c r="B12391" s="124"/>
    </row>
    <row r="12392" spans="2:2">
      <c r="B12392" s="124"/>
    </row>
    <row r="12393" spans="2:2">
      <c r="B12393" s="124"/>
    </row>
    <row r="12394" spans="2:2">
      <c r="B12394" s="124"/>
    </row>
    <row r="12395" spans="2:2">
      <c r="B12395" s="124"/>
    </row>
    <row r="12396" spans="2:2">
      <c r="B12396" s="124"/>
    </row>
    <row r="12397" spans="2:2">
      <c r="B12397" s="124"/>
    </row>
    <row r="12398" spans="2:2">
      <c r="B12398" s="124"/>
    </row>
    <row r="12399" spans="2:2">
      <c r="B12399" s="124"/>
    </row>
    <row r="12400" spans="2:2">
      <c r="B12400" s="124"/>
    </row>
    <row r="12401" spans="2:2">
      <c r="B12401" s="124"/>
    </row>
    <row r="12402" spans="2:2">
      <c r="B12402" s="124"/>
    </row>
    <row r="12403" spans="2:2">
      <c r="B12403" s="124"/>
    </row>
    <row r="12404" spans="2:2">
      <c r="B12404" s="124"/>
    </row>
    <row r="12405" spans="2:2">
      <c r="B12405" s="124"/>
    </row>
    <row r="12406" spans="2:2">
      <c r="B12406" s="124"/>
    </row>
    <row r="12407" spans="2:2">
      <c r="B12407" s="124"/>
    </row>
    <row r="12408" spans="2:2">
      <c r="B12408" s="124"/>
    </row>
    <row r="12409" spans="2:2">
      <c r="B12409" s="124"/>
    </row>
    <row r="12410" spans="2:2">
      <c r="B12410" s="124"/>
    </row>
    <row r="12411" spans="2:2">
      <c r="B12411" s="124"/>
    </row>
    <row r="12412" spans="2:2">
      <c r="B12412" s="124"/>
    </row>
    <row r="12413" spans="2:2">
      <c r="B12413" s="124"/>
    </row>
    <row r="12414" spans="2:2">
      <c r="B12414" s="124"/>
    </row>
    <row r="12415" spans="2:2">
      <c r="B12415" s="124"/>
    </row>
    <row r="12416" spans="2:2">
      <c r="B12416" s="124"/>
    </row>
    <row r="12417" spans="2:2">
      <c r="B12417" s="124"/>
    </row>
    <row r="12418" spans="2:2">
      <c r="B12418" s="124"/>
    </row>
    <row r="12419" spans="2:2">
      <c r="B12419" s="124"/>
    </row>
    <row r="12420" spans="2:2">
      <c r="B12420" s="124"/>
    </row>
    <row r="12421" spans="2:2">
      <c r="B12421" s="124"/>
    </row>
    <row r="12422" spans="2:2">
      <c r="B12422" s="124"/>
    </row>
    <row r="12423" spans="2:2">
      <c r="B12423" s="124"/>
    </row>
    <row r="12424" spans="2:2">
      <c r="B12424" s="124"/>
    </row>
    <row r="12425" spans="2:2">
      <c r="B12425" s="124"/>
    </row>
    <row r="12426" spans="2:2">
      <c r="B12426" s="124"/>
    </row>
    <row r="12427" spans="2:2">
      <c r="B12427" s="124"/>
    </row>
    <row r="12428" spans="2:2">
      <c r="B12428" s="124"/>
    </row>
    <row r="12429" spans="2:2">
      <c r="B12429" s="124"/>
    </row>
    <row r="12430" spans="2:2">
      <c r="B12430" s="124"/>
    </row>
    <row r="12431" spans="2:2">
      <c r="B12431" s="124"/>
    </row>
    <row r="12432" spans="2:2">
      <c r="B12432" s="124"/>
    </row>
    <row r="12433" spans="2:2">
      <c r="B12433" s="124"/>
    </row>
    <row r="12434" spans="2:2">
      <c r="B12434" s="124"/>
    </row>
    <row r="12435" spans="2:2">
      <c r="B12435" s="124"/>
    </row>
    <row r="12436" spans="2:2">
      <c r="B12436" s="124"/>
    </row>
    <row r="12437" spans="2:2">
      <c r="B12437" s="124"/>
    </row>
    <row r="12438" spans="2:2">
      <c r="B12438" s="124"/>
    </row>
    <row r="12439" spans="2:2">
      <c r="B12439" s="124"/>
    </row>
    <row r="12440" spans="2:2">
      <c r="B12440" s="124"/>
    </row>
    <row r="12441" spans="2:2">
      <c r="B12441" s="124"/>
    </row>
    <row r="12442" spans="2:2">
      <c r="B12442" s="124"/>
    </row>
    <row r="12443" spans="2:2">
      <c r="B12443" s="124"/>
    </row>
    <row r="12444" spans="2:2">
      <c r="B12444" s="124"/>
    </row>
    <row r="12445" spans="2:2">
      <c r="B12445" s="124"/>
    </row>
    <row r="12446" spans="2:2">
      <c r="B12446" s="124"/>
    </row>
    <row r="12447" spans="2:2">
      <c r="B12447" s="124"/>
    </row>
    <row r="12448" spans="2:2">
      <c r="B12448" s="124"/>
    </row>
    <row r="12449" spans="2:2">
      <c r="B12449" s="124"/>
    </row>
    <row r="12450" spans="2:2">
      <c r="B12450" s="124"/>
    </row>
    <row r="12451" spans="2:2">
      <c r="B12451" s="124"/>
    </row>
    <row r="12452" spans="2:2">
      <c r="B12452" s="124"/>
    </row>
    <row r="12453" spans="2:2">
      <c r="B12453" s="124"/>
    </row>
    <row r="12454" spans="2:2">
      <c r="B12454" s="124"/>
    </row>
    <row r="12455" spans="2:2">
      <c r="B12455" s="124"/>
    </row>
    <row r="12456" spans="2:2">
      <c r="B12456" s="124"/>
    </row>
    <row r="12457" spans="2:2">
      <c r="B12457" s="124"/>
    </row>
    <row r="12458" spans="2:2">
      <c r="B12458" s="124"/>
    </row>
    <row r="12459" spans="2:2">
      <c r="B12459" s="124"/>
    </row>
    <row r="12460" spans="2:2">
      <c r="B12460" s="124"/>
    </row>
    <row r="12461" spans="2:2">
      <c r="B12461" s="124"/>
    </row>
    <row r="12462" spans="2:2">
      <c r="B12462" s="124"/>
    </row>
    <row r="12463" spans="2:2">
      <c r="B12463" s="124"/>
    </row>
    <row r="12464" spans="2:2">
      <c r="B12464" s="124"/>
    </row>
    <row r="12465" spans="2:2">
      <c r="B12465" s="124"/>
    </row>
    <row r="12466" spans="2:2">
      <c r="B12466" s="124"/>
    </row>
    <row r="12467" spans="2:2">
      <c r="B12467" s="124"/>
    </row>
    <row r="12468" spans="2:2">
      <c r="B12468" s="124"/>
    </row>
    <row r="12469" spans="2:2">
      <c r="B12469" s="124"/>
    </row>
    <row r="12470" spans="2:2">
      <c r="B12470" s="124"/>
    </row>
    <row r="12471" spans="2:2">
      <c r="B12471" s="124"/>
    </row>
    <row r="12472" spans="2:2">
      <c r="B12472" s="124"/>
    </row>
    <row r="12473" spans="2:2">
      <c r="B12473" s="124"/>
    </row>
    <row r="12474" spans="2:2">
      <c r="B12474" s="124"/>
    </row>
    <row r="12475" spans="2:2">
      <c r="B12475" s="124"/>
    </row>
    <row r="12476" spans="2:2">
      <c r="B12476" s="124"/>
    </row>
    <row r="12477" spans="2:2">
      <c r="B12477" s="124"/>
    </row>
    <row r="12478" spans="2:2">
      <c r="B12478" s="124"/>
    </row>
    <row r="12479" spans="2:2">
      <c r="B12479" s="124"/>
    </row>
    <row r="12480" spans="2:2">
      <c r="B12480" s="124"/>
    </row>
    <row r="12481" spans="2:2">
      <c r="B12481" s="124"/>
    </row>
    <row r="12482" spans="2:2">
      <c r="B12482" s="124"/>
    </row>
    <row r="12483" spans="2:2">
      <c r="B12483" s="124"/>
    </row>
    <row r="12484" spans="2:2">
      <c r="B12484" s="124"/>
    </row>
    <row r="12485" spans="2:2">
      <c r="B12485" s="124"/>
    </row>
    <row r="12486" spans="2:2">
      <c r="B12486" s="124"/>
    </row>
    <row r="12487" spans="2:2">
      <c r="B12487" s="124"/>
    </row>
    <row r="12488" spans="2:2">
      <c r="B12488" s="124"/>
    </row>
    <row r="12489" spans="2:2">
      <c r="B12489" s="124"/>
    </row>
    <row r="12490" spans="2:2">
      <c r="B12490" s="124"/>
    </row>
    <row r="12491" spans="2:2">
      <c r="B12491" s="124"/>
    </row>
    <row r="12492" spans="2:2">
      <c r="B12492" s="124"/>
    </row>
    <row r="12493" spans="2:2">
      <c r="B12493" s="124"/>
    </row>
    <row r="12494" spans="2:2">
      <c r="B12494" s="124"/>
    </row>
    <row r="12495" spans="2:2">
      <c r="B12495" s="124"/>
    </row>
    <row r="12496" spans="2:2">
      <c r="B12496" s="124"/>
    </row>
    <row r="12497" spans="2:2">
      <c r="B12497" s="124"/>
    </row>
    <row r="12498" spans="2:2">
      <c r="B12498" s="124"/>
    </row>
    <row r="12499" spans="2:2">
      <c r="B12499" s="124"/>
    </row>
    <row r="12500" spans="2:2">
      <c r="B12500" s="124"/>
    </row>
    <row r="12501" spans="2:2">
      <c r="B12501" s="124"/>
    </row>
    <row r="12502" spans="2:2">
      <c r="B12502" s="124"/>
    </row>
    <row r="12503" spans="2:2">
      <c r="B12503" s="124"/>
    </row>
    <row r="12504" spans="2:2">
      <c r="B12504" s="124"/>
    </row>
    <row r="12505" spans="2:2">
      <c r="B12505" s="124"/>
    </row>
    <row r="12506" spans="2:2">
      <c r="B12506" s="124"/>
    </row>
    <row r="12507" spans="2:2">
      <c r="B12507" s="124"/>
    </row>
    <row r="12508" spans="2:2">
      <c r="B12508" s="124"/>
    </row>
    <row r="12509" spans="2:2">
      <c r="B12509" s="124"/>
    </row>
    <row r="12510" spans="2:2">
      <c r="B12510" s="124"/>
    </row>
    <row r="12511" spans="2:2">
      <c r="B12511" s="124"/>
    </row>
    <row r="12512" spans="2:2">
      <c r="B12512" s="124"/>
    </row>
    <row r="12513" spans="2:2">
      <c r="B12513" s="124"/>
    </row>
    <row r="12514" spans="2:2">
      <c r="B12514" s="124"/>
    </row>
    <row r="12515" spans="2:2">
      <c r="B12515" s="124"/>
    </row>
    <row r="12516" spans="2:2">
      <c r="B12516" s="124"/>
    </row>
    <row r="12517" spans="2:2">
      <c r="B12517" s="124"/>
    </row>
    <row r="12518" spans="2:2">
      <c r="B12518" s="124"/>
    </row>
    <row r="12519" spans="2:2">
      <c r="B12519" s="124"/>
    </row>
    <row r="12520" spans="2:2">
      <c r="B12520" s="124"/>
    </row>
    <row r="12521" spans="2:2">
      <c r="B12521" s="124"/>
    </row>
    <row r="12522" spans="2:2">
      <c r="B12522" s="124"/>
    </row>
    <row r="12523" spans="2:2">
      <c r="B12523" s="124"/>
    </row>
    <row r="12524" spans="2:2">
      <c r="B12524" s="124"/>
    </row>
    <row r="12525" spans="2:2">
      <c r="B12525" s="124"/>
    </row>
    <row r="12526" spans="2:2">
      <c r="B12526" s="124"/>
    </row>
    <row r="12527" spans="2:2">
      <c r="B12527" s="124"/>
    </row>
    <row r="12528" spans="2:2">
      <c r="B12528" s="124"/>
    </row>
    <row r="12529" spans="2:2">
      <c r="B12529" s="124"/>
    </row>
    <row r="12530" spans="2:2">
      <c r="B12530" s="124"/>
    </row>
    <row r="12531" spans="2:2">
      <c r="B12531" s="124"/>
    </row>
    <row r="12532" spans="2:2">
      <c r="B12532" s="124"/>
    </row>
    <row r="12533" spans="2:2">
      <c r="B12533" s="124"/>
    </row>
    <row r="12534" spans="2:2">
      <c r="B12534" s="124"/>
    </row>
    <row r="12535" spans="2:2">
      <c r="B12535" s="124"/>
    </row>
    <row r="12536" spans="2:2">
      <c r="B12536" s="124"/>
    </row>
    <row r="12537" spans="2:2">
      <c r="B12537" s="124"/>
    </row>
    <row r="12538" spans="2:2">
      <c r="B12538" s="124"/>
    </row>
    <row r="12539" spans="2:2">
      <c r="B12539" s="124"/>
    </row>
    <row r="12540" spans="2:2">
      <c r="B12540" s="124"/>
    </row>
    <row r="12541" spans="2:2">
      <c r="B12541" s="124"/>
    </row>
    <row r="12542" spans="2:2">
      <c r="B12542" s="124"/>
    </row>
    <row r="12543" spans="2:2">
      <c r="B12543" s="124"/>
    </row>
    <row r="12544" spans="2:2">
      <c r="B12544" s="124"/>
    </row>
    <row r="12545" spans="2:2">
      <c r="B12545" s="124"/>
    </row>
    <row r="12546" spans="2:2">
      <c r="B12546" s="124"/>
    </row>
    <row r="12547" spans="2:2">
      <c r="B12547" s="124"/>
    </row>
    <row r="12548" spans="2:2">
      <c r="B12548" s="124"/>
    </row>
    <row r="12549" spans="2:2">
      <c r="B12549" s="124"/>
    </row>
    <row r="12550" spans="2:2">
      <c r="B12550" s="124"/>
    </row>
    <row r="12551" spans="2:2">
      <c r="B12551" s="124"/>
    </row>
    <row r="12552" spans="2:2">
      <c r="B12552" s="124"/>
    </row>
    <row r="12553" spans="2:2">
      <c r="B12553" s="124"/>
    </row>
    <row r="12554" spans="2:2">
      <c r="B12554" s="124"/>
    </row>
    <row r="12555" spans="2:2">
      <c r="B12555" s="124"/>
    </row>
    <row r="12556" spans="2:2">
      <c r="B12556" s="124"/>
    </row>
    <row r="12557" spans="2:2">
      <c r="B12557" s="124"/>
    </row>
    <row r="12558" spans="2:2">
      <c r="B12558" s="124"/>
    </row>
    <row r="12559" spans="2:2">
      <c r="B12559" s="124"/>
    </row>
    <row r="12560" spans="2:2">
      <c r="B12560" s="124"/>
    </row>
    <row r="12561" spans="2:2">
      <c r="B12561" s="124"/>
    </row>
    <row r="12562" spans="2:2">
      <c r="B12562" s="124"/>
    </row>
    <row r="12563" spans="2:2">
      <c r="B12563" s="124"/>
    </row>
    <row r="12564" spans="2:2">
      <c r="B12564" s="124"/>
    </row>
    <row r="12565" spans="2:2">
      <c r="B12565" s="124"/>
    </row>
    <row r="12566" spans="2:2">
      <c r="B12566" s="124"/>
    </row>
    <row r="12567" spans="2:2">
      <c r="B12567" s="124"/>
    </row>
    <row r="12568" spans="2:2">
      <c r="B12568" s="124"/>
    </row>
    <row r="12569" spans="2:2">
      <c r="B12569" s="124"/>
    </row>
    <row r="12570" spans="2:2">
      <c r="B12570" s="124"/>
    </row>
    <row r="12571" spans="2:2">
      <c r="B12571" s="124"/>
    </row>
    <row r="12572" spans="2:2">
      <c r="B12572" s="124"/>
    </row>
    <row r="12573" spans="2:2">
      <c r="B12573" s="124"/>
    </row>
    <row r="12574" spans="2:2">
      <c r="B12574" s="124"/>
    </row>
    <row r="12575" spans="2:2">
      <c r="B12575" s="124"/>
    </row>
    <row r="12576" spans="2:2">
      <c r="B12576" s="124"/>
    </row>
    <row r="12577" spans="2:2">
      <c r="B12577" s="124"/>
    </row>
    <row r="12578" spans="2:2">
      <c r="B12578" s="124"/>
    </row>
    <row r="12579" spans="2:2">
      <c r="B12579" s="124"/>
    </row>
    <row r="12580" spans="2:2">
      <c r="B12580" s="124"/>
    </row>
    <row r="12581" spans="2:2">
      <c r="B12581" s="124"/>
    </row>
    <row r="12582" spans="2:2">
      <c r="B12582" s="124"/>
    </row>
    <row r="12583" spans="2:2">
      <c r="B12583" s="124"/>
    </row>
    <row r="12584" spans="2:2">
      <c r="B12584" s="124"/>
    </row>
    <row r="12585" spans="2:2">
      <c r="B12585" s="124"/>
    </row>
    <row r="12586" spans="2:2">
      <c r="B12586" s="124"/>
    </row>
    <row r="12587" spans="2:2">
      <c r="B12587" s="124"/>
    </row>
    <row r="12588" spans="2:2">
      <c r="B12588" s="124"/>
    </row>
    <row r="12589" spans="2:2">
      <c r="B12589" s="124"/>
    </row>
    <row r="12590" spans="2:2">
      <c r="B12590" s="124"/>
    </row>
    <row r="12591" spans="2:2">
      <c r="B12591" s="124"/>
    </row>
    <row r="12592" spans="2:2">
      <c r="B12592" s="124"/>
    </row>
    <row r="12593" spans="2:2">
      <c r="B12593" s="124"/>
    </row>
    <row r="12594" spans="2:2">
      <c r="B12594" s="124"/>
    </row>
    <row r="12595" spans="2:2">
      <c r="B12595" s="124"/>
    </row>
    <row r="12596" spans="2:2">
      <c r="B12596" s="124"/>
    </row>
    <row r="12597" spans="2:2">
      <c r="B12597" s="124"/>
    </row>
    <row r="12598" spans="2:2">
      <c r="B12598" s="124"/>
    </row>
    <row r="12599" spans="2:2">
      <c r="B12599" s="124"/>
    </row>
    <row r="12600" spans="2:2">
      <c r="B12600" s="124"/>
    </row>
    <row r="12601" spans="2:2">
      <c r="B12601" s="124"/>
    </row>
    <row r="12602" spans="2:2">
      <c r="B12602" s="124"/>
    </row>
    <row r="12603" spans="2:2">
      <c r="B12603" s="124"/>
    </row>
    <row r="12604" spans="2:2">
      <c r="B12604" s="124"/>
    </row>
    <row r="12605" spans="2:2">
      <c r="B12605" s="124"/>
    </row>
    <row r="12606" spans="2:2">
      <c r="B12606" s="124"/>
    </row>
    <row r="12607" spans="2:2">
      <c r="B12607" s="124"/>
    </row>
    <row r="12608" spans="2:2">
      <c r="B12608" s="124"/>
    </row>
    <row r="12609" spans="2:2">
      <c r="B12609" s="124"/>
    </row>
    <row r="12610" spans="2:2">
      <c r="B12610" s="124"/>
    </row>
    <row r="12611" spans="2:2">
      <c r="B12611" s="124"/>
    </row>
    <row r="12612" spans="2:2">
      <c r="B12612" s="124"/>
    </row>
    <row r="12613" spans="2:2">
      <c r="B12613" s="124"/>
    </row>
    <row r="12614" spans="2:2">
      <c r="B12614" s="124"/>
    </row>
    <row r="12615" spans="2:2">
      <c r="B12615" s="124"/>
    </row>
    <row r="12616" spans="2:2">
      <c r="B12616" s="124"/>
    </row>
    <row r="12617" spans="2:2">
      <c r="B12617" s="124"/>
    </row>
    <row r="12618" spans="2:2">
      <c r="B12618" s="124"/>
    </row>
    <row r="12619" spans="2:2">
      <c r="B12619" s="124"/>
    </row>
    <row r="12620" spans="2:2">
      <c r="B12620" s="124"/>
    </row>
    <row r="12621" spans="2:2">
      <c r="B12621" s="124"/>
    </row>
    <row r="12622" spans="2:2">
      <c r="B12622" s="124"/>
    </row>
    <row r="12623" spans="2:2">
      <c r="B12623" s="124"/>
    </row>
    <row r="12624" spans="2:2">
      <c r="B12624" s="124"/>
    </row>
    <row r="12625" spans="2:2">
      <c r="B12625" s="124"/>
    </row>
    <row r="12626" spans="2:2">
      <c r="B12626" s="124"/>
    </row>
    <row r="12627" spans="2:2">
      <c r="B12627" s="124"/>
    </row>
    <row r="12628" spans="2:2">
      <c r="B12628" s="124"/>
    </row>
    <row r="12629" spans="2:2">
      <c r="B12629" s="124"/>
    </row>
    <row r="12630" spans="2:2">
      <c r="B12630" s="124"/>
    </row>
    <row r="12631" spans="2:2">
      <c r="B12631" s="124"/>
    </row>
    <row r="12632" spans="2:2">
      <c r="B12632" s="124"/>
    </row>
    <row r="12633" spans="2:2">
      <c r="B12633" s="124"/>
    </row>
    <row r="12634" spans="2:2">
      <c r="B12634" s="124"/>
    </row>
    <row r="12635" spans="2:2">
      <c r="B12635" s="124"/>
    </row>
    <row r="12636" spans="2:2">
      <c r="B12636" s="124"/>
    </row>
    <row r="12637" spans="2:2">
      <c r="B12637" s="124"/>
    </row>
    <row r="12638" spans="2:2">
      <c r="B12638" s="124"/>
    </row>
    <row r="12639" spans="2:2">
      <c r="B12639" s="124"/>
    </row>
    <row r="12640" spans="2:2">
      <c r="B12640" s="124"/>
    </row>
    <row r="12641" spans="2:2">
      <c r="B12641" s="124"/>
    </row>
    <row r="12642" spans="2:2">
      <c r="B12642" s="124"/>
    </row>
    <row r="12643" spans="2:2">
      <c r="B12643" s="124"/>
    </row>
    <row r="12644" spans="2:2">
      <c r="B12644" s="124"/>
    </row>
    <row r="12645" spans="2:2">
      <c r="B12645" s="124"/>
    </row>
    <row r="12646" spans="2:2">
      <c r="B12646" s="124"/>
    </row>
    <row r="12647" spans="2:2">
      <c r="B12647" s="124"/>
    </row>
    <row r="12648" spans="2:2">
      <c r="B12648" s="124"/>
    </row>
    <row r="12649" spans="2:2">
      <c r="B12649" s="124"/>
    </row>
    <row r="12650" spans="2:2">
      <c r="B12650" s="124"/>
    </row>
    <row r="12651" spans="2:2">
      <c r="B12651" s="124"/>
    </row>
    <row r="12652" spans="2:2">
      <c r="B12652" s="124"/>
    </row>
    <row r="12653" spans="2:2">
      <c r="B12653" s="124"/>
    </row>
    <row r="12654" spans="2:2">
      <c r="B12654" s="124"/>
    </row>
    <row r="12655" spans="2:2">
      <c r="B12655" s="124"/>
    </row>
    <row r="12656" spans="2:2">
      <c r="B12656" s="124"/>
    </row>
    <row r="12657" spans="2:2">
      <c r="B12657" s="124"/>
    </row>
    <row r="12658" spans="2:2">
      <c r="B12658" s="124"/>
    </row>
    <row r="12659" spans="2:2">
      <c r="B12659" s="124"/>
    </row>
    <row r="12660" spans="2:2">
      <c r="B12660" s="124"/>
    </row>
    <row r="12661" spans="2:2">
      <c r="B12661" s="124"/>
    </row>
    <row r="12662" spans="2:2">
      <c r="B12662" s="124"/>
    </row>
    <row r="12663" spans="2:2">
      <c r="B12663" s="124"/>
    </row>
    <row r="12664" spans="2:2">
      <c r="B12664" s="124"/>
    </row>
    <row r="12665" spans="2:2">
      <c r="B12665" s="124"/>
    </row>
    <row r="12666" spans="2:2">
      <c r="B12666" s="124"/>
    </row>
    <row r="12667" spans="2:2">
      <c r="B12667" s="124"/>
    </row>
    <row r="12668" spans="2:2">
      <c r="B12668" s="124"/>
    </row>
    <row r="12669" spans="2:2">
      <c r="B12669" s="124"/>
    </row>
    <row r="12670" spans="2:2">
      <c r="B12670" s="124"/>
    </row>
    <row r="12671" spans="2:2">
      <c r="B12671" s="124"/>
    </row>
    <row r="12672" spans="2:2">
      <c r="B12672" s="124"/>
    </row>
    <row r="12673" spans="2:2">
      <c r="B12673" s="124"/>
    </row>
    <row r="12674" spans="2:2">
      <c r="B12674" s="124"/>
    </row>
    <row r="12675" spans="2:2">
      <c r="B12675" s="124"/>
    </row>
    <row r="12676" spans="2:2">
      <c r="B12676" s="124"/>
    </row>
    <row r="12677" spans="2:2">
      <c r="B12677" s="124"/>
    </row>
    <row r="12678" spans="2:2">
      <c r="B12678" s="124"/>
    </row>
    <row r="12679" spans="2:2">
      <c r="B12679" s="124"/>
    </row>
    <row r="12680" spans="2:2">
      <c r="B12680" s="124"/>
    </row>
    <row r="12681" spans="2:2">
      <c r="B12681" s="124"/>
    </row>
    <row r="12682" spans="2:2">
      <c r="B12682" s="124"/>
    </row>
    <row r="12683" spans="2:2">
      <c r="B12683" s="124"/>
    </row>
    <row r="12684" spans="2:2">
      <c r="B12684" s="124"/>
    </row>
    <row r="12685" spans="2:2">
      <c r="B12685" s="124"/>
    </row>
    <row r="12686" spans="2:2">
      <c r="B12686" s="124"/>
    </row>
    <row r="12687" spans="2:2">
      <c r="B12687" s="124"/>
    </row>
    <row r="12688" spans="2:2">
      <c r="B12688" s="124"/>
    </row>
    <row r="12689" spans="2:2">
      <c r="B12689" s="124"/>
    </row>
    <row r="12690" spans="2:2">
      <c r="B12690" s="124"/>
    </row>
    <row r="12691" spans="2:2">
      <c r="B12691" s="124"/>
    </row>
    <row r="12692" spans="2:2">
      <c r="B12692" s="124"/>
    </row>
    <row r="12693" spans="2:2">
      <c r="B12693" s="124"/>
    </row>
    <row r="12694" spans="2:2">
      <c r="B12694" s="124"/>
    </row>
    <row r="12695" spans="2:2">
      <c r="B12695" s="124"/>
    </row>
    <row r="12696" spans="2:2">
      <c r="B12696" s="124"/>
    </row>
    <row r="12697" spans="2:2">
      <c r="B12697" s="124"/>
    </row>
    <row r="12698" spans="2:2">
      <c r="B12698" s="124"/>
    </row>
    <row r="12699" spans="2:2">
      <c r="B12699" s="124"/>
    </row>
    <row r="12700" spans="2:2">
      <c r="B12700" s="124"/>
    </row>
    <row r="12701" spans="2:2">
      <c r="B12701" s="124"/>
    </row>
    <row r="12702" spans="2:2">
      <c r="B12702" s="124"/>
    </row>
    <row r="12703" spans="2:2">
      <c r="B12703" s="124"/>
    </row>
    <row r="12704" spans="2:2">
      <c r="B12704" s="124"/>
    </row>
    <row r="12705" spans="2:2">
      <c r="B12705" s="124"/>
    </row>
    <row r="12706" spans="2:2">
      <c r="B12706" s="124"/>
    </row>
    <row r="12707" spans="2:2">
      <c r="B12707" s="124"/>
    </row>
    <row r="12708" spans="2:2">
      <c r="B12708" s="124"/>
    </row>
    <row r="12709" spans="2:2">
      <c r="B12709" s="124"/>
    </row>
    <row r="12710" spans="2:2">
      <c r="B12710" s="124"/>
    </row>
    <row r="12711" spans="2:2">
      <c r="B12711" s="124"/>
    </row>
    <row r="12712" spans="2:2">
      <c r="B12712" s="124"/>
    </row>
    <row r="12713" spans="2:2">
      <c r="B12713" s="124"/>
    </row>
    <row r="12714" spans="2:2">
      <c r="B12714" s="124"/>
    </row>
    <row r="12715" spans="2:2">
      <c r="B12715" s="124"/>
    </row>
    <row r="12716" spans="2:2">
      <c r="B12716" s="124"/>
    </row>
    <row r="12717" spans="2:2">
      <c r="B12717" s="124"/>
    </row>
    <row r="12718" spans="2:2">
      <c r="B12718" s="124"/>
    </row>
    <row r="12719" spans="2:2">
      <c r="B12719" s="124"/>
    </row>
    <row r="12720" spans="2:2">
      <c r="B12720" s="124"/>
    </row>
    <row r="12721" spans="2:2">
      <c r="B12721" s="124"/>
    </row>
    <row r="12722" spans="2:2">
      <c r="B12722" s="124"/>
    </row>
    <row r="12723" spans="2:2">
      <c r="B12723" s="124"/>
    </row>
    <row r="12724" spans="2:2">
      <c r="B12724" s="124"/>
    </row>
    <row r="12725" spans="2:2">
      <c r="B12725" s="124"/>
    </row>
    <row r="12726" spans="2:2">
      <c r="B12726" s="124"/>
    </row>
    <row r="12727" spans="2:2">
      <c r="B12727" s="124"/>
    </row>
    <row r="12728" spans="2:2">
      <c r="B12728" s="124"/>
    </row>
    <row r="12729" spans="2:2">
      <c r="B12729" s="124"/>
    </row>
    <row r="12730" spans="2:2">
      <c r="B12730" s="124"/>
    </row>
    <row r="12731" spans="2:2">
      <c r="B12731" s="124"/>
    </row>
    <row r="12732" spans="2:2">
      <c r="B12732" s="124"/>
    </row>
    <row r="12733" spans="2:2">
      <c r="B12733" s="124"/>
    </row>
    <row r="12734" spans="2:2">
      <c r="B12734" s="124"/>
    </row>
    <row r="12735" spans="2:2">
      <c r="B12735" s="124"/>
    </row>
    <row r="12736" spans="2:2">
      <c r="B12736" s="124"/>
    </row>
    <row r="12737" spans="2:2">
      <c r="B12737" s="124"/>
    </row>
    <row r="12738" spans="2:2">
      <c r="B12738" s="124"/>
    </row>
    <row r="12739" spans="2:2">
      <c r="B12739" s="124"/>
    </row>
    <row r="12740" spans="2:2">
      <c r="B12740" s="124"/>
    </row>
    <row r="12741" spans="2:2">
      <c r="B12741" s="124"/>
    </row>
    <row r="12742" spans="2:2">
      <c r="B12742" s="124"/>
    </row>
    <row r="12743" spans="2:2">
      <c r="B12743" s="124"/>
    </row>
    <row r="12744" spans="2:2">
      <c r="B12744" s="124"/>
    </row>
    <row r="12745" spans="2:2">
      <c r="B12745" s="124"/>
    </row>
    <row r="12746" spans="2:2">
      <c r="B12746" s="124"/>
    </row>
    <row r="12747" spans="2:2">
      <c r="B12747" s="124"/>
    </row>
    <row r="12748" spans="2:2">
      <c r="B12748" s="124"/>
    </row>
    <row r="12749" spans="2:2">
      <c r="B12749" s="124"/>
    </row>
    <row r="12750" spans="2:2">
      <c r="B12750" s="124"/>
    </row>
    <row r="12751" spans="2:2">
      <c r="B12751" s="124"/>
    </row>
    <row r="12752" spans="2:2">
      <c r="B12752" s="124"/>
    </row>
    <row r="12753" spans="2:2">
      <c r="B12753" s="124"/>
    </row>
    <row r="12754" spans="2:2">
      <c r="B12754" s="124"/>
    </row>
    <row r="12755" spans="2:2">
      <c r="B12755" s="124"/>
    </row>
    <row r="12756" spans="2:2">
      <c r="B12756" s="124"/>
    </row>
    <row r="12757" spans="2:2">
      <c r="B12757" s="124"/>
    </row>
    <row r="12758" spans="2:2">
      <c r="B12758" s="124"/>
    </row>
    <row r="12759" spans="2:2">
      <c r="B12759" s="124"/>
    </row>
    <row r="12760" spans="2:2">
      <c r="B12760" s="124"/>
    </row>
    <row r="12761" spans="2:2">
      <c r="B12761" s="124"/>
    </row>
    <row r="12762" spans="2:2">
      <c r="B12762" s="124"/>
    </row>
    <row r="12763" spans="2:2">
      <c r="B12763" s="124"/>
    </row>
    <row r="12764" spans="2:2">
      <c r="B12764" s="124"/>
    </row>
    <row r="12765" spans="2:2">
      <c r="B12765" s="124"/>
    </row>
    <row r="12766" spans="2:2">
      <c r="B12766" s="124"/>
    </row>
    <row r="12767" spans="2:2">
      <c r="B12767" s="124"/>
    </row>
    <row r="12768" spans="2:2">
      <c r="B12768" s="124"/>
    </row>
    <row r="12769" spans="2:2">
      <c r="B12769" s="124"/>
    </row>
    <row r="12770" spans="2:2">
      <c r="B12770" s="124"/>
    </row>
    <row r="12771" spans="2:2">
      <c r="B12771" s="124"/>
    </row>
    <row r="12772" spans="2:2">
      <c r="B12772" s="124"/>
    </row>
    <row r="12773" spans="2:2">
      <c r="B12773" s="124"/>
    </row>
    <row r="12774" spans="2:2">
      <c r="B12774" s="124"/>
    </row>
    <row r="12775" spans="2:2">
      <c r="B12775" s="124"/>
    </row>
    <row r="12776" spans="2:2">
      <c r="B12776" s="124"/>
    </row>
    <row r="12777" spans="2:2">
      <c r="B12777" s="124"/>
    </row>
    <row r="12778" spans="2:2">
      <c r="B12778" s="124"/>
    </row>
    <row r="12779" spans="2:2">
      <c r="B12779" s="124"/>
    </row>
    <row r="12780" spans="2:2">
      <c r="B12780" s="124"/>
    </row>
    <row r="12781" spans="2:2">
      <c r="B12781" s="124"/>
    </row>
    <row r="12782" spans="2:2">
      <c r="B12782" s="124"/>
    </row>
    <row r="12783" spans="2:2">
      <c r="B12783" s="124"/>
    </row>
    <row r="12784" spans="2:2">
      <c r="B12784" s="124"/>
    </row>
    <row r="12785" spans="2:2">
      <c r="B12785" s="124"/>
    </row>
    <row r="12786" spans="2:2">
      <c r="B12786" s="124"/>
    </row>
    <row r="12787" spans="2:2">
      <c r="B12787" s="124"/>
    </row>
    <row r="12788" spans="2:2">
      <c r="B12788" s="124"/>
    </row>
    <row r="12789" spans="2:2">
      <c r="B12789" s="124"/>
    </row>
    <row r="12790" spans="2:2">
      <c r="B12790" s="124"/>
    </row>
    <row r="12791" spans="2:2">
      <c r="B12791" s="124"/>
    </row>
    <row r="12792" spans="2:2">
      <c r="B12792" s="124"/>
    </row>
    <row r="12793" spans="2:2">
      <c r="B12793" s="124"/>
    </row>
    <row r="12794" spans="2:2">
      <c r="B12794" s="124"/>
    </row>
    <row r="12795" spans="2:2">
      <c r="B12795" s="124"/>
    </row>
    <row r="12796" spans="2:2">
      <c r="B12796" s="124"/>
    </row>
    <row r="12797" spans="2:2">
      <c r="B12797" s="124"/>
    </row>
    <row r="12798" spans="2:2">
      <c r="B12798" s="124"/>
    </row>
    <row r="12799" spans="2:2">
      <c r="B12799" s="124"/>
    </row>
    <row r="12800" spans="2:2">
      <c r="B12800" s="124"/>
    </row>
    <row r="12801" spans="2:2">
      <c r="B12801" s="124"/>
    </row>
    <row r="12802" spans="2:2">
      <c r="B12802" s="124"/>
    </row>
    <row r="12803" spans="2:2">
      <c r="B12803" s="124"/>
    </row>
    <row r="12804" spans="2:2">
      <c r="B12804" s="124"/>
    </row>
    <row r="12805" spans="2:2">
      <c r="B12805" s="124"/>
    </row>
    <row r="12806" spans="2:2">
      <c r="B12806" s="124"/>
    </row>
    <row r="12807" spans="2:2">
      <c r="B12807" s="124"/>
    </row>
    <row r="12808" spans="2:2">
      <c r="B12808" s="124"/>
    </row>
    <row r="12809" spans="2:2">
      <c r="B12809" s="124"/>
    </row>
    <row r="12810" spans="2:2">
      <c r="B12810" s="124"/>
    </row>
    <row r="12811" spans="2:2">
      <c r="B12811" s="124"/>
    </row>
    <row r="12812" spans="2:2">
      <c r="B12812" s="124"/>
    </row>
    <row r="12813" spans="2:2">
      <c r="B12813" s="124"/>
    </row>
    <row r="12814" spans="2:2">
      <c r="B12814" s="124"/>
    </row>
    <row r="12815" spans="2:2">
      <c r="B12815" s="124"/>
    </row>
    <row r="12816" spans="2:2">
      <c r="B12816" s="124"/>
    </row>
    <row r="12817" spans="2:2">
      <c r="B12817" s="124"/>
    </row>
    <row r="12818" spans="2:2">
      <c r="B12818" s="124"/>
    </row>
    <row r="12819" spans="2:2">
      <c r="B12819" s="124"/>
    </row>
    <row r="12820" spans="2:2">
      <c r="B12820" s="124"/>
    </row>
    <row r="12821" spans="2:2">
      <c r="B12821" s="124"/>
    </row>
    <row r="12822" spans="2:2">
      <c r="B12822" s="124"/>
    </row>
    <row r="12823" spans="2:2">
      <c r="B12823" s="124"/>
    </row>
    <row r="12824" spans="2:2">
      <c r="B12824" s="124"/>
    </row>
    <row r="12825" spans="2:2">
      <c r="B12825" s="124"/>
    </row>
    <row r="12826" spans="2:2">
      <c r="B12826" s="124"/>
    </row>
    <row r="12827" spans="2:2">
      <c r="B12827" s="124"/>
    </row>
    <row r="12828" spans="2:2">
      <c r="B12828" s="124"/>
    </row>
    <row r="12829" spans="2:2">
      <c r="B12829" s="124"/>
    </row>
    <row r="12830" spans="2:2">
      <c r="B12830" s="124"/>
    </row>
    <row r="12831" spans="2:2">
      <c r="B12831" s="124"/>
    </row>
    <row r="12832" spans="2:2">
      <c r="B12832" s="124"/>
    </row>
    <row r="12833" spans="2:2">
      <c r="B12833" s="124"/>
    </row>
    <row r="12834" spans="2:2">
      <c r="B12834" s="124"/>
    </row>
    <row r="12835" spans="2:2">
      <c r="B12835" s="124"/>
    </row>
    <row r="12836" spans="2:2">
      <c r="B12836" s="124"/>
    </row>
    <row r="12837" spans="2:2">
      <c r="B12837" s="124"/>
    </row>
    <row r="12838" spans="2:2">
      <c r="B12838" s="124"/>
    </row>
    <row r="12839" spans="2:2">
      <c r="B12839" s="124"/>
    </row>
    <row r="12840" spans="2:2">
      <c r="B12840" s="124"/>
    </row>
    <row r="12841" spans="2:2">
      <c r="B12841" s="124"/>
    </row>
    <row r="12842" spans="2:2">
      <c r="B12842" s="124"/>
    </row>
    <row r="12843" spans="2:2">
      <c r="B12843" s="124"/>
    </row>
    <row r="12844" spans="2:2">
      <c r="B12844" s="124"/>
    </row>
    <row r="12845" spans="2:2">
      <c r="B12845" s="124"/>
    </row>
    <row r="12846" spans="2:2">
      <c r="B12846" s="124"/>
    </row>
    <row r="12847" spans="2:2">
      <c r="B12847" s="124"/>
    </row>
    <row r="12848" spans="2:2">
      <c r="B12848" s="124"/>
    </row>
    <row r="12849" spans="2:2">
      <c r="B12849" s="124"/>
    </row>
    <row r="12850" spans="2:2">
      <c r="B12850" s="124"/>
    </row>
    <row r="12851" spans="2:2">
      <c r="B12851" s="124"/>
    </row>
    <row r="12852" spans="2:2">
      <c r="B12852" s="124"/>
    </row>
    <row r="12853" spans="2:2">
      <c r="B12853" s="124"/>
    </row>
    <row r="12854" spans="2:2">
      <c r="B12854" s="124"/>
    </row>
    <row r="12855" spans="2:2">
      <c r="B12855" s="124"/>
    </row>
    <row r="12856" spans="2:2">
      <c r="B12856" s="124"/>
    </row>
    <row r="12857" spans="2:2">
      <c r="B12857" s="124"/>
    </row>
    <row r="12858" spans="2:2">
      <c r="B12858" s="124"/>
    </row>
    <row r="12859" spans="2:2">
      <c r="B12859" s="124"/>
    </row>
    <row r="12860" spans="2:2">
      <c r="B12860" s="124"/>
    </row>
    <row r="12861" spans="2:2">
      <c r="B12861" s="124"/>
    </row>
    <row r="12862" spans="2:2">
      <c r="B12862" s="124"/>
    </row>
    <row r="12863" spans="2:2">
      <c r="B12863" s="124"/>
    </row>
    <row r="12864" spans="2:2">
      <c r="B12864" s="124"/>
    </row>
    <row r="12865" spans="2:2">
      <c r="B12865" s="124"/>
    </row>
    <row r="12866" spans="2:2">
      <c r="B12866" s="124"/>
    </row>
    <row r="12867" spans="2:2">
      <c r="B12867" s="124"/>
    </row>
    <row r="12868" spans="2:2">
      <c r="B12868" s="124"/>
    </row>
    <row r="12869" spans="2:2">
      <c r="B12869" s="124"/>
    </row>
    <row r="12870" spans="2:2">
      <c r="B12870" s="124"/>
    </row>
    <row r="12871" spans="2:2">
      <c r="B12871" s="124"/>
    </row>
    <row r="12872" spans="2:2">
      <c r="B12872" s="124"/>
    </row>
    <row r="12873" spans="2:2">
      <c r="B12873" s="124"/>
    </row>
    <row r="12874" spans="2:2">
      <c r="B12874" s="124"/>
    </row>
    <row r="12875" spans="2:2">
      <c r="B12875" s="124"/>
    </row>
    <row r="12876" spans="2:2">
      <c r="B12876" s="124"/>
    </row>
    <row r="12877" spans="2:2">
      <c r="B12877" s="124"/>
    </row>
    <row r="12878" spans="2:2">
      <c r="B12878" s="124"/>
    </row>
    <row r="12879" spans="2:2">
      <c r="B12879" s="124"/>
    </row>
    <row r="12880" spans="2:2">
      <c r="B12880" s="124"/>
    </row>
    <row r="12881" spans="2:2">
      <c r="B12881" s="124"/>
    </row>
    <row r="12882" spans="2:2">
      <c r="B12882" s="124"/>
    </row>
    <row r="12883" spans="2:2">
      <c r="B12883" s="124"/>
    </row>
    <row r="12884" spans="2:2">
      <c r="B12884" s="124"/>
    </row>
    <row r="12885" spans="2:2">
      <c r="B12885" s="124"/>
    </row>
    <row r="12886" spans="2:2">
      <c r="B12886" s="124"/>
    </row>
    <row r="12887" spans="2:2">
      <c r="B12887" s="124"/>
    </row>
    <row r="12888" spans="2:2">
      <c r="B12888" s="124"/>
    </row>
    <row r="12889" spans="2:2">
      <c r="B12889" s="124"/>
    </row>
    <row r="12890" spans="2:2">
      <c r="B12890" s="124"/>
    </row>
    <row r="12891" spans="2:2">
      <c r="B12891" s="124"/>
    </row>
    <row r="12892" spans="2:2">
      <c r="B12892" s="124"/>
    </row>
    <row r="12893" spans="2:2">
      <c r="B12893" s="124"/>
    </row>
    <row r="12894" spans="2:2">
      <c r="B12894" s="124"/>
    </row>
    <row r="12895" spans="2:2">
      <c r="B12895" s="124"/>
    </row>
    <row r="12896" spans="2:2">
      <c r="B12896" s="124"/>
    </row>
    <row r="12897" spans="2:2">
      <c r="B12897" s="124"/>
    </row>
    <row r="12898" spans="2:2">
      <c r="B12898" s="124"/>
    </row>
    <row r="12899" spans="2:2">
      <c r="B12899" s="124"/>
    </row>
    <row r="12900" spans="2:2">
      <c r="B12900" s="124"/>
    </row>
    <row r="12901" spans="2:2">
      <c r="B12901" s="124"/>
    </row>
    <row r="12902" spans="2:2">
      <c r="B12902" s="124"/>
    </row>
    <row r="12903" spans="2:2">
      <c r="B12903" s="124"/>
    </row>
    <row r="12904" spans="2:2">
      <c r="B12904" s="124"/>
    </row>
    <row r="12905" spans="2:2">
      <c r="B12905" s="124"/>
    </row>
    <row r="12906" spans="2:2">
      <c r="B12906" s="124"/>
    </row>
    <row r="12907" spans="2:2">
      <c r="B12907" s="124"/>
    </row>
    <row r="12908" spans="2:2">
      <c r="B12908" s="124"/>
    </row>
    <row r="12909" spans="2:2">
      <c r="B12909" s="124"/>
    </row>
    <row r="12910" spans="2:2">
      <c r="B12910" s="124"/>
    </row>
    <row r="12911" spans="2:2">
      <c r="B12911" s="124"/>
    </row>
    <row r="12912" spans="2:2">
      <c r="B12912" s="124"/>
    </row>
    <row r="12913" spans="2:2">
      <c r="B12913" s="124"/>
    </row>
    <row r="12914" spans="2:2">
      <c r="B12914" s="124"/>
    </row>
    <row r="12915" spans="2:2">
      <c r="B12915" s="124"/>
    </row>
    <row r="12916" spans="2:2">
      <c r="B12916" s="124"/>
    </row>
    <row r="12917" spans="2:2">
      <c r="B12917" s="124"/>
    </row>
    <row r="12918" spans="2:2">
      <c r="B12918" s="124"/>
    </row>
    <row r="12919" spans="2:2">
      <c r="B12919" s="124"/>
    </row>
    <row r="12920" spans="2:2">
      <c r="B12920" s="124"/>
    </row>
    <row r="12921" spans="2:2">
      <c r="B12921" s="124"/>
    </row>
    <row r="12922" spans="2:2">
      <c r="B12922" s="124"/>
    </row>
    <row r="12923" spans="2:2">
      <c r="B12923" s="124"/>
    </row>
    <row r="12924" spans="2:2">
      <c r="B12924" s="124"/>
    </row>
    <row r="12925" spans="2:2">
      <c r="B12925" s="124"/>
    </row>
    <row r="12926" spans="2:2">
      <c r="B12926" s="124"/>
    </row>
    <row r="12927" spans="2:2">
      <c r="B12927" s="124"/>
    </row>
    <row r="12928" spans="2:2">
      <c r="B12928" s="124"/>
    </row>
    <row r="12929" spans="2:2">
      <c r="B12929" s="124"/>
    </row>
    <row r="12930" spans="2:2">
      <c r="B12930" s="124"/>
    </row>
    <row r="12931" spans="2:2">
      <c r="B12931" s="124"/>
    </row>
    <row r="12932" spans="2:2">
      <c r="B12932" s="124"/>
    </row>
    <row r="12933" spans="2:2">
      <c r="B12933" s="124"/>
    </row>
    <row r="12934" spans="2:2">
      <c r="B12934" s="124"/>
    </row>
    <row r="12935" spans="2:2">
      <c r="B12935" s="124"/>
    </row>
    <row r="12936" spans="2:2">
      <c r="B12936" s="124"/>
    </row>
    <row r="12937" spans="2:2">
      <c r="B12937" s="124"/>
    </row>
    <row r="12938" spans="2:2">
      <c r="B12938" s="124"/>
    </row>
    <row r="12939" spans="2:2">
      <c r="B12939" s="124"/>
    </row>
    <row r="12940" spans="2:2">
      <c r="B12940" s="124"/>
    </row>
    <row r="12941" spans="2:2">
      <c r="B12941" s="124"/>
    </row>
    <row r="12942" spans="2:2">
      <c r="B12942" s="124"/>
    </row>
    <row r="12943" spans="2:2">
      <c r="B12943" s="124"/>
    </row>
    <row r="12944" spans="2:2">
      <c r="B12944" s="124"/>
    </row>
    <row r="12945" spans="2:2">
      <c r="B12945" s="124"/>
    </row>
    <row r="12946" spans="2:2">
      <c r="B12946" s="124"/>
    </row>
    <row r="12947" spans="2:2">
      <c r="B12947" s="124"/>
    </row>
    <row r="12948" spans="2:2">
      <c r="B12948" s="124"/>
    </row>
    <row r="12949" spans="2:2">
      <c r="B12949" s="124"/>
    </row>
    <row r="12950" spans="2:2">
      <c r="B12950" s="124"/>
    </row>
    <row r="12951" spans="2:2">
      <c r="B12951" s="124"/>
    </row>
    <row r="12952" spans="2:2">
      <c r="B12952" s="124"/>
    </row>
    <row r="12953" spans="2:2">
      <c r="B12953" s="124"/>
    </row>
    <row r="12954" spans="2:2">
      <c r="B12954" s="124"/>
    </row>
    <row r="12955" spans="2:2">
      <c r="B12955" s="124"/>
    </row>
    <row r="12956" spans="2:2">
      <c r="B12956" s="124"/>
    </row>
    <row r="12957" spans="2:2">
      <c r="B12957" s="124"/>
    </row>
    <row r="12958" spans="2:2">
      <c r="B12958" s="124"/>
    </row>
    <row r="12959" spans="2:2">
      <c r="B12959" s="124"/>
    </row>
    <row r="12960" spans="2:2">
      <c r="B12960" s="124"/>
    </row>
    <row r="12961" spans="2:2">
      <c r="B12961" s="124"/>
    </row>
    <row r="12962" spans="2:2">
      <c r="B12962" s="124"/>
    </row>
    <row r="12963" spans="2:2">
      <c r="B12963" s="124"/>
    </row>
    <row r="12964" spans="2:2">
      <c r="B12964" s="124"/>
    </row>
    <row r="12965" spans="2:2">
      <c r="B12965" s="124"/>
    </row>
    <row r="12966" spans="2:2">
      <c r="B12966" s="124"/>
    </row>
    <row r="12967" spans="2:2">
      <c r="B12967" s="124"/>
    </row>
    <row r="12968" spans="2:2">
      <c r="B12968" s="124"/>
    </row>
    <row r="12969" spans="2:2">
      <c r="B12969" s="124"/>
    </row>
    <row r="12970" spans="2:2">
      <c r="B12970" s="124"/>
    </row>
    <row r="12971" spans="2:2">
      <c r="B12971" s="124"/>
    </row>
    <row r="12972" spans="2:2">
      <c r="B12972" s="124"/>
    </row>
    <row r="12973" spans="2:2">
      <c r="B12973" s="124"/>
    </row>
    <row r="12974" spans="2:2">
      <c r="B12974" s="124"/>
    </row>
    <row r="12975" spans="2:2">
      <c r="B12975" s="124"/>
    </row>
    <row r="12976" spans="2:2">
      <c r="B12976" s="124"/>
    </row>
    <row r="12977" spans="2:2">
      <c r="B12977" s="124"/>
    </row>
    <row r="12978" spans="2:2">
      <c r="B12978" s="124"/>
    </row>
    <row r="12979" spans="2:2">
      <c r="B12979" s="124"/>
    </row>
    <row r="12980" spans="2:2">
      <c r="B12980" s="124"/>
    </row>
    <row r="12981" spans="2:2">
      <c r="B12981" s="124"/>
    </row>
    <row r="12982" spans="2:2">
      <c r="B12982" s="124"/>
    </row>
    <row r="12983" spans="2:2">
      <c r="B12983" s="124"/>
    </row>
    <row r="12984" spans="2:2">
      <c r="B12984" s="124"/>
    </row>
    <row r="12985" spans="2:2">
      <c r="B12985" s="124"/>
    </row>
    <row r="12986" spans="2:2">
      <c r="B12986" s="124"/>
    </row>
    <row r="12987" spans="2:2">
      <c r="B12987" s="124"/>
    </row>
    <row r="12988" spans="2:2">
      <c r="B12988" s="124"/>
    </row>
    <row r="12989" spans="2:2">
      <c r="B12989" s="124"/>
    </row>
    <row r="12990" spans="2:2">
      <c r="B12990" s="124"/>
    </row>
    <row r="12991" spans="2:2">
      <c r="B12991" s="124"/>
    </row>
    <row r="12992" spans="2:2">
      <c r="B12992" s="124"/>
    </row>
    <row r="12993" spans="2:2">
      <c r="B12993" s="124"/>
    </row>
    <row r="12994" spans="2:2">
      <c r="B12994" s="124"/>
    </row>
    <row r="12995" spans="2:2">
      <c r="B12995" s="124"/>
    </row>
    <row r="12996" spans="2:2">
      <c r="B12996" s="124"/>
    </row>
    <row r="12997" spans="2:2">
      <c r="B12997" s="124"/>
    </row>
    <row r="12998" spans="2:2">
      <c r="B12998" s="124"/>
    </row>
    <row r="12999" spans="2:2">
      <c r="B12999" s="124"/>
    </row>
    <row r="13000" spans="2:2">
      <c r="B13000" s="124"/>
    </row>
    <row r="13001" spans="2:2">
      <c r="B13001" s="124"/>
    </row>
    <row r="13002" spans="2:2">
      <c r="B13002" s="124"/>
    </row>
    <row r="13003" spans="2:2">
      <c r="B13003" s="124"/>
    </row>
    <row r="13004" spans="2:2">
      <c r="B13004" s="124"/>
    </row>
    <row r="13005" spans="2:2">
      <c r="B13005" s="124"/>
    </row>
    <row r="13006" spans="2:2">
      <c r="B13006" s="124"/>
    </row>
    <row r="13007" spans="2:2">
      <c r="B13007" s="124"/>
    </row>
    <row r="13008" spans="2:2">
      <c r="B13008" s="124"/>
    </row>
    <row r="13009" spans="2:2">
      <c r="B13009" s="124"/>
    </row>
    <row r="13010" spans="2:2">
      <c r="B13010" s="124"/>
    </row>
    <row r="13011" spans="2:2">
      <c r="B13011" s="124"/>
    </row>
    <row r="13012" spans="2:2">
      <c r="B13012" s="124"/>
    </row>
    <row r="13013" spans="2:2">
      <c r="B13013" s="124"/>
    </row>
    <row r="13014" spans="2:2">
      <c r="B13014" s="124"/>
    </row>
    <row r="13015" spans="2:2">
      <c r="B13015" s="124"/>
    </row>
    <row r="13016" spans="2:2">
      <c r="B13016" s="124"/>
    </row>
    <row r="13017" spans="2:2">
      <c r="B13017" s="124"/>
    </row>
    <row r="13018" spans="2:2">
      <c r="B13018" s="124"/>
    </row>
    <row r="13019" spans="2:2">
      <c r="B13019" s="124"/>
    </row>
    <row r="13020" spans="2:2">
      <c r="B13020" s="124"/>
    </row>
    <row r="13021" spans="2:2">
      <c r="B13021" s="124"/>
    </row>
    <row r="13022" spans="2:2">
      <c r="B13022" s="124"/>
    </row>
    <row r="13023" spans="2:2">
      <c r="B13023" s="124"/>
    </row>
    <row r="13024" spans="2:2">
      <c r="B13024" s="124"/>
    </row>
    <row r="13025" spans="2:2">
      <c r="B13025" s="124"/>
    </row>
    <row r="13026" spans="2:2">
      <c r="B13026" s="124"/>
    </row>
    <row r="13027" spans="2:2">
      <c r="B13027" s="124"/>
    </row>
    <row r="13028" spans="2:2">
      <c r="B13028" s="124"/>
    </row>
    <row r="13029" spans="2:2">
      <c r="B13029" s="124"/>
    </row>
    <row r="13030" spans="2:2">
      <c r="B13030" s="124"/>
    </row>
    <row r="13031" spans="2:2">
      <c r="B13031" s="124"/>
    </row>
    <row r="13032" spans="2:2">
      <c r="B13032" s="124"/>
    </row>
    <row r="13033" spans="2:2">
      <c r="B13033" s="124"/>
    </row>
    <row r="13034" spans="2:2">
      <c r="B13034" s="124"/>
    </row>
    <row r="13035" spans="2:2">
      <c r="B13035" s="124"/>
    </row>
    <row r="13036" spans="2:2">
      <c r="B13036" s="124"/>
    </row>
    <row r="13037" spans="2:2">
      <c r="B13037" s="124"/>
    </row>
    <row r="13038" spans="2:2">
      <c r="B13038" s="124"/>
    </row>
    <row r="13039" spans="2:2">
      <c r="B13039" s="124"/>
    </row>
    <row r="13040" spans="2:2">
      <c r="B13040" s="124"/>
    </row>
    <row r="13041" spans="2:2">
      <c r="B13041" s="124"/>
    </row>
    <row r="13042" spans="2:2">
      <c r="B13042" s="124"/>
    </row>
    <row r="13043" spans="2:2">
      <c r="B13043" s="124"/>
    </row>
    <row r="13044" spans="2:2">
      <c r="B13044" s="124"/>
    </row>
    <row r="13045" spans="2:2">
      <c r="B13045" s="124"/>
    </row>
    <row r="13046" spans="2:2">
      <c r="B13046" s="124"/>
    </row>
    <row r="13047" spans="2:2">
      <c r="B13047" s="124"/>
    </row>
    <row r="13048" spans="2:2">
      <c r="B13048" s="124"/>
    </row>
    <row r="13049" spans="2:2">
      <c r="B13049" s="124"/>
    </row>
    <row r="13050" spans="2:2">
      <c r="B13050" s="124"/>
    </row>
    <row r="13051" spans="2:2">
      <c r="B13051" s="124"/>
    </row>
    <row r="13052" spans="2:2">
      <c r="B13052" s="124"/>
    </row>
    <row r="13053" spans="2:2">
      <c r="B13053" s="124"/>
    </row>
    <row r="13054" spans="2:2">
      <c r="B13054" s="124"/>
    </row>
    <row r="13055" spans="2:2">
      <c r="B13055" s="124"/>
    </row>
    <row r="13056" spans="2:2">
      <c r="B13056" s="124"/>
    </row>
    <row r="13057" spans="2:2">
      <c r="B13057" s="124"/>
    </row>
    <row r="13058" spans="2:2">
      <c r="B13058" s="124"/>
    </row>
    <row r="13059" spans="2:2">
      <c r="B13059" s="124"/>
    </row>
    <row r="13060" spans="2:2">
      <c r="B13060" s="124"/>
    </row>
    <row r="13061" spans="2:2">
      <c r="B13061" s="124"/>
    </row>
    <row r="13062" spans="2:2">
      <c r="B13062" s="124"/>
    </row>
    <row r="13063" spans="2:2">
      <c r="B13063" s="124"/>
    </row>
    <row r="13064" spans="2:2">
      <c r="B13064" s="124"/>
    </row>
    <row r="13065" spans="2:2">
      <c r="B13065" s="124"/>
    </row>
    <row r="13066" spans="2:2">
      <c r="B13066" s="124"/>
    </row>
    <row r="13067" spans="2:2">
      <c r="B13067" s="124"/>
    </row>
    <row r="13068" spans="2:2">
      <c r="B13068" s="124"/>
    </row>
    <row r="13069" spans="2:2">
      <c r="B13069" s="124"/>
    </row>
    <row r="13070" spans="2:2">
      <c r="B13070" s="124"/>
    </row>
    <row r="13071" spans="2:2">
      <c r="B13071" s="124"/>
    </row>
    <row r="13072" spans="2:2">
      <c r="B13072" s="124"/>
    </row>
    <row r="13073" spans="2:2">
      <c r="B13073" s="124"/>
    </row>
    <row r="13074" spans="2:2">
      <c r="B13074" s="124"/>
    </row>
    <row r="13075" spans="2:2">
      <c r="B13075" s="124"/>
    </row>
    <row r="13076" spans="2:2">
      <c r="B13076" s="124"/>
    </row>
    <row r="13077" spans="2:2">
      <c r="B13077" s="124"/>
    </row>
    <row r="13078" spans="2:2">
      <c r="B13078" s="124"/>
    </row>
    <row r="13079" spans="2:2">
      <c r="B13079" s="124"/>
    </row>
    <row r="13080" spans="2:2">
      <c r="B13080" s="124"/>
    </row>
    <row r="13081" spans="2:2">
      <c r="B13081" s="124"/>
    </row>
    <row r="13082" spans="2:2">
      <c r="B13082" s="124"/>
    </row>
    <row r="13083" spans="2:2">
      <c r="B13083" s="124"/>
    </row>
    <row r="13084" spans="2:2">
      <c r="B13084" s="124"/>
    </row>
    <row r="13085" spans="2:2">
      <c r="B13085" s="124"/>
    </row>
    <row r="13086" spans="2:2">
      <c r="B13086" s="124"/>
    </row>
    <row r="13087" spans="2:2">
      <c r="B13087" s="124"/>
    </row>
    <row r="13088" spans="2:2">
      <c r="B13088" s="124"/>
    </row>
    <row r="13089" spans="2:2">
      <c r="B13089" s="124"/>
    </row>
    <row r="13090" spans="2:2">
      <c r="B13090" s="124"/>
    </row>
    <row r="13091" spans="2:2">
      <c r="B13091" s="124"/>
    </row>
    <row r="13092" spans="2:2">
      <c r="B13092" s="124"/>
    </row>
    <row r="13093" spans="2:2">
      <c r="B13093" s="124"/>
    </row>
    <row r="13094" spans="2:2">
      <c r="B13094" s="124"/>
    </row>
    <row r="13095" spans="2:2">
      <c r="B13095" s="124"/>
    </row>
    <row r="13096" spans="2:2">
      <c r="B13096" s="124"/>
    </row>
    <row r="13097" spans="2:2">
      <c r="B13097" s="124"/>
    </row>
    <row r="13098" spans="2:2">
      <c r="B13098" s="124"/>
    </row>
    <row r="13099" spans="2:2">
      <c r="B13099" s="124"/>
    </row>
    <row r="13100" spans="2:2">
      <c r="B13100" s="124"/>
    </row>
    <row r="13101" spans="2:2">
      <c r="B13101" s="124"/>
    </row>
    <row r="13102" spans="2:2">
      <c r="B13102" s="124"/>
    </row>
    <row r="13103" spans="2:2">
      <c r="B13103" s="124"/>
    </row>
    <row r="13104" spans="2:2">
      <c r="B13104" s="124"/>
    </row>
    <row r="13105" spans="2:2">
      <c r="B13105" s="124"/>
    </row>
    <row r="13106" spans="2:2">
      <c r="B13106" s="124"/>
    </row>
    <row r="13107" spans="2:2">
      <c r="B13107" s="124"/>
    </row>
    <row r="13108" spans="2:2">
      <c r="B13108" s="124"/>
    </row>
    <row r="13109" spans="2:2">
      <c r="B13109" s="124"/>
    </row>
    <row r="13110" spans="2:2">
      <c r="B13110" s="124"/>
    </row>
    <row r="13111" spans="2:2">
      <c r="B13111" s="124"/>
    </row>
    <row r="13112" spans="2:2">
      <c r="B13112" s="124"/>
    </row>
    <row r="13113" spans="2:2">
      <c r="B13113" s="124"/>
    </row>
    <row r="13114" spans="2:2">
      <c r="B13114" s="124"/>
    </row>
    <row r="13115" spans="2:2">
      <c r="B13115" s="124"/>
    </row>
    <row r="13116" spans="2:2">
      <c r="B13116" s="124"/>
    </row>
    <row r="13117" spans="2:2">
      <c r="B13117" s="124"/>
    </row>
    <row r="13118" spans="2:2">
      <c r="B13118" s="124"/>
    </row>
    <row r="13119" spans="2:2">
      <c r="B13119" s="124"/>
    </row>
    <row r="13120" spans="2:2">
      <c r="B13120" s="124"/>
    </row>
    <row r="13121" spans="2:2">
      <c r="B13121" s="124"/>
    </row>
    <row r="13122" spans="2:2">
      <c r="B13122" s="124"/>
    </row>
    <row r="13123" spans="2:2">
      <c r="B13123" s="124"/>
    </row>
    <row r="13124" spans="2:2">
      <c r="B13124" s="124"/>
    </row>
    <row r="13125" spans="2:2">
      <c r="B13125" s="124"/>
    </row>
    <row r="13126" spans="2:2">
      <c r="B13126" s="124"/>
    </row>
    <row r="13127" spans="2:2">
      <c r="B13127" s="124"/>
    </row>
    <row r="13128" spans="2:2">
      <c r="B13128" s="124"/>
    </row>
    <row r="13129" spans="2:2">
      <c r="B13129" s="124"/>
    </row>
    <row r="13130" spans="2:2">
      <c r="B13130" s="124"/>
    </row>
    <row r="13131" spans="2:2">
      <c r="B13131" s="124"/>
    </row>
    <row r="13132" spans="2:2">
      <c r="B13132" s="124"/>
    </row>
    <row r="13133" spans="2:2">
      <c r="B13133" s="124"/>
    </row>
    <row r="13134" spans="2:2">
      <c r="B13134" s="124"/>
    </row>
    <row r="13135" spans="2:2">
      <c r="B13135" s="124"/>
    </row>
    <row r="13136" spans="2:2">
      <c r="B13136" s="124"/>
    </row>
    <row r="13137" spans="2:2">
      <c r="B13137" s="124"/>
    </row>
    <row r="13138" spans="2:2">
      <c r="B13138" s="124"/>
    </row>
    <row r="13139" spans="2:2">
      <c r="B13139" s="124"/>
    </row>
    <row r="13140" spans="2:2">
      <c r="B13140" s="124"/>
    </row>
    <row r="13141" spans="2:2">
      <c r="B13141" s="124"/>
    </row>
    <row r="13142" spans="2:2">
      <c r="B13142" s="124"/>
    </row>
    <row r="13143" spans="2:2">
      <c r="B13143" s="124"/>
    </row>
    <row r="13144" spans="2:2">
      <c r="B13144" s="124"/>
    </row>
    <row r="13145" spans="2:2">
      <c r="B13145" s="124"/>
    </row>
    <row r="13146" spans="2:2">
      <c r="B13146" s="124"/>
    </row>
    <row r="13147" spans="2:2">
      <c r="B13147" s="124"/>
    </row>
    <row r="13148" spans="2:2">
      <c r="B13148" s="124"/>
    </row>
    <row r="13149" spans="2:2">
      <c r="B13149" s="124"/>
    </row>
    <row r="13150" spans="2:2">
      <c r="B13150" s="124"/>
    </row>
    <row r="13151" spans="2:2">
      <c r="B13151" s="124"/>
    </row>
    <row r="13152" spans="2:2">
      <c r="B13152" s="124"/>
    </row>
    <row r="13153" spans="2:2">
      <c r="B13153" s="124"/>
    </row>
    <row r="13154" spans="2:2">
      <c r="B13154" s="124"/>
    </row>
    <row r="13155" spans="2:2">
      <c r="B13155" s="124"/>
    </row>
    <row r="13156" spans="2:2">
      <c r="B13156" s="124"/>
    </row>
    <row r="13157" spans="2:2">
      <c r="B13157" s="124"/>
    </row>
    <row r="13158" spans="2:2">
      <c r="B13158" s="124"/>
    </row>
    <row r="13159" spans="2:2">
      <c r="B13159" s="124"/>
    </row>
    <row r="13160" spans="2:2">
      <c r="B13160" s="124"/>
    </row>
    <row r="13161" spans="2:2">
      <c r="B13161" s="124"/>
    </row>
    <row r="13162" spans="2:2">
      <c r="B13162" s="124"/>
    </row>
    <row r="13163" spans="2:2">
      <c r="B13163" s="124"/>
    </row>
    <row r="13164" spans="2:2">
      <c r="B13164" s="124"/>
    </row>
    <row r="13165" spans="2:2">
      <c r="B13165" s="124"/>
    </row>
    <row r="13166" spans="2:2">
      <c r="B13166" s="124"/>
    </row>
    <row r="13167" spans="2:2">
      <c r="B13167" s="124"/>
    </row>
    <row r="13168" spans="2:2">
      <c r="B13168" s="124"/>
    </row>
    <row r="13169" spans="2:2">
      <c r="B13169" s="124"/>
    </row>
    <row r="13170" spans="2:2">
      <c r="B13170" s="124"/>
    </row>
    <row r="13171" spans="2:2">
      <c r="B13171" s="124"/>
    </row>
    <row r="13172" spans="2:2">
      <c r="B13172" s="124"/>
    </row>
    <row r="13173" spans="2:2">
      <c r="B13173" s="124"/>
    </row>
    <row r="13174" spans="2:2">
      <c r="B13174" s="124"/>
    </row>
    <row r="13175" spans="2:2">
      <c r="B13175" s="124"/>
    </row>
    <row r="13176" spans="2:2">
      <c r="B13176" s="124"/>
    </row>
    <row r="13177" spans="2:2">
      <c r="B13177" s="124"/>
    </row>
    <row r="13178" spans="2:2">
      <c r="B13178" s="124"/>
    </row>
    <row r="13179" spans="2:2">
      <c r="B13179" s="124"/>
    </row>
    <row r="13180" spans="2:2">
      <c r="B13180" s="124"/>
    </row>
    <row r="13181" spans="2:2">
      <c r="B13181" s="124"/>
    </row>
    <row r="13182" spans="2:2">
      <c r="B13182" s="124"/>
    </row>
    <row r="13183" spans="2:2">
      <c r="B13183" s="124"/>
    </row>
    <row r="13184" spans="2:2">
      <c r="B13184" s="124"/>
    </row>
    <row r="13185" spans="2:2">
      <c r="B13185" s="124"/>
    </row>
    <row r="13186" spans="2:2">
      <c r="B13186" s="124"/>
    </row>
    <row r="13187" spans="2:2">
      <c r="B13187" s="124"/>
    </row>
    <row r="13188" spans="2:2">
      <c r="B13188" s="124"/>
    </row>
    <row r="13189" spans="2:2">
      <c r="B13189" s="124"/>
    </row>
    <row r="13190" spans="2:2">
      <c r="B13190" s="124"/>
    </row>
    <row r="13191" spans="2:2">
      <c r="B13191" s="124"/>
    </row>
    <row r="13192" spans="2:2">
      <c r="B13192" s="124"/>
    </row>
    <row r="13193" spans="2:2">
      <c r="B13193" s="124"/>
    </row>
    <row r="13194" spans="2:2">
      <c r="B13194" s="124"/>
    </row>
    <row r="13195" spans="2:2">
      <c r="B13195" s="124"/>
    </row>
    <row r="13196" spans="2:2">
      <c r="B13196" s="124"/>
    </row>
    <row r="13197" spans="2:2">
      <c r="B13197" s="124"/>
    </row>
    <row r="13198" spans="2:2">
      <c r="B13198" s="124"/>
    </row>
    <row r="13199" spans="2:2">
      <c r="B13199" s="124"/>
    </row>
    <row r="13200" spans="2:2">
      <c r="B13200" s="124"/>
    </row>
    <row r="13201" spans="2:2">
      <c r="B13201" s="124"/>
    </row>
    <row r="13202" spans="2:2">
      <c r="B13202" s="124"/>
    </row>
    <row r="13203" spans="2:2">
      <c r="B13203" s="124"/>
    </row>
    <row r="13204" spans="2:2">
      <c r="B13204" s="124"/>
    </row>
    <row r="13205" spans="2:2">
      <c r="B13205" s="124"/>
    </row>
    <row r="13206" spans="2:2">
      <c r="B13206" s="124"/>
    </row>
    <row r="13207" spans="2:2">
      <c r="B13207" s="124"/>
    </row>
    <row r="13208" spans="2:2">
      <c r="B13208" s="124"/>
    </row>
    <row r="13209" spans="2:2">
      <c r="B13209" s="124"/>
    </row>
    <row r="13210" spans="2:2">
      <c r="B13210" s="124"/>
    </row>
    <row r="13211" spans="2:2">
      <c r="B13211" s="124"/>
    </row>
    <row r="13212" spans="2:2">
      <c r="B13212" s="124"/>
    </row>
    <row r="13213" spans="2:2">
      <c r="B13213" s="124"/>
    </row>
    <row r="13214" spans="2:2">
      <c r="B13214" s="124"/>
    </row>
    <row r="13215" spans="2:2">
      <c r="B13215" s="124"/>
    </row>
    <row r="13216" spans="2:2">
      <c r="B13216" s="124"/>
    </row>
    <row r="13217" spans="2:2">
      <c r="B13217" s="124"/>
    </row>
    <row r="13218" spans="2:2">
      <c r="B13218" s="124"/>
    </row>
    <row r="13219" spans="2:2">
      <c r="B13219" s="124"/>
    </row>
    <row r="13220" spans="2:2">
      <c r="B13220" s="124"/>
    </row>
    <row r="13221" spans="2:2">
      <c r="B13221" s="124"/>
    </row>
    <row r="13222" spans="2:2">
      <c r="B13222" s="124"/>
    </row>
    <row r="13223" spans="2:2">
      <c r="B13223" s="124"/>
    </row>
    <row r="13224" spans="2:2">
      <c r="B13224" s="124"/>
    </row>
    <row r="13225" spans="2:2">
      <c r="B13225" s="124"/>
    </row>
    <row r="13226" spans="2:2">
      <c r="B13226" s="124"/>
    </row>
    <row r="13227" spans="2:2">
      <c r="B13227" s="124"/>
    </row>
    <row r="13228" spans="2:2">
      <c r="B13228" s="124"/>
    </row>
    <row r="13229" spans="2:2">
      <c r="B13229" s="124"/>
    </row>
    <row r="13230" spans="2:2">
      <c r="B13230" s="124"/>
    </row>
    <row r="13231" spans="2:2">
      <c r="B13231" s="124"/>
    </row>
    <row r="13232" spans="2:2">
      <c r="B13232" s="124"/>
    </row>
    <row r="13233" spans="2:2">
      <c r="B13233" s="124"/>
    </row>
    <row r="13234" spans="2:2">
      <c r="B13234" s="124"/>
    </row>
    <row r="13235" spans="2:2">
      <c r="B13235" s="124"/>
    </row>
    <row r="13236" spans="2:2">
      <c r="B13236" s="124"/>
    </row>
    <row r="13237" spans="2:2">
      <c r="B13237" s="124"/>
    </row>
    <row r="13238" spans="2:2">
      <c r="B13238" s="124"/>
    </row>
    <row r="13239" spans="2:2">
      <c r="B13239" s="124"/>
    </row>
    <row r="13240" spans="2:2">
      <c r="B13240" s="124"/>
    </row>
    <row r="13241" spans="2:2">
      <c r="B13241" s="124"/>
    </row>
    <row r="13242" spans="2:2">
      <c r="B13242" s="124"/>
    </row>
    <row r="13243" spans="2:2">
      <c r="B13243" s="124"/>
    </row>
    <row r="13244" spans="2:2">
      <c r="B13244" s="124"/>
    </row>
    <row r="13245" spans="2:2">
      <c r="B13245" s="124"/>
    </row>
    <row r="13246" spans="2:2">
      <c r="B13246" s="124"/>
    </row>
    <row r="13247" spans="2:2">
      <c r="B13247" s="124"/>
    </row>
    <row r="13248" spans="2:2">
      <c r="B13248" s="124"/>
    </row>
    <row r="13249" spans="2:2">
      <c r="B13249" s="124"/>
    </row>
    <row r="13250" spans="2:2">
      <c r="B13250" s="124"/>
    </row>
    <row r="13251" spans="2:2">
      <c r="B13251" s="124"/>
    </row>
    <row r="13252" spans="2:2">
      <c r="B13252" s="124"/>
    </row>
    <row r="13253" spans="2:2">
      <c r="B13253" s="124"/>
    </row>
    <row r="13254" spans="2:2">
      <c r="B13254" s="124"/>
    </row>
    <row r="13255" spans="2:2">
      <c r="B13255" s="124"/>
    </row>
    <row r="13256" spans="2:2">
      <c r="B13256" s="124"/>
    </row>
    <row r="13257" spans="2:2">
      <c r="B13257" s="124"/>
    </row>
    <row r="13258" spans="2:2">
      <c r="B13258" s="124"/>
    </row>
    <row r="13259" spans="2:2">
      <c r="B13259" s="124"/>
    </row>
    <row r="13260" spans="2:2">
      <c r="B13260" s="124"/>
    </row>
    <row r="13261" spans="2:2">
      <c r="B13261" s="124"/>
    </row>
    <row r="13262" spans="2:2">
      <c r="B13262" s="124"/>
    </row>
    <row r="13263" spans="2:2">
      <c r="B13263" s="124"/>
    </row>
    <row r="13264" spans="2:2">
      <c r="B13264" s="124"/>
    </row>
    <row r="13265" spans="2:2">
      <c r="B13265" s="124"/>
    </row>
    <row r="13266" spans="2:2">
      <c r="B13266" s="124"/>
    </row>
    <row r="13267" spans="2:2">
      <c r="B13267" s="124"/>
    </row>
    <row r="13268" spans="2:2">
      <c r="B13268" s="124"/>
    </row>
    <row r="13269" spans="2:2">
      <c r="B13269" s="124"/>
    </row>
    <row r="13270" spans="2:2">
      <c r="B13270" s="124"/>
    </row>
    <row r="13271" spans="2:2">
      <c r="B13271" s="124"/>
    </row>
    <row r="13272" spans="2:2">
      <c r="B13272" s="124"/>
    </row>
    <row r="13273" spans="2:2">
      <c r="B13273" s="124"/>
    </row>
    <row r="13274" spans="2:2">
      <c r="B13274" s="124"/>
    </row>
    <row r="13275" spans="2:2">
      <c r="B13275" s="124"/>
    </row>
    <row r="13276" spans="2:2">
      <c r="B13276" s="124"/>
    </row>
    <row r="13277" spans="2:2">
      <c r="B13277" s="124"/>
    </row>
    <row r="13278" spans="2:2">
      <c r="B13278" s="124"/>
    </row>
    <row r="13279" spans="2:2">
      <c r="B13279" s="124"/>
    </row>
    <row r="13280" spans="2:2">
      <c r="B13280" s="124"/>
    </row>
    <row r="13281" spans="2:2">
      <c r="B13281" s="124"/>
    </row>
    <row r="13282" spans="2:2">
      <c r="B13282" s="124"/>
    </row>
    <row r="13283" spans="2:2">
      <c r="B13283" s="124"/>
    </row>
    <row r="13284" spans="2:2">
      <c r="B13284" s="124"/>
    </row>
    <row r="13285" spans="2:2">
      <c r="B13285" s="124"/>
    </row>
    <row r="13286" spans="2:2">
      <c r="B13286" s="124"/>
    </row>
    <row r="13287" spans="2:2">
      <c r="B13287" s="124"/>
    </row>
    <row r="13288" spans="2:2">
      <c r="B13288" s="124"/>
    </row>
    <row r="13289" spans="2:2">
      <c r="B13289" s="124"/>
    </row>
    <row r="13290" spans="2:2">
      <c r="B13290" s="124"/>
    </row>
    <row r="13291" spans="2:2">
      <c r="B13291" s="124"/>
    </row>
    <row r="13292" spans="2:2">
      <c r="B13292" s="124"/>
    </row>
    <row r="13293" spans="2:2">
      <c r="B13293" s="124"/>
    </row>
    <row r="13294" spans="2:2">
      <c r="B13294" s="124"/>
    </row>
    <row r="13295" spans="2:2">
      <c r="B13295" s="124"/>
    </row>
    <row r="13296" spans="2:2">
      <c r="B13296" s="124"/>
    </row>
    <row r="13297" spans="2:2">
      <c r="B13297" s="124"/>
    </row>
    <row r="13298" spans="2:2">
      <c r="B13298" s="124"/>
    </row>
    <row r="13299" spans="2:2">
      <c r="B13299" s="124"/>
    </row>
    <row r="13300" spans="2:2">
      <c r="B13300" s="124"/>
    </row>
    <row r="13301" spans="2:2">
      <c r="B13301" s="124"/>
    </row>
    <row r="13302" spans="2:2">
      <c r="B13302" s="124"/>
    </row>
    <row r="13303" spans="2:2">
      <c r="B13303" s="124"/>
    </row>
    <row r="13304" spans="2:2">
      <c r="B13304" s="124"/>
    </row>
    <row r="13305" spans="2:2">
      <c r="B13305" s="124"/>
    </row>
    <row r="13306" spans="2:2">
      <c r="B13306" s="124"/>
    </row>
    <row r="13307" spans="2:2">
      <c r="B13307" s="124"/>
    </row>
    <row r="13308" spans="2:2">
      <c r="B13308" s="124"/>
    </row>
    <row r="13309" spans="2:2">
      <c r="B13309" s="124"/>
    </row>
    <row r="13310" spans="2:2">
      <c r="B13310" s="124"/>
    </row>
    <row r="13311" spans="2:2">
      <c r="B13311" s="124"/>
    </row>
    <row r="13312" spans="2:2">
      <c r="B13312" s="124"/>
    </row>
    <row r="13313" spans="2:2">
      <c r="B13313" s="124"/>
    </row>
    <row r="13314" spans="2:2">
      <c r="B13314" s="124"/>
    </row>
    <row r="13315" spans="2:2">
      <c r="B13315" s="124"/>
    </row>
    <row r="13316" spans="2:2">
      <c r="B13316" s="124"/>
    </row>
    <row r="13317" spans="2:2">
      <c r="B13317" s="124"/>
    </row>
    <row r="13318" spans="2:2">
      <c r="B13318" s="124"/>
    </row>
    <row r="13319" spans="2:2">
      <c r="B13319" s="124"/>
    </row>
    <row r="13320" spans="2:2">
      <c r="B13320" s="124"/>
    </row>
    <row r="13321" spans="2:2">
      <c r="B13321" s="124"/>
    </row>
    <row r="13322" spans="2:2">
      <c r="B13322" s="124"/>
    </row>
    <row r="13323" spans="2:2">
      <c r="B13323" s="124"/>
    </row>
    <row r="13324" spans="2:2">
      <c r="B13324" s="124"/>
    </row>
    <row r="13325" spans="2:2">
      <c r="B13325" s="124"/>
    </row>
    <row r="13326" spans="2:2">
      <c r="B13326" s="124"/>
    </row>
    <row r="13327" spans="2:2">
      <c r="B13327" s="124"/>
    </row>
    <row r="13328" spans="2:2">
      <c r="B13328" s="124"/>
    </row>
    <row r="13329" spans="2:2">
      <c r="B13329" s="124"/>
    </row>
    <row r="13330" spans="2:2">
      <c r="B13330" s="124"/>
    </row>
    <row r="13331" spans="2:2">
      <c r="B13331" s="124"/>
    </row>
    <row r="13332" spans="2:2">
      <c r="B13332" s="124"/>
    </row>
    <row r="13333" spans="2:2">
      <c r="B13333" s="124"/>
    </row>
    <row r="13334" spans="2:2">
      <c r="B13334" s="124"/>
    </row>
    <row r="13335" spans="2:2">
      <c r="B13335" s="124"/>
    </row>
    <row r="13336" spans="2:2">
      <c r="B13336" s="124"/>
    </row>
    <row r="13337" spans="2:2">
      <c r="B13337" s="124"/>
    </row>
    <row r="13338" spans="2:2">
      <c r="B13338" s="124"/>
    </row>
    <row r="13339" spans="2:2">
      <c r="B13339" s="124"/>
    </row>
    <row r="13340" spans="2:2">
      <c r="B13340" s="124"/>
    </row>
    <row r="13341" spans="2:2">
      <c r="B13341" s="124"/>
    </row>
    <row r="13342" spans="2:2">
      <c r="B13342" s="124"/>
    </row>
    <row r="13343" spans="2:2">
      <c r="B13343" s="124"/>
    </row>
    <row r="13344" spans="2:2">
      <c r="B13344" s="124"/>
    </row>
    <row r="13345" spans="2:2">
      <c r="B13345" s="124"/>
    </row>
    <row r="13346" spans="2:2">
      <c r="B13346" s="124"/>
    </row>
    <row r="13347" spans="2:2">
      <c r="B13347" s="124"/>
    </row>
    <row r="13348" spans="2:2">
      <c r="B13348" s="124"/>
    </row>
    <row r="13349" spans="2:2">
      <c r="B13349" s="124"/>
    </row>
    <row r="13350" spans="2:2">
      <c r="B13350" s="124"/>
    </row>
    <row r="13351" spans="2:2">
      <c r="B13351" s="124"/>
    </row>
    <row r="13352" spans="2:2">
      <c r="B13352" s="124"/>
    </row>
    <row r="13353" spans="2:2">
      <c r="B13353" s="124"/>
    </row>
    <row r="13354" spans="2:2">
      <c r="B13354" s="124"/>
    </row>
    <row r="13355" spans="2:2">
      <c r="B13355" s="124"/>
    </row>
    <row r="13356" spans="2:2">
      <c r="B13356" s="124"/>
    </row>
    <row r="13357" spans="2:2">
      <c r="B13357" s="124"/>
    </row>
    <row r="13358" spans="2:2">
      <c r="B13358" s="124"/>
    </row>
    <row r="13359" spans="2:2">
      <c r="B13359" s="124"/>
    </row>
    <row r="13360" spans="2:2">
      <c r="B13360" s="124"/>
    </row>
    <row r="13361" spans="2:2">
      <c r="B13361" s="124"/>
    </row>
    <row r="13362" spans="2:2">
      <c r="B13362" s="124"/>
    </row>
    <row r="13363" spans="2:2">
      <c r="B13363" s="124"/>
    </row>
    <row r="13364" spans="2:2">
      <c r="B13364" s="124"/>
    </row>
    <row r="13365" spans="2:2">
      <c r="B13365" s="124"/>
    </row>
    <row r="13366" spans="2:2">
      <c r="B13366" s="124"/>
    </row>
    <row r="13367" spans="2:2">
      <c r="B13367" s="124"/>
    </row>
    <row r="13368" spans="2:2">
      <c r="B13368" s="124"/>
    </row>
    <row r="13369" spans="2:2">
      <c r="B13369" s="124"/>
    </row>
    <row r="13370" spans="2:2">
      <c r="B13370" s="124"/>
    </row>
    <row r="13371" spans="2:2">
      <c r="B13371" s="124"/>
    </row>
    <row r="13372" spans="2:2">
      <c r="B13372" s="124"/>
    </row>
    <row r="13373" spans="2:2">
      <c r="B13373" s="124"/>
    </row>
    <row r="13374" spans="2:2">
      <c r="B13374" s="124"/>
    </row>
    <row r="13375" spans="2:2">
      <c r="B13375" s="124"/>
    </row>
    <row r="13376" spans="2:2">
      <c r="B13376" s="124"/>
    </row>
    <row r="13377" spans="2:2">
      <c r="B13377" s="124"/>
    </row>
    <row r="13378" spans="2:2">
      <c r="B13378" s="124"/>
    </row>
    <row r="13379" spans="2:2">
      <c r="B13379" s="124"/>
    </row>
    <row r="13380" spans="2:2">
      <c r="B13380" s="124"/>
    </row>
    <row r="13381" spans="2:2">
      <c r="B13381" s="124"/>
    </row>
    <row r="13382" spans="2:2">
      <c r="B13382" s="124"/>
    </row>
    <row r="13383" spans="2:2">
      <c r="B13383" s="124"/>
    </row>
    <row r="13384" spans="2:2">
      <c r="B13384" s="124"/>
    </row>
    <row r="13385" spans="2:2">
      <c r="B13385" s="124"/>
    </row>
    <row r="13386" spans="2:2">
      <c r="B13386" s="124"/>
    </row>
    <row r="13387" spans="2:2">
      <c r="B13387" s="124"/>
    </row>
    <row r="13388" spans="2:2">
      <c r="B13388" s="124"/>
    </row>
    <row r="13389" spans="2:2">
      <c r="B13389" s="124"/>
    </row>
    <row r="13390" spans="2:2">
      <c r="B13390" s="124"/>
    </row>
    <row r="13391" spans="2:2">
      <c r="B13391" s="124"/>
    </row>
    <row r="13392" spans="2:2">
      <c r="B13392" s="124"/>
    </row>
    <row r="13393" spans="2:2">
      <c r="B13393" s="124"/>
    </row>
    <row r="13394" spans="2:2">
      <c r="B13394" s="124"/>
    </row>
    <row r="13395" spans="2:2">
      <c r="B13395" s="124"/>
    </row>
    <row r="13396" spans="2:2">
      <c r="B13396" s="124"/>
    </row>
    <row r="13397" spans="2:2">
      <c r="B13397" s="124"/>
    </row>
    <row r="13398" spans="2:2">
      <c r="B13398" s="124"/>
    </row>
    <row r="13399" spans="2:2">
      <c r="B13399" s="124"/>
    </row>
    <row r="13400" spans="2:2">
      <c r="B13400" s="124"/>
    </row>
    <row r="13401" spans="2:2">
      <c r="B13401" s="124"/>
    </row>
    <row r="13402" spans="2:2">
      <c r="B13402" s="124"/>
    </row>
    <row r="13403" spans="2:2">
      <c r="B13403" s="124"/>
    </row>
    <row r="13404" spans="2:2">
      <c r="B13404" s="124"/>
    </row>
    <row r="13405" spans="2:2">
      <c r="B13405" s="124"/>
    </row>
    <row r="13406" spans="2:2">
      <c r="B13406" s="124"/>
    </row>
    <row r="13407" spans="2:2">
      <c r="B13407" s="124"/>
    </row>
    <row r="13408" spans="2:2">
      <c r="B13408" s="124"/>
    </row>
    <row r="13409" spans="2:2">
      <c r="B13409" s="124"/>
    </row>
    <row r="13410" spans="2:2">
      <c r="B13410" s="124"/>
    </row>
    <row r="13411" spans="2:2">
      <c r="B13411" s="124"/>
    </row>
    <row r="13412" spans="2:2">
      <c r="B13412" s="124"/>
    </row>
    <row r="13413" spans="2:2">
      <c r="B13413" s="124"/>
    </row>
    <row r="13414" spans="2:2">
      <c r="B13414" s="124"/>
    </row>
    <row r="13415" spans="2:2">
      <c r="B13415" s="124"/>
    </row>
    <row r="13416" spans="2:2">
      <c r="B13416" s="124"/>
    </row>
    <row r="13417" spans="2:2">
      <c r="B13417" s="124"/>
    </row>
    <row r="13418" spans="2:2">
      <c r="B13418" s="124"/>
    </row>
    <row r="13419" spans="2:2">
      <c r="B13419" s="124"/>
    </row>
    <row r="13420" spans="2:2">
      <c r="B13420" s="124"/>
    </row>
    <row r="13421" spans="2:2">
      <c r="B13421" s="124"/>
    </row>
    <row r="13422" spans="2:2">
      <c r="B13422" s="124"/>
    </row>
    <row r="13423" spans="2:2">
      <c r="B13423" s="124"/>
    </row>
    <row r="13424" spans="2:2">
      <c r="B13424" s="124"/>
    </row>
    <row r="13425" spans="2:2">
      <c r="B13425" s="124"/>
    </row>
    <row r="13426" spans="2:2">
      <c r="B13426" s="124"/>
    </row>
    <row r="13427" spans="2:2">
      <c r="B13427" s="124"/>
    </row>
    <row r="13428" spans="2:2">
      <c r="B13428" s="124"/>
    </row>
    <row r="13429" spans="2:2">
      <c r="B13429" s="124"/>
    </row>
    <row r="13430" spans="2:2">
      <c r="B13430" s="124"/>
    </row>
    <row r="13431" spans="2:2">
      <c r="B13431" s="124"/>
    </row>
    <row r="13432" spans="2:2">
      <c r="B13432" s="124"/>
    </row>
    <row r="13433" spans="2:2">
      <c r="B13433" s="124"/>
    </row>
    <row r="13434" spans="2:2">
      <c r="B13434" s="124"/>
    </row>
    <row r="13435" spans="2:2">
      <c r="B13435" s="124"/>
    </row>
    <row r="13436" spans="2:2">
      <c r="B13436" s="124"/>
    </row>
    <row r="13437" spans="2:2">
      <c r="B13437" s="124"/>
    </row>
    <row r="13438" spans="2:2">
      <c r="B13438" s="124"/>
    </row>
    <row r="13439" spans="2:2">
      <c r="B13439" s="124"/>
    </row>
    <row r="13440" spans="2:2">
      <c r="B13440" s="124"/>
    </row>
    <row r="13441" spans="2:2">
      <c r="B13441" s="124"/>
    </row>
    <row r="13442" spans="2:2">
      <c r="B13442" s="124"/>
    </row>
    <row r="13443" spans="2:2">
      <c r="B13443" s="124"/>
    </row>
    <row r="13444" spans="2:2">
      <c r="B13444" s="124"/>
    </row>
    <row r="13445" spans="2:2">
      <c r="B13445" s="124"/>
    </row>
    <row r="13446" spans="2:2">
      <c r="B13446" s="124"/>
    </row>
    <row r="13447" spans="2:2">
      <c r="B13447" s="124"/>
    </row>
    <row r="13448" spans="2:2">
      <c r="B13448" s="124"/>
    </row>
    <row r="13449" spans="2:2">
      <c r="B13449" s="124"/>
    </row>
    <row r="13450" spans="2:2">
      <c r="B13450" s="124"/>
    </row>
    <row r="13451" spans="2:2">
      <c r="B13451" s="124"/>
    </row>
    <row r="13452" spans="2:2">
      <c r="B13452" s="124"/>
    </row>
    <row r="13453" spans="2:2">
      <c r="B13453" s="124"/>
    </row>
    <row r="13454" spans="2:2">
      <c r="B13454" s="124"/>
    </row>
    <row r="13455" spans="2:2">
      <c r="B13455" s="124"/>
    </row>
    <row r="13456" spans="2:2">
      <c r="B13456" s="124"/>
    </row>
    <row r="13457" spans="2:2">
      <c r="B13457" s="124"/>
    </row>
    <row r="13458" spans="2:2">
      <c r="B13458" s="124"/>
    </row>
    <row r="13459" spans="2:2">
      <c r="B13459" s="124"/>
    </row>
    <row r="13460" spans="2:2">
      <c r="B13460" s="124"/>
    </row>
    <row r="13461" spans="2:2">
      <c r="B13461" s="124"/>
    </row>
    <row r="13462" spans="2:2">
      <c r="B13462" s="124"/>
    </row>
    <row r="13463" spans="2:2">
      <c r="B13463" s="124"/>
    </row>
    <row r="13464" spans="2:2">
      <c r="B13464" s="124"/>
    </row>
    <row r="13465" spans="2:2">
      <c r="B13465" s="124"/>
    </row>
    <row r="13466" spans="2:2">
      <c r="B13466" s="124"/>
    </row>
    <row r="13467" spans="2:2">
      <c r="B13467" s="124"/>
    </row>
    <row r="13468" spans="2:2">
      <c r="B13468" s="124"/>
    </row>
    <row r="13469" spans="2:2">
      <c r="B13469" s="124"/>
    </row>
    <row r="13470" spans="2:2">
      <c r="B13470" s="124"/>
    </row>
    <row r="13471" spans="2:2">
      <c r="B13471" s="124"/>
    </row>
    <row r="13472" spans="2:2">
      <c r="B13472" s="124"/>
    </row>
    <row r="13473" spans="2:2">
      <c r="B13473" s="124"/>
    </row>
    <row r="13474" spans="2:2">
      <c r="B13474" s="124"/>
    </row>
    <row r="13475" spans="2:2">
      <c r="B13475" s="124"/>
    </row>
    <row r="13476" spans="2:2">
      <c r="B13476" s="124"/>
    </row>
    <row r="13477" spans="2:2">
      <c r="B13477" s="124"/>
    </row>
    <row r="13478" spans="2:2">
      <c r="B13478" s="124"/>
    </row>
    <row r="13479" spans="2:2">
      <c r="B13479" s="124"/>
    </row>
    <row r="13480" spans="2:2">
      <c r="B13480" s="124"/>
    </row>
    <row r="13481" spans="2:2">
      <c r="B13481" s="124"/>
    </row>
    <row r="13482" spans="2:2">
      <c r="B13482" s="124"/>
    </row>
    <row r="13483" spans="2:2">
      <c r="B13483" s="124"/>
    </row>
    <row r="13484" spans="2:2">
      <c r="B13484" s="124"/>
    </row>
    <row r="13485" spans="2:2">
      <c r="B13485" s="124"/>
    </row>
    <row r="13486" spans="2:2">
      <c r="B13486" s="124"/>
    </row>
    <row r="13487" spans="2:2">
      <c r="B13487" s="124"/>
    </row>
    <row r="13488" spans="2:2">
      <c r="B13488" s="124"/>
    </row>
    <row r="13489" spans="2:2">
      <c r="B13489" s="124"/>
    </row>
    <row r="13490" spans="2:2">
      <c r="B13490" s="124"/>
    </row>
    <row r="13491" spans="2:2">
      <c r="B13491" s="124"/>
    </row>
    <row r="13492" spans="2:2">
      <c r="B13492" s="124"/>
    </row>
    <row r="13493" spans="2:2">
      <c r="B13493" s="124"/>
    </row>
    <row r="13494" spans="2:2">
      <c r="B13494" s="124"/>
    </row>
    <row r="13495" spans="2:2">
      <c r="B13495" s="124"/>
    </row>
    <row r="13496" spans="2:2">
      <c r="B13496" s="124"/>
    </row>
    <row r="13497" spans="2:2">
      <c r="B13497" s="124"/>
    </row>
    <row r="13498" spans="2:2">
      <c r="B13498" s="124"/>
    </row>
    <row r="13499" spans="2:2">
      <c r="B13499" s="124"/>
    </row>
    <row r="13500" spans="2:2">
      <c r="B13500" s="124"/>
    </row>
    <row r="13501" spans="2:2">
      <c r="B13501" s="124"/>
    </row>
    <row r="13502" spans="2:2">
      <c r="B13502" s="124"/>
    </row>
    <row r="13503" spans="2:2">
      <c r="B13503" s="124"/>
    </row>
    <row r="13504" spans="2:2">
      <c r="B13504" s="124"/>
    </row>
    <row r="13505" spans="2:2">
      <c r="B13505" s="124"/>
    </row>
    <row r="13506" spans="2:2">
      <c r="B13506" s="124"/>
    </row>
    <row r="13507" spans="2:2">
      <c r="B13507" s="124"/>
    </row>
    <row r="13508" spans="2:2">
      <c r="B13508" s="124"/>
    </row>
    <row r="13509" spans="2:2">
      <c r="B13509" s="124"/>
    </row>
    <row r="13510" spans="2:2">
      <c r="B13510" s="124"/>
    </row>
    <row r="13511" spans="2:2">
      <c r="B13511" s="124"/>
    </row>
    <row r="13512" spans="2:2">
      <c r="B13512" s="124"/>
    </row>
    <row r="13513" spans="2:2">
      <c r="B13513" s="124"/>
    </row>
    <row r="13514" spans="2:2">
      <c r="B13514" s="124"/>
    </row>
    <row r="13515" spans="2:2">
      <c r="B13515" s="124"/>
    </row>
    <row r="13516" spans="2:2">
      <c r="B13516" s="124"/>
    </row>
    <row r="13517" spans="2:2">
      <c r="B13517" s="124"/>
    </row>
    <row r="13518" spans="2:2">
      <c r="B13518" s="124"/>
    </row>
    <row r="13519" spans="2:2">
      <c r="B13519" s="124"/>
    </row>
    <row r="13520" spans="2:2">
      <c r="B13520" s="124"/>
    </row>
    <row r="13521" spans="2:2">
      <c r="B13521" s="124"/>
    </row>
    <row r="13522" spans="2:2">
      <c r="B13522" s="124"/>
    </row>
    <row r="13523" spans="2:2">
      <c r="B13523" s="124"/>
    </row>
    <row r="13524" spans="2:2">
      <c r="B13524" s="124"/>
    </row>
    <row r="13525" spans="2:2">
      <c r="B13525" s="124"/>
    </row>
    <row r="13526" spans="2:2">
      <c r="B13526" s="124"/>
    </row>
    <row r="13527" spans="2:2">
      <c r="B13527" s="124"/>
    </row>
    <row r="13528" spans="2:2">
      <c r="B13528" s="124"/>
    </row>
    <row r="13529" spans="2:2">
      <c r="B13529" s="124"/>
    </row>
    <row r="13530" spans="2:2">
      <c r="B13530" s="124"/>
    </row>
    <row r="13531" spans="2:2">
      <c r="B13531" s="124"/>
    </row>
    <row r="13532" spans="2:2">
      <c r="B13532" s="124"/>
    </row>
    <row r="13533" spans="2:2">
      <c r="B13533" s="124"/>
    </row>
    <row r="13534" spans="2:2">
      <c r="B13534" s="124"/>
    </row>
    <row r="13535" spans="2:2">
      <c r="B13535" s="124"/>
    </row>
    <row r="13536" spans="2:2">
      <c r="B13536" s="124"/>
    </row>
    <row r="13537" spans="2:2">
      <c r="B13537" s="124"/>
    </row>
    <row r="13538" spans="2:2">
      <c r="B13538" s="124"/>
    </row>
    <row r="13539" spans="2:2">
      <c r="B13539" s="124"/>
    </row>
    <row r="13540" spans="2:2">
      <c r="B13540" s="124"/>
    </row>
    <row r="13541" spans="2:2">
      <c r="B13541" s="124"/>
    </row>
    <row r="13542" spans="2:2">
      <c r="B13542" s="124"/>
    </row>
    <row r="13543" spans="2:2">
      <c r="B13543" s="124"/>
    </row>
    <row r="13544" spans="2:2">
      <c r="B13544" s="124"/>
    </row>
    <row r="13545" spans="2:2">
      <c r="B13545" s="124"/>
    </row>
    <row r="13546" spans="2:2">
      <c r="B13546" s="124"/>
    </row>
    <row r="13547" spans="2:2">
      <c r="B13547" s="124"/>
    </row>
    <row r="13548" spans="2:2">
      <c r="B13548" s="124"/>
    </row>
    <row r="13549" spans="2:2">
      <c r="B13549" s="124"/>
    </row>
    <row r="13550" spans="2:2">
      <c r="B13550" s="124"/>
    </row>
    <row r="13551" spans="2:2">
      <c r="B13551" s="124"/>
    </row>
    <row r="13552" spans="2:2">
      <c r="B13552" s="124"/>
    </row>
    <row r="13553" spans="2:2">
      <c r="B13553" s="124"/>
    </row>
    <row r="13554" spans="2:2">
      <c r="B13554" s="124"/>
    </row>
    <row r="13555" spans="2:2">
      <c r="B13555" s="124"/>
    </row>
    <row r="13556" spans="2:2">
      <c r="B13556" s="124"/>
    </row>
    <row r="13557" spans="2:2">
      <c r="B13557" s="124"/>
    </row>
    <row r="13558" spans="2:2">
      <c r="B13558" s="124"/>
    </row>
    <row r="13559" spans="2:2">
      <c r="B13559" s="124"/>
    </row>
    <row r="13560" spans="2:2">
      <c r="B13560" s="124"/>
    </row>
    <row r="13561" spans="2:2">
      <c r="B13561" s="124"/>
    </row>
    <row r="13562" spans="2:2">
      <c r="B13562" s="124"/>
    </row>
    <row r="13563" spans="2:2">
      <c r="B13563" s="124"/>
    </row>
    <row r="13564" spans="2:2">
      <c r="B13564" s="124"/>
    </row>
    <row r="13565" spans="2:2">
      <c r="B13565" s="124"/>
    </row>
    <row r="13566" spans="2:2">
      <c r="B13566" s="124"/>
    </row>
    <row r="13567" spans="2:2">
      <c r="B13567" s="124"/>
    </row>
    <row r="13568" spans="2:2">
      <c r="B13568" s="124"/>
    </row>
    <row r="13569" spans="2:2">
      <c r="B13569" s="124"/>
    </row>
    <row r="13570" spans="2:2">
      <c r="B13570" s="124"/>
    </row>
    <row r="13571" spans="2:2">
      <c r="B13571" s="124"/>
    </row>
    <row r="13572" spans="2:2">
      <c r="B13572" s="124"/>
    </row>
    <row r="13573" spans="2:2">
      <c r="B13573" s="124"/>
    </row>
    <row r="13574" spans="2:2">
      <c r="B13574" s="124"/>
    </row>
    <row r="13575" spans="2:2">
      <c r="B13575" s="124"/>
    </row>
    <row r="13576" spans="2:2">
      <c r="B13576" s="124"/>
    </row>
    <row r="13577" spans="2:2">
      <c r="B13577" s="124"/>
    </row>
    <row r="13578" spans="2:2">
      <c r="B13578" s="124"/>
    </row>
    <row r="13579" spans="2:2">
      <c r="B13579" s="124"/>
    </row>
    <row r="13580" spans="2:2">
      <c r="B13580" s="124"/>
    </row>
    <row r="13581" spans="2:2">
      <c r="B13581" s="124"/>
    </row>
    <row r="13582" spans="2:2">
      <c r="B13582" s="124"/>
    </row>
    <row r="13583" spans="2:2">
      <c r="B13583" s="124"/>
    </row>
    <row r="13584" spans="2:2">
      <c r="B13584" s="124"/>
    </row>
    <row r="13585" spans="2:2">
      <c r="B13585" s="124"/>
    </row>
    <row r="13586" spans="2:2">
      <c r="B13586" s="124"/>
    </row>
    <row r="13587" spans="2:2">
      <c r="B13587" s="124"/>
    </row>
    <row r="13588" spans="2:2">
      <c r="B13588" s="124"/>
    </row>
    <row r="13589" spans="2:2">
      <c r="B13589" s="124"/>
    </row>
    <row r="13590" spans="2:2">
      <c r="B13590" s="124"/>
    </row>
    <row r="13591" spans="2:2">
      <c r="B13591" s="124"/>
    </row>
    <row r="13592" spans="2:2">
      <c r="B13592" s="124"/>
    </row>
    <row r="13593" spans="2:2">
      <c r="B13593" s="124"/>
    </row>
    <row r="13594" spans="2:2">
      <c r="B13594" s="124"/>
    </row>
    <row r="13595" spans="2:2">
      <c r="B13595" s="124"/>
    </row>
    <row r="13596" spans="2:2">
      <c r="B13596" s="124"/>
    </row>
    <row r="13597" spans="2:2">
      <c r="B13597" s="124"/>
    </row>
    <row r="13598" spans="2:2">
      <c r="B13598" s="124"/>
    </row>
    <row r="13599" spans="2:2">
      <c r="B13599" s="124"/>
    </row>
    <row r="13600" spans="2:2">
      <c r="B13600" s="124"/>
    </row>
    <row r="13601" spans="2:2">
      <c r="B13601" s="124"/>
    </row>
    <row r="13602" spans="2:2">
      <c r="B13602" s="124"/>
    </row>
    <row r="13603" spans="2:2">
      <c r="B13603" s="124"/>
    </row>
    <row r="13604" spans="2:2">
      <c r="B13604" s="124"/>
    </row>
    <row r="13605" spans="2:2">
      <c r="B13605" s="124"/>
    </row>
    <row r="13606" spans="2:2">
      <c r="B13606" s="124"/>
    </row>
    <row r="13607" spans="2:2">
      <c r="B13607" s="124"/>
    </row>
    <row r="13608" spans="2:2">
      <c r="B13608" s="124"/>
    </row>
    <row r="13609" spans="2:2">
      <c r="B13609" s="124"/>
    </row>
    <row r="13610" spans="2:2">
      <c r="B13610" s="124"/>
    </row>
    <row r="13611" spans="2:2">
      <c r="B13611" s="124"/>
    </row>
    <row r="13612" spans="2:2">
      <c r="B13612" s="124"/>
    </row>
    <row r="13613" spans="2:2">
      <c r="B13613" s="124"/>
    </row>
    <row r="13614" spans="2:2">
      <c r="B13614" s="124"/>
    </row>
    <row r="13615" spans="2:2">
      <c r="B13615" s="124"/>
    </row>
    <row r="13616" spans="2:2">
      <c r="B13616" s="124"/>
    </row>
    <row r="13617" spans="2:2">
      <c r="B13617" s="124"/>
    </row>
    <row r="13618" spans="2:2">
      <c r="B13618" s="124"/>
    </row>
    <row r="13619" spans="2:2">
      <c r="B13619" s="124"/>
    </row>
    <row r="13620" spans="2:2">
      <c r="B13620" s="124"/>
    </row>
    <row r="13621" spans="2:2">
      <c r="B13621" s="124"/>
    </row>
    <row r="13622" spans="2:2">
      <c r="B13622" s="124"/>
    </row>
    <row r="13623" spans="2:2">
      <c r="B13623" s="124"/>
    </row>
    <row r="13624" spans="2:2">
      <c r="B13624" s="124"/>
    </row>
    <row r="13625" spans="2:2">
      <c r="B13625" s="124"/>
    </row>
    <row r="13626" spans="2:2">
      <c r="B13626" s="124"/>
    </row>
    <row r="13627" spans="2:2">
      <c r="B13627" s="124"/>
    </row>
    <row r="13628" spans="2:2">
      <c r="B13628" s="124"/>
    </row>
    <row r="13629" spans="2:2">
      <c r="B13629" s="124"/>
    </row>
    <row r="13630" spans="2:2">
      <c r="B13630" s="124"/>
    </row>
    <row r="13631" spans="2:2">
      <c r="B13631" s="124"/>
    </row>
    <row r="13632" spans="2:2">
      <c r="B13632" s="124"/>
    </row>
    <row r="13633" spans="2:2">
      <c r="B13633" s="124"/>
    </row>
    <row r="13634" spans="2:2">
      <c r="B13634" s="124"/>
    </row>
    <row r="13635" spans="2:2">
      <c r="B13635" s="124"/>
    </row>
    <row r="13636" spans="2:2">
      <c r="B13636" s="124"/>
    </row>
    <row r="13637" spans="2:2">
      <c r="B13637" s="124"/>
    </row>
    <row r="13638" spans="2:2">
      <c r="B13638" s="124"/>
    </row>
    <row r="13639" spans="2:2">
      <c r="B13639" s="124"/>
    </row>
    <row r="13640" spans="2:2">
      <c r="B13640" s="124"/>
    </row>
    <row r="13641" spans="2:2">
      <c r="B13641" s="124"/>
    </row>
    <row r="13642" spans="2:2">
      <c r="B13642" s="124"/>
    </row>
    <row r="13643" spans="2:2">
      <c r="B13643" s="124"/>
    </row>
    <row r="13644" spans="2:2">
      <c r="B13644" s="124"/>
    </row>
    <row r="13645" spans="2:2">
      <c r="B13645" s="124"/>
    </row>
    <row r="13646" spans="2:2">
      <c r="B13646" s="124"/>
    </row>
    <row r="13647" spans="2:2">
      <c r="B13647" s="124"/>
    </row>
    <row r="13648" spans="2:2">
      <c r="B13648" s="124"/>
    </row>
    <row r="13649" spans="2:2">
      <c r="B13649" s="124"/>
    </row>
    <row r="13650" spans="2:2">
      <c r="B13650" s="124"/>
    </row>
    <row r="13651" spans="2:2">
      <c r="B13651" s="124"/>
    </row>
    <row r="13652" spans="2:2">
      <c r="B13652" s="124"/>
    </row>
    <row r="13653" spans="2:2">
      <c r="B13653" s="124"/>
    </row>
    <row r="13654" spans="2:2">
      <c r="B13654" s="124"/>
    </row>
    <row r="13655" spans="2:2">
      <c r="B13655" s="124"/>
    </row>
    <row r="13656" spans="2:2">
      <c r="B13656" s="124"/>
    </row>
    <row r="13657" spans="2:2">
      <c r="B13657" s="124"/>
    </row>
    <row r="13658" spans="2:2">
      <c r="B13658" s="124"/>
    </row>
    <row r="13659" spans="2:2">
      <c r="B13659" s="124"/>
    </row>
    <row r="13660" spans="2:2">
      <c r="B13660" s="124"/>
    </row>
    <row r="13661" spans="2:2">
      <c r="B13661" s="124"/>
    </row>
    <row r="13662" spans="2:2">
      <c r="B13662" s="124"/>
    </row>
    <row r="13663" spans="2:2">
      <c r="B13663" s="124"/>
    </row>
    <row r="13664" spans="2:2">
      <c r="B13664" s="124"/>
    </row>
    <row r="13665" spans="2:2">
      <c r="B13665" s="124"/>
    </row>
    <row r="13666" spans="2:2">
      <c r="B13666" s="124"/>
    </row>
    <row r="13667" spans="2:2">
      <c r="B13667" s="124"/>
    </row>
    <row r="13668" spans="2:2">
      <c r="B13668" s="124"/>
    </row>
    <row r="13669" spans="2:2">
      <c r="B13669" s="124"/>
    </row>
    <row r="13670" spans="2:2">
      <c r="B13670" s="124"/>
    </row>
    <row r="13671" spans="2:2">
      <c r="B13671" s="124"/>
    </row>
    <row r="13672" spans="2:2">
      <c r="B13672" s="124"/>
    </row>
    <row r="13673" spans="2:2">
      <c r="B13673" s="124"/>
    </row>
    <row r="13674" spans="2:2">
      <c r="B13674" s="124"/>
    </row>
    <row r="13675" spans="2:2">
      <c r="B13675" s="124"/>
    </row>
    <row r="13676" spans="2:2">
      <c r="B13676" s="124"/>
    </row>
    <row r="13677" spans="2:2">
      <c r="B13677" s="124"/>
    </row>
    <row r="13678" spans="2:2">
      <c r="B13678" s="124"/>
    </row>
    <row r="13679" spans="2:2">
      <c r="B13679" s="124"/>
    </row>
    <row r="13680" spans="2:2">
      <c r="B13680" s="124"/>
    </row>
    <row r="13681" spans="2:2">
      <c r="B13681" s="124"/>
    </row>
    <row r="13682" spans="2:2">
      <c r="B13682" s="124"/>
    </row>
    <row r="13683" spans="2:2">
      <c r="B13683" s="124"/>
    </row>
    <row r="13684" spans="2:2">
      <c r="B13684" s="124"/>
    </row>
    <row r="13685" spans="2:2">
      <c r="B13685" s="124"/>
    </row>
    <row r="13686" spans="2:2">
      <c r="B13686" s="124"/>
    </row>
    <row r="13687" spans="2:2">
      <c r="B13687" s="124"/>
    </row>
    <row r="13688" spans="2:2">
      <c r="B13688" s="124"/>
    </row>
    <row r="13689" spans="2:2">
      <c r="B13689" s="124"/>
    </row>
    <row r="13690" spans="2:2">
      <c r="B13690" s="124"/>
    </row>
    <row r="13691" spans="2:2">
      <c r="B13691" s="124"/>
    </row>
    <row r="13692" spans="2:2">
      <c r="B13692" s="124"/>
    </row>
    <row r="13693" spans="2:2">
      <c r="B13693" s="124"/>
    </row>
    <row r="13694" spans="2:2">
      <c r="B13694" s="124"/>
    </row>
    <row r="13695" spans="2:2">
      <c r="B13695" s="124"/>
    </row>
    <row r="13696" spans="2:2">
      <c r="B13696" s="124"/>
    </row>
    <row r="13697" spans="2:2">
      <c r="B13697" s="124"/>
    </row>
    <row r="13698" spans="2:2">
      <c r="B13698" s="124"/>
    </row>
    <row r="13699" spans="2:2">
      <c r="B13699" s="124"/>
    </row>
    <row r="13700" spans="2:2">
      <c r="B13700" s="124"/>
    </row>
    <row r="13701" spans="2:2">
      <c r="B13701" s="124"/>
    </row>
    <row r="13702" spans="2:2">
      <c r="B13702" s="124"/>
    </row>
    <row r="13703" spans="2:2">
      <c r="B13703" s="124"/>
    </row>
    <row r="13704" spans="2:2">
      <c r="B13704" s="124"/>
    </row>
    <row r="13705" spans="2:2">
      <c r="B13705" s="124"/>
    </row>
    <row r="13706" spans="2:2">
      <c r="B13706" s="124"/>
    </row>
    <row r="13707" spans="2:2">
      <c r="B13707" s="124"/>
    </row>
    <row r="13708" spans="2:2">
      <c r="B13708" s="124"/>
    </row>
    <row r="13709" spans="2:2">
      <c r="B13709" s="124"/>
    </row>
    <row r="13710" spans="2:2">
      <c r="B13710" s="124"/>
    </row>
    <row r="13711" spans="2:2">
      <c r="B13711" s="124"/>
    </row>
    <row r="13712" spans="2:2">
      <c r="B13712" s="124"/>
    </row>
    <row r="13713" spans="2:2">
      <c r="B13713" s="124"/>
    </row>
    <row r="13714" spans="2:2">
      <c r="B13714" s="124"/>
    </row>
    <row r="13715" spans="2:2">
      <c r="B13715" s="124"/>
    </row>
    <row r="13716" spans="2:2">
      <c r="B13716" s="124"/>
    </row>
    <row r="13717" spans="2:2">
      <c r="B13717" s="124"/>
    </row>
    <row r="13718" spans="2:2">
      <c r="B13718" s="124"/>
    </row>
    <row r="13719" spans="2:2">
      <c r="B13719" s="124"/>
    </row>
    <row r="13720" spans="2:2">
      <c r="B13720" s="124"/>
    </row>
    <row r="13721" spans="2:2">
      <c r="B13721" s="124"/>
    </row>
    <row r="13722" spans="2:2">
      <c r="B13722" s="124"/>
    </row>
    <row r="13723" spans="2:2">
      <c r="B13723" s="124"/>
    </row>
    <row r="13724" spans="2:2">
      <c r="B13724" s="124"/>
    </row>
    <row r="13725" spans="2:2">
      <c r="B13725" s="124"/>
    </row>
    <row r="13726" spans="2:2">
      <c r="B13726" s="124"/>
    </row>
    <row r="13727" spans="2:2">
      <c r="B13727" s="124"/>
    </row>
    <row r="13728" spans="2:2">
      <c r="B13728" s="124"/>
    </row>
    <row r="13729" spans="2:2">
      <c r="B13729" s="124"/>
    </row>
    <row r="13730" spans="2:2">
      <c r="B13730" s="124"/>
    </row>
    <row r="13731" spans="2:2">
      <c r="B13731" s="124"/>
    </row>
    <row r="13732" spans="2:2">
      <c r="B13732" s="124"/>
    </row>
    <row r="13733" spans="2:2">
      <c r="B13733" s="124"/>
    </row>
    <row r="13734" spans="2:2">
      <c r="B13734" s="124"/>
    </row>
    <row r="13735" spans="2:2">
      <c r="B13735" s="124"/>
    </row>
    <row r="13736" spans="2:2">
      <c r="B13736" s="124"/>
    </row>
    <row r="13737" spans="2:2">
      <c r="B13737" s="124"/>
    </row>
    <row r="13738" spans="2:2">
      <c r="B13738" s="124"/>
    </row>
    <row r="13739" spans="2:2">
      <c r="B13739" s="124"/>
    </row>
    <row r="13740" spans="2:2">
      <c r="B13740" s="124"/>
    </row>
    <row r="13741" spans="2:2">
      <c r="B13741" s="124"/>
    </row>
    <row r="13742" spans="2:2">
      <c r="B13742" s="124"/>
    </row>
    <row r="13743" spans="2:2">
      <c r="B13743" s="124"/>
    </row>
    <row r="13744" spans="2:2">
      <c r="B13744" s="124"/>
    </row>
    <row r="13745" spans="2:2">
      <c r="B13745" s="124"/>
    </row>
    <row r="13746" spans="2:2">
      <c r="B13746" s="124"/>
    </row>
    <row r="13747" spans="2:2">
      <c r="B13747" s="124"/>
    </row>
    <row r="13748" spans="2:2">
      <c r="B13748" s="124"/>
    </row>
    <row r="13749" spans="2:2">
      <c r="B13749" s="124"/>
    </row>
    <row r="13750" spans="2:2">
      <c r="B13750" s="124"/>
    </row>
    <row r="13751" spans="2:2">
      <c r="B13751" s="124"/>
    </row>
    <row r="13752" spans="2:2">
      <c r="B13752" s="124"/>
    </row>
    <row r="13753" spans="2:2">
      <c r="B13753" s="124"/>
    </row>
    <row r="13754" spans="2:2">
      <c r="B13754" s="124"/>
    </row>
    <row r="13755" spans="2:2">
      <c r="B13755" s="124"/>
    </row>
    <row r="13756" spans="2:2">
      <c r="B13756" s="124"/>
    </row>
    <row r="13757" spans="2:2">
      <c r="B13757" s="124"/>
    </row>
    <row r="13758" spans="2:2">
      <c r="B13758" s="124"/>
    </row>
    <row r="13759" spans="2:2">
      <c r="B13759" s="124"/>
    </row>
    <row r="13760" spans="2:2">
      <c r="B13760" s="124"/>
    </row>
    <row r="13761" spans="2:2">
      <c r="B13761" s="124"/>
    </row>
    <row r="13762" spans="2:2">
      <c r="B13762" s="124"/>
    </row>
    <row r="13763" spans="2:2">
      <c r="B13763" s="124"/>
    </row>
    <row r="13764" spans="2:2">
      <c r="B13764" s="124"/>
    </row>
    <row r="13765" spans="2:2">
      <c r="B13765" s="124"/>
    </row>
    <row r="13766" spans="2:2">
      <c r="B13766" s="124"/>
    </row>
    <row r="13767" spans="2:2">
      <c r="B13767" s="124"/>
    </row>
    <row r="13768" spans="2:2">
      <c r="B13768" s="124"/>
    </row>
    <row r="13769" spans="2:2">
      <c r="B13769" s="124"/>
    </row>
    <row r="13770" spans="2:2">
      <c r="B13770" s="124"/>
    </row>
    <row r="13771" spans="2:2">
      <c r="B13771" s="124"/>
    </row>
    <row r="13772" spans="2:2">
      <c r="B13772" s="124"/>
    </row>
    <row r="13773" spans="2:2">
      <c r="B13773" s="124"/>
    </row>
    <row r="13774" spans="2:2">
      <c r="B13774" s="124"/>
    </row>
    <row r="13775" spans="2:2">
      <c r="B13775" s="124"/>
    </row>
    <row r="13776" spans="2:2">
      <c r="B13776" s="124"/>
    </row>
    <row r="13777" spans="2:2">
      <c r="B13777" s="124"/>
    </row>
    <row r="13778" spans="2:2">
      <c r="B13778" s="124"/>
    </row>
    <row r="13779" spans="2:2">
      <c r="B13779" s="124"/>
    </row>
    <row r="13780" spans="2:2">
      <c r="B13780" s="124"/>
    </row>
    <row r="13781" spans="2:2">
      <c r="B13781" s="124"/>
    </row>
    <row r="13782" spans="2:2">
      <c r="B13782" s="124"/>
    </row>
    <row r="13783" spans="2:2">
      <c r="B13783" s="124"/>
    </row>
    <row r="13784" spans="2:2">
      <c r="B13784" s="124"/>
    </row>
    <row r="13785" spans="2:2">
      <c r="B13785" s="124"/>
    </row>
    <row r="13786" spans="2:2">
      <c r="B13786" s="124"/>
    </row>
    <row r="13787" spans="2:2">
      <c r="B13787" s="124"/>
    </row>
    <row r="13788" spans="2:2">
      <c r="B13788" s="124"/>
    </row>
    <row r="13789" spans="2:2">
      <c r="B13789" s="124"/>
    </row>
    <row r="13790" spans="2:2">
      <c r="B13790" s="124"/>
    </row>
    <row r="13791" spans="2:2">
      <c r="B13791" s="124"/>
    </row>
    <row r="13792" spans="2:2">
      <c r="B13792" s="124"/>
    </row>
    <row r="13793" spans="2:2">
      <c r="B13793" s="124"/>
    </row>
    <row r="13794" spans="2:2">
      <c r="B13794" s="124"/>
    </row>
    <row r="13795" spans="2:2">
      <c r="B13795" s="124"/>
    </row>
    <row r="13796" spans="2:2">
      <c r="B13796" s="124"/>
    </row>
    <row r="13797" spans="2:2">
      <c r="B13797" s="124"/>
    </row>
    <row r="13798" spans="2:2">
      <c r="B13798" s="124"/>
    </row>
    <row r="13799" spans="2:2">
      <c r="B13799" s="124"/>
    </row>
    <row r="13800" spans="2:2">
      <c r="B13800" s="124"/>
    </row>
    <row r="13801" spans="2:2">
      <c r="B13801" s="124"/>
    </row>
    <row r="13802" spans="2:2">
      <c r="B13802" s="124"/>
    </row>
    <row r="13803" spans="2:2">
      <c r="B13803" s="124"/>
    </row>
    <row r="13804" spans="2:2">
      <c r="B13804" s="124"/>
    </row>
    <row r="13805" spans="2:2">
      <c r="B13805" s="124"/>
    </row>
    <row r="13806" spans="2:2">
      <c r="B13806" s="124"/>
    </row>
    <row r="13807" spans="2:2">
      <c r="B13807" s="124"/>
    </row>
    <row r="13808" spans="2:2">
      <c r="B13808" s="124"/>
    </row>
    <row r="13809" spans="2:2">
      <c r="B13809" s="124"/>
    </row>
    <row r="13810" spans="2:2">
      <c r="B13810" s="124"/>
    </row>
    <row r="13811" spans="2:2">
      <c r="B13811" s="124"/>
    </row>
    <row r="13812" spans="2:2">
      <c r="B13812" s="124"/>
    </row>
    <row r="13813" spans="2:2">
      <c r="B13813" s="124"/>
    </row>
    <row r="13814" spans="2:2">
      <c r="B13814" s="124"/>
    </row>
    <row r="13815" spans="2:2">
      <c r="B13815" s="124"/>
    </row>
    <row r="13816" spans="2:2">
      <c r="B13816" s="124"/>
    </row>
    <row r="13817" spans="2:2">
      <c r="B13817" s="124"/>
    </row>
    <row r="13818" spans="2:2">
      <c r="B13818" s="124"/>
    </row>
    <row r="13819" spans="2:2">
      <c r="B13819" s="124"/>
    </row>
    <row r="13820" spans="2:2">
      <c r="B13820" s="124"/>
    </row>
    <row r="13821" spans="2:2">
      <c r="B13821" s="124"/>
    </row>
    <row r="13822" spans="2:2">
      <c r="B13822" s="124"/>
    </row>
    <row r="13823" spans="2:2">
      <c r="B13823" s="124"/>
    </row>
    <row r="13824" spans="2:2">
      <c r="B13824" s="124"/>
    </row>
    <row r="13825" spans="2:2">
      <c r="B13825" s="124"/>
    </row>
    <row r="13826" spans="2:2">
      <c r="B13826" s="124"/>
    </row>
    <row r="13827" spans="2:2">
      <c r="B13827" s="124"/>
    </row>
    <row r="13828" spans="2:2">
      <c r="B13828" s="124"/>
    </row>
    <row r="13829" spans="2:2">
      <c r="B13829" s="124"/>
    </row>
    <row r="13830" spans="2:2">
      <c r="B13830" s="124"/>
    </row>
    <row r="13831" spans="2:2">
      <c r="B13831" s="124"/>
    </row>
    <row r="13832" spans="2:2">
      <c r="B13832" s="124"/>
    </row>
    <row r="13833" spans="2:2">
      <c r="B13833" s="124"/>
    </row>
    <row r="13834" spans="2:2">
      <c r="B13834" s="124"/>
    </row>
    <row r="13835" spans="2:2">
      <c r="B13835" s="124"/>
    </row>
    <row r="13836" spans="2:2">
      <c r="B13836" s="124"/>
    </row>
    <row r="13837" spans="2:2">
      <c r="B13837" s="124"/>
    </row>
    <row r="13838" spans="2:2">
      <c r="B13838" s="124"/>
    </row>
    <row r="13839" spans="2:2">
      <c r="B13839" s="124"/>
    </row>
    <row r="13840" spans="2:2">
      <c r="B13840" s="124"/>
    </row>
    <row r="13841" spans="2:2">
      <c r="B13841" s="124"/>
    </row>
    <row r="13842" spans="2:2">
      <c r="B13842" s="124"/>
    </row>
    <row r="13843" spans="2:2">
      <c r="B13843" s="124"/>
    </row>
    <row r="13844" spans="2:2">
      <c r="B13844" s="124"/>
    </row>
    <row r="13845" spans="2:2">
      <c r="B13845" s="124"/>
    </row>
    <row r="13846" spans="2:2">
      <c r="B13846" s="124"/>
    </row>
    <row r="13847" spans="2:2">
      <c r="B13847" s="124"/>
    </row>
    <row r="13848" spans="2:2">
      <c r="B13848" s="124"/>
    </row>
    <row r="13849" spans="2:2">
      <c r="B13849" s="124"/>
    </row>
    <row r="13850" spans="2:2">
      <c r="B13850" s="124"/>
    </row>
    <row r="13851" spans="2:2">
      <c r="B13851" s="124"/>
    </row>
    <row r="13852" spans="2:2">
      <c r="B13852" s="124"/>
    </row>
    <row r="13853" spans="2:2">
      <c r="B13853" s="124"/>
    </row>
    <row r="13854" spans="2:2">
      <c r="B13854" s="124"/>
    </row>
    <row r="13855" spans="2:2">
      <c r="B13855" s="124"/>
    </row>
    <row r="13856" spans="2:2">
      <c r="B13856" s="124"/>
    </row>
    <row r="13857" spans="2:2">
      <c r="B13857" s="124"/>
    </row>
    <row r="13858" spans="2:2">
      <c r="B13858" s="124"/>
    </row>
    <row r="13859" spans="2:2">
      <c r="B13859" s="124"/>
    </row>
    <row r="13860" spans="2:2">
      <c r="B13860" s="124"/>
    </row>
    <row r="13861" spans="2:2">
      <c r="B13861" s="124"/>
    </row>
    <row r="13862" spans="2:2">
      <c r="B13862" s="124"/>
    </row>
    <row r="13863" spans="2:2">
      <c r="B13863" s="124"/>
    </row>
    <row r="13864" spans="2:2">
      <c r="B13864" s="124"/>
    </row>
    <row r="13865" spans="2:2">
      <c r="B13865" s="124"/>
    </row>
    <row r="13866" spans="2:2">
      <c r="B13866" s="124"/>
    </row>
    <row r="13867" spans="2:2">
      <c r="B13867" s="124"/>
    </row>
    <row r="13868" spans="2:2">
      <c r="B13868" s="124"/>
    </row>
    <row r="13869" spans="2:2">
      <c r="B13869" s="124"/>
    </row>
    <row r="13870" spans="2:2">
      <c r="B13870" s="124"/>
    </row>
    <row r="13871" spans="2:2">
      <c r="B13871" s="124"/>
    </row>
    <row r="13872" spans="2:2">
      <c r="B13872" s="124"/>
    </row>
    <row r="13873" spans="2:2">
      <c r="B13873" s="124"/>
    </row>
    <row r="13874" spans="2:2">
      <c r="B13874" s="124"/>
    </row>
    <row r="13875" spans="2:2">
      <c r="B13875" s="124"/>
    </row>
    <row r="13876" spans="2:2">
      <c r="B13876" s="124"/>
    </row>
    <row r="13877" spans="2:2">
      <c r="B13877" s="124"/>
    </row>
    <row r="13878" spans="2:2">
      <c r="B13878" s="124"/>
    </row>
    <row r="13879" spans="2:2">
      <c r="B13879" s="124"/>
    </row>
    <row r="13880" spans="2:2">
      <c r="B13880" s="124"/>
    </row>
    <row r="13881" spans="2:2">
      <c r="B13881" s="124"/>
    </row>
    <row r="13882" spans="2:2">
      <c r="B13882" s="124"/>
    </row>
    <row r="13883" spans="2:2">
      <c r="B13883" s="124"/>
    </row>
    <row r="13884" spans="2:2">
      <c r="B13884" s="124"/>
    </row>
    <row r="13885" spans="2:2">
      <c r="B13885" s="124"/>
    </row>
    <row r="13886" spans="2:2">
      <c r="B13886" s="124"/>
    </row>
    <row r="13887" spans="2:2">
      <c r="B13887" s="124"/>
    </row>
    <row r="13888" spans="2:2">
      <c r="B13888" s="124"/>
    </row>
    <row r="13889" spans="2:2">
      <c r="B13889" s="124"/>
    </row>
    <row r="13890" spans="2:2">
      <c r="B13890" s="124"/>
    </row>
    <row r="13891" spans="2:2">
      <c r="B13891" s="124"/>
    </row>
    <row r="13892" spans="2:2">
      <c r="B13892" s="124"/>
    </row>
    <row r="13893" spans="2:2">
      <c r="B13893" s="124"/>
    </row>
    <row r="13894" spans="2:2">
      <c r="B13894" s="124"/>
    </row>
    <row r="13895" spans="2:2">
      <c r="B13895" s="124"/>
    </row>
    <row r="13896" spans="2:2">
      <c r="B13896" s="124"/>
    </row>
    <row r="13897" spans="2:2">
      <c r="B13897" s="124"/>
    </row>
    <row r="13898" spans="2:2">
      <c r="B13898" s="124"/>
    </row>
    <row r="13899" spans="2:2">
      <c r="B13899" s="124"/>
    </row>
    <row r="13900" spans="2:2">
      <c r="B13900" s="124"/>
    </row>
    <row r="13901" spans="2:2">
      <c r="B13901" s="124"/>
    </row>
    <row r="13902" spans="2:2">
      <c r="B13902" s="124"/>
    </row>
    <row r="13903" spans="2:2">
      <c r="B13903" s="124"/>
    </row>
    <row r="13904" spans="2:2">
      <c r="B13904" s="124"/>
    </row>
    <row r="13905" spans="2:2">
      <c r="B13905" s="124"/>
    </row>
    <row r="13906" spans="2:2">
      <c r="B13906" s="124"/>
    </row>
    <row r="13907" spans="2:2">
      <c r="B13907" s="124"/>
    </row>
    <row r="13908" spans="2:2">
      <c r="B13908" s="124"/>
    </row>
    <row r="13909" spans="2:2">
      <c r="B13909" s="124"/>
    </row>
    <row r="13910" spans="2:2">
      <c r="B13910" s="124"/>
    </row>
    <row r="13911" spans="2:2">
      <c r="B13911" s="124"/>
    </row>
    <row r="13912" spans="2:2">
      <c r="B13912" s="124"/>
    </row>
    <row r="13913" spans="2:2">
      <c r="B13913" s="124"/>
    </row>
    <row r="13914" spans="2:2">
      <c r="B13914" s="124"/>
    </row>
    <row r="13915" spans="2:2">
      <c r="B13915" s="124"/>
    </row>
    <row r="13916" spans="2:2">
      <c r="B13916" s="124"/>
    </row>
    <row r="13917" spans="2:2">
      <c r="B13917" s="124"/>
    </row>
    <row r="13918" spans="2:2">
      <c r="B13918" s="124"/>
    </row>
    <row r="13919" spans="2:2">
      <c r="B13919" s="124"/>
    </row>
    <row r="13920" spans="2:2">
      <c r="B13920" s="124"/>
    </row>
    <row r="13921" spans="2:2">
      <c r="B13921" s="124"/>
    </row>
    <row r="13922" spans="2:2">
      <c r="B13922" s="124"/>
    </row>
    <row r="13923" spans="2:2">
      <c r="B13923" s="124"/>
    </row>
    <row r="13924" spans="2:2">
      <c r="B13924" s="124"/>
    </row>
    <row r="13925" spans="2:2">
      <c r="B13925" s="124"/>
    </row>
    <row r="13926" spans="2:2">
      <c r="B13926" s="124"/>
    </row>
    <row r="13927" spans="2:2">
      <c r="B13927" s="124"/>
    </row>
    <row r="13928" spans="2:2">
      <c r="B13928" s="124"/>
    </row>
    <row r="13929" spans="2:2">
      <c r="B13929" s="124"/>
    </row>
    <row r="13930" spans="2:2">
      <c r="B13930" s="124"/>
    </row>
    <row r="13931" spans="2:2">
      <c r="B13931" s="124"/>
    </row>
    <row r="13932" spans="2:2">
      <c r="B13932" s="124"/>
    </row>
    <row r="13933" spans="2:2">
      <c r="B13933" s="124"/>
    </row>
    <row r="13934" spans="2:2">
      <c r="B13934" s="124"/>
    </row>
    <row r="13935" spans="2:2">
      <c r="B13935" s="124"/>
    </row>
    <row r="13936" spans="2:2">
      <c r="B13936" s="124"/>
    </row>
    <row r="13937" spans="2:2">
      <c r="B13937" s="124"/>
    </row>
    <row r="13938" spans="2:2">
      <c r="B13938" s="124"/>
    </row>
    <row r="13939" spans="2:2">
      <c r="B13939" s="124"/>
    </row>
    <row r="13940" spans="2:2">
      <c r="B13940" s="124"/>
    </row>
    <row r="13941" spans="2:2">
      <c r="B13941" s="124"/>
    </row>
    <row r="13942" spans="2:2">
      <c r="B13942" s="124"/>
    </row>
    <row r="13943" spans="2:2">
      <c r="B13943" s="124"/>
    </row>
    <row r="13944" spans="2:2">
      <c r="B13944" s="124"/>
    </row>
    <row r="13945" spans="2:2">
      <c r="B13945" s="124"/>
    </row>
    <row r="13946" spans="2:2">
      <c r="B13946" s="124"/>
    </row>
    <row r="13947" spans="2:2">
      <c r="B13947" s="124"/>
    </row>
    <row r="13948" spans="2:2">
      <c r="B13948" s="124"/>
    </row>
    <row r="13949" spans="2:2">
      <c r="B13949" s="124"/>
    </row>
    <row r="13950" spans="2:2">
      <c r="B13950" s="124"/>
    </row>
    <row r="13951" spans="2:2">
      <c r="B13951" s="124"/>
    </row>
    <row r="13952" spans="2:2">
      <c r="B13952" s="124"/>
    </row>
    <row r="13953" spans="2:2">
      <c r="B13953" s="124"/>
    </row>
    <row r="13954" spans="2:2">
      <c r="B13954" s="124"/>
    </row>
    <row r="13955" spans="2:2">
      <c r="B13955" s="124"/>
    </row>
    <row r="13956" spans="2:2">
      <c r="B13956" s="124"/>
    </row>
    <row r="13957" spans="2:2">
      <c r="B13957" s="124"/>
    </row>
    <row r="13958" spans="2:2">
      <c r="B13958" s="124"/>
    </row>
    <row r="13959" spans="2:2">
      <c r="B13959" s="124"/>
    </row>
    <row r="13960" spans="2:2">
      <c r="B13960" s="124"/>
    </row>
    <row r="13961" spans="2:2">
      <c r="B13961" s="124"/>
    </row>
    <row r="13962" spans="2:2">
      <c r="B13962" s="124"/>
    </row>
    <row r="13963" spans="2:2">
      <c r="B13963" s="124"/>
    </row>
    <row r="13964" spans="2:2">
      <c r="B13964" s="124"/>
    </row>
    <row r="13965" spans="2:2">
      <c r="B13965" s="124"/>
    </row>
    <row r="13966" spans="2:2">
      <c r="B13966" s="124"/>
    </row>
    <row r="13967" spans="2:2">
      <c r="B13967" s="124"/>
    </row>
    <row r="13968" spans="2:2">
      <c r="B13968" s="124"/>
    </row>
    <row r="13969" spans="2:2">
      <c r="B13969" s="124"/>
    </row>
    <row r="13970" spans="2:2">
      <c r="B13970" s="124"/>
    </row>
    <row r="13971" spans="2:2">
      <c r="B13971" s="124"/>
    </row>
    <row r="13972" spans="2:2">
      <c r="B13972" s="124"/>
    </row>
    <row r="13973" spans="2:2">
      <c r="B13973" s="124"/>
    </row>
    <row r="13974" spans="2:2">
      <c r="B13974" s="124"/>
    </row>
    <row r="13975" spans="2:2">
      <c r="B13975" s="124"/>
    </row>
    <row r="13976" spans="2:2">
      <c r="B13976" s="124"/>
    </row>
    <row r="13977" spans="2:2">
      <c r="B13977" s="124"/>
    </row>
    <row r="13978" spans="2:2">
      <c r="B13978" s="124"/>
    </row>
    <row r="13979" spans="2:2">
      <c r="B13979" s="124"/>
    </row>
    <row r="13980" spans="2:2">
      <c r="B13980" s="124"/>
    </row>
    <row r="13981" spans="2:2">
      <c r="B13981" s="124"/>
    </row>
    <row r="13982" spans="2:2">
      <c r="B13982" s="124"/>
    </row>
    <row r="13983" spans="2:2">
      <c r="B13983" s="124"/>
    </row>
    <row r="13984" spans="2:2">
      <c r="B13984" s="124"/>
    </row>
    <row r="13985" spans="2:2">
      <c r="B13985" s="124"/>
    </row>
    <row r="13986" spans="2:2">
      <c r="B13986" s="124"/>
    </row>
    <row r="13987" spans="2:2">
      <c r="B13987" s="124"/>
    </row>
    <row r="13988" spans="2:2">
      <c r="B13988" s="124"/>
    </row>
    <row r="13989" spans="2:2">
      <c r="B13989" s="124"/>
    </row>
    <row r="13990" spans="2:2">
      <c r="B13990" s="124"/>
    </row>
    <row r="13991" spans="2:2">
      <c r="B13991" s="124"/>
    </row>
    <row r="13992" spans="2:2">
      <c r="B13992" s="124"/>
    </row>
    <row r="13993" spans="2:2">
      <c r="B13993" s="124"/>
    </row>
    <row r="13994" spans="2:2">
      <c r="B13994" s="124"/>
    </row>
    <row r="13995" spans="2:2">
      <c r="B13995" s="124"/>
    </row>
    <row r="13996" spans="2:2">
      <c r="B13996" s="124"/>
    </row>
    <row r="13997" spans="2:2">
      <c r="B13997" s="124"/>
    </row>
    <row r="13998" spans="2:2">
      <c r="B13998" s="124"/>
    </row>
    <row r="13999" spans="2:2">
      <c r="B13999" s="124"/>
    </row>
    <row r="14000" spans="2:2">
      <c r="B14000" s="124"/>
    </row>
    <row r="14001" spans="2:2">
      <c r="B14001" s="124"/>
    </row>
    <row r="14002" spans="2:2">
      <c r="B14002" s="124"/>
    </row>
    <row r="14003" spans="2:2">
      <c r="B14003" s="124"/>
    </row>
    <row r="14004" spans="2:2">
      <c r="B14004" s="124"/>
    </row>
    <row r="14005" spans="2:2">
      <c r="B14005" s="124"/>
    </row>
    <row r="14006" spans="2:2">
      <c r="B14006" s="124"/>
    </row>
    <row r="14007" spans="2:2">
      <c r="B14007" s="124"/>
    </row>
    <row r="14008" spans="2:2">
      <c r="B14008" s="124"/>
    </row>
    <row r="14009" spans="2:2">
      <c r="B14009" s="124"/>
    </row>
    <row r="14010" spans="2:2">
      <c r="B14010" s="124"/>
    </row>
    <row r="14011" spans="2:2">
      <c r="B14011" s="124"/>
    </row>
    <row r="14012" spans="2:2">
      <c r="B14012" s="124"/>
    </row>
    <row r="14013" spans="2:2">
      <c r="B14013" s="124"/>
    </row>
    <row r="14014" spans="2:2">
      <c r="B14014" s="124"/>
    </row>
    <row r="14015" spans="2:2">
      <c r="B14015" s="124"/>
    </row>
    <row r="14016" spans="2:2">
      <c r="B14016" s="124"/>
    </row>
    <row r="14017" spans="2:2">
      <c r="B14017" s="124"/>
    </row>
    <row r="14018" spans="2:2">
      <c r="B14018" s="124"/>
    </row>
    <row r="14019" spans="2:2">
      <c r="B14019" s="124"/>
    </row>
    <row r="14020" spans="2:2">
      <c r="B14020" s="124"/>
    </row>
    <row r="14021" spans="2:2">
      <c r="B14021" s="124"/>
    </row>
    <row r="14022" spans="2:2">
      <c r="B14022" s="124"/>
    </row>
    <row r="14023" spans="2:2">
      <c r="B14023" s="124"/>
    </row>
    <row r="14024" spans="2:2">
      <c r="B14024" s="124"/>
    </row>
    <row r="14025" spans="2:2">
      <c r="B14025" s="124"/>
    </row>
    <row r="14026" spans="2:2">
      <c r="B14026" s="124"/>
    </row>
    <row r="14027" spans="2:2">
      <c r="B14027" s="124"/>
    </row>
    <row r="14028" spans="2:2">
      <c r="B14028" s="124"/>
    </row>
    <row r="14029" spans="2:2">
      <c r="B14029" s="124"/>
    </row>
    <row r="14030" spans="2:2">
      <c r="B14030" s="124"/>
    </row>
    <row r="14031" spans="2:2">
      <c r="B14031" s="124"/>
    </row>
    <row r="14032" spans="2:2">
      <c r="B14032" s="124"/>
    </row>
    <row r="14033" spans="2:2">
      <c r="B14033" s="124"/>
    </row>
    <row r="14034" spans="2:2">
      <c r="B14034" s="124"/>
    </row>
    <row r="14035" spans="2:2">
      <c r="B14035" s="124"/>
    </row>
    <row r="14036" spans="2:2">
      <c r="B14036" s="124"/>
    </row>
    <row r="14037" spans="2:2">
      <c r="B14037" s="124"/>
    </row>
    <row r="14038" spans="2:2">
      <c r="B14038" s="124"/>
    </row>
    <row r="14039" spans="2:2">
      <c r="B14039" s="124"/>
    </row>
    <row r="14040" spans="2:2">
      <c r="B14040" s="124"/>
    </row>
    <row r="14041" spans="2:2">
      <c r="B14041" s="124"/>
    </row>
    <row r="14042" spans="2:2">
      <c r="B14042" s="124"/>
    </row>
    <row r="14043" spans="2:2">
      <c r="B14043" s="124"/>
    </row>
    <row r="14044" spans="2:2">
      <c r="B14044" s="124"/>
    </row>
    <row r="14045" spans="2:2">
      <c r="B14045" s="124"/>
    </row>
    <row r="14046" spans="2:2">
      <c r="B14046" s="124"/>
    </row>
    <row r="14047" spans="2:2">
      <c r="B14047" s="124"/>
    </row>
    <row r="14048" spans="2:2">
      <c r="B14048" s="124"/>
    </row>
    <row r="14049" spans="2:2">
      <c r="B14049" s="124"/>
    </row>
    <row r="14050" spans="2:2">
      <c r="B14050" s="124"/>
    </row>
    <row r="14051" spans="2:2">
      <c r="B14051" s="124"/>
    </row>
    <row r="14052" spans="2:2">
      <c r="B14052" s="124"/>
    </row>
    <row r="14053" spans="2:2">
      <c r="B14053" s="124"/>
    </row>
    <row r="14054" spans="2:2">
      <c r="B14054" s="124"/>
    </row>
    <row r="14055" spans="2:2">
      <c r="B14055" s="124"/>
    </row>
    <row r="14056" spans="2:2">
      <c r="B14056" s="124"/>
    </row>
    <row r="14057" spans="2:2">
      <c r="B14057" s="124"/>
    </row>
    <row r="14058" spans="2:2">
      <c r="B14058" s="124"/>
    </row>
    <row r="14059" spans="2:2">
      <c r="B14059" s="124"/>
    </row>
    <row r="14060" spans="2:2">
      <c r="B14060" s="124"/>
    </row>
    <row r="14061" spans="2:2">
      <c r="B14061" s="124"/>
    </row>
    <row r="14062" spans="2:2">
      <c r="B14062" s="124"/>
    </row>
    <row r="14063" spans="2:2">
      <c r="B14063" s="124"/>
    </row>
    <row r="14064" spans="2:2">
      <c r="B14064" s="124"/>
    </row>
    <row r="14065" spans="2:2">
      <c r="B14065" s="124"/>
    </row>
    <row r="14066" spans="2:2">
      <c r="B14066" s="124"/>
    </row>
    <row r="14067" spans="2:2">
      <c r="B14067" s="124"/>
    </row>
    <row r="14068" spans="2:2">
      <c r="B14068" s="124"/>
    </row>
    <row r="14069" spans="2:2">
      <c r="B14069" s="124"/>
    </row>
    <row r="14070" spans="2:2">
      <c r="B14070" s="124"/>
    </row>
    <row r="14071" spans="2:2">
      <c r="B14071" s="124"/>
    </row>
    <row r="14072" spans="2:2">
      <c r="B14072" s="124"/>
    </row>
    <row r="14073" spans="2:2">
      <c r="B14073" s="124"/>
    </row>
    <row r="14074" spans="2:2">
      <c r="B14074" s="124"/>
    </row>
    <row r="14075" spans="2:2">
      <c r="B14075" s="124"/>
    </row>
    <row r="14076" spans="2:2">
      <c r="B14076" s="124"/>
    </row>
    <row r="14077" spans="2:2">
      <c r="B14077" s="124"/>
    </row>
    <row r="14078" spans="2:2">
      <c r="B14078" s="124"/>
    </row>
    <row r="14079" spans="2:2">
      <c r="B14079" s="124"/>
    </row>
    <row r="14080" spans="2:2">
      <c r="B14080" s="124"/>
    </row>
    <row r="14081" spans="2:2">
      <c r="B14081" s="124"/>
    </row>
    <row r="14082" spans="2:2">
      <c r="B14082" s="124"/>
    </row>
    <row r="14083" spans="2:2">
      <c r="B14083" s="124"/>
    </row>
    <row r="14084" spans="2:2">
      <c r="B14084" s="124"/>
    </row>
    <row r="14085" spans="2:2">
      <c r="B14085" s="124"/>
    </row>
    <row r="14086" spans="2:2">
      <c r="B14086" s="124"/>
    </row>
    <row r="14087" spans="2:2">
      <c r="B14087" s="124"/>
    </row>
    <row r="14088" spans="2:2">
      <c r="B14088" s="124"/>
    </row>
    <row r="14089" spans="2:2">
      <c r="B14089" s="124"/>
    </row>
    <row r="14090" spans="2:2">
      <c r="B14090" s="124"/>
    </row>
    <row r="14091" spans="2:2">
      <c r="B14091" s="124"/>
    </row>
    <row r="14092" spans="2:2">
      <c r="B14092" s="124"/>
    </row>
    <row r="14093" spans="2:2">
      <c r="B14093" s="124"/>
    </row>
    <row r="14094" spans="2:2">
      <c r="B14094" s="124"/>
    </row>
    <row r="14095" spans="2:2">
      <c r="B14095" s="124"/>
    </row>
    <row r="14096" spans="2:2">
      <c r="B14096" s="124"/>
    </row>
    <row r="14097" spans="2:2">
      <c r="B14097" s="124"/>
    </row>
    <row r="14098" spans="2:2">
      <c r="B14098" s="124"/>
    </row>
    <row r="14099" spans="2:2">
      <c r="B14099" s="124"/>
    </row>
    <row r="14100" spans="2:2">
      <c r="B14100" s="124"/>
    </row>
    <row r="14101" spans="2:2">
      <c r="B14101" s="124"/>
    </row>
    <row r="14102" spans="2:2">
      <c r="B14102" s="124"/>
    </row>
    <row r="14103" spans="2:2">
      <c r="B14103" s="124"/>
    </row>
    <row r="14104" spans="2:2">
      <c r="B14104" s="124"/>
    </row>
    <row r="14105" spans="2:2">
      <c r="B14105" s="124"/>
    </row>
    <row r="14106" spans="2:2">
      <c r="B14106" s="124"/>
    </row>
    <row r="14107" spans="2:2">
      <c r="B14107" s="124"/>
    </row>
    <row r="14108" spans="2:2">
      <c r="B14108" s="124"/>
    </row>
    <row r="14109" spans="2:2">
      <c r="B14109" s="124"/>
    </row>
    <row r="14110" spans="2:2">
      <c r="B14110" s="124"/>
    </row>
    <row r="14111" spans="2:2">
      <c r="B14111" s="124"/>
    </row>
    <row r="14112" spans="2:2">
      <c r="B14112" s="124"/>
    </row>
    <row r="14113" spans="2:2">
      <c r="B14113" s="124"/>
    </row>
    <row r="14114" spans="2:2">
      <c r="B14114" s="124"/>
    </row>
    <row r="14115" spans="2:2">
      <c r="B14115" s="124"/>
    </row>
    <row r="14116" spans="2:2">
      <c r="B14116" s="124"/>
    </row>
    <row r="14117" spans="2:2">
      <c r="B14117" s="124"/>
    </row>
    <row r="14118" spans="2:2">
      <c r="B14118" s="124"/>
    </row>
    <row r="14119" spans="2:2">
      <c r="B14119" s="124"/>
    </row>
    <row r="14120" spans="2:2">
      <c r="B14120" s="124"/>
    </row>
    <row r="14121" spans="2:2">
      <c r="B14121" s="124"/>
    </row>
    <row r="14122" spans="2:2">
      <c r="B14122" s="124"/>
    </row>
    <row r="14123" spans="2:2">
      <c r="B14123" s="124"/>
    </row>
    <row r="14124" spans="2:2">
      <c r="B14124" s="124"/>
    </row>
    <row r="14125" spans="2:2">
      <c r="B14125" s="124"/>
    </row>
    <row r="14126" spans="2:2">
      <c r="B14126" s="124"/>
    </row>
    <row r="14127" spans="2:2">
      <c r="B14127" s="124"/>
    </row>
    <row r="14128" spans="2:2">
      <c r="B14128" s="124"/>
    </row>
    <row r="14129" spans="2:2">
      <c r="B14129" s="124"/>
    </row>
    <row r="14130" spans="2:2">
      <c r="B14130" s="124"/>
    </row>
    <row r="14131" spans="2:2">
      <c r="B14131" s="124"/>
    </row>
    <row r="14132" spans="2:2">
      <c r="B14132" s="124"/>
    </row>
    <row r="14133" spans="2:2">
      <c r="B14133" s="124"/>
    </row>
    <row r="14134" spans="2:2">
      <c r="B14134" s="124"/>
    </row>
    <row r="14135" spans="2:2">
      <c r="B14135" s="124"/>
    </row>
    <row r="14136" spans="2:2">
      <c r="B14136" s="124"/>
    </row>
    <row r="14137" spans="2:2">
      <c r="B14137" s="124"/>
    </row>
    <row r="14138" spans="2:2">
      <c r="B14138" s="124"/>
    </row>
    <row r="14139" spans="2:2">
      <c r="B14139" s="124"/>
    </row>
    <row r="14140" spans="2:2">
      <c r="B14140" s="124"/>
    </row>
    <row r="14141" spans="2:2">
      <c r="B14141" s="124"/>
    </row>
    <row r="14142" spans="2:2">
      <c r="B14142" s="124"/>
    </row>
    <row r="14143" spans="2:2">
      <c r="B14143" s="124"/>
    </row>
    <row r="14144" spans="2:2">
      <c r="B14144" s="124"/>
    </row>
    <row r="14145" spans="2:2">
      <c r="B14145" s="124"/>
    </row>
    <row r="14146" spans="2:2">
      <c r="B14146" s="124"/>
    </row>
    <row r="14147" spans="2:2">
      <c r="B14147" s="124"/>
    </row>
    <row r="14148" spans="2:2">
      <c r="B14148" s="124"/>
    </row>
    <row r="14149" spans="2:2">
      <c r="B14149" s="124"/>
    </row>
    <row r="14150" spans="2:2">
      <c r="B14150" s="124"/>
    </row>
    <row r="14151" spans="2:2">
      <c r="B14151" s="124"/>
    </row>
    <row r="14152" spans="2:2">
      <c r="B14152" s="124"/>
    </row>
    <row r="14153" spans="2:2">
      <c r="B14153" s="124"/>
    </row>
    <row r="14154" spans="2:2">
      <c r="B14154" s="124"/>
    </row>
    <row r="14155" spans="2:2">
      <c r="B14155" s="124"/>
    </row>
    <row r="14156" spans="2:2">
      <c r="B14156" s="124"/>
    </row>
    <row r="14157" spans="2:2">
      <c r="B14157" s="124"/>
    </row>
    <row r="14158" spans="2:2">
      <c r="B14158" s="124"/>
    </row>
    <row r="14159" spans="2:2">
      <c r="B14159" s="124"/>
    </row>
    <row r="14160" spans="2:2">
      <c r="B14160" s="124"/>
    </row>
    <row r="14161" spans="2:2">
      <c r="B14161" s="124"/>
    </row>
    <row r="14162" spans="2:2">
      <c r="B14162" s="124"/>
    </row>
    <row r="14163" spans="2:2">
      <c r="B14163" s="124"/>
    </row>
    <row r="14164" spans="2:2">
      <c r="B14164" s="124"/>
    </row>
    <row r="14165" spans="2:2">
      <c r="B14165" s="124"/>
    </row>
    <row r="14166" spans="2:2">
      <c r="B14166" s="124"/>
    </row>
    <row r="14167" spans="2:2">
      <c r="B14167" s="124"/>
    </row>
    <row r="14168" spans="2:2">
      <c r="B14168" s="124"/>
    </row>
    <row r="14169" spans="2:2">
      <c r="B14169" s="124"/>
    </row>
    <row r="14170" spans="2:2">
      <c r="B14170" s="124"/>
    </row>
    <row r="14171" spans="2:2">
      <c r="B14171" s="124"/>
    </row>
    <row r="14172" spans="2:2">
      <c r="B14172" s="124"/>
    </row>
    <row r="14173" spans="2:2">
      <c r="B14173" s="124"/>
    </row>
    <row r="14174" spans="2:2">
      <c r="B14174" s="124"/>
    </row>
    <row r="14175" spans="2:2">
      <c r="B14175" s="124"/>
    </row>
    <row r="14176" spans="2:2">
      <c r="B14176" s="124"/>
    </row>
    <row r="14177" spans="2:2">
      <c r="B14177" s="124"/>
    </row>
    <row r="14178" spans="2:2">
      <c r="B14178" s="124"/>
    </row>
    <row r="14179" spans="2:2">
      <c r="B14179" s="124"/>
    </row>
    <row r="14180" spans="2:2">
      <c r="B14180" s="124"/>
    </row>
    <row r="14181" spans="2:2">
      <c r="B14181" s="124"/>
    </row>
    <row r="14182" spans="2:2">
      <c r="B14182" s="124"/>
    </row>
    <row r="14183" spans="2:2">
      <c r="B14183" s="124"/>
    </row>
    <row r="14184" spans="2:2">
      <c r="B14184" s="124"/>
    </row>
    <row r="14185" spans="2:2">
      <c r="B14185" s="124"/>
    </row>
    <row r="14186" spans="2:2">
      <c r="B14186" s="124"/>
    </row>
    <row r="14187" spans="2:2">
      <c r="B14187" s="124"/>
    </row>
    <row r="14188" spans="2:2">
      <c r="B14188" s="124"/>
    </row>
    <row r="14189" spans="2:2">
      <c r="B14189" s="124"/>
    </row>
    <row r="14190" spans="2:2">
      <c r="B14190" s="124"/>
    </row>
    <row r="14191" spans="2:2">
      <c r="B14191" s="124"/>
    </row>
    <row r="14192" spans="2:2">
      <c r="B14192" s="124"/>
    </row>
    <row r="14193" spans="2:2">
      <c r="B14193" s="124"/>
    </row>
    <row r="14194" spans="2:2">
      <c r="B14194" s="124"/>
    </row>
    <row r="14195" spans="2:2">
      <c r="B14195" s="124"/>
    </row>
    <row r="14196" spans="2:2">
      <c r="B14196" s="124"/>
    </row>
    <row r="14197" spans="2:2">
      <c r="B14197" s="124"/>
    </row>
    <row r="14198" spans="2:2">
      <c r="B14198" s="124"/>
    </row>
    <row r="14199" spans="2:2">
      <c r="B14199" s="124"/>
    </row>
    <row r="14200" spans="2:2">
      <c r="B14200" s="124"/>
    </row>
    <row r="14201" spans="2:2">
      <c r="B14201" s="124"/>
    </row>
    <row r="14202" spans="2:2">
      <c r="B14202" s="124"/>
    </row>
    <row r="14203" spans="2:2">
      <c r="B14203" s="124"/>
    </row>
    <row r="14204" spans="2:2">
      <c r="B14204" s="124"/>
    </row>
    <row r="14205" spans="2:2">
      <c r="B14205" s="124"/>
    </row>
    <row r="14206" spans="2:2">
      <c r="B14206" s="124"/>
    </row>
    <row r="14207" spans="2:2">
      <c r="B14207" s="124"/>
    </row>
    <row r="14208" spans="2:2">
      <c r="B14208" s="124"/>
    </row>
    <row r="14209" spans="2:2">
      <c r="B14209" s="124"/>
    </row>
    <row r="14210" spans="2:2">
      <c r="B14210" s="124"/>
    </row>
    <row r="14211" spans="2:2">
      <c r="B14211" s="124"/>
    </row>
    <row r="14212" spans="2:2">
      <c r="B14212" s="124"/>
    </row>
    <row r="14213" spans="2:2">
      <c r="B14213" s="124"/>
    </row>
    <row r="14214" spans="2:2">
      <c r="B14214" s="124"/>
    </row>
    <row r="14215" spans="2:2">
      <c r="B14215" s="124"/>
    </row>
    <row r="14216" spans="2:2">
      <c r="B14216" s="124"/>
    </row>
    <row r="14217" spans="2:2">
      <c r="B14217" s="124"/>
    </row>
    <row r="14218" spans="2:2">
      <c r="B14218" s="124"/>
    </row>
    <row r="14219" spans="2:2">
      <c r="B14219" s="124"/>
    </row>
    <row r="14220" spans="2:2">
      <c r="B14220" s="124"/>
    </row>
    <row r="14221" spans="2:2">
      <c r="B14221" s="124"/>
    </row>
    <row r="14222" spans="2:2">
      <c r="B14222" s="124"/>
    </row>
    <row r="14223" spans="2:2">
      <c r="B14223" s="124"/>
    </row>
    <row r="14224" spans="2:2">
      <c r="B14224" s="124"/>
    </row>
    <row r="14225" spans="2:2">
      <c r="B14225" s="124"/>
    </row>
    <row r="14226" spans="2:2">
      <c r="B14226" s="124"/>
    </row>
    <row r="14227" spans="2:2">
      <c r="B14227" s="124"/>
    </row>
    <row r="14228" spans="2:2">
      <c r="B14228" s="124"/>
    </row>
    <row r="14229" spans="2:2">
      <c r="B14229" s="124"/>
    </row>
    <row r="14230" spans="2:2">
      <c r="B14230" s="124"/>
    </row>
    <row r="14231" spans="2:2">
      <c r="B14231" s="124"/>
    </row>
    <row r="14232" spans="2:2">
      <c r="B14232" s="124"/>
    </row>
    <row r="14233" spans="2:2">
      <c r="B14233" s="124"/>
    </row>
    <row r="14234" spans="2:2">
      <c r="B14234" s="124"/>
    </row>
    <row r="14235" spans="2:2">
      <c r="B14235" s="124"/>
    </row>
    <row r="14236" spans="2:2">
      <c r="B14236" s="124"/>
    </row>
    <row r="14237" spans="2:2">
      <c r="B14237" s="124"/>
    </row>
    <row r="14238" spans="2:2">
      <c r="B14238" s="124"/>
    </row>
    <row r="14239" spans="2:2">
      <c r="B14239" s="124"/>
    </row>
    <row r="14240" spans="2:2">
      <c r="B14240" s="124"/>
    </row>
    <row r="14241" spans="2:2">
      <c r="B14241" s="124"/>
    </row>
    <row r="14242" spans="2:2">
      <c r="B14242" s="124"/>
    </row>
    <row r="14243" spans="2:2">
      <c r="B14243" s="124"/>
    </row>
    <row r="14244" spans="2:2">
      <c r="B14244" s="124"/>
    </row>
    <row r="14245" spans="2:2">
      <c r="B14245" s="124"/>
    </row>
    <row r="14246" spans="2:2">
      <c r="B14246" s="124"/>
    </row>
    <row r="14247" spans="2:2">
      <c r="B14247" s="124"/>
    </row>
    <row r="14248" spans="2:2">
      <c r="B14248" s="124"/>
    </row>
    <row r="14249" spans="2:2">
      <c r="B14249" s="124"/>
    </row>
    <row r="14250" spans="2:2">
      <c r="B14250" s="124"/>
    </row>
    <row r="14251" spans="2:2">
      <c r="B14251" s="124"/>
    </row>
    <row r="14252" spans="2:2">
      <c r="B14252" s="124"/>
    </row>
    <row r="14253" spans="2:2">
      <c r="B14253" s="124"/>
    </row>
    <row r="14254" spans="2:2">
      <c r="B14254" s="124"/>
    </row>
    <row r="14255" spans="2:2">
      <c r="B14255" s="124"/>
    </row>
    <row r="14256" spans="2:2">
      <c r="B14256" s="124"/>
    </row>
    <row r="14257" spans="2:2">
      <c r="B14257" s="124"/>
    </row>
    <row r="14258" spans="2:2">
      <c r="B14258" s="124"/>
    </row>
    <row r="14259" spans="2:2">
      <c r="B14259" s="124"/>
    </row>
    <row r="14260" spans="2:2">
      <c r="B14260" s="124"/>
    </row>
    <row r="14261" spans="2:2">
      <c r="B14261" s="124"/>
    </row>
    <row r="14262" spans="2:2">
      <c r="B14262" s="124"/>
    </row>
    <row r="14263" spans="2:2">
      <c r="B14263" s="124"/>
    </row>
    <row r="14264" spans="2:2">
      <c r="B14264" s="124"/>
    </row>
    <row r="14265" spans="2:2">
      <c r="B14265" s="124"/>
    </row>
    <row r="14266" spans="2:2">
      <c r="B14266" s="124"/>
    </row>
    <row r="14267" spans="2:2">
      <c r="B14267" s="124"/>
    </row>
    <row r="14268" spans="2:2">
      <c r="B14268" s="124"/>
    </row>
    <row r="14269" spans="2:2">
      <c r="B14269" s="124"/>
    </row>
    <row r="14270" spans="2:2">
      <c r="B14270" s="124"/>
    </row>
    <row r="14271" spans="2:2">
      <c r="B14271" s="124"/>
    </row>
    <row r="14272" spans="2:2">
      <c r="B14272" s="124"/>
    </row>
    <row r="14273" spans="2:2">
      <c r="B14273" s="124"/>
    </row>
    <row r="14274" spans="2:2">
      <c r="B14274" s="124"/>
    </row>
    <row r="14275" spans="2:2">
      <c r="B14275" s="124"/>
    </row>
    <row r="14276" spans="2:2">
      <c r="B14276" s="124"/>
    </row>
    <row r="14277" spans="2:2">
      <c r="B14277" s="124"/>
    </row>
    <row r="14278" spans="2:2">
      <c r="B14278" s="124"/>
    </row>
    <row r="14279" spans="2:2">
      <c r="B14279" s="124"/>
    </row>
    <row r="14280" spans="2:2">
      <c r="B14280" s="124"/>
    </row>
    <row r="14281" spans="2:2">
      <c r="B14281" s="124"/>
    </row>
    <row r="14282" spans="2:2">
      <c r="B14282" s="124"/>
    </row>
    <row r="14283" spans="2:2">
      <c r="B14283" s="124"/>
    </row>
    <row r="14284" spans="2:2">
      <c r="B14284" s="124"/>
    </row>
    <row r="14285" spans="2:2">
      <c r="B14285" s="124"/>
    </row>
    <row r="14286" spans="2:2">
      <c r="B14286" s="124"/>
    </row>
    <row r="14287" spans="2:2">
      <c r="B14287" s="124"/>
    </row>
    <row r="14288" spans="2:2">
      <c r="B14288" s="124"/>
    </row>
    <row r="14289" spans="2:2">
      <c r="B14289" s="124"/>
    </row>
    <row r="14290" spans="2:2">
      <c r="B14290" s="124"/>
    </row>
    <row r="14291" spans="2:2">
      <c r="B14291" s="124"/>
    </row>
    <row r="14292" spans="2:2">
      <c r="B14292" s="124"/>
    </row>
    <row r="14293" spans="2:2">
      <c r="B14293" s="124"/>
    </row>
    <row r="14294" spans="2:2">
      <c r="B14294" s="124"/>
    </row>
    <row r="14295" spans="2:2">
      <c r="B14295" s="124"/>
    </row>
    <row r="14296" spans="2:2">
      <c r="B14296" s="124"/>
    </row>
    <row r="14297" spans="2:2">
      <c r="B14297" s="124"/>
    </row>
    <row r="14298" spans="2:2">
      <c r="B14298" s="124"/>
    </row>
    <row r="14299" spans="2:2">
      <c r="B14299" s="124"/>
    </row>
    <row r="14300" spans="2:2">
      <c r="B14300" s="124"/>
    </row>
    <row r="14301" spans="2:2">
      <c r="B14301" s="124"/>
    </row>
    <row r="14302" spans="2:2">
      <c r="B14302" s="124"/>
    </row>
    <row r="14303" spans="2:2">
      <c r="B14303" s="124"/>
    </row>
    <row r="14304" spans="2:2">
      <c r="B14304" s="124"/>
    </row>
    <row r="14305" spans="2:2">
      <c r="B14305" s="124"/>
    </row>
    <row r="14306" spans="2:2">
      <c r="B14306" s="124"/>
    </row>
    <row r="14307" spans="2:2">
      <c r="B14307" s="124"/>
    </row>
    <row r="14308" spans="2:2">
      <c r="B14308" s="124"/>
    </row>
    <row r="14309" spans="2:2">
      <c r="B14309" s="124"/>
    </row>
    <row r="14310" spans="2:2">
      <c r="B14310" s="124"/>
    </row>
    <row r="14311" spans="2:2">
      <c r="B14311" s="124"/>
    </row>
    <row r="14312" spans="2:2">
      <c r="B14312" s="124"/>
    </row>
    <row r="14313" spans="2:2">
      <c r="B14313" s="124"/>
    </row>
    <row r="14314" spans="2:2">
      <c r="B14314" s="124"/>
    </row>
    <row r="14315" spans="2:2">
      <c r="B14315" s="124"/>
    </row>
    <row r="14316" spans="2:2">
      <c r="B14316" s="124"/>
    </row>
    <row r="14317" spans="2:2">
      <c r="B14317" s="124"/>
    </row>
    <row r="14318" spans="2:2">
      <c r="B14318" s="124"/>
    </row>
    <row r="14319" spans="2:2">
      <c r="B14319" s="124"/>
    </row>
    <row r="14320" spans="2:2">
      <c r="B14320" s="124"/>
    </row>
    <row r="14321" spans="2:2">
      <c r="B14321" s="124"/>
    </row>
    <row r="14322" spans="2:2">
      <c r="B14322" s="124"/>
    </row>
    <row r="14323" spans="2:2">
      <c r="B14323" s="124"/>
    </row>
    <row r="14324" spans="2:2">
      <c r="B14324" s="124"/>
    </row>
    <row r="14325" spans="2:2">
      <c r="B14325" s="124"/>
    </row>
    <row r="14326" spans="2:2">
      <c r="B14326" s="124"/>
    </row>
    <row r="14327" spans="2:2">
      <c r="B14327" s="124"/>
    </row>
    <row r="14328" spans="2:2">
      <c r="B14328" s="124"/>
    </row>
    <row r="14329" spans="2:2">
      <c r="B14329" s="124"/>
    </row>
    <row r="14330" spans="2:2">
      <c r="B14330" s="124"/>
    </row>
    <row r="14331" spans="2:2">
      <c r="B14331" s="124"/>
    </row>
    <row r="14332" spans="2:2">
      <c r="B14332" s="124"/>
    </row>
    <row r="14333" spans="2:2">
      <c r="B14333" s="124"/>
    </row>
    <row r="14334" spans="2:2">
      <c r="B14334" s="124"/>
    </row>
    <row r="14335" spans="2:2">
      <c r="B14335" s="124"/>
    </row>
    <row r="14336" spans="2:2">
      <c r="B14336" s="124"/>
    </row>
    <row r="14337" spans="2:2">
      <c r="B14337" s="124"/>
    </row>
    <row r="14338" spans="2:2">
      <c r="B14338" s="124"/>
    </row>
    <row r="14339" spans="2:2">
      <c r="B14339" s="124"/>
    </row>
    <row r="14340" spans="2:2">
      <c r="B14340" s="124"/>
    </row>
    <row r="14341" spans="2:2">
      <c r="B14341" s="124"/>
    </row>
    <row r="14342" spans="2:2">
      <c r="B14342" s="124"/>
    </row>
    <row r="14343" spans="2:2">
      <c r="B14343" s="124"/>
    </row>
    <row r="14344" spans="2:2">
      <c r="B14344" s="124"/>
    </row>
    <row r="14345" spans="2:2">
      <c r="B14345" s="124"/>
    </row>
    <row r="14346" spans="2:2">
      <c r="B14346" s="124"/>
    </row>
    <row r="14347" spans="2:2">
      <c r="B14347" s="124"/>
    </row>
    <row r="14348" spans="2:2">
      <c r="B14348" s="124"/>
    </row>
    <row r="14349" spans="2:2">
      <c r="B14349" s="124"/>
    </row>
    <row r="14350" spans="2:2">
      <c r="B14350" s="124"/>
    </row>
    <row r="14351" spans="2:2">
      <c r="B14351" s="124"/>
    </row>
    <row r="14352" spans="2:2">
      <c r="B14352" s="124"/>
    </row>
    <row r="14353" spans="2:2">
      <c r="B14353" s="124"/>
    </row>
    <row r="14354" spans="2:2">
      <c r="B14354" s="124"/>
    </row>
    <row r="14355" spans="2:2">
      <c r="B14355" s="124"/>
    </row>
    <row r="14356" spans="2:2">
      <c r="B14356" s="124"/>
    </row>
    <row r="14357" spans="2:2">
      <c r="B14357" s="124"/>
    </row>
    <row r="14358" spans="2:2">
      <c r="B14358" s="124"/>
    </row>
    <row r="14359" spans="2:2">
      <c r="B14359" s="124"/>
    </row>
    <row r="14360" spans="2:2">
      <c r="B14360" s="124"/>
    </row>
    <row r="14361" spans="2:2">
      <c r="B14361" s="124"/>
    </row>
    <row r="14362" spans="2:2">
      <c r="B14362" s="124"/>
    </row>
    <row r="14363" spans="2:2">
      <c r="B14363" s="124"/>
    </row>
    <row r="14364" spans="2:2">
      <c r="B14364" s="124"/>
    </row>
    <row r="14365" spans="2:2">
      <c r="B14365" s="124"/>
    </row>
    <row r="14366" spans="2:2">
      <c r="B14366" s="124"/>
    </row>
    <row r="14367" spans="2:2">
      <c r="B14367" s="124"/>
    </row>
    <row r="14368" spans="2:2">
      <c r="B14368" s="124"/>
    </row>
    <row r="14369" spans="2:2">
      <c r="B14369" s="124"/>
    </row>
    <row r="14370" spans="2:2">
      <c r="B14370" s="124"/>
    </row>
    <row r="14371" spans="2:2">
      <c r="B14371" s="124"/>
    </row>
    <row r="14372" spans="2:2">
      <c r="B14372" s="124"/>
    </row>
    <row r="14373" spans="2:2">
      <c r="B14373" s="124"/>
    </row>
    <row r="14374" spans="2:2">
      <c r="B14374" s="124"/>
    </row>
    <row r="14375" spans="2:2">
      <c r="B14375" s="124"/>
    </row>
    <row r="14376" spans="2:2">
      <c r="B14376" s="124"/>
    </row>
    <row r="14377" spans="2:2">
      <c r="B14377" s="124"/>
    </row>
    <row r="14378" spans="2:2">
      <c r="B14378" s="124"/>
    </row>
    <row r="14379" spans="2:2">
      <c r="B14379" s="124"/>
    </row>
    <row r="14380" spans="2:2">
      <c r="B14380" s="124"/>
    </row>
    <row r="14381" spans="2:2">
      <c r="B14381" s="124"/>
    </row>
    <row r="14382" spans="2:2">
      <c r="B14382" s="124"/>
    </row>
    <row r="14383" spans="2:2">
      <c r="B14383" s="124"/>
    </row>
    <row r="14384" spans="2:2">
      <c r="B14384" s="124"/>
    </row>
    <row r="14385" spans="2:2">
      <c r="B14385" s="124"/>
    </row>
    <row r="14386" spans="2:2">
      <c r="B14386" s="124"/>
    </row>
    <row r="14387" spans="2:2">
      <c r="B14387" s="124"/>
    </row>
    <row r="14388" spans="2:2">
      <c r="B14388" s="124"/>
    </row>
    <row r="14389" spans="2:2">
      <c r="B14389" s="124"/>
    </row>
    <row r="14390" spans="2:2">
      <c r="B14390" s="124"/>
    </row>
    <row r="14391" spans="2:2">
      <c r="B14391" s="124"/>
    </row>
    <row r="14392" spans="2:2">
      <c r="B14392" s="124"/>
    </row>
    <row r="14393" spans="2:2">
      <c r="B14393" s="124"/>
    </row>
    <row r="14394" spans="2:2">
      <c r="B14394" s="124"/>
    </row>
    <row r="14395" spans="2:2">
      <c r="B14395" s="124"/>
    </row>
    <row r="14396" spans="2:2">
      <c r="B14396" s="124"/>
    </row>
    <row r="14397" spans="2:2">
      <c r="B14397" s="124"/>
    </row>
    <row r="14398" spans="2:2">
      <c r="B14398" s="124"/>
    </row>
    <row r="14399" spans="2:2">
      <c r="B14399" s="124"/>
    </row>
    <row r="14400" spans="2:2">
      <c r="B14400" s="124"/>
    </row>
    <row r="14401" spans="2:2">
      <c r="B14401" s="124"/>
    </row>
    <row r="14402" spans="2:2">
      <c r="B14402" s="124"/>
    </row>
    <row r="14403" spans="2:2">
      <c r="B14403" s="124"/>
    </row>
    <row r="14404" spans="2:2">
      <c r="B14404" s="124"/>
    </row>
    <row r="14405" spans="2:2">
      <c r="B14405" s="124"/>
    </row>
    <row r="14406" spans="2:2">
      <c r="B14406" s="124"/>
    </row>
    <row r="14407" spans="2:2">
      <c r="B14407" s="124"/>
    </row>
    <row r="14408" spans="2:2">
      <c r="B14408" s="124"/>
    </row>
    <row r="14409" spans="2:2">
      <c r="B14409" s="124"/>
    </row>
    <row r="14410" spans="2:2">
      <c r="B14410" s="124"/>
    </row>
    <row r="14411" spans="2:2">
      <c r="B14411" s="124"/>
    </row>
    <row r="14412" spans="2:2">
      <c r="B14412" s="124"/>
    </row>
    <row r="14413" spans="2:2">
      <c r="B14413" s="124"/>
    </row>
    <row r="14414" spans="2:2">
      <c r="B14414" s="124"/>
    </row>
    <row r="14415" spans="2:2">
      <c r="B14415" s="124"/>
    </row>
    <row r="14416" spans="2:2">
      <c r="B14416" s="124"/>
    </row>
    <row r="14417" spans="2:2">
      <c r="B14417" s="124"/>
    </row>
    <row r="14418" spans="2:2">
      <c r="B14418" s="124"/>
    </row>
    <row r="14419" spans="2:2">
      <c r="B14419" s="124"/>
    </row>
    <row r="14420" spans="2:2">
      <c r="B14420" s="124"/>
    </row>
    <row r="14421" spans="2:2">
      <c r="B14421" s="124"/>
    </row>
    <row r="14422" spans="2:2">
      <c r="B14422" s="124"/>
    </row>
    <row r="14423" spans="2:2">
      <c r="B14423" s="124"/>
    </row>
    <row r="14424" spans="2:2">
      <c r="B14424" s="124"/>
    </row>
    <row r="14425" spans="2:2">
      <c r="B14425" s="124"/>
    </row>
    <row r="14426" spans="2:2">
      <c r="B14426" s="124"/>
    </row>
    <row r="14427" spans="2:2">
      <c r="B14427" s="124"/>
    </row>
    <row r="14428" spans="2:2">
      <c r="B14428" s="124"/>
    </row>
    <row r="14429" spans="2:2">
      <c r="B14429" s="124"/>
    </row>
    <row r="14430" spans="2:2">
      <c r="B14430" s="124"/>
    </row>
    <row r="14431" spans="2:2">
      <c r="B14431" s="124"/>
    </row>
    <row r="14432" spans="2:2">
      <c r="B14432" s="124"/>
    </row>
    <row r="14433" spans="2:2">
      <c r="B14433" s="124"/>
    </row>
    <row r="14434" spans="2:2">
      <c r="B14434" s="124"/>
    </row>
    <row r="14435" spans="2:2">
      <c r="B14435" s="124"/>
    </row>
    <row r="14436" spans="2:2">
      <c r="B14436" s="124"/>
    </row>
    <row r="14437" spans="2:2">
      <c r="B14437" s="124"/>
    </row>
    <row r="14438" spans="2:2">
      <c r="B14438" s="124"/>
    </row>
    <row r="14439" spans="2:2">
      <c r="B14439" s="124"/>
    </row>
    <row r="14440" spans="2:2">
      <c r="B14440" s="124"/>
    </row>
    <row r="14441" spans="2:2">
      <c r="B14441" s="124"/>
    </row>
    <row r="14442" spans="2:2">
      <c r="B14442" s="124"/>
    </row>
    <row r="14443" spans="2:2">
      <c r="B14443" s="124"/>
    </row>
    <row r="14444" spans="2:2">
      <c r="B14444" s="124"/>
    </row>
    <row r="14445" spans="2:2">
      <c r="B14445" s="124"/>
    </row>
    <row r="14446" spans="2:2">
      <c r="B14446" s="124"/>
    </row>
    <row r="14447" spans="2:2">
      <c r="B14447" s="124"/>
    </row>
    <row r="14448" spans="2:2">
      <c r="B14448" s="124"/>
    </row>
    <row r="14449" spans="2:2">
      <c r="B14449" s="124"/>
    </row>
    <row r="14450" spans="2:2">
      <c r="B14450" s="124"/>
    </row>
    <row r="14451" spans="2:2">
      <c r="B14451" s="124"/>
    </row>
    <row r="14452" spans="2:2">
      <c r="B14452" s="124"/>
    </row>
    <row r="14453" spans="2:2">
      <c r="B14453" s="124"/>
    </row>
    <row r="14454" spans="2:2">
      <c r="B14454" s="124"/>
    </row>
    <row r="14455" spans="2:2">
      <c r="B14455" s="124"/>
    </row>
    <row r="14456" spans="2:2">
      <c r="B14456" s="124"/>
    </row>
    <row r="14457" spans="2:2">
      <c r="B14457" s="124"/>
    </row>
    <row r="14458" spans="2:2">
      <c r="B14458" s="124"/>
    </row>
    <row r="14459" spans="2:2">
      <c r="B14459" s="124"/>
    </row>
    <row r="14460" spans="2:2">
      <c r="B14460" s="124"/>
    </row>
    <row r="14461" spans="2:2">
      <c r="B14461" s="124"/>
    </row>
    <row r="14462" spans="2:2">
      <c r="B14462" s="124"/>
    </row>
    <row r="14463" spans="2:2">
      <c r="B14463" s="124"/>
    </row>
    <row r="14464" spans="2:2">
      <c r="B14464" s="124"/>
    </row>
    <row r="14465" spans="2:2">
      <c r="B14465" s="124"/>
    </row>
    <row r="14466" spans="2:2">
      <c r="B14466" s="124"/>
    </row>
    <row r="14467" spans="2:2">
      <c r="B14467" s="124"/>
    </row>
    <row r="14468" spans="2:2">
      <c r="B14468" s="124"/>
    </row>
    <row r="14469" spans="2:2">
      <c r="B14469" s="124"/>
    </row>
    <row r="14470" spans="2:2">
      <c r="B14470" s="124"/>
    </row>
    <row r="14471" spans="2:2">
      <c r="B14471" s="124"/>
    </row>
    <row r="14472" spans="2:2">
      <c r="B14472" s="124"/>
    </row>
    <row r="14473" spans="2:2">
      <c r="B14473" s="124"/>
    </row>
    <row r="14474" spans="2:2">
      <c r="B14474" s="124"/>
    </row>
    <row r="14475" spans="2:2">
      <c r="B14475" s="124"/>
    </row>
    <row r="14476" spans="2:2">
      <c r="B14476" s="124"/>
    </row>
    <row r="14477" spans="2:2">
      <c r="B14477" s="124"/>
    </row>
    <row r="14478" spans="2:2">
      <c r="B14478" s="124"/>
    </row>
    <row r="14479" spans="2:2">
      <c r="B14479" s="124"/>
    </row>
    <row r="14480" spans="2:2">
      <c r="B14480" s="124"/>
    </row>
    <row r="14481" spans="2:2">
      <c r="B14481" s="124"/>
    </row>
    <row r="14482" spans="2:2">
      <c r="B14482" s="124"/>
    </row>
    <row r="14483" spans="2:2">
      <c r="B14483" s="124"/>
    </row>
    <row r="14484" spans="2:2">
      <c r="B14484" s="124"/>
    </row>
    <row r="14485" spans="2:2">
      <c r="B14485" s="124"/>
    </row>
    <row r="14486" spans="2:2">
      <c r="B14486" s="124"/>
    </row>
    <row r="14487" spans="2:2">
      <c r="B14487" s="124"/>
    </row>
    <row r="14488" spans="2:2">
      <c r="B14488" s="124"/>
    </row>
    <row r="14489" spans="2:2">
      <c r="B14489" s="124"/>
    </row>
    <row r="14490" spans="2:2">
      <c r="B14490" s="124"/>
    </row>
    <row r="14491" spans="2:2">
      <c r="B14491" s="124"/>
    </row>
    <row r="14492" spans="2:2">
      <c r="B14492" s="124"/>
    </row>
    <row r="14493" spans="2:2">
      <c r="B14493" s="124"/>
    </row>
    <row r="14494" spans="2:2">
      <c r="B14494" s="124"/>
    </row>
    <row r="14495" spans="2:2">
      <c r="B14495" s="124"/>
    </row>
    <row r="14496" spans="2:2">
      <c r="B14496" s="124"/>
    </row>
    <row r="14497" spans="2:2">
      <c r="B14497" s="124"/>
    </row>
    <row r="14498" spans="2:2">
      <c r="B14498" s="124"/>
    </row>
    <row r="14499" spans="2:2">
      <c r="B14499" s="124"/>
    </row>
    <row r="14500" spans="2:2">
      <c r="B14500" s="124"/>
    </row>
    <row r="14501" spans="2:2">
      <c r="B14501" s="124"/>
    </row>
    <row r="14502" spans="2:2">
      <c r="B14502" s="124"/>
    </row>
    <row r="14503" spans="2:2">
      <c r="B14503" s="124"/>
    </row>
    <row r="14504" spans="2:2">
      <c r="B14504" s="124"/>
    </row>
    <row r="14505" spans="2:2">
      <c r="B14505" s="124"/>
    </row>
    <row r="14506" spans="2:2">
      <c r="B14506" s="124"/>
    </row>
    <row r="14507" spans="2:2">
      <c r="B14507" s="124"/>
    </row>
    <row r="14508" spans="2:2">
      <c r="B14508" s="124"/>
    </row>
    <row r="14509" spans="2:2">
      <c r="B14509" s="124"/>
    </row>
    <row r="14510" spans="2:2">
      <c r="B14510" s="124"/>
    </row>
    <row r="14511" spans="2:2">
      <c r="B14511" s="124"/>
    </row>
    <row r="14512" spans="2:2">
      <c r="B14512" s="124"/>
    </row>
    <row r="14513" spans="2:2">
      <c r="B14513" s="124"/>
    </row>
    <row r="14514" spans="2:2">
      <c r="B14514" s="124"/>
    </row>
    <row r="14515" spans="2:2">
      <c r="B14515" s="124"/>
    </row>
    <row r="14516" spans="2:2">
      <c r="B14516" s="124"/>
    </row>
    <row r="14517" spans="2:2">
      <c r="B14517" s="124"/>
    </row>
    <row r="14518" spans="2:2">
      <c r="B14518" s="124"/>
    </row>
    <row r="14519" spans="2:2">
      <c r="B14519" s="124"/>
    </row>
    <row r="14520" spans="2:2">
      <c r="B14520" s="124"/>
    </row>
    <row r="14521" spans="2:2">
      <c r="B14521" s="124"/>
    </row>
    <row r="14522" spans="2:2">
      <c r="B14522" s="124"/>
    </row>
    <row r="14523" spans="2:2">
      <c r="B14523" s="124"/>
    </row>
    <row r="14524" spans="2:2">
      <c r="B14524" s="124"/>
    </row>
    <row r="14525" spans="2:2">
      <c r="B14525" s="124"/>
    </row>
    <row r="14526" spans="2:2">
      <c r="B14526" s="124"/>
    </row>
    <row r="14527" spans="2:2">
      <c r="B14527" s="124"/>
    </row>
    <row r="14528" spans="2:2">
      <c r="B14528" s="124"/>
    </row>
    <row r="14529" spans="2:2">
      <c r="B14529" s="124"/>
    </row>
    <row r="14530" spans="2:2">
      <c r="B14530" s="124"/>
    </row>
    <row r="14531" spans="2:2">
      <c r="B14531" s="124"/>
    </row>
    <row r="14532" spans="2:2">
      <c r="B14532" s="124"/>
    </row>
    <row r="14533" spans="2:2">
      <c r="B14533" s="124"/>
    </row>
    <row r="14534" spans="2:2">
      <c r="B14534" s="124"/>
    </row>
    <row r="14535" spans="2:2">
      <c r="B14535" s="124"/>
    </row>
    <row r="14536" spans="2:2">
      <c r="B14536" s="124"/>
    </row>
    <row r="14537" spans="2:2">
      <c r="B14537" s="124"/>
    </row>
    <row r="14538" spans="2:2">
      <c r="B14538" s="124"/>
    </row>
    <row r="14539" spans="2:2">
      <c r="B14539" s="124"/>
    </row>
    <row r="14540" spans="2:2">
      <c r="B14540" s="124"/>
    </row>
    <row r="14541" spans="2:2">
      <c r="B14541" s="124"/>
    </row>
    <row r="14542" spans="2:2">
      <c r="B14542" s="124"/>
    </row>
    <row r="14543" spans="2:2">
      <c r="B14543" s="124"/>
    </row>
    <row r="14544" spans="2:2">
      <c r="B14544" s="124"/>
    </row>
    <row r="14545" spans="2:2">
      <c r="B14545" s="124"/>
    </row>
    <row r="14546" spans="2:2">
      <c r="B14546" s="124"/>
    </row>
    <row r="14547" spans="2:2">
      <c r="B14547" s="124"/>
    </row>
    <row r="14548" spans="2:2">
      <c r="B14548" s="124"/>
    </row>
    <row r="14549" spans="2:2">
      <c r="B14549" s="124"/>
    </row>
    <row r="14550" spans="2:2">
      <c r="B14550" s="124"/>
    </row>
    <row r="14551" spans="2:2">
      <c r="B14551" s="124"/>
    </row>
    <row r="14552" spans="2:2">
      <c r="B14552" s="124"/>
    </row>
    <row r="14553" spans="2:2">
      <c r="B14553" s="124"/>
    </row>
    <row r="14554" spans="2:2">
      <c r="B14554" s="124"/>
    </row>
    <row r="14555" spans="2:2">
      <c r="B14555" s="124"/>
    </row>
    <row r="14556" spans="2:2">
      <c r="B14556" s="124"/>
    </row>
    <row r="14557" spans="2:2">
      <c r="B14557" s="124"/>
    </row>
    <row r="14558" spans="2:2">
      <c r="B14558" s="124"/>
    </row>
    <row r="14559" spans="2:2">
      <c r="B14559" s="124"/>
    </row>
    <row r="14560" spans="2:2">
      <c r="B14560" s="124"/>
    </row>
    <row r="14561" spans="2:2">
      <c r="B14561" s="124"/>
    </row>
    <row r="14562" spans="2:2">
      <c r="B14562" s="124"/>
    </row>
    <row r="14563" spans="2:2">
      <c r="B14563" s="124"/>
    </row>
    <row r="14564" spans="2:2">
      <c r="B14564" s="124"/>
    </row>
    <row r="14565" spans="2:2">
      <c r="B14565" s="124"/>
    </row>
    <row r="14566" spans="2:2">
      <c r="B14566" s="124"/>
    </row>
    <row r="14567" spans="2:2">
      <c r="B14567" s="124"/>
    </row>
    <row r="14568" spans="2:2">
      <c r="B14568" s="124"/>
    </row>
    <row r="14569" spans="2:2">
      <c r="B14569" s="124"/>
    </row>
    <row r="14570" spans="2:2">
      <c r="B14570" s="124"/>
    </row>
    <row r="14571" spans="2:2">
      <c r="B14571" s="124"/>
    </row>
    <row r="14572" spans="2:2">
      <c r="B14572" s="124"/>
    </row>
    <row r="14573" spans="2:2">
      <c r="B14573" s="124"/>
    </row>
    <row r="14574" spans="2:2">
      <c r="B14574" s="124"/>
    </row>
    <row r="14575" spans="2:2">
      <c r="B14575" s="124"/>
    </row>
    <row r="14576" spans="2:2">
      <c r="B14576" s="124"/>
    </row>
    <row r="14577" spans="2:2">
      <c r="B14577" s="124"/>
    </row>
    <row r="14578" spans="2:2">
      <c r="B14578" s="124"/>
    </row>
    <row r="14579" spans="2:2">
      <c r="B14579" s="124"/>
    </row>
    <row r="14580" spans="2:2">
      <c r="B14580" s="124"/>
    </row>
    <row r="14581" spans="2:2">
      <c r="B14581" s="124"/>
    </row>
    <row r="14582" spans="2:2">
      <c r="B14582" s="124"/>
    </row>
    <row r="14583" spans="2:2">
      <c r="B14583" s="124"/>
    </row>
    <row r="14584" spans="2:2">
      <c r="B14584" s="124"/>
    </row>
    <row r="14585" spans="2:2">
      <c r="B14585" s="124"/>
    </row>
    <row r="14586" spans="2:2">
      <c r="B14586" s="124"/>
    </row>
    <row r="14587" spans="2:2">
      <c r="B14587" s="124"/>
    </row>
    <row r="14588" spans="2:2">
      <c r="B14588" s="124"/>
    </row>
    <row r="14589" spans="2:2">
      <c r="B14589" s="124"/>
    </row>
    <row r="14590" spans="2:2">
      <c r="B14590" s="124"/>
    </row>
    <row r="14591" spans="2:2">
      <c r="B14591" s="124"/>
    </row>
    <row r="14592" spans="2:2">
      <c r="B14592" s="124"/>
    </row>
    <row r="14593" spans="2:2">
      <c r="B14593" s="124"/>
    </row>
    <row r="14594" spans="2:2">
      <c r="B14594" s="124"/>
    </row>
    <row r="14595" spans="2:2">
      <c r="B14595" s="124"/>
    </row>
    <row r="14596" spans="2:2">
      <c r="B14596" s="124"/>
    </row>
    <row r="14597" spans="2:2">
      <c r="B14597" s="124"/>
    </row>
    <row r="14598" spans="2:2">
      <c r="B14598" s="124"/>
    </row>
    <row r="14599" spans="2:2">
      <c r="B14599" s="124"/>
    </row>
    <row r="14600" spans="2:2">
      <c r="B14600" s="124"/>
    </row>
    <row r="14601" spans="2:2">
      <c r="B14601" s="124"/>
    </row>
    <row r="14602" spans="2:2">
      <c r="B14602" s="124"/>
    </row>
    <row r="14603" spans="2:2">
      <c r="B14603" s="124"/>
    </row>
    <row r="14604" spans="2:2">
      <c r="B14604" s="124"/>
    </row>
    <row r="14605" spans="2:2">
      <c r="B14605" s="124"/>
    </row>
    <row r="14606" spans="2:2">
      <c r="B14606" s="124"/>
    </row>
    <row r="14607" spans="2:2">
      <c r="B14607" s="124"/>
    </row>
    <row r="14608" spans="2:2">
      <c r="B14608" s="124"/>
    </row>
    <row r="14609" spans="2:2">
      <c r="B14609" s="124"/>
    </row>
    <row r="14610" spans="2:2">
      <c r="B14610" s="124"/>
    </row>
    <row r="14611" spans="2:2">
      <c r="B14611" s="124"/>
    </row>
    <row r="14612" spans="2:2">
      <c r="B14612" s="124"/>
    </row>
    <row r="14613" spans="2:2">
      <c r="B14613" s="124"/>
    </row>
    <row r="14614" spans="2:2">
      <c r="B14614" s="124"/>
    </row>
    <row r="14615" spans="2:2">
      <c r="B14615" s="124"/>
    </row>
    <row r="14616" spans="2:2">
      <c r="B14616" s="124"/>
    </row>
    <row r="14617" spans="2:2">
      <c r="B14617" s="124"/>
    </row>
    <row r="14618" spans="2:2">
      <c r="B14618" s="124"/>
    </row>
    <row r="14619" spans="2:2">
      <c r="B14619" s="124"/>
    </row>
    <row r="14620" spans="2:2">
      <c r="B14620" s="124"/>
    </row>
    <row r="14621" spans="2:2">
      <c r="B14621" s="124"/>
    </row>
    <row r="14622" spans="2:2">
      <c r="B14622" s="124"/>
    </row>
    <row r="14623" spans="2:2">
      <c r="B14623" s="124"/>
    </row>
    <row r="14624" spans="2:2">
      <c r="B14624" s="124"/>
    </row>
    <row r="14625" spans="2:2">
      <c r="B14625" s="124"/>
    </row>
    <row r="14626" spans="2:2">
      <c r="B14626" s="124"/>
    </row>
    <row r="14627" spans="2:2">
      <c r="B14627" s="124"/>
    </row>
    <row r="14628" spans="2:2">
      <c r="B14628" s="124"/>
    </row>
    <row r="14629" spans="2:2">
      <c r="B14629" s="124"/>
    </row>
    <row r="14630" spans="2:2">
      <c r="B14630" s="124"/>
    </row>
    <row r="14631" spans="2:2">
      <c r="B14631" s="124"/>
    </row>
    <row r="14632" spans="2:2">
      <c r="B14632" s="124"/>
    </row>
    <row r="14633" spans="2:2">
      <c r="B14633" s="124"/>
    </row>
    <row r="14634" spans="2:2">
      <c r="B14634" s="124"/>
    </row>
    <row r="14635" spans="2:2">
      <c r="B14635" s="124"/>
    </row>
    <row r="14636" spans="2:2">
      <c r="B14636" s="124"/>
    </row>
    <row r="14637" spans="2:2">
      <c r="B14637" s="124"/>
    </row>
    <row r="14638" spans="2:2">
      <c r="B14638" s="124"/>
    </row>
    <row r="14639" spans="2:2">
      <c r="B14639" s="124"/>
    </row>
    <row r="14640" spans="2:2">
      <c r="B14640" s="124"/>
    </row>
    <row r="14641" spans="2:2">
      <c r="B14641" s="124"/>
    </row>
    <row r="14642" spans="2:2">
      <c r="B14642" s="124"/>
    </row>
    <row r="14643" spans="2:2">
      <c r="B14643" s="124"/>
    </row>
    <row r="14644" spans="2:2">
      <c r="B14644" s="124"/>
    </row>
    <row r="14645" spans="2:2">
      <c r="B14645" s="124"/>
    </row>
    <row r="14646" spans="2:2">
      <c r="B14646" s="124"/>
    </row>
    <row r="14647" spans="2:2">
      <c r="B14647" s="124"/>
    </row>
    <row r="14648" spans="2:2">
      <c r="B14648" s="124"/>
    </row>
    <row r="14649" spans="2:2">
      <c r="B14649" s="124"/>
    </row>
    <row r="14650" spans="2:2">
      <c r="B14650" s="124"/>
    </row>
    <row r="14651" spans="2:2">
      <c r="B14651" s="124"/>
    </row>
    <row r="14652" spans="2:2">
      <c r="B14652" s="124"/>
    </row>
    <row r="14653" spans="2:2">
      <c r="B14653" s="124"/>
    </row>
    <row r="14654" spans="2:2">
      <c r="B14654" s="124"/>
    </row>
    <row r="14655" spans="2:2">
      <c r="B14655" s="124"/>
    </row>
    <row r="14656" spans="2:2">
      <c r="B14656" s="124"/>
    </row>
    <row r="14657" spans="2:2">
      <c r="B14657" s="124"/>
    </row>
    <row r="14658" spans="2:2">
      <c r="B14658" s="124"/>
    </row>
    <row r="14659" spans="2:2">
      <c r="B14659" s="124"/>
    </row>
    <row r="14660" spans="2:2">
      <c r="B14660" s="124"/>
    </row>
    <row r="14661" spans="2:2">
      <c r="B14661" s="124"/>
    </row>
    <row r="14662" spans="2:2">
      <c r="B14662" s="124"/>
    </row>
    <row r="14663" spans="2:2">
      <c r="B14663" s="124"/>
    </row>
    <row r="14664" spans="2:2">
      <c r="B14664" s="124"/>
    </row>
    <row r="14665" spans="2:2">
      <c r="B14665" s="124"/>
    </row>
    <row r="14666" spans="2:2">
      <c r="B14666" s="124"/>
    </row>
    <row r="14667" spans="2:2">
      <c r="B14667" s="124"/>
    </row>
    <row r="14668" spans="2:2">
      <c r="B14668" s="124"/>
    </row>
    <row r="14669" spans="2:2">
      <c r="B14669" s="124"/>
    </row>
    <row r="14670" spans="2:2">
      <c r="B14670" s="124"/>
    </row>
    <row r="14671" spans="2:2">
      <c r="B14671" s="124"/>
    </row>
    <row r="14672" spans="2:2">
      <c r="B14672" s="124"/>
    </row>
    <row r="14673" spans="2:2">
      <c r="B14673" s="124"/>
    </row>
    <row r="14674" spans="2:2">
      <c r="B14674" s="124"/>
    </row>
    <row r="14675" spans="2:2">
      <c r="B14675" s="124"/>
    </row>
    <row r="14676" spans="2:2">
      <c r="B14676" s="124"/>
    </row>
    <row r="14677" spans="2:2">
      <c r="B14677" s="124"/>
    </row>
    <row r="14678" spans="2:2">
      <c r="B14678" s="124"/>
    </row>
    <row r="14679" spans="2:2">
      <c r="B14679" s="124"/>
    </row>
    <row r="14680" spans="2:2">
      <c r="B14680" s="124"/>
    </row>
    <row r="14681" spans="2:2">
      <c r="B14681" s="124"/>
    </row>
    <row r="14682" spans="2:2">
      <c r="B14682" s="124"/>
    </row>
    <row r="14683" spans="2:2">
      <c r="B14683" s="124"/>
    </row>
    <row r="14684" spans="2:2">
      <c r="B14684" s="124"/>
    </row>
    <row r="14685" spans="2:2">
      <c r="B14685" s="124"/>
    </row>
    <row r="14686" spans="2:2">
      <c r="B14686" s="124"/>
    </row>
    <row r="14687" spans="2:2">
      <c r="B14687" s="124"/>
    </row>
    <row r="14688" spans="2:2">
      <c r="B14688" s="124"/>
    </row>
    <row r="14689" spans="2:2">
      <c r="B14689" s="124"/>
    </row>
    <row r="14690" spans="2:2">
      <c r="B14690" s="124"/>
    </row>
    <row r="14691" spans="2:2">
      <c r="B14691" s="124"/>
    </row>
    <row r="14692" spans="2:2">
      <c r="B14692" s="124"/>
    </row>
    <row r="14693" spans="2:2">
      <c r="B14693" s="124"/>
    </row>
    <row r="14694" spans="2:2">
      <c r="B14694" s="124"/>
    </row>
    <row r="14695" spans="2:2">
      <c r="B14695" s="124"/>
    </row>
    <row r="14696" spans="2:2">
      <c r="B14696" s="124"/>
    </row>
    <row r="14697" spans="2:2">
      <c r="B14697" s="124"/>
    </row>
    <row r="14698" spans="2:2">
      <c r="B14698" s="124"/>
    </row>
    <row r="14699" spans="2:2">
      <c r="B14699" s="124"/>
    </row>
    <row r="14700" spans="2:2">
      <c r="B14700" s="124"/>
    </row>
    <row r="14701" spans="2:2">
      <c r="B14701" s="124"/>
    </row>
    <row r="14702" spans="2:2">
      <c r="B14702" s="124"/>
    </row>
    <row r="14703" spans="2:2">
      <c r="B14703" s="124"/>
    </row>
    <row r="14704" spans="2:2">
      <c r="B14704" s="124"/>
    </row>
    <row r="14705" spans="2:2">
      <c r="B14705" s="124"/>
    </row>
    <row r="14706" spans="2:2">
      <c r="B14706" s="124"/>
    </row>
    <row r="14707" spans="2:2">
      <c r="B14707" s="124"/>
    </row>
    <row r="14708" spans="2:2">
      <c r="B14708" s="124"/>
    </row>
    <row r="14709" spans="2:2">
      <c r="B14709" s="124"/>
    </row>
    <row r="14710" spans="2:2">
      <c r="B14710" s="124"/>
    </row>
    <row r="14711" spans="2:2">
      <c r="B14711" s="124"/>
    </row>
    <row r="14712" spans="2:2">
      <c r="B14712" s="124"/>
    </row>
    <row r="14713" spans="2:2">
      <c r="B14713" s="124"/>
    </row>
    <row r="14714" spans="2:2">
      <c r="B14714" s="124"/>
    </row>
    <row r="14715" spans="2:2">
      <c r="B14715" s="124"/>
    </row>
    <row r="14716" spans="2:2">
      <c r="B14716" s="124"/>
    </row>
    <row r="14717" spans="2:2">
      <c r="B14717" s="124"/>
    </row>
    <row r="14718" spans="2:2">
      <c r="B14718" s="124"/>
    </row>
    <row r="14719" spans="2:2">
      <c r="B14719" s="124"/>
    </row>
    <row r="14720" spans="2:2">
      <c r="B14720" s="124"/>
    </row>
    <row r="14721" spans="2:2">
      <c r="B14721" s="124"/>
    </row>
    <row r="14722" spans="2:2">
      <c r="B14722" s="124"/>
    </row>
    <row r="14723" spans="2:2">
      <c r="B14723" s="124"/>
    </row>
    <row r="14724" spans="2:2">
      <c r="B14724" s="124"/>
    </row>
    <row r="14725" spans="2:2">
      <c r="B14725" s="124"/>
    </row>
    <row r="14726" spans="2:2">
      <c r="B14726" s="124"/>
    </row>
    <row r="14727" spans="2:2">
      <c r="B14727" s="124"/>
    </row>
    <row r="14728" spans="2:2">
      <c r="B14728" s="124"/>
    </row>
    <row r="14729" spans="2:2">
      <c r="B14729" s="124"/>
    </row>
    <row r="14730" spans="2:2">
      <c r="B14730" s="124"/>
    </row>
    <row r="14731" spans="2:2">
      <c r="B14731" s="124"/>
    </row>
    <row r="14732" spans="2:2">
      <c r="B14732" s="124"/>
    </row>
    <row r="14733" spans="2:2">
      <c r="B14733" s="124"/>
    </row>
    <row r="14734" spans="2:2">
      <c r="B14734" s="124"/>
    </row>
    <row r="14735" spans="2:2">
      <c r="B14735" s="124"/>
    </row>
    <row r="14736" spans="2:2">
      <c r="B14736" s="124"/>
    </row>
    <row r="14737" spans="2:2">
      <c r="B14737" s="124"/>
    </row>
    <row r="14738" spans="2:2">
      <c r="B14738" s="124"/>
    </row>
    <row r="14739" spans="2:2">
      <c r="B14739" s="124"/>
    </row>
    <row r="14740" spans="2:2">
      <c r="B14740" s="124"/>
    </row>
    <row r="14741" spans="2:2">
      <c r="B14741" s="124"/>
    </row>
    <row r="14742" spans="2:2">
      <c r="B14742" s="124"/>
    </row>
    <row r="14743" spans="2:2">
      <c r="B14743" s="124"/>
    </row>
    <row r="14744" spans="2:2">
      <c r="B14744" s="124"/>
    </row>
    <row r="14745" spans="2:2">
      <c r="B14745" s="124"/>
    </row>
    <row r="14746" spans="2:2">
      <c r="B14746" s="124"/>
    </row>
    <row r="14747" spans="2:2">
      <c r="B14747" s="124"/>
    </row>
    <row r="14748" spans="2:2">
      <c r="B14748" s="124"/>
    </row>
    <row r="14749" spans="2:2">
      <c r="B14749" s="124"/>
    </row>
    <row r="14750" spans="2:2">
      <c r="B14750" s="124"/>
    </row>
    <row r="14751" spans="2:2">
      <c r="B14751" s="124"/>
    </row>
    <row r="14752" spans="2:2">
      <c r="B14752" s="124"/>
    </row>
    <row r="14753" spans="2:2">
      <c r="B14753" s="124"/>
    </row>
    <row r="14754" spans="2:2">
      <c r="B14754" s="124"/>
    </row>
    <row r="14755" spans="2:2">
      <c r="B14755" s="124"/>
    </row>
    <row r="14756" spans="2:2">
      <c r="B14756" s="124"/>
    </row>
    <row r="14757" spans="2:2">
      <c r="B14757" s="124"/>
    </row>
    <row r="14758" spans="2:2">
      <c r="B14758" s="124"/>
    </row>
    <row r="14759" spans="2:2">
      <c r="B14759" s="124"/>
    </row>
    <row r="14760" spans="2:2">
      <c r="B14760" s="124"/>
    </row>
    <row r="14761" spans="2:2">
      <c r="B14761" s="124"/>
    </row>
    <row r="14762" spans="2:2">
      <c r="B14762" s="124"/>
    </row>
    <row r="14763" spans="2:2">
      <c r="B14763" s="124"/>
    </row>
    <row r="14764" spans="2:2">
      <c r="B14764" s="124"/>
    </row>
    <row r="14765" spans="2:2">
      <c r="B14765" s="124"/>
    </row>
    <row r="14766" spans="2:2">
      <c r="B14766" s="124"/>
    </row>
    <row r="14767" spans="2:2">
      <c r="B14767" s="124"/>
    </row>
    <row r="14768" spans="2:2">
      <c r="B14768" s="124"/>
    </row>
    <row r="14769" spans="2:2">
      <c r="B14769" s="124"/>
    </row>
    <row r="14770" spans="2:2">
      <c r="B14770" s="124"/>
    </row>
    <row r="14771" spans="2:2">
      <c r="B14771" s="124"/>
    </row>
    <row r="14772" spans="2:2">
      <c r="B14772" s="124"/>
    </row>
    <row r="14773" spans="2:2">
      <c r="B14773" s="124"/>
    </row>
    <row r="14774" spans="2:2">
      <c r="B14774" s="124"/>
    </row>
    <row r="14775" spans="2:2">
      <c r="B14775" s="124"/>
    </row>
    <row r="14776" spans="2:2">
      <c r="B14776" s="124"/>
    </row>
    <row r="14777" spans="2:2">
      <c r="B14777" s="124"/>
    </row>
    <row r="14778" spans="2:2">
      <c r="B14778" s="124"/>
    </row>
    <row r="14779" spans="2:2">
      <c r="B14779" s="124"/>
    </row>
    <row r="14780" spans="2:2">
      <c r="B14780" s="124"/>
    </row>
    <row r="14781" spans="2:2">
      <c r="B14781" s="124"/>
    </row>
    <row r="14782" spans="2:2">
      <c r="B14782" s="124"/>
    </row>
    <row r="14783" spans="2:2">
      <c r="B14783" s="124"/>
    </row>
    <row r="14784" spans="2:2">
      <c r="B14784" s="124"/>
    </row>
    <row r="14785" spans="2:2">
      <c r="B14785" s="124"/>
    </row>
    <row r="14786" spans="2:2">
      <c r="B14786" s="124"/>
    </row>
    <row r="14787" spans="2:2">
      <c r="B14787" s="124"/>
    </row>
    <row r="14788" spans="2:2">
      <c r="B14788" s="124"/>
    </row>
    <row r="14789" spans="2:2">
      <c r="B14789" s="124"/>
    </row>
    <row r="14790" spans="2:2">
      <c r="B14790" s="124"/>
    </row>
    <row r="14791" spans="2:2">
      <c r="B14791" s="124"/>
    </row>
    <row r="14792" spans="2:2">
      <c r="B14792" s="124"/>
    </row>
    <row r="14793" spans="2:2">
      <c r="B14793" s="124"/>
    </row>
    <row r="14794" spans="2:2">
      <c r="B14794" s="124"/>
    </row>
    <row r="14795" spans="2:2">
      <c r="B14795" s="124"/>
    </row>
    <row r="14796" spans="2:2">
      <c r="B14796" s="124"/>
    </row>
    <row r="14797" spans="2:2">
      <c r="B14797" s="124"/>
    </row>
    <row r="14798" spans="2:2">
      <c r="B14798" s="124"/>
    </row>
    <row r="14799" spans="2:2">
      <c r="B14799" s="124"/>
    </row>
    <row r="14800" spans="2:2">
      <c r="B14800" s="124"/>
    </row>
    <row r="14801" spans="2:2">
      <c r="B14801" s="124"/>
    </row>
    <row r="14802" spans="2:2">
      <c r="B14802" s="124"/>
    </row>
    <row r="14803" spans="2:2">
      <c r="B14803" s="124"/>
    </row>
    <row r="14804" spans="2:2">
      <c r="B14804" s="124"/>
    </row>
    <row r="14805" spans="2:2">
      <c r="B14805" s="124"/>
    </row>
    <row r="14806" spans="2:2">
      <c r="B14806" s="124"/>
    </row>
    <row r="14807" spans="2:2">
      <c r="B14807" s="124"/>
    </row>
    <row r="14808" spans="2:2">
      <c r="B14808" s="124"/>
    </row>
    <row r="14809" spans="2:2">
      <c r="B14809" s="124"/>
    </row>
    <row r="14810" spans="2:2">
      <c r="B14810" s="124"/>
    </row>
    <row r="14811" spans="2:2">
      <c r="B14811" s="124"/>
    </row>
    <row r="14812" spans="2:2">
      <c r="B14812" s="124"/>
    </row>
    <row r="14813" spans="2:2">
      <c r="B14813" s="124"/>
    </row>
    <row r="14814" spans="2:2">
      <c r="B14814" s="124"/>
    </row>
    <row r="14815" spans="2:2">
      <c r="B14815" s="124"/>
    </row>
    <row r="14816" spans="2:2">
      <c r="B14816" s="124"/>
    </row>
    <row r="14817" spans="2:2">
      <c r="B14817" s="124"/>
    </row>
    <row r="14818" spans="2:2">
      <c r="B14818" s="124"/>
    </row>
    <row r="14819" spans="2:2">
      <c r="B14819" s="124"/>
    </row>
    <row r="14820" spans="2:2">
      <c r="B14820" s="124"/>
    </row>
    <row r="14821" spans="2:2">
      <c r="B14821" s="124"/>
    </row>
    <row r="14822" spans="2:2">
      <c r="B14822" s="124"/>
    </row>
    <row r="14823" spans="2:2">
      <c r="B14823" s="124"/>
    </row>
    <row r="14824" spans="2:2">
      <c r="B14824" s="124"/>
    </row>
    <row r="14825" spans="2:2">
      <c r="B14825" s="124"/>
    </row>
    <row r="14826" spans="2:2">
      <c r="B14826" s="124"/>
    </row>
    <row r="14827" spans="2:2">
      <c r="B14827" s="124"/>
    </row>
    <row r="14828" spans="2:2">
      <c r="B14828" s="124"/>
    </row>
    <row r="14829" spans="2:2">
      <c r="B14829" s="124"/>
    </row>
    <row r="14830" spans="2:2">
      <c r="B14830" s="124"/>
    </row>
    <row r="14831" spans="2:2">
      <c r="B14831" s="124"/>
    </row>
    <row r="14832" spans="2:2">
      <c r="B14832" s="124"/>
    </row>
    <row r="14833" spans="2:2">
      <c r="B14833" s="124"/>
    </row>
    <row r="14834" spans="2:2">
      <c r="B14834" s="124"/>
    </row>
    <row r="14835" spans="2:2">
      <c r="B14835" s="124"/>
    </row>
    <row r="14836" spans="2:2">
      <c r="B14836" s="124"/>
    </row>
    <row r="14837" spans="2:2">
      <c r="B14837" s="124"/>
    </row>
    <row r="14838" spans="2:2">
      <c r="B14838" s="124"/>
    </row>
    <row r="14839" spans="2:2">
      <c r="B14839" s="124"/>
    </row>
    <row r="14840" spans="2:2">
      <c r="B14840" s="124"/>
    </row>
    <row r="14841" spans="2:2">
      <c r="B14841" s="124"/>
    </row>
    <row r="14842" spans="2:2">
      <c r="B14842" s="124"/>
    </row>
    <row r="14843" spans="2:2">
      <c r="B14843" s="124"/>
    </row>
    <row r="14844" spans="2:2">
      <c r="B14844" s="124"/>
    </row>
    <row r="14845" spans="2:2">
      <c r="B14845" s="124"/>
    </row>
    <row r="14846" spans="2:2">
      <c r="B14846" s="124"/>
    </row>
    <row r="14847" spans="2:2">
      <c r="B14847" s="124"/>
    </row>
    <row r="14848" spans="2:2">
      <c r="B14848" s="124"/>
    </row>
    <row r="14849" spans="2:2">
      <c r="B14849" s="124"/>
    </row>
    <row r="14850" spans="2:2">
      <c r="B14850" s="124"/>
    </row>
    <row r="14851" spans="2:2">
      <c r="B14851" s="124"/>
    </row>
    <row r="14852" spans="2:2">
      <c r="B14852" s="124"/>
    </row>
    <row r="14853" spans="2:2">
      <c r="B14853" s="124"/>
    </row>
    <row r="14854" spans="2:2">
      <c r="B14854" s="124"/>
    </row>
    <row r="14855" spans="2:2">
      <c r="B14855" s="124"/>
    </row>
    <row r="14856" spans="2:2">
      <c r="B14856" s="124"/>
    </row>
    <row r="14857" spans="2:2">
      <c r="B14857" s="124"/>
    </row>
    <row r="14858" spans="2:2">
      <c r="B14858" s="124"/>
    </row>
    <row r="14859" spans="2:2">
      <c r="B14859" s="124"/>
    </row>
    <row r="14860" spans="2:2">
      <c r="B14860" s="124"/>
    </row>
    <row r="14861" spans="2:2">
      <c r="B14861" s="124"/>
    </row>
    <row r="14862" spans="2:2">
      <c r="B14862" s="124"/>
    </row>
    <row r="14863" spans="2:2">
      <c r="B14863" s="124"/>
    </row>
    <row r="14864" spans="2:2">
      <c r="B14864" s="124"/>
    </row>
    <row r="14865" spans="2:2">
      <c r="B14865" s="124"/>
    </row>
    <row r="14866" spans="2:2">
      <c r="B14866" s="124"/>
    </row>
    <row r="14867" spans="2:2">
      <c r="B14867" s="124"/>
    </row>
    <row r="14868" spans="2:2">
      <c r="B14868" s="124"/>
    </row>
    <row r="14869" spans="2:2">
      <c r="B14869" s="124"/>
    </row>
    <row r="14870" spans="2:2">
      <c r="B14870" s="124"/>
    </row>
    <row r="14871" spans="2:2">
      <c r="B14871" s="124"/>
    </row>
    <row r="14872" spans="2:2">
      <c r="B14872" s="124"/>
    </row>
    <row r="14873" spans="2:2">
      <c r="B14873" s="124"/>
    </row>
    <row r="14874" spans="2:2">
      <c r="B14874" s="124"/>
    </row>
    <row r="14875" spans="2:2">
      <c r="B14875" s="124"/>
    </row>
    <row r="14876" spans="2:2">
      <c r="B14876" s="124"/>
    </row>
    <row r="14877" spans="2:2">
      <c r="B14877" s="124"/>
    </row>
    <row r="14878" spans="2:2">
      <c r="B14878" s="124"/>
    </row>
    <row r="14879" spans="2:2">
      <c r="B14879" s="124"/>
    </row>
    <row r="14880" spans="2:2">
      <c r="B14880" s="124"/>
    </row>
    <row r="14881" spans="2:2">
      <c r="B14881" s="124"/>
    </row>
    <row r="14882" spans="2:2">
      <c r="B14882" s="124"/>
    </row>
    <row r="14883" spans="2:2">
      <c r="B14883" s="124"/>
    </row>
    <row r="14884" spans="2:2">
      <c r="B14884" s="124"/>
    </row>
    <row r="14885" spans="2:2">
      <c r="B14885" s="124"/>
    </row>
    <row r="14886" spans="2:2">
      <c r="B14886" s="124"/>
    </row>
    <row r="14887" spans="2:2">
      <c r="B14887" s="124"/>
    </row>
    <row r="14888" spans="2:2">
      <c r="B14888" s="124"/>
    </row>
    <row r="14889" spans="2:2">
      <c r="B14889" s="124"/>
    </row>
    <row r="14890" spans="2:2">
      <c r="B14890" s="124"/>
    </row>
    <row r="14891" spans="2:2">
      <c r="B14891" s="124"/>
    </row>
    <row r="14892" spans="2:2">
      <c r="B14892" s="124"/>
    </row>
    <row r="14893" spans="2:2">
      <c r="B14893" s="124"/>
    </row>
    <row r="14894" spans="2:2">
      <c r="B14894" s="124"/>
    </row>
    <row r="14895" spans="2:2">
      <c r="B14895" s="124"/>
    </row>
    <row r="14896" spans="2:2">
      <c r="B14896" s="124"/>
    </row>
    <row r="14897" spans="2:2">
      <c r="B14897" s="124"/>
    </row>
    <row r="14898" spans="2:2">
      <c r="B14898" s="124"/>
    </row>
    <row r="14899" spans="2:2">
      <c r="B14899" s="124"/>
    </row>
    <row r="14900" spans="2:2">
      <c r="B14900" s="124"/>
    </row>
    <row r="14901" spans="2:2">
      <c r="B14901" s="124"/>
    </row>
    <row r="14902" spans="2:2">
      <c r="B14902" s="124"/>
    </row>
    <row r="14903" spans="2:2">
      <c r="B14903" s="124"/>
    </row>
    <row r="14904" spans="2:2">
      <c r="B14904" s="124"/>
    </row>
    <row r="14905" spans="2:2">
      <c r="B14905" s="124"/>
    </row>
    <row r="14906" spans="2:2">
      <c r="B14906" s="124"/>
    </row>
    <row r="14907" spans="2:2">
      <c r="B14907" s="124"/>
    </row>
    <row r="14908" spans="2:2">
      <c r="B14908" s="124"/>
    </row>
    <row r="14909" spans="2:2">
      <c r="B14909" s="124"/>
    </row>
    <row r="14910" spans="2:2">
      <c r="B14910" s="124"/>
    </row>
    <row r="14911" spans="2:2">
      <c r="B14911" s="124"/>
    </row>
    <row r="14912" spans="2:2">
      <c r="B14912" s="124"/>
    </row>
    <row r="14913" spans="2:2">
      <c r="B14913" s="124"/>
    </row>
    <row r="14914" spans="2:2">
      <c r="B14914" s="124"/>
    </row>
    <row r="14915" spans="2:2">
      <c r="B14915" s="124"/>
    </row>
    <row r="14916" spans="2:2">
      <c r="B14916" s="124"/>
    </row>
    <row r="14917" spans="2:2">
      <c r="B14917" s="124"/>
    </row>
    <row r="14918" spans="2:2">
      <c r="B14918" s="124"/>
    </row>
    <row r="14919" spans="2:2">
      <c r="B14919" s="124"/>
    </row>
    <row r="14920" spans="2:2">
      <c r="B14920" s="124"/>
    </row>
    <row r="14921" spans="2:2">
      <c r="B14921" s="124"/>
    </row>
    <row r="14922" spans="2:2">
      <c r="B14922" s="124"/>
    </row>
    <row r="14923" spans="2:2">
      <c r="B14923" s="124"/>
    </row>
    <row r="14924" spans="2:2">
      <c r="B14924" s="124"/>
    </row>
    <row r="14925" spans="2:2">
      <c r="B14925" s="124"/>
    </row>
    <row r="14926" spans="2:2">
      <c r="B14926" s="124"/>
    </row>
    <row r="14927" spans="2:2">
      <c r="B14927" s="124"/>
    </row>
    <row r="14928" spans="2:2">
      <c r="B14928" s="124"/>
    </row>
    <row r="14929" spans="2:2">
      <c r="B14929" s="124"/>
    </row>
    <row r="14930" spans="2:2">
      <c r="B14930" s="124"/>
    </row>
    <row r="14931" spans="2:2">
      <c r="B14931" s="124"/>
    </row>
    <row r="14932" spans="2:2">
      <c r="B14932" s="124"/>
    </row>
    <row r="14933" spans="2:2">
      <c r="B14933" s="124"/>
    </row>
    <row r="14934" spans="2:2">
      <c r="B14934" s="124"/>
    </row>
    <row r="14935" spans="2:2">
      <c r="B14935" s="124"/>
    </row>
    <row r="14936" spans="2:2">
      <c r="B14936" s="124"/>
    </row>
    <row r="14937" spans="2:2">
      <c r="B14937" s="124"/>
    </row>
    <row r="14938" spans="2:2">
      <c r="B14938" s="124"/>
    </row>
    <row r="14939" spans="2:2">
      <c r="B14939" s="124"/>
    </row>
    <row r="14940" spans="2:2">
      <c r="B14940" s="124"/>
    </row>
    <row r="14941" spans="2:2">
      <c r="B14941" s="124"/>
    </row>
    <row r="14942" spans="2:2">
      <c r="B14942" s="124"/>
    </row>
    <row r="14943" spans="2:2">
      <c r="B14943" s="124"/>
    </row>
    <row r="14944" spans="2:2">
      <c r="B14944" s="124"/>
    </row>
    <row r="14945" spans="2:2">
      <c r="B14945" s="124"/>
    </row>
    <row r="14946" spans="2:2">
      <c r="B14946" s="124"/>
    </row>
    <row r="14947" spans="2:2">
      <c r="B14947" s="124"/>
    </row>
    <row r="14948" spans="2:2">
      <c r="B14948" s="124"/>
    </row>
    <row r="14949" spans="2:2">
      <c r="B14949" s="124"/>
    </row>
    <row r="14950" spans="2:2">
      <c r="B14950" s="124"/>
    </row>
    <row r="14951" spans="2:2">
      <c r="B14951" s="124"/>
    </row>
    <row r="14952" spans="2:2">
      <c r="B14952" s="124"/>
    </row>
    <row r="14953" spans="2:2">
      <c r="B14953" s="124"/>
    </row>
    <row r="14954" spans="2:2">
      <c r="B14954" s="124"/>
    </row>
    <row r="14955" spans="2:2">
      <c r="B14955" s="124"/>
    </row>
    <row r="14956" spans="2:2">
      <c r="B14956" s="124"/>
    </row>
    <row r="14957" spans="2:2">
      <c r="B14957" s="124"/>
    </row>
    <row r="14958" spans="2:2">
      <c r="B14958" s="124"/>
    </row>
    <row r="14959" spans="2:2">
      <c r="B14959" s="124"/>
    </row>
    <row r="14960" spans="2:2">
      <c r="B14960" s="124"/>
    </row>
    <row r="14961" spans="2:2">
      <c r="B14961" s="124"/>
    </row>
    <row r="14962" spans="2:2">
      <c r="B14962" s="124"/>
    </row>
    <row r="14963" spans="2:2">
      <c r="B14963" s="124"/>
    </row>
    <row r="14964" spans="2:2">
      <c r="B14964" s="124"/>
    </row>
    <row r="14965" spans="2:2">
      <c r="B14965" s="124"/>
    </row>
    <row r="14966" spans="2:2">
      <c r="B14966" s="124"/>
    </row>
    <row r="14967" spans="2:2">
      <c r="B14967" s="124"/>
    </row>
    <row r="14968" spans="2:2">
      <c r="B14968" s="124"/>
    </row>
    <row r="14969" spans="2:2">
      <c r="B14969" s="124"/>
    </row>
    <row r="14970" spans="2:2">
      <c r="B14970" s="124"/>
    </row>
    <row r="14971" spans="2:2">
      <c r="B14971" s="124"/>
    </row>
    <row r="14972" spans="2:2">
      <c r="B14972" s="124"/>
    </row>
    <row r="14973" spans="2:2">
      <c r="B14973" s="124"/>
    </row>
    <row r="14974" spans="2:2">
      <c r="B14974" s="124"/>
    </row>
    <row r="14975" spans="2:2">
      <c r="B14975" s="124"/>
    </row>
    <row r="14976" spans="2:2">
      <c r="B14976" s="124"/>
    </row>
    <row r="14977" spans="2:2">
      <c r="B14977" s="124"/>
    </row>
    <row r="14978" spans="2:2">
      <c r="B14978" s="124"/>
    </row>
    <row r="14979" spans="2:2">
      <c r="B14979" s="124"/>
    </row>
    <row r="14980" spans="2:2">
      <c r="B14980" s="124"/>
    </row>
    <row r="14981" spans="2:2">
      <c r="B14981" s="124"/>
    </row>
    <row r="14982" spans="2:2">
      <c r="B14982" s="124"/>
    </row>
    <row r="14983" spans="2:2">
      <c r="B14983" s="124"/>
    </row>
    <row r="14984" spans="2:2">
      <c r="B14984" s="124"/>
    </row>
    <row r="14985" spans="2:2">
      <c r="B14985" s="124"/>
    </row>
    <row r="14986" spans="2:2">
      <c r="B14986" s="124"/>
    </row>
    <row r="14987" spans="2:2">
      <c r="B14987" s="124"/>
    </row>
    <row r="14988" spans="2:2">
      <c r="B14988" s="124"/>
    </row>
    <row r="14989" spans="2:2">
      <c r="B14989" s="124"/>
    </row>
    <row r="14990" spans="2:2">
      <c r="B14990" s="124"/>
    </row>
    <row r="14991" spans="2:2">
      <c r="B14991" s="124"/>
    </row>
    <row r="14992" spans="2:2">
      <c r="B14992" s="124"/>
    </row>
    <row r="14993" spans="2:2">
      <c r="B14993" s="124"/>
    </row>
    <row r="14994" spans="2:2">
      <c r="B14994" s="124"/>
    </row>
    <row r="14995" spans="2:2">
      <c r="B14995" s="124"/>
    </row>
    <row r="14996" spans="2:2">
      <c r="B14996" s="124"/>
    </row>
    <row r="14997" spans="2:2">
      <c r="B14997" s="124"/>
    </row>
    <row r="14998" spans="2:2">
      <c r="B14998" s="124"/>
    </row>
    <row r="14999" spans="2:2">
      <c r="B14999" s="124"/>
    </row>
    <row r="15000" spans="2:2">
      <c r="B15000" s="124"/>
    </row>
    <row r="15001" spans="2:2">
      <c r="B15001" s="124"/>
    </row>
    <row r="15002" spans="2:2">
      <c r="B15002" s="124"/>
    </row>
    <row r="15003" spans="2:2">
      <c r="B15003" s="124"/>
    </row>
    <row r="15004" spans="2:2">
      <c r="B15004" s="124"/>
    </row>
    <row r="15005" spans="2:2">
      <c r="B15005" s="124"/>
    </row>
    <row r="15006" spans="2:2">
      <c r="B15006" s="124"/>
    </row>
    <row r="15007" spans="2:2">
      <c r="B15007" s="124"/>
    </row>
    <row r="15008" spans="2:2">
      <c r="B15008" s="124"/>
    </row>
    <row r="15009" spans="2:2">
      <c r="B15009" s="124"/>
    </row>
    <row r="15010" spans="2:2">
      <c r="B15010" s="124"/>
    </row>
    <row r="15011" spans="2:2">
      <c r="B15011" s="124"/>
    </row>
    <row r="15012" spans="2:2">
      <c r="B15012" s="124"/>
    </row>
    <row r="15013" spans="2:2">
      <c r="B15013" s="124"/>
    </row>
    <row r="15014" spans="2:2">
      <c r="B15014" s="124"/>
    </row>
    <row r="15015" spans="2:2">
      <c r="B15015" s="124"/>
    </row>
    <row r="15016" spans="2:2">
      <c r="B15016" s="124"/>
    </row>
    <row r="15017" spans="2:2">
      <c r="B15017" s="124"/>
    </row>
    <row r="15018" spans="2:2">
      <c r="B15018" s="124"/>
    </row>
    <row r="15019" spans="2:2">
      <c r="B15019" s="124"/>
    </row>
    <row r="15020" spans="2:2">
      <c r="B15020" s="124"/>
    </row>
    <row r="15021" spans="2:2">
      <c r="B15021" s="124"/>
    </row>
    <row r="15022" spans="2:2">
      <c r="B15022" s="124"/>
    </row>
    <row r="15023" spans="2:2">
      <c r="B15023" s="124"/>
    </row>
    <row r="15024" spans="2:2">
      <c r="B15024" s="124"/>
    </row>
    <row r="15025" spans="2:2">
      <c r="B15025" s="124"/>
    </row>
    <row r="15026" spans="2:2">
      <c r="B15026" s="124"/>
    </row>
    <row r="15027" spans="2:2">
      <c r="B15027" s="124"/>
    </row>
    <row r="15028" spans="2:2">
      <c r="B15028" s="124"/>
    </row>
    <row r="15029" spans="2:2">
      <c r="B15029" s="124"/>
    </row>
    <row r="15030" spans="2:2">
      <c r="B15030" s="124"/>
    </row>
    <row r="15031" spans="2:2">
      <c r="B15031" s="124"/>
    </row>
    <row r="15032" spans="2:2">
      <c r="B15032" s="124"/>
    </row>
    <row r="15033" spans="2:2">
      <c r="B15033" s="124"/>
    </row>
    <row r="15034" spans="2:2">
      <c r="B15034" s="124"/>
    </row>
    <row r="15035" spans="2:2">
      <c r="B15035" s="124"/>
    </row>
    <row r="15036" spans="2:2">
      <c r="B15036" s="124"/>
    </row>
    <row r="15037" spans="2:2">
      <c r="B15037" s="124"/>
    </row>
    <row r="15038" spans="2:2">
      <c r="B15038" s="124"/>
    </row>
    <row r="15039" spans="2:2">
      <c r="B15039" s="124"/>
    </row>
    <row r="15040" spans="2:2">
      <c r="B15040" s="124"/>
    </row>
    <row r="15041" spans="2:2">
      <c r="B15041" s="124"/>
    </row>
    <row r="15042" spans="2:2">
      <c r="B15042" s="124"/>
    </row>
    <row r="15043" spans="2:2">
      <c r="B15043" s="124"/>
    </row>
    <row r="15044" spans="2:2">
      <c r="B15044" s="124"/>
    </row>
    <row r="15045" spans="2:2">
      <c r="B15045" s="124"/>
    </row>
    <row r="15046" spans="2:2">
      <c r="B15046" s="124"/>
    </row>
    <row r="15047" spans="2:2">
      <c r="B15047" s="124"/>
    </row>
    <row r="15048" spans="2:2">
      <c r="B15048" s="124"/>
    </row>
    <row r="15049" spans="2:2">
      <c r="B15049" s="124"/>
    </row>
    <row r="15050" spans="2:2">
      <c r="B15050" s="124"/>
    </row>
    <row r="15051" spans="2:2">
      <c r="B15051" s="124"/>
    </row>
    <row r="15052" spans="2:2">
      <c r="B15052" s="124"/>
    </row>
    <row r="15053" spans="2:2">
      <c r="B15053" s="124"/>
    </row>
    <row r="15054" spans="2:2">
      <c r="B15054" s="124"/>
    </row>
    <row r="15055" spans="2:2">
      <c r="B15055" s="124"/>
    </row>
    <row r="15056" spans="2:2">
      <c r="B15056" s="124"/>
    </row>
    <row r="15057" spans="2:2">
      <c r="B15057" s="124"/>
    </row>
    <row r="15058" spans="2:2">
      <c r="B15058" s="124"/>
    </row>
    <row r="15059" spans="2:2">
      <c r="B15059" s="124"/>
    </row>
    <row r="15060" spans="2:2">
      <c r="B15060" s="124"/>
    </row>
    <row r="15061" spans="2:2">
      <c r="B15061" s="124"/>
    </row>
    <row r="15062" spans="2:2">
      <c r="B15062" s="124"/>
    </row>
    <row r="15063" spans="2:2">
      <c r="B15063" s="124"/>
    </row>
    <row r="15064" spans="2:2">
      <c r="B15064" s="124"/>
    </row>
    <row r="15065" spans="2:2">
      <c r="B15065" s="124"/>
    </row>
    <row r="15066" spans="2:2">
      <c r="B15066" s="124"/>
    </row>
    <row r="15067" spans="2:2">
      <c r="B15067" s="124"/>
    </row>
    <row r="15068" spans="2:2">
      <c r="B15068" s="124"/>
    </row>
    <row r="15069" spans="2:2">
      <c r="B15069" s="124"/>
    </row>
    <row r="15070" spans="2:2">
      <c r="B15070" s="124"/>
    </row>
    <row r="15071" spans="2:2">
      <c r="B15071" s="124"/>
    </row>
    <row r="15072" spans="2:2">
      <c r="B15072" s="124"/>
    </row>
    <row r="15073" spans="2:2">
      <c r="B15073" s="124"/>
    </row>
    <row r="15074" spans="2:2">
      <c r="B15074" s="124"/>
    </row>
    <row r="15075" spans="2:2">
      <c r="B15075" s="124"/>
    </row>
    <row r="15076" spans="2:2">
      <c r="B15076" s="124"/>
    </row>
    <row r="15077" spans="2:2">
      <c r="B15077" s="124"/>
    </row>
    <row r="15078" spans="2:2">
      <c r="B15078" s="124"/>
    </row>
    <row r="15079" spans="2:2">
      <c r="B15079" s="124"/>
    </row>
    <row r="15080" spans="2:2">
      <c r="B15080" s="124"/>
    </row>
    <row r="15081" spans="2:2">
      <c r="B15081" s="124"/>
    </row>
    <row r="15082" spans="2:2">
      <c r="B15082" s="124"/>
    </row>
    <row r="15083" spans="2:2">
      <c r="B15083" s="124"/>
    </row>
    <row r="15084" spans="2:2">
      <c r="B15084" s="124"/>
    </row>
    <row r="15085" spans="2:2">
      <c r="B15085" s="124"/>
    </row>
    <row r="15086" spans="2:2">
      <c r="B15086" s="124"/>
    </row>
    <row r="15087" spans="2:2">
      <c r="B15087" s="124"/>
    </row>
    <row r="15088" spans="2:2">
      <c r="B15088" s="124"/>
    </row>
    <row r="15089" spans="2:2">
      <c r="B15089" s="124"/>
    </row>
    <row r="15090" spans="2:2">
      <c r="B15090" s="124"/>
    </row>
    <row r="15091" spans="2:2">
      <c r="B15091" s="124"/>
    </row>
    <row r="15092" spans="2:2">
      <c r="B15092" s="124"/>
    </row>
    <row r="15093" spans="2:2">
      <c r="B15093" s="124"/>
    </row>
    <row r="15094" spans="2:2">
      <c r="B15094" s="124"/>
    </row>
    <row r="15095" spans="2:2">
      <c r="B15095" s="124"/>
    </row>
    <row r="15096" spans="2:2">
      <c r="B15096" s="124"/>
    </row>
    <row r="15097" spans="2:2">
      <c r="B15097" s="124"/>
    </row>
    <row r="15098" spans="2:2">
      <c r="B15098" s="124"/>
    </row>
    <row r="15099" spans="2:2">
      <c r="B15099" s="124"/>
    </row>
    <row r="15100" spans="2:2">
      <c r="B15100" s="124"/>
    </row>
    <row r="15101" spans="2:2">
      <c r="B15101" s="124"/>
    </row>
    <row r="15102" spans="2:2">
      <c r="B15102" s="124"/>
    </row>
    <row r="15103" spans="2:2">
      <c r="B15103" s="124"/>
    </row>
    <row r="15104" spans="2:2">
      <c r="B15104" s="124"/>
    </row>
    <row r="15105" spans="2:2">
      <c r="B15105" s="124"/>
    </row>
    <row r="15106" spans="2:2">
      <c r="B15106" s="124"/>
    </row>
    <row r="15107" spans="2:2">
      <c r="B15107" s="124"/>
    </row>
    <row r="15108" spans="2:2">
      <c r="B15108" s="124"/>
    </row>
    <row r="15109" spans="2:2">
      <c r="B15109" s="124"/>
    </row>
    <row r="15110" spans="2:2">
      <c r="B15110" s="124"/>
    </row>
    <row r="15111" spans="2:2">
      <c r="B15111" s="124"/>
    </row>
    <row r="15112" spans="2:2">
      <c r="B15112" s="124"/>
    </row>
    <row r="15113" spans="2:2">
      <c r="B15113" s="124"/>
    </row>
    <row r="15114" spans="2:2">
      <c r="B15114" s="124"/>
    </row>
    <row r="15115" spans="2:2">
      <c r="B15115" s="124"/>
    </row>
    <row r="15116" spans="2:2">
      <c r="B15116" s="124"/>
    </row>
    <row r="15117" spans="2:2">
      <c r="B15117" s="124"/>
    </row>
    <row r="15118" spans="2:2">
      <c r="B15118" s="124"/>
    </row>
    <row r="15119" spans="2:2">
      <c r="B15119" s="124"/>
    </row>
    <row r="15120" spans="2:2">
      <c r="B15120" s="124"/>
    </row>
    <row r="15121" spans="2:2">
      <c r="B15121" s="124"/>
    </row>
    <row r="15122" spans="2:2">
      <c r="B15122" s="124"/>
    </row>
    <row r="15123" spans="2:2">
      <c r="B15123" s="124"/>
    </row>
    <row r="15124" spans="2:2">
      <c r="B15124" s="124"/>
    </row>
    <row r="15125" spans="2:2">
      <c r="B15125" s="124"/>
    </row>
    <row r="15126" spans="2:2">
      <c r="B15126" s="124"/>
    </row>
    <row r="15127" spans="2:2">
      <c r="B15127" s="124"/>
    </row>
    <row r="15128" spans="2:2">
      <c r="B15128" s="124"/>
    </row>
    <row r="15129" spans="2:2">
      <c r="B15129" s="124"/>
    </row>
    <row r="15130" spans="2:2">
      <c r="B15130" s="124"/>
    </row>
    <row r="15131" spans="2:2">
      <c r="B15131" s="124"/>
    </row>
    <row r="15132" spans="2:2">
      <c r="B15132" s="124"/>
    </row>
    <row r="15133" spans="2:2">
      <c r="B15133" s="124"/>
    </row>
    <row r="15134" spans="2:2">
      <c r="B15134" s="124"/>
    </row>
    <row r="15135" spans="2:2">
      <c r="B15135" s="124"/>
    </row>
    <row r="15136" spans="2:2">
      <c r="B15136" s="124"/>
    </row>
    <row r="15137" spans="2:2">
      <c r="B15137" s="124"/>
    </row>
    <row r="15138" spans="2:2">
      <c r="B15138" s="124"/>
    </row>
    <row r="15139" spans="2:2">
      <c r="B15139" s="124"/>
    </row>
    <row r="15140" spans="2:2">
      <c r="B15140" s="124"/>
    </row>
    <row r="15141" spans="2:2">
      <c r="B15141" s="124"/>
    </row>
    <row r="15142" spans="2:2">
      <c r="B15142" s="124"/>
    </row>
    <row r="15143" spans="2:2">
      <c r="B15143" s="124"/>
    </row>
    <row r="15144" spans="2:2">
      <c r="B15144" s="124"/>
    </row>
    <row r="15145" spans="2:2">
      <c r="B15145" s="124"/>
    </row>
    <row r="15146" spans="2:2">
      <c r="B15146" s="124"/>
    </row>
    <row r="15147" spans="2:2">
      <c r="B15147" s="124"/>
    </row>
    <row r="15148" spans="2:2">
      <c r="B15148" s="124"/>
    </row>
    <row r="15149" spans="2:2">
      <c r="B15149" s="124"/>
    </row>
    <row r="15150" spans="2:2">
      <c r="B15150" s="124"/>
    </row>
    <row r="15151" spans="2:2">
      <c r="B15151" s="124"/>
    </row>
    <row r="15152" spans="2:2">
      <c r="B15152" s="124"/>
    </row>
    <row r="15153" spans="2:2">
      <c r="B15153" s="124"/>
    </row>
    <row r="15154" spans="2:2">
      <c r="B15154" s="124"/>
    </row>
    <row r="15155" spans="2:2">
      <c r="B15155" s="124"/>
    </row>
    <row r="15156" spans="2:2">
      <c r="B15156" s="124"/>
    </row>
    <row r="15157" spans="2:2">
      <c r="B15157" s="124"/>
    </row>
    <row r="15158" spans="2:2">
      <c r="B15158" s="124"/>
    </row>
    <row r="15159" spans="2:2">
      <c r="B15159" s="124"/>
    </row>
    <row r="15160" spans="2:2">
      <c r="B15160" s="124"/>
    </row>
    <row r="15161" spans="2:2">
      <c r="B15161" s="124"/>
    </row>
    <row r="15162" spans="2:2">
      <c r="B15162" s="124"/>
    </row>
    <row r="15163" spans="2:2">
      <c r="B15163" s="124"/>
    </row>
    <row r="15164" spans="2:2">
      <c r="B15164" s="124"/>
    </row>
    <row r="15165" spans="2:2">
      <c r="B15165" s="124"/>
    </row>
    <row r="15166" spans="2:2">
      <c r="B15166" s="124"/>
    </row>
    <row r="15167" spans="2:2">
      <c r="B15167" s="124"/>
    </row>
    <row r="15168" spans="2:2">
      <c r="B15168" s="124"/>
    </row>
    <row r="15169" spans="2:2">
      <c r="B15169" s="124"/>
    </row>
    <row r="15170" spans="2:2">
      <c r="B15170" s="124"/>
    </row>
    <row r="15171" spans="2:2">
      <c r="B15171" s="124"/>
    </row>
    <row r="15172" spans="2:2">
      <c r="B15172" s="124"/>
    </row>
    <row r="15173" spans="2:2">
      <c r="B15173" s="124"/>
    </row>
    <row r="15174" spans="2:2">
      <c r="B15174" s="124"/>
    </row>
    <row r="15175" spans="2:2">
      <c r="B15175" s="124"/>
    </row>
    <row r="15176" spans="2:2">
      <c r="B15176" s="124"/>
    </row>
    <row r="15177" spans="2:2">
      <c r="B15177" s="124"/>
    </row>
    <row r="15178" spans="2:2">
      <c r="B15178" s="124"/>
    </row>
    <row r="15179" spans="2:2">
      <c r="B15179" s="124"/>
    </row>
    <row r="15180" spans="2:2">
      <c r="B15180" s="124"/>
    </row>
    <row r="15181" spans="2:2">
      <c r="B15181" s="124"/>
    </row>
    <row r="15182" spans="2:2">
      <c r="B15182" s="124"/>
    </row>
    <row r="15183" spans="2:2">
      <c r="B15183" s="124"/>
    </row>
    <row r="15184" spans="2:2">
      <c r="B15184" s="124"/>
    </row>
    <row r="15185" spans="2:2">
      <c r="B15185" s="124"/>
    </row>
    <row r="15186" spans="2:2">
      <c r="B15186" s="124"/>
    </row>
    <row r="15187" spans="2:2">
      <c r="B15187" s="124"/>
    </row>
    <row r="15188" spans="2:2">
      <c r="B15188" s="124"/>
    </row>
    <row r="15189" spans="2:2">
      <c r="B15189" s="124"/>
    </row>
    <row r="15190" spans="2:2">
      <c r="B15190" s="124"/>
    </row>
    <row r="15191" spans="2:2">
      <c r="B15191" s="124"/>
    </row>
    <row r="15192" spans="2:2">
      <c r="B15192" s="124"/>
    </row>
    <row r="15193" spans="2:2">
      <c r="B15193" s="124"/>
    </row>
    <row r="15194" spans="2:2">
      <c r="B15194" s="124"/>
    </row>
    <row r="15195" spans="2:2">
      <c r="B15195" s="124"/>
    </row>
    <row r="15196" spans="2:2">
      <c r="B15196" s="124"/>
    </row>
    <row r="15197" spans="2:2">
      <c r="B15197" s="124"/>
    </row>
    <row r="15198" spans="2:2">
      <c r="B15198" s="124"/>
    </row>
    <row r="15199" spans="2:2">
      <c r="B15199" s="124"/>
    </row>
    <row r="15200" spans="2:2">
      <c r="B15200" s="124"/>
    </row>
    <row r="15201" spans="2:2">
      <c r="B15201" s="124"/>
    </row>
    <row r="15202" spans="2:2">
      <c r="B15202" s="124"/>
    </row>
    <row r="15203" spans="2:2">
      <c r="B15203" s="124"/>
    </row>
    <row r="15204" spans="2:2">
      <c r="B15204" s="124"/>
    </row>
    <row r="15205" spans="2:2">
      <c r="B15205" s="124"/>
    </row>
    <row r="15206" spans="2:2">
      <c r="B15206" s="124"/>
    </row>
    <row r="15207" spans="2:2">
      <c r="B15207" s="124"/>
    </row>
    <row r="15208" spans="2:2">
      <c r="B15208" s="124"/>
    </row>
    <row r="15209" spans="2:2">
      <c r="B15209" s="124"/>
    </row>
    <row r="15210" spans="2:2">
      <c r="B15210" s="124"/>
    </row>
    <row r="15211" spans="2:2">
      <c r="B15211" s="124"/>
    </row>
    <row r="15212" spans="2:2">
      <c r="B15212" s="124"/>
    </row>
    <row r="15213" spans="2:2">
      <c r="B15213" s="124"/>
    </row>
    <row r="15214" spans="2:2">
      <c r="B15214" s="124"/>
    </row>
    <row r="15215" spans="2:2">
      <c r="B15215" s="124"/>
    </row>
    <row r="15216" spans="2:2">
      <c r="B15216" s="124"/>
    </row>
    <row r="15217" spans="2:2">
      <c r="B15217" s="124"/>
    </row>
    <row r="15218" spans="2:2">
      <c r="B15218" s="124"/>
    </row>
    <row r="15219" spans="2:2">
      <c r="B15219" s="124"/>
    </row>
    <row r="15220" spans="2:2">
      <c r="B15220" s="124"/>
    </row>
    <row r="15221" spans="2:2">
      <c r="B15221" s="124"/>
    </row>
    <row r="15222" spans="2:2">
      <c r="B15222" s="124"/>
    </row>
    <row r="15223" spans="2:2">
      <c r="B15223" s="124"/>
    </row>
    <row r="15224" spans="2:2">
      <c r="B15224" s="124"/>
    </row>
    <row r="15225" spans="2:2">
      <c r="B15225" s="124"/>
    </row>
    <row r="15226" spans="2:2">
      <c r="B15226" s="124"/>
    </row>
    <row r="15227" spans="2:2">
      <c r="B15227" s="124"/>
    </row>
    <row r="15228" spans="2:2">
      <c r="B15228" s="124"/>
    </row>
    <row r="15229" spans="2:2">
      <c r="B15229" s="124"/>
    </row>
    <row r="15230" spans="2:2">
      <c r="B15230" s="124"/>
    </row>
    <row r="15231" spans="2:2">
      <c r="B15231" s="124"/>
    </row>
    <row r="15232" spans="2:2">
      <c r="B15232" s="124"/>
    </row>
    <row r="15233" spans="2:2">
      <c r="B15233" s="124"/>
    </row>
    <row r="15234" spans="2:2">
      <c r="B15234" s="124"/>
    </row>
    <row r="15235" spans="2:2">
      <c r="B15235" s="124"/>
    </row>
    <row r="15236" spans="2:2">
      <c r="B15236" s="124"/>
    </row>
    <row r="15237" spans="2:2">
      <c r="B15237" s="124"/>
    </row>
    <row r="15238" spans="2:2">
      <c r="B15238" s="124"/>
    </row>
    <row r="15239" spans="2:2">
      <c r="B15239" s="124"/>
    </row>
    <row r="15240" spans="2:2">
      <c r="B15240" s="124"/>
    </row>
    <row r="15241" spans="2:2">
      <c r="B15241" s="124"/>
    </row>
    <row r="15242" spans="2:2">
      <c r="B15242" s="124"/>
    </row>
    <row r="15243" spans="2:2">
      <c r="B15243" s="124"/>
    </row>
    <row r="15244" spans="2:2">
      <c r="B15244" s="124"/>
    </row>
    <row r="15245" spans="2:2">
      <c r="B15245" s="124"/>
    </row>
    <row r="15246" spans="2:2">
      <c r="B15246" s="124"/>
    </row>
    <row r="15247" spans="2:2">
      <c r="B15247" s="124"/>
    </row>
    <row r="15248" spans="2:2">
      <c r="B15248" s="124"/>
    </row>
    <row r="15249" spans="2:2">
      <c r="B15249" s="124"/>
    </row>
    <row r="15250" spans="2:2">
      <c r="B15250" s="124"/>
    </row>
    <row r="15251" spans="2:2">
      <c r="B15251" s="124"/>
    </row>
    <row r="15252" spans="2:2">
      <c r="B15252" s="124"/>
    </row>
    <row r="15253" spans="2:2">
      <c r="B15253" s="124"/>
    </row>
    <row r="15254" spans="2:2">
      <c r="B15254" s="124"/>
    </row>
    <row r="15255" spans="2:2">
      <c r="B15255" s="124"/>
    </row>
    <row r="15256" spans="2:2">
      <c r="B15256" s="124"/>
    </row>
    <row r="15257" spans="2:2">
      <c r="B15257" s="124"/>
    </row>
    <row r="15258" spans="2:2">
      <c r="B15258" s="124"/>
    </row>
    <row r="15259" spans="2:2">
      <c r="B15259" s="124"/>
    </row>
    <row r="15260" spans="2:2">
      <c r="B15260" s="124"/>
    </row>
    <row r="15261" spans="2:2">
      <c r="B15261" s="124"/>
    </row>
    <row r="15262" spans="2:2">
      <c r="B15262" s="124"/>
    </row>
    <row r="15263" spans="2:2">
      <c r="B15263" s="124"/>
    </row>
    <row r="15264" spans="2:2">
      <c r="B15264" s="124"/>
    </row>
    <row r="15265" spans="2:2">
      <c r="B15265" s="124"/>
    </row>
    <row r="15266" spans="2:2">
      <c r="B15266" s="124"/>
    </row>
    <row r="15267" spans="2:2">
      <c r="B15267" s="124"/>
    </row>
    <row r="15268" spans="2:2">
      <c r="B15268" s="124"/>
    </row>
    <row r="15269" spans="2:2">
      <c r="B15269" s="124"/>
    </row>
    <row r="15270" spans="2:2">
      <c r="B15270" s="124"/>
    </row>
    <row r="15271" spans="2:2">
      <c r="B15271" s="124"/>
    </row>
    <row r="15272" spans="2:2">
      <c r="B15272" s="124"/>
    </row>
    <row r="15273" spans="2:2">
      <c r="B15273" s="124"/>
    </row>
    <row r="15274" spans="2:2">
      <c r="B15274" s="124"/>
    </row>
    <row r="15275" spans="2:2">
      <c r="B15275" s="124"/>
    </row>
    <row r="15276" spans="2:2">
      <c r="B15276" s="124"/>
    </row>
    <row r="15277" spans="2:2">
      <c r="B15277" s="124"/>
    </row>
    <row r="15278" spans="2:2">
      <c r="B15278" s="124"/>
    </row>
    <row r="15279" spans="2:2">
      <c r="B15279" s="124"/>
    </row>
    <row r="15280" spans="2:2">
      <c r="B15280" s="124"/>
    </row>
    <row r="15281" spans="2:2">
      <c r="B15281" s="124"/>
    </row>
    <row r="15282" spans="2:2">
      <c r="B15282" s="124"/>
    </row>
    <row r="15283" spans="2:2">
      <c r="B15283" s="124"/>
    </row>
    <row r="15284" spans="2:2">
      <c r="B15284" s="124"/>
    </row>
    <row r="15285" spans="2:2">
      <c r="B15285" s="124"/>
    </row>
    <row r="15286" spans="2:2">
      <c r="B15286" s="124"/>
    </row>
    <row r="15287" spans="2:2">
      <c r="B15287" s="124"/>
    </row>
    <row r="15288" spans="2:2">
      <c r="B15288" s="124"/>
    </row>
    <row r="15289" spans="2:2">
      <c r="B15289" s="124"/>
    </row>
    <row r="15290" spans="2:2">
      <c r="B15290" s="124"/>
    </row>
    <row r="15291" spans="2:2">
      <c r="B15291" s="124"/>
    </row>
    <row r="15292" spans="2:2">
      <c r="B15292" s="124"/>
    </row>
    <row r="15293" spans="2:2">
      <c r="B15293" s="124"/>
    </row>
    <row r="15294" spans="2:2">
      <c r="B15294" s="124"/>
    </row>
    <row r="15295" spans="2:2">
      <c r="B15295" s="124"/>
    </row>
    <row r="15296" spans="2:2">
      <c r="B15296" s="124"/>
    </row>
    <row r="15297" spans="2:2">
      <c r="B15297" s="124"/>
    </row>
    <row r="15298" spans="2:2">
      <c r="B15298" s="124"/>
    </row>
    <row r="15299" spans="2:2">
      <c r="B15299" s="124"/>
    </row>
    <row r="15300" spans="2:2">
      <c r="B15300" s="124"/>
    </row>
    <row r="15301" spans="2:2">
      <c r="B15301" s="124"/>
    </row>
    <row r="15302" spans="2:2">
      <c r="B15302" s="124"/>
    </row>
    <row r="15303" spans="2:2">
      <c r="B15303" s="124"/>
    </row>
    <row r="15304" spans="2:2">
      <c r="B15304" s="124"/>
    </row>
    <row r="15305" spans="2:2">
      <c r="B15305" s="124"/>
    </row>
    <row r="15306" spans="2:2">
      <c r="B15306" s="124"/>
    </row>
    <row r="15307" spans="2:2">
      <c r="B15307" s="124"/>
    </row>
    <row r="15308" spans="2:2">
      <c r="B15308" s="124"/>
    </row>
    <row r="15309" spans="2:2">
      <c r="B15309" s="124"/>
    </row>
    <row r="15310" spans="2:2">
      <c r="B15310" s="124"/>
    </row>
    <row r="15311" spans="2:2">
      <c r="B15311" s="124"/>
    </row>
    <row r="15312" spans="2:2">
      <c r="B15312" s="124"/>
    </row>
    <row r="15313" spans="2:2">
      <c r="B15313" s="124"/>
    </row>
    <row r="15314" spans="2:2">
      <c r="B15314" s="124"/>
    </row>
    <row r="15315" spans="2:2">
      <c r="B15315" s="124"/>
    </row>
    <row r="15316" spans="2:2">
      <c r="B15316" s="124"/>
    </row>
    <row r="15317" spans="2:2">
      <c r="B15317" s="124"/>
    </row>
    <row r="15318" spans="2:2">
      <c r="B15318" s="124"/>
    </row>
    <row r="15319" spans="2:2">
      <c r="B15319" s="124"/>
    </row>
    <row r="15320" spans="2:2">
      <c r="B15320" s="124"/>
    </row>
    <row r="15321" spans="2:2">
      <c r="B15321" s="124"/>
    </row>
    <row r="15322" spans="2:2">
      <c r="B15322" s="124"/>
    </row>
    <row r="15323" spans="2:2">
      <c r="B15323" s="124"/>
    </row>
    <row r="15324" spans="2:2">
      <c r="B15324" s="124"/>
    </row>
    <row r="15325" spans="2:2">
      <c r="B15325" s="124"/>
    </row>
    <row r="15326" spans="2:2">
      <c r="B15326" s="124"/>
    </row>
    <row r="15327" spans="2:2">
      <c r="B15327" s="124"/>
    </row>
    <row r="15328" spans="2:2">
      <c r="B15328" s="124"/>
    </row>
    <row r="15329" spans="2:2">
      <c r="B15329" s="124"/>
    </row>
    <row r="15330" spans="2:2">
      <c r="B15330" s="124"/>
    </row>
    <row r="15331" spans="2:2">
      <c r="B15331" s="124"/>
    </row>
    <row r="15332" spans="2:2">
      <c r="B15332" s="124"/>
    </row>
    <row r="15333" spans="2:2">
      <c r="B15333" s="124"/>
    </row>
    <row r="15334" spans="2:2">
      <c r="B15334" s="124"/>
    </row>
    <row r="15335" spans="2:2">
      <c r="B15335" s="124"/>
    </row>
    <row r="15336" spans="2:2">
      <c r="B15336" s="124"/>
    </row>
    <row r="15337" spans="2:2">
      <c r="B15337" s="124"/>
    </row>
    <row r="15338" spans="2:2">
      <c r="B15338" s="124"/>
    </row>
    <row r="15339" spans="2:2">
      <c r="B15339" s="124"/>
    </row>
    <row r="15340" spans="2:2">
      <c r="B15340" s="124"/>
    </row>
    <row r="15341" spans="2:2">
      <c r="B15341" s="124"/>
    </row>
    <row r="15342" spans="2:2">
      <c r="B15342" s="124"/>
    </row>
    <row r="15343" spans="2:2">
      <c r="B15343" s="124"/>
    </row>
    <row r="15344" spans="2:2">
      <c r="B15344" s="124"/>
    </row>
    <row r="15345" spans="2:2">
      <c r="B15345" s="124"/>
    </row>
    <row r="15346" spans="2:2">
      <c r="B15346" s="124"/>
    </row>
    <row r="15347" spans="2:2">
      <c r="B15347" s="124"/>
    </row>
    <row r="15348" spans="2:2">
      <c r="B15348" s="124"/>
    </row>
    <row r="15349" spans="2:2">
      <c r="B15349" s="124"/>
    </row>
    <row r="15350" spans="2:2">
      <c r="B15350" s="124"/>
    </row>
    <row r="15351" spans="2:2">
      <c r="B15351" s="124"/>
    </row>
    <row r="15352" spans="2:2">
      <c r="B15352" s="124"/>
    </row>
    <row r="15353" spans="2:2">
      <c r="B15353" s="124"/>
    </row>
    <row r="15354" spans="2:2">
      <c r="B15354" s="124"/>
    </row>
    <row r="15355" spans="2:2">
      <c r="B15355" s="124"/>
    </row>
    <row r="15356" spans="2:2">
      <c r="B15356" s="124"/>
    </row>
    <row r="15357" spans="2:2">
      <c r="B15357" s="124"/>
    </row>
    <row r="15358" spans="2:2">
      <c r="B15358" s="124"/>
    </row>
    <row r="15359" spans="2:2">
      <c r="B15359" s="124"/>
    </row>
    <row r="15360" spans="2:2">
      <c r="B15360" s="124"/>
    </row>
    <row r="15361" spans="2:2">
      <c r="B15361" s="124"/>
    </row>
    <row r="15362" spans="2:2">
      <c r="B15362" s="124"/>
    </row>
    <row r="15363" spans="2:2">
      <c r="B15363" s="124"/>
    </row>
    <row r="15364" spans="2:2">
      <c r="B15364" s="124"/>
    </row>
    <row r="15365" spans="2:2">
      <c r="B15365" s="124"/>
    </row>
    <row r="15366" spans="2:2">
      <c r="B15366" s="124"/>
    </row>
    <row r="15367" spans="2:2">
      <c r="B15367" s="124"/>
    </row>
    <row r="15368" spans="2:2">
      <c r="B15368" s="124"/>
    </row>
    <row r="15369" spans="2:2">
      <c r="B15369" s="124"/>
    </row>
    <row r="15370" spans="2:2">
      <c r="B15370" s="124"/>
    </row>
    <row r="15371" spans="2:2">
      <c r="B15371" s="124"/>
    </row>
    <row r="15372" spans="2:2">
      <c r="B15372" s="124"/>
    </row>
    <row r="15373" spans="2:2">
      <c r="B15373" s="124"/>
    </row>
    <row r="15374" spans="2:2">
      <c r="B15374" s="124"/>
    </row>
    <row r="15375" spans="2:2">
      <c r="B15375" s="124"/>
    </row>
    <row r="15376" spans="2:2">
      <c r="B15376" s="124"/>
    </row>
    <row r="15377" spans="2:2">
      <c r="B15377" s="124"/>
    </row>
    <row r="15378" spans="2:2">
      <c r="B15378" s="124"/>
    </row>
    <row r="15379" spans="2:2">
      <c r="B15379" s="124"/>
    </row>
    <row r="15380" spans="2:2">
      <c r="B15380" s="124"/>
    </row>
    <row r="15381" spans="2:2">
      <c r="B15381" s="124"/>
    </row>
    <row r="15382" spans="2:2">
      <c r="B15382" s="124"/>
    </row>
    <row r="15383" spans="2:2">
      <c r="B15383" s="124"/>
    </row>
    <row r="15384" spans="2:2">
      <c r="B15384" s="124"/>
    </row>
    <row r="15385" spans="2:2">
      <c r="B15385" s="124"/>
    </row>
    <row r="15386" spans="2:2">
      <c r="B15386" s="124"/>
    </row>
    <row r="15387" spans="2:2">
      <c r="B15387" s="124"/>
    </row>
    <row r="15388" spans="2:2">
      <c r="B15388" s="124"/>
    </row>
    <row r="15389" spans="2:2">
      <c r="B15389" s="124"/>
    </row>
    <row r="15390" spans="2:2">
      <c r="B15390" s="124"/>
    </row>
    <row r="15391" spans="2:2">
      <c r="B15391" s="124"/>
    </row>
    <row r="15392" spans="2:2">
      <c r="B15392" s="124"/>
    </row>
    <row r="15393" spans="2:2">
      <c r="B15393" s="124"/>
    </row>
    <row r="15394" spans="2:2">
      <c r="B15394" s="124"/>
    </row>
    <row r="15395" spans="2:2">
      <c r="B15395" s="124"/>
    </row>
    <row r="15396" spans="2:2">
      <c r="B15396" s="124"/>
    </row>
    <row r="15397" spans="2:2">
      <c r="B15397" s="124"/>
    </row>
    <row r="15398" spans="2:2">
      <c r="B15398" s="124"/>
    </row>
    <row r="15399" spans="2:2">
      <c r="B15399" s="124"/>
    </row>
    <row r="15400" spans="2:2">
      <c r="B15400" s="124"/>
    </row>
    <row r="15401" spans="2:2">
      <c r="B15401" s="124"/>
    </row>
    <row r="15402" spans="2:2">
      <c r="B15402" s="124"/>
    </row>
    <row r="15403" spans="2:2">
      <c r="B15403" s="124"/>
    </row>
    <row r="15404" spans="2:2">
      <c r="B15404" s="124"/>
    </row>
    <row r="15405" spans="2:2">
      <c r="B15405" s="124"/>
    </row>
    <row r="15406" spans="2:2">
      <c r="B15406" s="124"/>
    </row>
    <row r="15407" spans="2:2">
      <c r="B15407" s="124"/>
    </row>
    <row r="15408" spans="2:2">
      <c r="B15408" s="124"/>
    </row>
    <row r="15409" spans="2:2">
      <c r="B15409" s="124"/>
    </row>
    <row r="15410" spans="2:2">
      <c r="B15410" s="124"/>
    </row>
    <row r="15411" spans="2:2">
      <c r="B15411" s="124"/>
    </row>
    <row r="15412" spans="2:2">
      <c r="B15412" s="124"/>
    </row>
    <row r="15413" spans="2:2">
      <c r="B15413" s="124"/>
    </row>
    <row r="15414" spans="2:2">
      <c r="B15414" s="124"/>
    </row>
    <row r="15415" spans="2:2">
      <c r="B15415" s="124"/>
    </row>
    <row r="15416" spans="2:2">
      <c r="B15416" s="124"/>
    </row>
    <row r="15417" spans="2:2">
      <c r="B15417" s="124"/>
    </row>
    <row r="15418" spans="2:2">
      <c r="B15418" s="124"/>
    </row>
    <row r="15419" spans="2:2">
      <c r="B15419" s="124"/>
    </row>
    <row r="15420" spans="2:2">
      <c r="B15420" s="124"/>
    </row>
    <row r="15421" spans="2:2">
      <c r="B15421" s="124"/>
    </row>
    <row r="15422" spans="2:2">
      <c r="B15422" s="124"/>
    </row>
    <row r="15423" spans="2:2">
      <c r="B15423" s="124"/>
    </row>
    <row r="15424" spans="2:2">
      <c r="B15424" s="124"/>
    </row>
    <row r="15425" spans="2:2">
      <c r="B15425" s="124"/>
    </row>
    <row r="15426" spans="2:2">
      <c r="B15426" s="124"/>
    </row>
    <row r="15427" spans="2:2">
      <c r="B15427" s="124"/>
    </row>
    <row r="15428" spans="2:2">
      <c r="B15428" s="124"/>
    </row>
    <row r="15429" spans="2:2">
      <c r="B15429" s="124"/>
    </row>
    <row r="15430" spans="2:2">
      <c r="B15430" s="124"/>
    </row>
    <row r="15431" spans="2:2">
      <c r="B15431" s="124"/>
    </row>
    <row r="15432" spans="2:2">
      <c r="B15432" s="124"/>
    </row>
    <row r="15433" spans="2:2">
      <c r="B15433" s="124"/>
    </row>
    <row r="15434" spans="2:2">
      <c r="B15434" s="124"/>
    </row>
    <row r="15435" spans="2:2">
      <c r="B15435" s="124"/>
    </row>
    <row r="15436" spans="2:2">
      <c r="B15436" s="124"/>
    </row>
    <row r="15437" spans="2:2">
      <c r="B15437" s="124"/>
    </row>
    <row r="15438" spans="2:2">
      <c r="B15438" s="124"/>
    </row>
    <row r="15439" spans="2:2">
      <c r="B15439" s="124"/>
    </row>
    <row r="15440" spans="2:2">
      <c r="B15440" s="124"/>
    </row>
    <row r="15441" spans="2:2">
      <c r="B15441" s="124"/>
    </row>
    <row r="15442" spans="2:2">
      <c r="B15442" s="124"/>
    </row>
    <row r="15443" spans="2:2">
      <c r="B15443" s="124"/>
    </row>
    <row r="15444" spans="2:2">
      <c r="B15444" s="124"/>
    </row>
    <row r="15445" spans="2:2">
      <c r="B15445" s="124"/>
    </row>
    <row r="15446" spans="2:2">
      <c r="B15446" s="124"/>
    </row>
    <row r="15447" spans="2:2">
      <c r="B15447" s="124"/>
    </row>
    <row r="15448" spans="2:2">
      <c r="B15448" s="124"/>
    </row>
    <row r="15449" spans="2:2">
      <c r="B15449" s="124"/>
    </row>
    <row r="15450" spans="2:2">
      <c r="B15450" s="124"/>
    </row>
    <row r="15451" spans="2:2">
      <c r="B15451" s="124"/>
    </row>
    <row r="15452" spans="2:2">
      <c r="B15452" s="124"/>
    </row>
    <row r="15453" spans="2:2">
      <c r="B15453" s="124"/>
    </row>
    <row r="15454" spans="2:2">
      <c r="B15454" s="124"/>
    </row>
    <row r="15455" spans="2:2">
      <c r="B15455" s="124"/>
    </row>
    <row r="15456" spans="2:2">
      <c r="B15456" s="124"/>
    </row>
    <row r="15457" spans="2:2">
      <c r="B15457" s="124"/>
    </row>
    <row r="15458" spans="2:2">
      <c r="B15458" s="124"/>
    </row>
    <row r="15459" spans="2:2">
      <c r="B15459" s="124"/>
    </row>
    <row r="15460" spans="2:2">
      <c r="B15460" s="124"/>
    </row>
    <row r="15461" spans="2:2">
      <c r="B15461" s="124"/>
    </row>
    <row r="15462" spans="2:2">
      <c r="B15462" s="124"/>
    </row>
    <row r="15463" spans="2:2">
      <c r="B15463" s="124"/>
    </row>
    <row r="15464" spans="2:2">
      <c r="B15464" s="124"/>
    </row>
    <row r="15465" spans="2:2">
      <c r="B15465" s="124"/>
    </row>
    <row r="15466" spans="2:2">
      <c r="B15466" s="124"/>
    </row>
    <row r="15467" spans="2:2">
      <c r="B15467" s="124"/>
    </row>
    <row r="15468" spans="2:2">
      <c r="B15468" s="124"/>
    </row>
    <row r="15469" spans="2:2">
      <c r="B15469" s="124"/>
    </row>
    <row r="15470" spans="2:2">
      <c r="B15470" s="124"/>
    </row>
    <row r="15471" spans="2:2">
      <c r="B15471" s="124"/>
    </row>
    <row r="15472" spans="2:2">
      <c r="B15472" s="124"/>
    </row>
    <row r="15473" spans="2:2">
      <c r="B15473" s="124"/>
    </row>
    <row r="15474" spans="2:2">
      <c r="B15474" s="124"/>
    </row>
    <row r="15475" spans="2:2">
      <c r="B15475" s="124"/>
    </row>
    <row r="15476" spans="2:2">
      <c r="B15476" s="124"/>
    </row>
    <row r="15477" spans="2:2">
      <c r="B15477" s="124"/>
    </row>
    <row r="15478" spans="2:2">
      <c r="B15478" s="124"/>
    </row>
    <row r="15479" spans="2:2">
      <c r="B15479" s="124"/>
    </row>
    <row r="15480" spans="2:2">
      <c r="B15480" s="124"/>
    </row>
    <row r="15481" spans="2:2">
      <c r="B15481" s="124"/>
    </row>
    <row r="15482" spans="2:2">
      <c r="B15482" s="124"/>
    </row>
    <row r="15483" spans="2:2">
      <c r="B15483" s="124"/>
    </row>
    <row r="15484" spans="2:2">
      <c r="B15484" s="124"/>
    </row>
    <row r="15485" spans="2:2">
      <c r="B15485" s="124"/>
    </row>
    <row r="15486" spans="2:2">
      <c r="B15486" s="124"/>
    </row>
    <row r="15487" spans="2:2">
      <c r="B15487" s="124"/>
    </row>
    <row r="15488" spans="2:2">
      <c r="B15488" s="124"/>
    </row>
    <row r="15489" spans="2:2">
      <c r="B15489" s="124"/>
    </row>
    <row r="15490" spans="2:2">
      <c r="B15490" s="124"/>
    </row>
    <row r="15491" spans="2:2">
      <c r="B15491" s="124"/>
    </row>
    <row r="15492" spans="2:2">
      <c r="B15492" s="124"/>
    </row>
    <row r="15493" spans="2:2">
      <c r="B15493" s="124"/>
    </row>
    <row r="15494" spans="2:2">
      <c r="B15494" s="124"/>
    </row>
    <row r="15495" spans="2:2">
      <c r="B15495" s="124"/>
    </row>
    <row r="15496" spans="2:2">
      <c r="B15496" s="124"/>
    </row>
    <row r="15497" spans="2:2">
      <c r="B15497" s="124"/>
    </row>
    <row r="15498" spans="2:2">
      <c r="B15498" s="124"/>
    </row>
    <row r="15499" spans="2:2">
      <c r="B15499" s="124"/>
    </row>
    <row r="15500" spans="2:2">
      <c r="B15500" s="124"/>
    </row>
    <row r="15501" spans="2:2">
      <c r="B15501" s="124"/>
    </row>
    <row r="15502" spans="2:2">
      <c r="B15502" s="124"/>
    </row>
    <row r="15503" spans="2:2">
      <c r="B15503" s="124"/>
    </row>
    <row r="15504" spans="2:2">
      <c r="B15504" s="124"/>
    </row>
    <row r="15505" spans="2:2">
      <c r="B15505" s="124"/>
    </row>
    <row r="15506" spans="2:2">
      <c r="B15506" s="124"/>
    </row>
    <row r="15507" spans="2:2">
      <c r="B15507" s="124"/>
    </row>
    <row r="15508" spans="2:2">
      <c r="B15508" s="124"/>
    </row>
    <row r="15509" spans="2:2">
      <c r="B15509" s="124"/>
    </row>
    <row r="15510" spans="2:2">
      <c r="B15510" s="124"/>
    </row>
    <row r="15511" spans="2:2">
      <c r="B15511" s="124"/>
    </row>
    <row r="15512" spans="2:2">
      <c r="B15512" s="124"/>
    </row>
    <row r="15513" spans="2:2">
      <c r="B15513" s="124"/>
    </row>
    <row r="15514" spans="2:2">
      <c r="B15514" s="124"/>
    </row>
    <row r="15515" spans="2:2">
      <c r="B15515" s="124"/>
    </row>
    <row r="15516" spans="2:2">
      <c r="B15516" s="124"/>
    </row>
    <row r="15517" spans="2:2">
      <c r="B15517" s="124"/>
    </row>
    <row r="15518" spans="2:2">
      <c r="B15518" s="124"/>
    </row>
    <row r="15519" spans="2:2">
      <c r="B15519" s="124"/>
    </row>
    <row r="15520" spans="2:2">
      <c r="B15520" s="124"/>
    </row>
    <row r="15521" spans="2:2">
      <c r="B15521" s="124"/>
    </row>
    <row r="15522" spans="2:2">
      <c r="B15522" s="124"/>
    </row>
    <row r="15523" spans="2:2">
      <c r="B15523" s="124"/>
    </row>
    <row r="15524" spans="2:2">
      <c r="B15524" s="124"/>
    </row>
    <row r="15525" spans="2:2">
      <c r="B15525" s="124"/>
    </row>
    <row r="15526" spans="2:2">
      <c r="B15526" s="124"/>
    </row>
    <row r="15527" spans="2:2">
      <c r="B15527" s="124"/>
    </row>
    <row r="15528" spans="2:2">
      <c r="B15528" s="124"/>
    </row>
    <row r="15529" spans="2:2">
      <c r="B15529" s="124"/>
    </row>
    <row r="15530" spans="2:2">
      <c r="B15530" s="124"/>
    </row>
    <row r="15531" spans="2:2">
      <c r="B15531" s="124"/>
    </row>
    <row r="15532" spans="2:2">
      <c r="B15532" s="124"/>
    </row>
    <row r="15533" spans="2:2">
      <c r="B15533" s="124"/>
    </row>
    <row r="15534" spans="2:2">
      <c r="B15534" s="124"/>
    </row>
    <row r="15535" spans="2:2">
      <c r="B15535" s="124"/>
    </row>
    <row r="15536" spans="2:2">
      <c r="B15536" s="124"/>
    </row>
    <row r="15537" spans="2:2">
      <c r="B15537" s="124"/>
    </row>
    <row r="15538" spans="2:2">
      <c r="B15538" s="124"/>
    </row>
    <row r="15539" spans="2:2">
      <c r="B15539" s="124"/>
    </row>
    <row r="15540" spans="2:2">
      <c r="B15540" s="124"/>
    </row>
    <row r="15541" spans="2:2">
      <c r="B15541" s="124"/>
    </row>
    <row r="15542" spans="2:2">
      <c r="B15542" s="124"/>
    </row>
    <row r="15543" spans="2:2">
      <c r="B15543" s="124"/>
    </row>
    <row r="15544" spans="2:2">
      <c r="B15544" s="124"/>
    </row>
    <row r="15545" spans="2:2">
      <c r="B15545" s="124"/>
    </row>
    <row r="15546" spans="2:2">
      <c r="B15546" s="124"/>
    </row>
    <row r="15547" spans="2:2">
      <c r="B15547" s="124"/>
    </row>
    <row r="15548" spans="2:2">
      <c r="B15548" s="124"/>
    </row>
    <row r="15549" spans="2:2">
      <c r="B15549" s="124"/>
    </row>
    <row r="15550" spans="2:2">
      <c r="B15550" s="124"/>
    </row>
    <row r="15551" spans="2:2">
      <c r="B15551" s="124"/>
    </row>
    <row r="15552" spans="2:2">
      <c r="B15552" s="124"/>
    </row>
    <row r="15553" spans="2:2">
      <c r="B15553" s="124"/>
    </row>
    <row r="15554" spans="2:2">
      <c r="B15554" s="124"/>
    </row>
    <row r="15555" spans="2:2">
      <c r="B15555" s="124"/>
    </row>
    <row r="15556" spans="2:2">
      <c r="B15556" s="124"/>
    </row>
    <row r="15557" spans="2:2">
      <c r="B15557" s="124"/>
    </row>
    <row r="15558" spans="2:2">
      <c r="B15558" s="124"/>
    </row>
    <row r="15559" spans="2:2">
      <c r="B15559" s="124"/>
    </row>
    <row r="15560" spans="2:2">
      <c r="B15560" s="124"/>
    </row>
    <row r="15561" spans="2:2">
      <c r="B15561" s="124"/>
    </row>
    <row r="15562" spans="2:2">
      <c r="B15562" s="124"/>
    </row>
    <row r="15563" spans="2:2">
      <c r="B15563" s="124"/>
    </row>
    <row r="15564" spans="2:2">
      <c r="B15564" s="124"/>
    </row>
    <row r="15565" spans="2:2">
      <c r="B15565" s="124"/>
    </row>
    <row r="15566" spans="2:2">
      <c r="B15566" s="124"/>
    </row>
    <row r="15567" spans="2:2">
      <c r="B15567" s="124"/>
    </row>
    <row r="15568" spans="2:2">
      <c r="B15568" s="124"/>
    </row>
    <row r="15569" spans="2:2">
      <c r="B15569" s="124"/>
    </row>
    <row r="15570" spans="2:2">
      <c r="B15570" s="124"/>
    </row>
    <row r="15571" spans="2:2">
      <c r="B15571" s="124"/>
    </row>
    <row r="15572" spans="2:2">
      <c r="B15572" s="124"/>
    </row>
    <row r="15573" spans="2:2">
      <c r="B15573" s="124"/>
    </row>
    <row r="15574" spans="2:2">
      <c r="B15574" s="124"/>
    </row>
    <row r="15575" spans="2:2">
      <c r="B15575" s="124"/>
    </row>
    <row r="15576" spans="2:2">
      <c r="B15576" s="124"/>
    </row>
    <row r="15577" spans="2:2">
      <c r="B15577" s="124"/>
    </row>
    <row r="15578" spans="2:2">
      <c r="B15578" s="124"/>
    </row>
    <row r="15579" spans="2:2">
      <c r="B15579" s="124"/>
    </row>
    <row r="15580" spans="2:2">
      <c r="B15580" s="124"/>
    </row>
    <row r="15581" spans="2:2">
      <c r="B15581" s="124"/>
    </row>
    <row r="15582" spans="2:2">
      <c r="B15582" s="124"/>
    </row>
    <row r="15583" spans="2:2">
      <c r="B15583" s="124"/>
    </row>
    <row r="15584" spans="2:2">
      <c r="B15584" s="124"/>
    </row>
    <row r="15585" spans="2:2">
      <c r="B15585" s="124"/>
    </row>
    <row r="15586" spans="2:2">
      <c r="B15586" s="124"/>
    </row>
    <row r="15587" spans="2:2">
      <c r="B15587" s="124"/>
    </row>
    <row r="15588" spans="2:2">
      <c r="B15588" s="124"/>
    </row>
    <row r="15589" spans="2:2">
      <c r="B15589" s="124"/>
    </row>
    <row r="15590" spans="2:2">
      <c r="B15590" s="124"/>
    </row>
    <row r="15591" spans="2:2">
      <c r="B15591" s="124"/>
    </row>
    <row r="15592" spans="2:2">
      <c r="B15592" s="124"/>
    </row>
    <row r="15593" spans="2:2">
      <c r="B15593" s="124"/>
    </row>
    <row r="15594" spans="2:2">
      <c r="B15594" s="124"/>
    </row>
    <row r="15595" spans="2:2">
      <c r="B15595" s="124"/>
    </row>
    <row r="15596" spans="2:2">
      <c r="B15596" s="124"/>
    </row>
    <row r="15597" spans="2:2">
      <c r="B15597" s="124"/>
    </row>
    <row r="15598" spans="2:2">
      <c r="B15598" s="124"/>
    </row>
    <row r="15599" spans="2:2">
      <c r="B15599" s="124"/>
    </row>
    <row r="15600" spans="2:2">
      <c r="B15600" s="124"/>
    </row>
    <row r="15601" spans="2:2">
      <c r="B15601" s="124"/>
    </row>
    <row r="15602" spans="2:2">
      <c r="B15602" s="124"/>
    </row>
    <row r="15603" spans="2:2">
      <c r="B15603" s="124"/>
    </row>
    <row r="15604" spans="2:2">
      <c r="B15604" s="124"/>
    </row>
    <row r="15605" spans="2:2">
      <c r="B15605" s="124"/>
    </row>
    <row r="15606" spans="2:2">
      <c r="B15606" s="124"/>
    </row>
    <row r="15607" spans="2:2">
      <c r="B15607" s="124"/>
    </row>
    <row r="15608" spans="2:2">
      <c r="B15608" s="124"/>
    </row>
    <row r="15609" spans="2:2">
      <c r="B15609" s="124"/>
    </row>
    <row r="15610" spans="2:2">
      <c r="B15610" s="124"/>
    </row>
    <row r="15611" spans="2:2">
      <c r="B15611" s="124"/>
    </row>
    <row r="15612" spans="2:2">
      <c r="B15612" s="124"/>
    </row>
    <row r="15613" spans="2:2">
      <c r="B15613" s="124"/>
    </row>
    <row r="15614" spans="2:2">
      <c r="B15614" s="124"/>
    </row>
    <row r="15615" spans="2:2">
      <c r="B15615" s="124"/>
    </row>
    <row r="15616" spans="2:2">
      <c r="B15616" s="124"/>
    </row>
    <row r="15617" spans="2:2">
      <c r="B15617" s="124"/>
    </row>
    <row r="15618" spans="2:2">
      <c r="B15618" s="124"/>
    </row>
    <row r="15619" spans="2:2">
      <c r="B15619" s="124"/>
    </row>
    <row r="15620" spans="2:2">
      <c r="B15620" s="124"/>
    </row>
    <row r="15621" spans="2:2">
      <c r="B15621" s="124"/>
    </row>
    <row r="15622" spans="2:2">
      <c r="B15622" s="124"/>
    </row>
    <row r="15623" spans="2:2">
      <c r="B15623" s="124"/>
    </row>
    <row r="15624" spans="2:2">
      <c r="B15624" s="124"/>
    </row>
    <row r="15625" spans="2:2">
      <c r="B15625" s="124"/>
    </row>
    <row r="15626" spans="2:2">
      <c r="B15626" s="124"/>
    </row>
    <row r="15627" spans="2:2">
      <c r="B15627" s="124"/>
    </row>
    <row r="15628" spans="2:2">
      <c r="B15628" s="124"/>
    </row>
    <row r="15629" spans="2:2">
      <c r="B15629" s="124"/>
    </row>
    <row r="15630" spans="2:2">
      <c r="B15630" s="124"/>
    </row>
    <row r="15631" spans="2:2">
      <c r="B15631" s="124"/>
    </row>
    <row r="15632" spans="2:2">
      <c r="B15632" s="124"/>
    </row>
    <row r="15633" spans="2:2">
      <c r="B15633" s="124"/>
    </row>
    <row r="15634" spans="2:2">
      <c r="B15634" s="124"/>
    </row>
    <row r="15635" spans="2:2">
      <c r="B15635" s="124"/>
    </row>
    <row r="15636" spans="2:2">
      <c r="B15636" s="124"/>
    </row>
    <row r="15637" spans="2:2">
      <c r="B15637" s="124"/>
    </row>
    <row r="15638" spans="2:2">
      <c r="B15638" s="124"/>
    </row>
    <row r="15639" spans="2:2">
      <c r="B15639" s="124"/>
    </row>
    <row r="15640" spans="2:2">
      <c r="B15640" s="124"/>
    </row>
    <row r="15641" spans="2:2">
      <c r="B15641" s="124"/>
    </row>
    <row r="15642" spans="2:2">
      <c r="B15642" s="124"/>
    </row>
    <row r="15643" spans="2:2">
      <c r="B15643" s="124"/>
    </row>
    <row r="15644" spans="2:2">
      <c r="B15644" s="124"/>
    </row>
    <row r="15645" spans="2:2">
      <c r="B15645" s="124"/>
    </row>
    <row r="15646" spans="2:2">
      <c r="B15646" s="124"/>
    </row>
    <row r="15647" spans="2:2">
      <c r="B15647" s="124"/>
    </row>
    <row r="15648" spans="2:2">
      <c r="B15648" s="124"/>
    </row>
    <row r="15649" spans="2:2">
      <c r="B15649" s="124"/>
    </row>
    <row r="15650" spans="2:2">
      <c r="B15650" s="124"/>
    </row>
    <row r="15651" spans="2:2">
      <c r="B15651" s="124"/>
    </row>
    <row r="15652" spans="2:2">
      <c r="B15652" s="124"/>
    </row>
    <row r="15653" spans="2:2">
      <c r="B15653" s="124"/>
    </row>
    <row r="15654" spans="2:2">
      <c r="B15654" s="124"/>
    </row>
    <row r="15655" spans="2:2">
      <c r="B15655" s="124"/>
    </row>
    <row r="15656" spans="2:2">
      <c r="B15656" s="124"/>
    </row>
    <row r="15657" spans="2:2">
      <c r="B15657" s="124"/>
    </row>
    <row r="15658" spans="2:2">
      <c r="B15658" s="124"/>
    </row>
    <row r="15659" spans="2:2">
      <c r="B15659" s="124"/>
    </row>
    <row r="15660" spans="2:2">
      <c r="B15660" s="124"/>
    </row>
    <row r="15661" spans="2:2">
      <c r="B15661" s="124"/>
    </row>
    <row r="15662" spans="2:2">
      <c r="B15662" s="124"/>
    </row>
    <row r="15663" spans="2:2">
      <c r="B15663" s="124"/>
    </row>
    <row r="15664" spans="2:2">
      <c r="B15664" s="124"/>
    </row>
    <row r="15665" spans="2:2">
      <c r="B15665" s="124"/>
    </row>
    <row r="15666" spans="2:2">
      <c r="B15666" s="124"/>
    </row>
    <row r="15667" spans="2:2">
      <c r="B15667" s="124"/>
    </row>
    <row r="15668" spans="2:2">
      <c r="B15668" s="124"/>
    </row>
    <row r="15669" spans="2:2">
      <c r="B15669" s="124"/>
    </row>
    <row r="15670" spans="2:2">
      <c r="B15670" s="124"/>
    </row>
    <row r="15671" spans="2:2">
      <c r="B15671" s="124"/>
    </row>
    <row r="15672" spans="2:2">
      <c r="B15672" s="124"/>
    </row>
    <row r="15673" spans="2:2">
      <c r="B15673" s="124"/>
    </row>
    <row r="15674" spans="2:2">
      <c r="B15674" s="124"/>
    </row>
    <row r="15675" spans="2:2">
      <c r="B15675" s="124"/>
    </row>
    <row r="15676" spans="2:2">
      <c r="B15676" s="124"/>
    </row>
    <row r="15677" spans="2:2">
      <c r="B15677" s="124"/>
    </row>
    <row r="15678" spans="2:2">
      <c r="B15678" s="124"/>
    </row>
    <row r="15679" spans="2:2">
      <c r="B15679" s="124"/>
    </row>
    <row r="15680" spans="2:2">
      <c r="B15680" s="124"/>
    </row>
    <row r="15681" spans="2:2">
      <c r="B15681" s="124"/>
    </row>
    <row r="15682" spans="2:2">
      <c r="B15682" s="124"/>
    </row>
    <row r="15683" spans="2:2">
      <c r="B15683" s="124"/>
    </row>
    <row r="15684" spans="2:2">
      <c r="B15684" s="124"/>
    </row>
    <row r="15685" spans="2:2">
      <c r="B15685" s="124"/>
    </row>
    <row r="15686" spans="2:2">
      <c r="B15686" s="124"/>
    </row>
    <row r="15687" spans="2:2">
      <c r="B15687" s="124"/>
    </row>
    <row r="15688" spans="2:2">
      <c r="B15688" s="124"/>
    </row>
    <row r="15689" spans="2:2">
      <c r="B15689" s="124"/>
    </row>
    <row r="15690" spans="2:2">
      <c r="B15690" s="124"/>
    </row>
    <row r="15691" spans="2:2">
      <c r="B15691" s="124"/>
    </row>
    <row r="15692" spans="2:2">
      <c r="B15692" s="124"/>
    </row>
    <row r="15693" spans="2:2">
      <c r="B15693" s="124"/>
    </row>
    <row r="15694" spans="2:2">
      <c r="B15694" s="124"/>
    </row>
    <row r="15695" spans="2:2">
      <c r="B15695" s="124"/>
    </row>
    <row r="15696" spans="2:2">
      <c r="B15696" s="124"/>
    </row>
    <row r="15697" spans="2:2">
      <c r="B15697" s="124"/>
    </row>
    <row r="15698" spans="2:2">
      <c r="B15698" s="124"/>
    </row>
    <row r="15699" spans="2:2">
      <c r="B15699" s="124"/>
    </row>
    <row r="15700" spans="2:2">
      <c r="B15700" s="124"/>
    </row>
    <row r="15701" spans="2:2">
      <c r="B15701" s="124"/>
    </row>
    <row r="15702" spans="2:2">
      <c r="B15702" s="124"/>
    </row>
    <row r="15703" spans="2:2">
      <c r="B15703" s="124"/>
    </row>
    <row r="15704" spans="2:2">
      <c r="B15704" s="124"/>
    </row>
    <row r="15705" spans="2:2">
      <c r="B15705" s="124"/>
    </row>
    <row r="15706" spans="2:2">
      <c r="B15706" s="124"/>
    </row>
    <row r="15707" spans="2:2">
      <c r="B15707" s="124"/>
    </row>
    <row r="15708" spans="2:2">
      <c r="B15708" s="124"/>
    </row>
    <row r="15709" spans="2:2">
      <c r="B15709" s="124"/>
    </row>
    <row r="15710" spans="2:2">
      <c r="B15710" s="124"/>
    </row>
    <row r="15711" spans="2:2">
      <c r="B15711" s="124"/>
    </row>
    <row r="15712" spans="2:2">
      <c r="B15712" s="124"/>
    </row>
    <row r="15713" spans="2:2">
      <c r="B15713" s="124"/>
    </row>
    <row r="15714" spans="2:2">
      <c r="B15714" s="124"/>
    </row>
    <row r="15715" spans="2:2">
      <c r="B15715" s="124"/>
    </row>
    <row r="15716" spans="2:2">
      <c r="B15716" s="124"/>
    </row>
    <row r="15717" spans="2:2">
      <c r="B15717" s="124"/>
    </row>
    <row r="15718" spans="2:2">
      <c r="B15718" s="124"/>
    </row>
    <row r="15719" spans="2:2">
      <c r="B15719" s="124"/>
    </row>
    <row r="15720" spans="2:2">
      <c r="B15720" s="124"/>
    </row>
    <row r="15721" spans="2:2">
      <c r="B15721" s="124"/>
    </row>
    <row r="15722" spans="2:2">
      <c r="B15722" s="124"/>
    </row>
    <row r="15723" spans="2:2">
      <c r="B15723" s="124"/>
    </row>
    <row r="15724" spans="2:2">
      <c r="B15724" s="124"/>
    </row>
    <row r="15725" spans="2:2">
      <c r="B15725" s="124"/>
    </row>
    <row r="15726" spans="2:2">
      <c r="B15726" s="124"/>
    </row>
    <row r="15727" spans="2:2">
      <c r="B15727" s="124"/>
    </row>
    <row r="15728" spans="2:2">
      <c r="B15728" s="124"/>
    </row>
    <row r="15729" spans="2:2">
      <c r="B15729" s="124"/>
    </row>
    <row r="15730" spans="2:2">
      <c r="B15730" s="124"/>
    </row>
    <row r="15731" spans="2:2">
      <c r="B15731" s="124"/>
    </row>
    <row r="15732" spans="2:2">
      <c r="B15732" s="124"/>
    </row>
    <row r="15733" spans="2:2">
      <c r="B15733" s="124"/>
    </row>
    <row r="15734" spans="2:2">
      <c r="B15734" s="124"/>
    </row>
    <row r="15735" spans="2:2">
      <c r="B15735" s="124"/>
    </row>
    <row r="15736" spans="2:2">
      <c r="B15736" s="124"/>
    </row>
    <row r="15737" spans="2:2">
      <c r="B15737" s="124"/>
    </row>
    <row r="15738" spans="2:2">
      <c r="B15738" s="124"/>
    </row>
    <row r="15739" spans="2:2">
      <c r="B15739" s="124"/>
    </row>
    <row r="15740" spans="2:2">
      <c r="B15740" s="124"/>
    </row>
    <row r="15741" spans="2:2">
      <c r="B15741" s="124"/>
    </row>
    <row r="15742" spans="2:2">
      <c r="B15742" s="124"/>
    </row>
    <row r="15743" spans="2:2">
      <c r="B15743" s="124"/>
    </row>
    <row r="15744" spans="2:2">
      <c r="B15744" s="124"/>
    </row>
    <row r="15745" spans="2:2">
      <c r="B15745" s="124"/>
    </row>
    <row r="15746" spans="2:2">
      <c r="B15746" s="124"/>
    </row>
    <row r="15747" spans="2:2">
      <c r="B15747" s="124"/>
    </row>
    <row r="15748" spans="2:2">
      <c r="B15748" s="124"/>
    </row>
    <row r="15749" spans="2:2">
      <c r="B15749" s="124"/>
    </row>
    <row r="15750" spans="2:2">
      <c r="B15750" s="124"/>
    </row>
    <row r="15751" spans="2:2">
      <c r="B15751" s="124"/>
    </row>
    <row r="15752" spans="2:2">
      <c r="B15752" s="124"/>
    </row>
    <row r="15753" spans="2:2">
      <c r="B15753" s="124"/>
    </row>
    <row r="15754" spans="2:2">
      <c r="B15754" s="124"/>
    </row>
    <row r="15755" spans="2:2">
      <c r="B15755" s="124"/>
    </row>
    <row r="15756" spans="2:2">
      <c r="B15756" s="124"/>
    </row>
    <row r="15757" spans="2:2">
      <c r="B15757" s="124"/>
    </row>
    <row r="15758" spans="2:2">
      <c r="B15758" s="124"/>
    </row>
    <row r="15759" spans="2:2">
      <c r="B15759" s="124"/>
    </row>
    <row r="15760" spans="2:2">
      <c r="B15760" s="124"/>
    </row>
    <row r="15761" spans="2:2">
      <c r="B15761" s="124"/>
    </row>
    <row r="15762" spans="2:2">
      <c r="B15762" s="124"/>
    </row>
    <row r="15763" spans="2:2">
      <c r="B15763" s="124"/>
    </row>
    <row r="15764" spans="2:2">
      <c r="B15764" s="124"/>
    </row>
    <row r="15765" spans="2:2">
      <c r="B15765" s="124"/>
    </row>
    <row r="15766" spans="2:2">
      <c r="B15766" s="124"/>
    </row>
    <row r="15767" spans="2:2">
      <c r="B15767" s="124"/>
    </row>
    <row r="15768" spans="2:2">
      <c r="B15768" s="124"/>
    </row>
    <row r="15769" spans="2:2">
      <c r="B15769" s="124"/>
    </row>
    <row r="15770" spans="2:2">
      <c r="B15770" s="124"/>
    </row>
    <row r="15771" spans="2:2">
      <c r="B15771" s="124"/>
    </row>
    <row r="15772" spans="2:2">
      <c r="B15772" s="124"/>
    </row>
    <row r="15773" spans="2:2">
      <c r="B15773" s="124"/>
    </row>
    <row r="15774" spans="2:2">
      <c r="B15774" s="124"/>
    </row>
    <row r="15775" spans="2:2">
      <c r="B15775" s="124"/>
    </row>
    <row r="15776" spans="2:2">
      <c r="B15776" s="124"/>
    </row>
    <row r="15777" spans="2:2">
      <c r="B15777" s="124"/>
    </row>
    <row r="15778" spans="2:2">
      <c r="B15778" s="124"/>
    </row>
    <row r="15779" spans="2:2">
      <c r="B15779" s="124"/>
    </row>
    <row r="15780" spans="2:2">
      <c r="B15780" s="124"/>
    </row>
    <row r="15781" spans="2:2">
      <c r="B15781" s="124"/>
    </row>
    <row r="15782" spans="2:2">
      <c r="B15782" s="124"/>
    </row>
    <row r="15783" spans="2:2">
      <c r="B15783" s="124"/>
    </row>
    <row r="15784" spans="2:2">
      <c r="B15784" s="124"/>
    </row>
    <row r="15785" spans="2:2">
      <c r="B15785" s="124"/>
    </row>
    <row r="15786" spans="2:2">
      <c r="B15786" s="124"/>
    </row>
    <row r="15787" spans="2:2">
      <c r="B15787" s="124"/>
    </row>
    <row r="15788" spans="2:2">
      <c r="B15788" s="124"/>
    </row>
    <row r="15789" spans="2:2">
      <c r="B15789" s="124"/>
    </row>
    <row r="15790" spans="2:2">
      <c r="B15790" s="124"/>
    </row>
    <row r="15791" spans="2:2">
      <c r="B15791" s="124"/>
    </row>
    <row r="15792" spans="2:2">
      <c r="B15792" s="124"/>
    </row>
    <row r="15793" spans="2:2">
      <c r="B15793" s="124"/>
    </row>
    <row r="15794" spans="2:2">
      <c r="B15794" s="124"/>
    </row>
    <row r="15795" spans="2:2">
      <c r="B15795" s="124"/>
    </row>
    <row r="15796" spans="2:2">
      <c r="B15796" s="124"/>
    </row>
    <row r="15797" spans="2:2">
      <c r="B15797" s="124"/>
    </row>
    <row r="15798" spans="2:2">
      <c r="B15798" s="124"/>
    </row>
    <row r="15799" spans="2:2">
      <c r="B15799" s="124"/>
    </row>
    <row r="15800" spans="2:2">
      <c r="B15800" s="124"/>
    </row>
    <row r="15801" spans="2:2">
      <c r="B15801" s="124"/>
    </row>
    <row r="15802" spans="2:2">
      <c r="B15802" s="124"/>
    </row>
    <row r="15803" spans="2:2">
      <c r="B15803" s="124"/>
    </row>
    <row r="15804" spans="2:2">
      <c r="B15804" s="124"/>
    </row>
    <row r="15805" spans="2:2">
      <c r="B15805" s="124"/>
    </row>
    <row r="15806" spans="2:2">
      <c r="B15806" s="124"/>
    </row>
    <row r="15807" spans="2:2">
      <c r="B15807" s="124"/>
    </row>
    <row r="15808" spans="2:2">
      <c r="B15808" s="124"/>
    </row>
    <row r="15809" spans="2:2">
      <c r="B15809" s="124"/>
    </row>
    <row r="15810" spans="2:2">
      <c r="B15810" s="124"/>
    </row>
    <row r="15811" spans="2:2">
      <c r="B15811" s="124"/>
    </row>
    <row r="15812" spans="2:2">
      <c r="B15812" s="124"/>
    </row>
    <row r="15813" spans="2:2">
      <c r="B15813" s="124"/>
    </row>
    <row r="15814" spans="2:2">
      <c r="B15814" s="124"/>
    </row>
    <row r="15815" spans="2:2">
      <c r="B15815" s="124"/>
    </row>
    <row r="15816" spans="2:2">
      <c r="B15816" s="124"/>
    </row>
    <row r="15817" spans="2:2">
      <c r="B15817" s="124"/>
    </row>
    <row r="15818" spans="2:2">
      <c r="B15818" s="124"/>
    </row>
    <row r="15819" spans="2:2">
      <c r="B15819" s="124"/>
    </row>
    <row r="15820" spans="2:2">
      <c r="B15820" s="124"/>
    </row>
    <row r="15821" spans="2:2">
      <c r="B15821" s="124"/>
    </row>
    <row r="15822" spans="2:2">
      <c r="B15822" s="124"/>
    </row>
    <row r="15823" spans="2:2">
      <c r="B15823" s="124"/>
    </row>
    <row r="15824" spans="2:2">
      <c r="B15824" s="124"/>
    </row>
    <row r="15825" spans="2:2">
      <c r="B15825" s="124"/>
    </row>
    <row r="15826" spans="2:2">
      <c r="B15826" s="124"/>
    </row>
    <row r="15827" spans="2:2">
      <c r="B15827" s="124"/>
    </row>
    <row r="15828" spans="2:2">
      <c r="B15828" s="124"/>
    </row>
    <row r="15829" spans="2:2">
      <c r="B15829" s="124"/>
    </row>
    <row r="15830" spans="2:2">
      <c r="B15830" s="124"/>
    </row>
    <row r="15831" spans="2:2">
      <c r="B15831" s="124"/>
    </row>
    <row r="15832" spans="2:2">
      <c r="B15832" s="124"/>
    </row>
    <row r="15833" spans="2:2">
      <c r="B15833" s="124"/>
    </row>
    <row r="15834" spans="2:2">
      <c r="B15834" s="124"/>
    </row>
    <row r="15835" spans="2:2">
      <c r="B15835" s="124"/>
    </row>
    <row r="15836" spans="2:2">
      <c r="B15836" s="124"/>
    </row>
    <row r="15837" spans="2:2">
      <c r="B15837" s="124"/>
    </row>
    <row r="15838" spans="2:2">
      <c r="B15838" s="124"/>
    </row>
    <row r="15839" spans="2:2">
      <c r="B15839" s="124"/>
    </row>
    <row r="15840" spans="2:2">
      <c r="B15840" s="124"/>
    </row>
    <row r="15841" spans="2:2">
      <c r="B15841" s="124"/>
    </row>
    <row r="15842" spans="2:2">
      <c r="B15842" s="124"/>
    </row>
    <row r="15843" spans="2:2">
      <c r="B15843" s="124"/>
    </row>
    <row r="15844" spans="2:2">
      <c r="B15844" s="124"/>
    </row>
    <row r="15845" spans="2:2">
      <c r="B15845" s="124"/>
    </row>
    <row r="15846" spans="2:2">
      <c r="B15846" s="124"/>
    </row>
    <row r="15847" spans="2:2">
      <c r="B15847" s="124"/>
    </row>
    <row r="15848" spans="2:2">
      <c r="B15848" s="124"/>
    </row>
    <row r="15849" spans="2:2">
      <c r="B15849" s="124"/>
    </row>
    <row r="15850" spans="2:2">
      <c r="B15850" s="124"/>
    </row>
    <row r="15851" spans="2:2">
      <c r="B15851" s="124"/>
    </row>
    <row r="15852" spans="2:2">
      <c r="B15852" s="124"/>
    </row>
    <row r="15853" spans="2:2">
      <c r="B15853" s="124"/>
    </row>
    <row r="15854" spans="2:2">
      <c r="B15854" s="124"/>
    </row>
    <row r="15855" spans="2:2">
      <c r="B15855" s="124"/>
    </row>
    <row r="15856" spans="2:2">
      <c r="B15856" s="124"/>
    </row>
    <row r="15857" spans="2:2">
      <c r="B15857" s="124"/>
    </row>
    <row r="15858" spans="2:2">
      <c r="B15858" s="124"/>
    </row>
    <row r="15859" spans="2:2">
      <c r="B15859" s="124"/>
    </row>
    <row r="15860" spans="2:2">
      <c r="B15860" s="124"/>
    </row>
    <row r="15861" spans="2:2">
      <c r="B15861" s="124"/>
    </row>
    <row r="15862" spans="2:2">
      <c r="B15862" s="124"/>
    </row>
    <row r="15863" spans="2:2">
      <c r="B15863" s="124"/>
    </row>
    <row r="15864" spans="2:2">
      <c r="B15864" s="124"/>
    </row>
    <row r="15865" spans="2:2">
      <c r="B15865" s="124"/>
    </row>
    <row r="15866" spans="2:2">
      <c r="B15866" s="124"/>
    </row>
    <row r="15867" spans="2:2">
      <c r="B15867" s="124"/>
    </row>
    <row r="15868" spans="2:2">
      <c r="B15868" s="124"/>
    </row>
    <row r="15869" spans="2:2">
      <c r="B15869" s="124"/>
    </row>
    <row r="15870" spans="2:2">
      <c r="B15870" s="124"/>
    </row>
    <row r="15871" spans="2:2">
      <c r="B15871" s="124"/>
    </row>
    <row r="15872" spans="2:2">
      <c r="B15872" s="124"/>
    </row>
    <row r="15873" spans="2:2">
      <c r="B15873" s="124"/>
    </row>
    <row r="15874" spans="2:2">
      <c r="B15874" s="124"/>
    </row>
    <row r="15875" spans="2:2">
      <c r="B15875" s="124"/>
    </row>
    <row r="15876" spans="2:2">
      <c r="B15876" s="124"/>
    </row>
    <row r="15877" spans="2:2">
      <c r="B15877" s="124"/>
    </row>
    <row r="15878" spans="2:2">
      <c r="B15878" s="124"/>
    </row>
    <row r="15879" spans="2:2">
      <c r="B15879" s="124"/>
    </row>
    <row r="15880" spans="2:2">
      <c r="B15880" s="124"/>
    </row>
    <row r="15881" spans="2:2">
      <c r="B15881" s="124"/>
    </row>
    <row r="15882" spans="2:2">
      <c r="B15882" s="124"/>
    </row>
    <row r="15883" spans="2:2">
      <c r="B15883" s="124"/>
    </row>
    <row r="15884" spans="2:2">
      <c r="B15884" s="124"/>
    </row>
    <row r="15885" spans="2:2">
      <c r="B15885" s="124"/>
    </row>
    <row r="15886" spans="2:2">
      <c r="B15886" s="124"/>
    </row>
    <row r="15887" spans="2:2">
      <c r="B15887" s="124"/>
    </row>
    <row r="15888" spans="2:2">
      <c r="B15888" s="124"/>
    </row>
    <row r="15889" spans="2:2">
      <c r="B15889" s="124"/>
    </row>
    <row r="15890" spans="2:2">
      <c r="B15890" s="124"/>
    </row>
    <row r="15891" spans="2:2">
      <c r="B15891" s="124"/>
    </row>
    <row r="15892" spans="2:2">
      <c r="B15892" s="124"/>
    </row>
    <row r="15893" spans="2:2">
      <c r="B15893" s="124"/>
    </row>
    <row r="15894" spans="2:2">
      <c r="B15894" s="124"/>
    </row>
    <row r="15895" spans="2:2">
      <c r="B15895" s="124"/>
    </row>
    <row r="15896" spans="2:2">
      <c r="B15896" s="124"/>
    </row>
    <row r="15897" spans="2:2">
      <c r="B15897" s="124"/>
    </row>
    <row r="15898" spans="2:2">
      <c r="B15898" s="124"/>
    </row>
    <row r="15899" spans="2:2">
      <c r="B15899" s="124"/>
    </row>
    <row r="15900" spans="2:2">
      <c r="B15900" s="124"/>
    </row>
    <row r="15901" spans="2:2">
      <c r="B15901" s="124"/>
    </row>
    <row r="15902" spans="2:2">
      <c r="B15902" s="124"/>
    </row>
    <row r="15903" spans="2:2">
      <c r="B15903" s="124"/>
    </row>
    <row r="15904" spans="2:2">
      <c r="B15904" s="124"/>
    </row>
    <row r="15905" spans="2:2">
      <c r="B15905" s="124"/>
    </row>
    <row r="15906" spans="2:2">
      <c r="B15906" s="124"/>
    </row>
    <row r="15907" spans="2:2">
      <c r="B15907" s="124"/>
    </row>
    <row r="15908" spans="2:2">
      <c r="B15908" s="124"/>
    </row>
    <row r="15909" spans="2:2">
      <c r="B15909" s="124"/>
    </row>
    <row r="15910" spans="2:2">
      <c r="B15910" s="124"/>
    </row>
    <row r="15911" spans="2:2">
      <c r="B15911" s="124"/>
    </row>
    <row r="15912" spans="2:2">
      <c r="B15912" s="124"/>
    </row>
    <row r="15913" spans="2:2">
      <c r="B15913" s="124"/>
    </row>
    <row r="15914" spans="2:2">
      <c r="B15914" s="124"/>
    </row>
    <row r="15915" spans="2:2">
      <c r="B15915" s="124"/>
    </row>
    <row r="15916" spans="2:2">
      <c r="B15916" s="124"/>
    </row>
    <row r="15917" spans="2:2">
      <c r="B15917" s="124"/>
    </row>
    <row r="15918" spans="2:2">
      <c r="B15918" s="124"/>
    </row>
    <row r="15919" spans="2:2">
      <c r="B15919" s="124"/>
    </row>
    <row r="15920" spans="2:2">
      <c r="B15920" s="124"/>
    </row>
    <row r="15921" spans="2:2">
      <c r="B15921" s="124"/>
    </row>
    <row r="15922" spans="2:2">
      <c r="B15922" s="124"/>
    </row>
    <row r="15923" spans="2:2">
      <c r="B15923" s="124"/>
    </row>
    <row r="15924" spans="2:2">
      <c r="B15924" s="124"/>
    </row>
    <row r="15925" spans="2:2">
      <c r="B15925" s="124"/>
    </row>
    <row r="15926" spans="2:2">
      <c r="B15926" s="124"/>
    </row>
    <row r="15927" spans="2:2">
      <c r="B15927" s="124"/>
    </row>
    <row r="15928" spans="2:2">
      <c r="B15928" s="124"/>
    </row>
    <row r="15929" spans="2:2">
      <c r="B15929" s="124"/>
    </row>
    <row r="15930" spans="2:2">
      <c r="B15930" s="124"/>
    </row>
    <row r="15931" spans="2:2">
      <c r="B15931" s="124"/>
    </row>
    <row r="15932" spans="2:2">
      <c r="B15932" s="124"/>
    </row>
    <row r="15933" spans="2:2">
      <c r="B15933" s="124"/>
    </row>
    <row r="15934" spans="2:2">
      <c r="B15934" s="124"/>
    </row>
    <row r="15935" spans="2:2">
      <c r="B15935" s="124"/>
    </row>
    <row r="15936" spans="2:2">
      <c r="B15936" s="124"/>
    </row>
    <row r="15937" spans="2:2">
      <c r="B15937" s="124"/>
    </row>
    <row r="15938" spans="2:2">
      <c r="B15938" s="124"/>
    </row>
    <row r="15939" spans="2:2">
      <c r="B15939" s="124"/>
    </row>
    <row r="15940" spans="2:2">
      <c r="B15940" s="124"/>
    </row>
    <row r="15941" spans="2:2">
      <c r="B15941" s="124"/>
    </row>
    <row r="15942" spans="2:2">
      <c r="B15942" s="124"/>
    </row>
    <row r="15943" spans="2:2">
      <c r="B15943" s="124"/>
    </row>
    <row r="15944" spans="2:2">
      <c r="B15944" s="124"/>
    </row>
    <row r="15945" spans="2:2">
      <c r="B15945" s="124"/>
    </row>
    <row r="15946" spans="2:2">
      <c r="B15946" s="124"/>
    </row>
    <row r="15947" spans="2:2">
      <c r="B15947" s="124"/>
    </row>
    <row r="15948" spans="2:2">
      <c r="B15948" s="124"/>
    </row>
    <row r="15949" spans="2:2">
      <c r="B15949" s="124"/>
    </row>
    <row r="15950" spans="2:2">
      <c r="B15950" s="124"/>
    </row>
    <row r="15951" spans="2:2">
      <c r="B15951" s="124"/>
    </row>
    <row r="15952" spans="2:2">
      <c r="B15952" s="124"/>
    </row>
    <row r="15953" spans="2:2">
      <c r="B15953" s="124"/>
    </row>
    <row r="15954" spans="2:2">
      <c r="B15954" s="124"/>
    </row>
    <row r="15955" spans="2:2">
      <c r="B15955" s="124"/>
    </row>
    <row r="15956" spans="2:2">
      <c r="B15956" s="124"/>
    </row>
    <row r="15957" spans="2:2">
      <c r="B15957" s="124"/>
    </row>
    <row r="15958" spans="2:2">
      <c r="B15958" s="124"/>
    </row>
    <row r="15959" spans="2:2">
      <c r="B15959" s="124"/>
    </row>
    <row r="15960" spans="2:2">
      <c r="B15960" s="124"/>
    </row>
    <row r="15961" spans="2:2">
      <c r="B15961" s="124"/>
    </row>
    <row r="15962" spans="2:2">
      <c r="B15962" s="124"/>
    </row>
    <row r="15963" spans="2:2">
      <c r="B15963" s="124"/>
    </row>
    <row r="15964" spans="2:2">
      <c r="B15964" s="124"/>
    </row>
    <row r="15965" spans="2:2">
      <c r="B15965" s="124"/>
    </row>
    <row r="15966" spans="2:2">
      <c r="B15966" s="124"/>
    </row>
    <row r="15967" spans="2:2">
      <c r="B15967" s="124"/>
    </row>
    <row r="15968" spans="2:2">
      <c r="B15968" s="124"/>
    </row>
    <row r="15969" spans="2:2">
      <c r="B15969" s="124"/>
    </row>
    <row r="15970" spans="2:2">
      <c r="B15970" s="124"/>
    </row>
    <row r="15971" spans="2:2">
      <c r="B15971" s="124"/>
    </row>
    <row r="15972" spans="2:2">
      <c r="B15972" s="124"/>
    </row>
    <row r="15973" spans="2:2">
      <c r="B15973" s="124"/>
    </row>
    <row r="15974" spans="2:2">
      <c r="B15974" s="124"/>
    </row>
    <row r="15975" spans="2:2">
      <c r="B15975" s="124"/>
    </row>
    <row r="15976" spans="2:2">
      <c r="B15976" s="124"/>
    </row>
    <row r="15977" spans="2:2">
      <c r="B15977" s="124"/>
    </row>
    <row r="15978" spans="2:2">
      <c r="B15978" s="124"/>
    </row>
    <row r="15979" spans="2:2">
      <c r="B15979" s="124"/>
    </row>
    <row r="15980" spans="2:2">
      <c r="B15980" s="124"/>
    </row>
    <row r="15981" spans="2:2">
      <c r="B15981" s="124"/>
    </row>
    <row r="15982" spans="2:2">
      <c r="B15982" s="124"/>
    </row>
    <row r="15983" spans="2:2">
      <c r="B15983" s="124"/>
    </row>
    <row r="15984" spans="2:2">
      <c r="B15984" s="124"/>
    </row>
    <row r="15985" spans="2:2">
      <c r="B15985" s="124"/>
    </row>
    <row r="15986" spans="2:2">
      <c r="B15986" s="124"/>
    </row>
    <row r="15987" spans="2:2">
      <c r="B15987" s="124"/>
    </row>
    <row r="15988" spans="2:2">
      <c r="B15988" s="124"/>
    </row>
    <row r="15989" spans="2:2">
      <c r="B15989" s="124"/>
    </row>
    <row r="15990" spans="2:2">
      <c r="B15990" s="124"/>
    </row>
    <row r="15991" spans="2:2">
      <c r="B15991" s="124"/>
    </row>
    <row r="15992" spans="2:2">
      <c r="B15992" s="124"/>
    </row>
    <row r="15993" spans="2:2">
      <c r="B15993" s="124"/>
    </row>
    <row r="15994" spans="2:2">
      <c r="B15994" s="124"/>
    </row>
    <row r="15995" spans="2:2">
      <c r="B15995" s="124"/>
    </row>
    <row r="15996" spans="2:2">
      <c r="B15996" s="124"/>
    </row>
    <row r="15997" spans="2:2">
      <c r="B15997" s="124"/>
    </row>
    <row r="15998" spans="2:2">
      <c r="B15998" s="124"/>
    </row>
    <row r="15999" spans="2:2">
      <c r="B15999" s="124"/>
    </row>
    <row r="16000" spans="2:2">
      <c r="B16000" s="124"/>
    </row>
    <row r="16001" spans="2:2">
      <c r="B16001" s="124"/>
    </row>
    <row r="16002" spans="2:2">
      <c r="B16002" s="124"/>
    </row>
    <row r="16003" spans="2:2">
      <c r="B16003" s="124"/>
    </row>
    <row r="16004" spans="2:2">
      <c r="B16004" s="124"/>
    </row>
    <row r="16005" spans="2:2">
      <c r="B16005" s="124"/>
    </row>
    <row r="16006" spans="2:2">
      <c r="B16006" s="124"/>
    </row>
    <row r="16007" spans="2:2">
      <c r="B16007" s="124"/>
    </row>
    <row r="16008" spans="2:2">
      <c r="B16008" s="124"/>
    </row>
    <row r="16009" spans="2:2">
      <c r="B16009" s="124"/>
    </row>
    <row r="16010" spans="2:2">
      <c r="B16010" s="124"/>
    </row>
    <row r="16011" spans="2:2">
      <c r="B16011" s="124"/>
    </row>
    <row r="16012" spans="2:2">
      <c r="B16012" s="124"/>
    </row>
    <row r="16013" spans="2:2">
      <c r="B16013" s="124"/>
    </row>
    <row r="16014" spans="2:2">
      <c r="B16014" s="124"/>
    </row>
    <row r="16015" spans="2:2">
      <c r="B16015" s="124"/>
    </row>
    <row r="16016" spans="2:2">
      <c r="B16016" s="124"/>
    </row>
    <row r="16017" spans="2:2">
      <c r="B16017" s="124"/>
    </row>
    <row r="16018" spans="2:2">
      <c r="B16018" s="124"/>
    </row>
    <row r="16019" spans="2:2">
      <c r="B16019" s="124"/>
    </row>
    <row r="16020" spans="2:2">
      <c r="B16020" s="124"/>
    </row>
    <row r="16021" spans="2:2">
      <c r="B16021" s="124"/>
    </row>
    <row r="16022" spans="2:2">
      <c r="B16022" s="124"/>
    </row>
    <row r="16023" spans="2:2">
      <c r="B16023" s="124"/>
    </row>
    <row r="16024" spans="2:2">
      <c r="B16024" s="124"/>
    </row>
    <row r="16025" spans="2:2">
      <c r="B16025" s="124"/>
    </row>
    <row r="16026" spans="2:2">
      <c r="B16026" s="124"/>
    </row>
    <row r="16027" spans="2:2">
      <c r="B16027" s="124"/>
    </row>
    <row r="16028" spans="2:2">
      <c r="B16028" s="124"/>
    </row>
    <row r="16029" spans="2:2">
      <c r="B16029" s="124"/>
    </row>
    <row r="16030" spans="2:2">
      <c r="B16030" s="124"/>
    </row>
    <row r="16031" spans="2:2">
      <c r="B16031" s="124"/>
    </row>
    <row r="16032" spans="2:2">
      <c r="B16032" s="124"/>
    </row>
    <row r="16033" spans="2:2">
      <c r="B16033" s="124"/>
    </row>
    <row r="16034" spans="2:2">
      <c r="B16034" s="124"/>
    </row>
    <row r="16035" spans="2:2">
      <c r="B16035" s="124"/>
    </row>
    <row r="16036" spans="2:2">
      <c r="B16036" s="124"/>
    </row>
    <row r="16037" spans="2:2">
      <c r="B16037" s="124"/>
    </row>
    <row r="16038" spans="2:2">
      <c r="B16038" s="124"/>
    </row>
    <row r="16039" spans="2:2">
      <c r="B16039" s="124"/>
    </row>
    <row r="16040" spans="2:2">
      <c r="B16040" s="124"/>
    </row>
    <row r="16041" spans="2:2">
      <c r="B16041" s="124"/>
    </row>
    <row r="16042" spans="2:2">
      <c r="B16042" s="124"/>
    </row>
    <row r="16043" spans="2:2">
      <c r="B16043" s="124"/>
    </row>
    <row r="16044" spans="2:2">
      <c r="B16044" s="124"/>
    </row>
    <row r="16045" spans="2:2">
      <c r="B16045" s="124"/>
    </row>
    <row r="16046" spans="2:2">
      <c r="B16046" s="124"/>
    </row>
    <row r="16047" spans="2:2">
      <c r="B16047" s="124"/>
    </row>
    <row r="16048" spans="2:2">
      <c r="B16048" s="124"/>
    </row>
    <row r="16049" spans="2:2">
      <c r="B16049" s="124"/>
    </row>
    <row r="16050" spans="2:2">
      <c r="B16050" s="124"/>
    </row>
    <row r="16051" spans="2:2">
      <c r="B16051" s="124"/>
    </row>
    <row r="16052" spans="2:2">
      <c r="B16052" s="124"/>
    </row>
    <row r="16053" spans="2:2">
      <c r="B16053" s="124"/>
    </row>
    <row r="16054" spans="2:2">
      <c r="B16054" s="124"/>
    </row>
    <row r="16055" spans="2:2">
      <c r="B16055" s="124"/>
    </row>
    <row r="16056" spans="2:2">
      <c r="B16056" s="124"/>
    </row>
    <row r="16057" spans="2:2">
      <c r="B16057" s="124"/>
    </row>
    <row r="16058" spans="2:2">
      <c r="B16058" s="124"/>
    </row>
    <row r="16059" spans="2:2">
      <c r="B16059" s="124"/>
    </row>
    <row r="16060" spans="2:2">
      <c r="B16060" s="124"/>
    </row>
    <row r="16061" spans="2:2">
      <c r="B16061" s="124"/>
    </row>
    <row r="16062" spans="2:2">
      <c r="B16062" s="124"/>
    </row>
    <row r="16063" spans="2:2">
      <c r="B16063" s="124"/>
    </row>
    <row r="16064" spans="2:2">
      <c r="B16064" s="124"/>
    </row>
    <row r="16065" spans="2:2">
      <c r="B16065" s="124"/>
    </row>
    <row r="16066" spans="2:2">
      <c r="B16066" s="124"/>
    </row>
    <row r="16067" spans="2:2">
      <c r="B16067" s="124"/>
    </row>
    <row r="16068" spans="2:2">
      <c r="B16068" s="124"/>
    </row>
    <row r="16069" spans="2:2">
      <c r="B16069" s="124"/>
    </row>
    <row r="16070" spans="2:2">
      <c r="B16070" s="124"/>
    </row>
    <row r="16071" spans="2:2">
      <c r="B16071" s="124"/>
    </row>
    <row r="16072" spans="2:2">
      <c r="B16072" s="124"/>
    </row>
    <row r="16073" spans="2:2">
      <c r="B16073" s="124"/>
    </row>
    <row r="16074" spans="2:2">
      <c r="B16074" s="124"/>
    </row>
    <row r="16075" spans="2:2">
      <c r="B16075" s="124"/>
    </row>
    <row r="16076" spans="2:2">
      <c r="B16076" s="124"/>
    </row>
    <row r="16077" spans="2:2">
      <c r="B16077" s="124"/>
    </row>
    <row r="16078" spans="2:2">
      <c r="B16078" s="124"/>
    </row>
    <row r="16079" spans="2:2">
      <c r="B16079" s="124"/>
    </row>
    <row r="16080" spans="2:2">
      <c r="B16080" s="124"/>
    </row>
    <row r="16081" spans="2:2">
      <c r="B16081" s="124"/>
    </row>
    <row r="16082" spans="2:2">
      <c r="B16082" s="124"/>
    </row>
    <row r="16083" spans="2:2">
      <c r="B16083" s="124"/>
    </row>
    <row r="16084" spans="2:2">
      <c r="B16084" s="124"/>
    </row>
    <row r="16085" spans="2:2">
      <c r="B16085" s="124"/>
    </row>
    <row r="16086" spans="2:2">
      <c r="B16086" s="124"/>
    </row>
    <row r="16087" spans="2:2">
      <c r="B16087" s="124"/>
    </row>
    <row r="16088" spans="2:2">
      <c r="B16088" s="124"/>
    </row>
    <row r="16089" spans="2:2">
      <c r="B16089" s="124"/>
    </row>
    <row r="16090" spans="2:2">
      <c r="B16090" s="124"/>
    </row>
    <row r="16091" spans="2:2">
      <c r="B16091" s="124"/>
    </row>
    <row r="16092" spans="2:2">
      <c r="B16092" s="124"/>
    </row>
    <row r="16093" spans="2:2">
      <c r="B16093" s="124"/>
    </row>
    <row r="16094" spans="2:2">
      <c r="B16094" s="124"/>
    </row>
    <row r="16095" spans="2:2">
      <c r="B16095" s="124"/>
    </row>
    <row r="16096" spans="2:2">
      <c r="B16096" s="124"/>
    </row>
    <row r="16097" spans="2:2">
      <c r="B16097" s="124"/>
    </row>
    <row r="16098" spans="2:2">
      <c r="B16098" s="124"/>
    </row>
    <row r="16099" spans="2:2">
      <c r="B16099" s="124"/>
    </row>
    <row r="16100" spans="2:2">
      <c r="B16100" s="124"/>
    </row>
    <row r="16101" spans="2:2">
      <c r="B16101" s="124"/>
    </row>
    <row r="16102" spans="2:2">
      <c r="B16102" s="124"/>
    </row>
    <row r="16103" spans="2:2">
      <c r="B16103" s="124"/>
    </row>
    <row r="16104" spans="2:2">
      <c r="B16104" s="124"/>
    </row>
    <row r="16105" spans="2:2">
      <c r="B16105" s="124"/>
    </row>
    <row r="16106" spans="2:2">
      <c r="B16106" s="124"/>
    </row>
    <row r="16107" spans="2:2">
      <c r="B16107" s="124"/>
    </row>
    <row r="16108" spans="2:2">
      <c r="B16108" s="124"/>
    </row>
    <row r="16109" spans="2:2">
      <c r="B16109" s="124"/>
    </row>
    <row r="16110" spans="2:2">
      <c r="B16110" s="124"/>
    </row>
    <row r="16111" spans="2:2">
      <c r="B16111" s="124"/>
    </row>
    <row r="16112" spans="2:2">
      <c r="B16112" s="124"/>
    </row>
    <row r="16113" spans="2:2">
      <c r="B16113" s="124"/>
    </row>
    <row r="16114" spans="2:2">
      <c r="B16114" s="124"/>
    </row>
    <row r="16115" spans="2:2">
      <c r="B16115" s="124"/>
    </row>
    <row r="16116" spans="2:2">
      <c r="B16116" s="124"/>
    </row>
    <row r="16117" spans="2:2">
      <c r="B16117" s="124"/>
    </row>
    <row r="16118" spans="2:2">
      <c r="B16118" s="124"/>
    </row>
    <row r="16119" spans="2:2">
      <c r="B16119" s="124"/>
    </row>
    <row r="16120" spans="2:2">
      <c r="B16120" s="124"/>
    </row>
    <row r="16121" spans="2:2">
      <c r="B16121" s="124"/>
    </row>
    <row r="16122" spans="2:2">
      <c r="B16122" s="124"/>
    </row>
    <row r="16123" spans="2:2">
      <c r="B16123" s="124"/>
    </row>
    <row r="16124" spans="2:2">
      <c r="B16124" s="124"/>
    </row>
    <row r="16125" spans="2:2">
      <c r="B16125" s="124"/>
    </row>
    <row r="16126" spans="2:2">
      <c r="B16126" s="124"/>
    </row>
    <row r="16127" spans="2:2">
      <c r="B16127" s="124"/>
    </row>
    <row r="16128" spans="2:2">
      <c r="B16128" s="124"/>
    </row>
    <row r="16129" spans="2:2">
      <c r="B16129" s="124"/>
    </row>
    <row r="16130" spans="2:2">
      <c r="B16130" s="124"/>
    </row>
    <row r="16131" spans="2:2">
      <c r="B16131" s="124"/>
    </row>
    <row r="16132" spans="2:2">
      <c r="B16132" s="124"/>
    </row>
    <row r="16133" spans="2:2">
      <c r="B16133" s="124"/>
    </row>
    <row r="16134" spans="2:2">
      <c r="B16134" s="124"/>
    </row>
    <row r="16135" spans="2:2">
      <c r="B16135" s="124"/>
    </row>
    <row r="16136" spans="2:2">
      <c r="B16136" s="124"/>
    </row>
    <row r="16137" spans="2:2">
      <c r="B16137" s="124"/>
    </row>
    <row r="16138" spans="2:2">
      <c r="B16138" s="124"/>
    </row>
    <row r="16139" spans="2:2">
      <c r="B16139" s="124"/>
    </row>
    <row r="16140" spans="2:2">
      <c r="B16140" s="124"/>
    </row>
    <row r="16141" spans="2:2">
      <c r="B16141" s="124"/>
    </row>
    <row r="16142" spans="2:2">
      <c r="B16142" s="124"/>
    </row>
    <row r="16143" spans="2:2">
      <c r="B16143" s="124"/>
    </row>
    <row r="16144" spans="2:2">
      <c r="B16144" s="124"/>
    </row>
    <row r="16145" spans="2:2">
      <c r="B16145" s="124"/>
    </row>
    <row r="16146" spans="2:2">
      <c r="B16146" s="124"/>
    </row>
    <row r="16147" spans="2:2">
      <c r="B16147" s="124"/>
    </row>
    <row r="16148" spans="2:2">
      <c r="B16148" s="124"/>
    </row>
    <row r="16149" spans="2:2">
      <c r="B16149" s="124"/>
    </row>
    <row r="16150" spans="2:2">
      <c r="B16150" s="124"/>
    </row>
    <row r="16151" spans="2:2">
      <c r="B16151" s="124"/>
    </row>
    <row r="16152" spans="2:2">
      <c r="B16152" s="124"/>
    </row>
    <row r="16153" spans="2:2">
      <c r="B16153" s="124"/>
    </row>
    <row r="16154" spans="2:2">
      <c r="B16154" s="124"/>
    </row>
    <row r="16155" spans="2:2">
      <c r="B16155" s="124"/>
    </row>
    <row r="16156" spans="2:2">
      <c r="B16156" s="124"/>
    </row>
    <row r="16157" spans="2:2">
      <c r="B16157" s="124"/>
    </row>
    <row r="16158" spans="2:2">
      <c r="B16158" s="124"/>
    </row>
    <row r="16159" spans="2:2">
      <c r="B16159" s="124"/>
    </row>
    <row r="16160" spans="2:2">
      <c r="B16160" s="124"/>
    </row>
    <row r="16161" spans="2:2">
      <c r="B16161" s="124"/>
    </row>
    <row r="16162" spans="2:2">
      <c r="B16162" s="124"/>
    </row>
    <row r="16163" spans="2:2">
      <c r="B16163" s="124"/>
    </row>
    <row r="16164" spans="2:2">
      <c r="B16164" s="124"/>
    </row>
    <row r="16165" spans="2:2">
      <c r="B16165" s="124"/>
    </row>
    <row r="16166" spans="2:2">
      <c r="B16166" s="124"/>
    </row>
    <row r="16167" spans="2:2">
      <c r="B16167" s="124"/>
    </row>
    <row r="16168" spans="2:2">
      <c r="B16168" s="124"/>
    </row>
    <row r="16169" spans="2:2">
      <c r="B16169" s="124"/>
    </row>
    <row r="16170" spans="2:2">
      <c r="B16170" s="124"/>
    </row>
    <row r="16171" spans="2:2">
      <c r="B16171" s="124"/>
    </row>
    <row r="16172" spans="2:2">
      <c r="B16172" s="124"/>
    </row>
    <row r="16173" spans="2:2">
      <c r="B16173" s="124"/>
    </row>
    <row r="16174" spans="2:2">
      <c r="B16174" s="124"/>
    </row>
    <row r="16175" spans="2:2">
      <c r="B16175" s="124"/>
    </row>
    <row r="16176" spans="2:2">
      <c r="B16176" s="124"/>
    </row>
    <row r="16177" spans="2:2">
      <c r="B16177" s="124"/>
    </row>
    <row r="16178" spans="2:2">
      <c r="B16178" s="124"/>
    </row>
    <row r="16179" spans="2:2">
      <c r="B16179" s="124"/>
    </row>
    <row r="16180" spans="2:2">
      <c r="B16180" s="124"/>
    </row>
    <row r="16181" spans="2:2">
      <c r="B16181" s="124"/>
    </row>
    <row r="16182" spans="2:2">
      <c r="B16182" s="124"/>
    </row>
    <row r="16183" spans="2:2">
      <c r="B16183" s="124"/>
    </row>
    <row r="16184" spans="2:2">
      <c r="B16184" s="124"/>
    </row>
    <row r="16185" spans="2:2">
      <c r="B16185" s="124"/>
    </row>
    <row r="16186" spans="2:2">
      <c r="B16186" s="124"/>
    </row>
    <row r="16187" spans="2:2">
      <c r="B16187" s="124"/>
    </row>
    <row r="16188" spans="2:2">
      <c r="B16188" s="124"/>
    </row>
    <row r="16189" spans="2:2">
      <c r="B16189" s="124"/>
    </row>
    <row r="16190" spans="2:2">
      <c r="B16190" s="124"/>
    </row>
    <row r="16191" spans="2:2">
      <c r="B16191" s="124"/>
    </row>
    <row r="16192" spans="2:2">
      <c r="B16192" s="124"/>
    </row>
    <row r="16193" spans="2:2">
      <c r="B16193" s="124"/>
    </row>
    <row r="16194" spans="2:2">
      <c r="B16194" s="124"/>
    </row>
    <row r="16195" spans="2:2">
      <c r="B16195" s="124"/>
    </row>
    <row r="16196" spans="2:2">
      <c r="B16196" s="124"/>
    </row>
    <row r="16197" spans="2:2">
      <c r="B16197" s="124"/>
    </row>
    <row r="16198" spans="2:2">
      <c r="B16198" s="124"/>
    </row>
    <row r="16199" spans="2:2">
      <c r="B16199" s="124"/>
    </row>
    <row r="16200" spans="2:2">
      <c r="B16200" s="124"/>
    </row>
    <row r="16201" spans="2:2">
      <c r="B16201" s="124"/>
    </row>
    <row r="16202" spans="2:2">
      <c r="B16202" s="124"/>
    </row>
    <row r="16203" spans="2:2">
      <c r="B16203" s="124"/>
    </row>
    <row r="16204" spans="2:2">
      <c r="B16204" s="124"/>
    </row>
    <row r="16205" spans="2:2">
      <c r="B16205" s="124"/>
    </row>
    <row r="16206" spans="2:2">
      <c r="B16206" s="124"/>
    </row>
    <row r="16207" spans="2:2">
      <c r="B16207" s="124"/>
    </row>
    <row r="16208" spans="2:2">
      <c r="B16208" s="124"/>
    </row>
    <row r="16209" spans="2:2">
      <c r="B16209" s="124"/>
    </row>
    <row r="16210" spans="2:2">
      <c r="B16210" s="124"/>
    </row>
    <row r="16211" spans="2:2">
      <c r="B16211" s="124"/>
    </row>
    <row r="16212" spans="2:2">
      <c r="B16212" s="124"/>
    </row>
    <row r="16213" spans="2:2">
      <c r="B16213" s="124"/>
    </row>
    <row r="16214" spans="2:2">
      <c r="B16214" s="124"/>
    </row>
    <row r="16215" spans="2:2">
      <c r="B16215" s="124"/>
    </row>
    <row r="16216" spans="2:2">
      <c r="B16216" s="124"/>
    </row>
    <row r="16217" spans="2:2">
      <c r="B16217" s="124"/>
    </row>
    <row r="16218" spans="2:2">
      <c r="B16218" s="124"/>
    </row>
    <row r="16219" spans="2:2">
      <c r="B16219" s="124"/>
    </row>
    <row r="16220" spans="2:2">
      <c r="B16220" s="124"/>
    </row>
    <row r="16221" spans="2:2">
      <c r="B16221" s="124"/>
    </row>
    <row r="16222" spans="2:2">
      <c r="B16222" s="124"/>
    </row>
    <row r="16223" spans="2:2">
      <c r="B16223" s="124"/>
    </row>
    <row r="16224" spans="2:2">
      <c r="B16224" s="124"/>
    </row>
    <row r="16225" spans="2:2">
      <c r="B16225" s="124"/>
    </row>
    <row r="16226" spans="2:2">
      <c r="B16226" s="124"/>
    </row>
    <row r="16227" spans="2:2">
      <c r="B16227" s="124"/>
    </row>
    <row r="16228" spans="2:2">
      <c r="B16228" s="124"/>
    </row>
    <row r="16229" spans="2:2">
      <c r="B16229" s="124"/>
    </row>
    <row r="16230" spans="2:2">
      <c r="B16230" s="124"/>
    </row>
    <row r="16231" spans="2:2">
      <c r="B16231" s="124"/>
    </row>
    <row r="16232" spans="2:2">
      <c r="B16232" s="124"/>
    </row>
    <row r="16233" spans="2:2">
      <c r="B16233" s="124"/>
    </row>
    <row r="16234" spans="2:2">
      <c r="B16234" s="124"/>
    </row>
    <row r="16235" spans="2:2">
      <c r="B16235" s="124"/>
    </row>
    <row r="16236" spans="2:2">
      <c r="B16236" s="124"/>
    </row>
    <row r="16237" spans="2:2">
      <c r="B16237" s="124"/>
    </row>
    <row r="16238" spans="2:2">
      <c r="B16238" s="124"/>
    </row>
    <row r="16239" spans="2:2">
      <c r="B16239" s="124"/>
    </row>
    <row r="16240" spans="2:2">
      <c r="B16240" s="124"/>
    </row>
    <row r="16241" spans="2:2">
      <c r="B16241" s="124"/>
    </row>
    <row r="16242" spans="2:2">
      <c r="B16242" s="124"/>
    </row>
    <row r="16243" spans="2:2">
      <c r="B16243" s="124"/>
    </row>
    <row r="16244" spans="2:2">
      <c r="B16244" s="124"/>
    </row>
    <row r="16245" spans="2:2">
      <c r="B16245" s="124"/>
    </row>
    <row r="16246" spans="2:2">
      <c r="B16246" s="124"/>
    </row>
    <row r="16247" spans="2:2">
      <c r="B16247" s="124"/>
    </row>
    <row r="16248" spans="2:2">
      <c r="B16248" s="124"/>
    </row>
    <row r="16249" spans="2:2">
      <c r="B16249" s="124"/>
    </row>
    <row r="16250" spans="2:2">
      <c r="B16250" s="124"/>
    </row>
    <row r="16251" spans="2:2">
      <c r="B16251" s="124"/>
    </row>
    <row r="16252" spans="2:2">
      <c r="B16252" s="124"/>
    </row>
    <row r="16253" spans="2:2">
      <c r="B16253" s="124"/>
    </row>
    <row r="16254" spans="2:2">
      <c r="B16254" s="124"/>
    </row>
    <row r="16255" spans="2:2">
      <c r="B16255" s="124"/>
    </row>
    <row r="16256" spans="2:2">
      <c r="B16256" s="124"/>
    </row>
    <row r="16257" spans="2:2">
      <c r="B16257" s="124"/>
    </row>
    <row r="16258" spans="2:2">
      <c r="B16258" s="124"/>
    </row>
    <row r="16259" spans="2:2">
      <c r="B16259" s="124"/>
    </row>
    <row r="16260" spans="2:2">
      <c r="B16260" s="124"/>
    </row>
    <row r="16261" spans="2:2">
      <c r="B16261" s="124"/>
    </row>
    <row r="16262" spans="2:2">
      <c r="B16262" s="124"/>
    </row>
    <row r="16263" spans="2:2">
      <c r="B16263" s="124"/>
    </row>
    <row r="16264" spans="2:2">
      <c r="B16264" s="124"/>
    </row>
    <row r="16265" spans="2:2">
      <c r="B16265" s="124"/>
    </row>
    <row r="16266" spans="2:2">
      <c r="B16266" s="124"/>
    </row>
    <row r="16267" spans="2:2">
      <c r="B16267" s="124"/>
    </row>
    <row r="16268" spans="2:2">
      <c r="B16268" s="124"/>
    </row>
    <row r="16269" spans="2:2">
      <c r="B16269" s="124"/>
    </row>
    <row r="16270" spans="2:2">
      <c r="B16270" s="124"/>
    </row>
    <row r="16271" spans="2:2">
      <c r="B16271" s="124"/>
    </row>
    <row r="16272" spans="2:2">
      <c r="B16272" s="124"/>
    </row>
    <row r="16273" spans="2:2">
      <c r="B16273" s="124"/>
    </row>
    <row r="16274" spans="2:2">
      <c r="B16274" s="124"/>
    </row>
    <row r="16275" spans="2:2">
      <c r="B16275" s="124"/>
    </row>
    <row r="16276" spans="2:2">
      <c r="B16276" s="124"/>
    </row>
    <row r="16277" spans="2:2">
      <c r="B16277" s="124"/>
    </row>
    <row r="16278" spans="2:2">
      <c r="B16278" s="124"/>
    </row>
    <row r="16279" spans="2:2">
      <c r="B16279" s="124"/>
    </row>
    <row r="16280" spans="2:2">
      <c r="B16280" s="124"/>
    </row>
    <row r="16281" spans="2:2">
      <c r="B16281" s="124"/>
    </row>
    <row r="16282" spans="2:2">
      <c r="B16282" s="124"/>
    </row>
    <row r="16283" spans="2:2">
      <c r="B16283" s="124"/>
    </row>
    <row r="16284" spans="2:2">
      <c r="B16284" s="124"/>
    </row>
    <row r="16285" spans="2:2">
      <c r="B16285" s="124"/>
    </row>
    <row r="16286" spans="2:2">
      <c r="B16286" s="124"/>
    </row>
    <row r="16287" spans="2:2">
      <c r="B16287" s="124"/>
    </row>
    <row r="16288" spans="2:2">
      <c r="B16288" s="124"/>
    </row>
    <row r="16289" spans="2:2">
      <c r="B16289" s="124"/>
    </row>
    <row r="16290" spans="2:2">
      <c r="B16290" s="124"/>
    </row>
    <row r="16291" spans="2:2">
      <c r="B16291" s="124"/>
    </row>
    <row r="16292" spans="2:2">
      <c r="B16292" s="124"/>
    </row>
    <row r="16293" spans="2:2">
      <c r="B16293" s="124"/>
    </row>
    <row r="16294" spans="2:2">
      <c r="B16294" s="124"/>
    </row>
    <row r="16295" spans="2:2">
      <c r="B16295" s="124"/>
    </row>
    <row r="16296" spans="2:2">
      <c r="B16296" s="124"/>
    </row>
    <row r="16297" spans="2:2">
      <c r="B16297" s="124"/>
    </row>
    <row r="16298" spans="2:2">
      <c r="B16298" s="124"/>
    </row>
    <row r="16299" spans="2:2">
      <c r="B16299" s="124"/>
    </row>
    <row r="16300" spans="2:2">
      <c r="B16300" s="124"/>
    </row>
    <row r="16301" spans="2:2">
      <c r="B16301" s="124"/>
    </row>
    <row r="16302" spans="2:2">
      <c r="B16302" s="124"/>
    </row>
    <row r="16303" spans="2:2">
      <c r="B16303" s="124"/>
    </row>
    <row r="16304" spans="2:2">
      <c r="B16304" s="124"/>
    </row>
    <row r="16305" spans="2:2">
      <c r="B16305" s="124"/>
    </row>
    <row r="16306" spans="2:2">
      <c r="B16306" s="124"/>
    </row>
  </sheetData>
  <autoFilter xmlns:etc="http://www.wps.cn/officeDocument/2017/etCustomData" ref="A3:AZ35" etc:filterBottomFollowUsedRange="0">
    <extLst/>
  </autoFilter>
  <mergeCells count="16"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A1:A3"/>
    <mergeCell ref="A37:A38"/>
    <mergeCell ref="A72:A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zoomScale="119" zoomScaleNormal="119" workbookViewId="0">
      <selection activeCell="N12" sqref="G12 N12"/>
    </sheetView>
  </sheetViews>
  <sheetFormatPr defaultColWidth="9" defaultRowHeight="14"/>
  <cols>
    <col min="1" max="1" width="9" style="108"/>
    <col min="2" max="14" width="8.08333333333333" style="108" customWidth="1"/>
    <col min="15" max="18" width="9" style="108" customWidth="1"/>
    <col min="19" max="16384" width="9" style="108"/>
  </cols>
  <sheetData>
    <row r="1" spans="2:30">
      <c r="B1" s="108">
        <v>2017</v>
      </c>
      <c r="C1" s="108">
        <v>2018</v>
      </c>
      <c r="D1" s="108">
        <v>2019</v>
      </c>
      <c r="E1" s="108">
        <v>2020</v>
      </c>
      <c r="F1" s="108">
        <v>2021</v>
      </c>
      <c r="G1" s="108">
        <v>2022</v>
      </c>
      <c r="I1" s="108">
        <v>2017</v>
      </c>
      <c r="J1" s="108">
        <v>2018</v>
      </c>
      <c r="K1" s="108">
        <v>2019</v>
      </c>
      <c r="L1" s="108">
        <v>2020</v>
      </c>
      <c r="M1" s="108">
        <v>2021</v>
      </c>
      <c r="N1" s="108">
        <v>2022</v>
      </c>
      <c r="P1" s="108">
        <v>2019</v>
      </c>
      <c r="Q1" s="108">
        <v>2020</v>
      </c>
      <c r="R1" s="108">
        <v>2021</v>
      </c>
      <c r="S1" s="108">
        <v>2022</v>
      </c>
      <c r="AB1" s="108" t="s">
        <v>183</v>
      </c>
      <c r="AC1" s="108" t="s">
        <v>183</v>
      </c>
      <c r="AD1" s="108" t="s">
        <v>183</v>
      </c>
    </row>
    <row r="2" spans="2:30">
      <c r="B2" s="180" t="s">
        <v>184</v>
      </c>
      <c r="C2" s="180"/>
      <c r="D2" s="180"/>
      <c r="E2" s="180"/>
      <c r="F2" s="180"/>
      <c r="G2" s="180"/>
      <c r="I2" s="180" t="s">
        <v>185</v>
      </c>
      <c r="J2" s="180"/>
      <c r="K2" s="180"/>
      <c r="L2" s="180"/>
      <c r="M2" s="180"/>
      <c r="N2" s="180"/>
      <c r="P2" s="180" t="s">
        <v>183</v>
      </c>
      <c r="Q2" s="180"/>
      <c r="R2" s="180"/>
      <c r="S2" s="180"/>
      <c r="AB2" s="108">
        <v>201910</v>
      </c>
      <c r="AC2" s="108">
        <v>202011</v>
      </c>
      <c r="AD2" s="108">
        <v>202112</v>
      </c>
    </row>
    <row r="3" spans="1:30">
      <c r="A3" s="108" t="s">
        <v>71</v>
      </c>
      <c r="B3" s="108">
        <v>9384</v>
      </c>
      <c r="C3" s="108">
        <v>12406</v>
      </c>
      <c r="D3" s="108">
        <v>14167</v>
      </c>
      <c r="E3" s="108">
        <v>17287.87</v>
      </c>
      <c r="F3" s="108">
        <v>19847.94</v>
      </c>
      <c r="G3" s="108">
        <v>23442.4</v>
      </c>
      <c r="I3" s="108">
        <v>3658</v>
      </c>
      <c r="J3" s="108">
        <v>5027</v>
      </c>
      <c r="K3" s="108">
        <v>6263</v>
      </c>
      <c r="L3" s="108">
        <v>7822.9</v>
      </c>
      <c r="M3" s="108">
        <v>10750.8</v>
      </c>
      <c r="N3" s="108">
        <v>15761.6</v>
      </c>
      <c r="R3" s="181">
        <f>SUM(R4:R35)</f>
        <v>2159.6201</v>
      </c>
      <c r="S3" s="181">
        <f>SUM(S4:S35)</f>
        <v>2526.7</v>
      </c>
      <c r="Z3" s="108" t="s">
        <v>186</v>
      </c>
      <c r="AA3" s="108" t="str">
        <f t="shared" ref="AA3:AA30" si="0">VLOOKUP("*"&amp;Z3&amp;"*",A$3:A$35,1,FALSE)</f>
        <v>北京市</v>
      </c>
      <c r="AB3" s="182">
        <v>5.2133295</v>
      </c>
      <c r="AC3" s="182">
        <v>0.9214</v>
      </c>
      <c r="AD3" s="182">
        <v>11.5264</v>
      </c>
    </row>
    <row r="4" spans="1:30">
      <c r="A4" s="108" t="s">
        <v>73</v>
      </c>
      <c r="B4" s="108">
        <v>3</v>
      </c>
      <c r="C4" s="108">
        <v>5</v>
      </c>
      <c r="D4" s="108">
        <v>5</v>
      </c>
      <c r="E4" s="108">
        <v>5.1</v>
      </c>
      <c r="F4" s="108">
        <v>5.1</v>
      </c>
      <c r="G4" s="108">
        <v>5.1</v>
      </c>
      <c r="I4" s="108">
        <v>22</v>
      </c>
      <c r="J4" s="108">
        <v>35</v>
      </c>
      <c r="K4" s="108">
        <v>46</v>
      </c>
      <c r="L4" s="108">
        <v>56.4</v>
      </c>
      <c r="M4" s="108">
        <v>75</v>
      </c>
      <c r="N4" s="108">
        <v>90.2</v>
      </c>
      <c r="R4" s="181">
        <f t="shared" ref="R4:R28" si="1">VLOOKUP(A4,AA$3:AD$36,4,FALSE)</f>
        <v>11.5264</v>
      </c>
      <c r="S4" s="181">
        <v>3.4</v>
      </c>
      <c r="Z4" s="108" t="s">
        <v>187</v>
      </c>
      <c r="AA4" s="108" t="str">
        <f t="shared" si="0"/>
        <v>天津市</v>
      </c>
      <c r="AB4" s="182">
        <v>0.8113385</v>
      </c>
      <c r="AC4" s="182">
        <v>1.2011</v>
      </c>
      <c r="AD4" s="182">
        <v>2.7859</v>
      </c>
    </row>
    <row r="5" spans="1:30">
      <c r="A5" s="108" t="s">
        <v>75</v>
      </c>
      <c r="B5" s="108">
        <v>53</v>
      </c>
      <c r="C5" s="108">
        <v>97</v>
      </c>
      <c r="D5" s="108">
        <v>104</v>
      </c>
      <c r="E5" s="108">
        <v>118.84</v>
      </c>
      <c r="F5" s="108">
        <v>118.85</v>
      </c>
      <c r="G5" s="108">
        <v>121.7</v>
      </c>
      <c r="I5" s="108">
        <v>15</v>
      </c>
      <c r="J5" s="108">
        <v>31</v>
      </c>
      <c r="K5" s="108">
        <v>38</v>
      </c>
      <c r="L5" s="108">
        <v>44.7</v>
      </c>
      <c r="M5" s="108">
        <v>58.9</v>
      </c>
      <c r="N5" s="108">
        <v>98.9</v>
      </c>
      <c r="R5" s="181">
        <f t="shared" si="1"/>
        <v>2.7859</v>
      </c>
      <c r="S5" s="181">
        <v>10.1</v>
      </c>
      <c r="Z5" s="108" t="s">
        <v>188</v>
      </c>
      <c r="AA5" s="108" t="str">
        <f t="shared" si="0"/>
        <v>河北省</v>
      </c>
      <c r="AB5" s="182">
        <v>83.680125</v>
      </c>
      <c r="AC5" s="182">
        <v>215.4475</v>
      </c>
      <c r="AD5" s="182">
        <v>534.0746</v>
      </c>
    </row>
    <row r="6" spans="1:30">
      <c r="A6" s="108" t="s">
        <v>77</v>
      </c>
      <c r="B6" s="108">
        <v>517</v>
      </c>
      <c r="C6" s="108">
        <v>856</v>
      </c>
      <c r="D6" s="108">
        <v>962</v>
      </c>
      <c r="E6" s="108">
        <v>1445.52</v>
      </c>
      <c r="F6" s="108">
        <v>1658.84</v>
      </c>
      <c r="G6" s="108">
        <v>1994.1</v>
      </c>
      <c r="I6" s="108">
        <v>351</v>
      </c>
      <c r="J6" s="108">
        <v>378</v>
      </c>
      <c r="K6" s="108">
        <v>512</v>
      </c>
      <c r="L6" s="108">
        <v>745.8</v>
      </c>
      <c r="M6" s="108">
        <v>1262.5</v>
      </c>
      <c r="N6" s="108">
        <v>1861.2</v>
      </c>
      <c r="R6" s="181">
        <f t="shared" si="1"/>
        <v>534.0746</v>
      </c>
      <c r="S6" s="181">
        <v>506.2</v>
      </c>
      <c r="Z6" s="108" t="s">
        <v>189</v>
      </c>
      <c r="AA6" s="108" t="e">
        <f t="shared" si="0"/>
        <v>#N/A</v>
      </c>
      <c r="AB6" s="182">
        <v>70.134719</v>
      </c>
      <c r="AC6" s="182">
        <v>195.6079</v>
      </c>
      <c r="AD6" s="182">
        <v>476.9627</v>
      </c>
    </row>
    <row r="7" spans="1:30">
      <c r="A7" s="108" t="s">
        <v>79</v>
      </c>
      <c r="B7" s="108">
        <v>530</v>
      </c>
      <c r="C7" s="108">
        <v>681</v>
      </c>
      <c r="D7" s="108">
        <v>857</v>
      </c>
      <c r="E7" s="108">
        <v>1028.32</v>
      </c>
      <c r="F7" s="108">
        <v>1101.84</v>
      </c>
      <c r="G7" s="108">
        <v>1257</v>
      </c>
      <c r="I7" s="108">
        <v>60</v>
      </c>
      <c r="J7" s="108">
        <v>183</v>
      </c>
      <c r="K7" s="108">
        <v>231</v>
      </c>
      <c r="L7" s="108">
        <v>280.2</v>
      </c>
      <c r="M7" s="108">
        <v>355.9</v>
      </c>
      <c r="N7" s="108">
        <v>438.7</v>
      </c>
      <c r="R7" s="181">
        <f t="shared" si="1"/>
        <v>74.2915</v>
      </c>
      <c r="S7" s="181">
        <v>76</v>
      </c>
      <c r="Z7" s="108" t="s">
        <v>190</v>
      </c>
      <c r="AA7" s="108" t="e">
        <f t="shared" si="0"/>
        <v>#N/A</v>
      </c>
      <c r="AB7" s="182">
        <v>13.545406</v>
      </c>
      <c r="AC7" s="182">
        <v>19.8396</v>
      </c>
      <c r="AD7" s="182">
        <v>57.1119</v>
      </c>
    </row>
    <row r="8" spans="1:30">
      <c r="A8" s="108" t="s">
        <v>81</v>
      </c>
      <c r="B8" s="108">
        <v>741</v>
      </c>
      <c r="C8" s="108">
        <v>933</v>
      </c>
      <c r="D8" s="108">
        <v>1001</v>
      </c>
      <c r="E8" s="108">
        <v>1138</v>
      </c>
      <c r="F8" s="108">
        <v>1299.5</v>
      </c>
      <c r="G8" s="108">
        <v>1429.6</v>
      </c>
      <c r="I8" s="108">
        <v>2</v>
      </c>
      <c r="J8" s="108">
        <v>13</v>
      </c>
      <c r="K8" s="108">
        <v>80</v>
      </c>
      <c r="L8" s="108">
        <v>90.1</v>
      </c>
      <c r="M8" s="108">
        <v>102.5</v>
      </c>
      <c r="N8" s="108">
        <v>121.2</v>
      </c>
      <c r="R8" s="181">
        <f t="shared" si="1"/>
        <v>5.3501</v>
      </c>
      <c r="S8" s="181">
        <v>6.2</v>
      </c>
      <c r="Z8" s="108" t="s">
        <v>191</v>
      </c>
      <c r="AA8" s="108" t="str">
        <f t="shared" si="0"/>
        <v>山西省</v>
      </c>
      <c r="AB8" s="182">
        <v>27.1894047</v>
      </c>
      <c r="AC8" s="182">
        <v>45.8052</v>
      </c>
      <c r="AD8" s="182">
        <v>74.2915</v>
      </c>
    </row>
    <row r="9" spans="1:30">
      <c r="A9" s="108" t="s">
        <v>83</v>
      </c>
      <c r="B9" s="108">
        <v>185</v>
      </c>
      <c r="C9" s="108">
        <v>219</v>
      </c>
      <c r="D9" s="108">
        <v>246</v>
      </c>
      <c r="E9" s="108">
        <v>281.89</v>
      </c>
      <c r="F9" s="108">
        <v>317.5</v>
      </c>
      <c r="G9" s="108">
        <v>381.3</v>
      </c>
      <c r="I9" s="108">
        <v>38</v>
      </c>
      <c r="J9" s="108">
        <v>83</v>
      </c>
      <c r="K9" s="108">
        <v>97</v>
      </c>
      <c r="L9" s="108">
        <v>117.9</v>
      </c>
      <c r="M9" s="108">
        <v>160</v>
      </c>
      <c r="N9" s="108">
        <v>219.3</v>
      </c>
      <c r="R9" s="181">
        <f t="shared" si="1"/>
        <v>29.1297</v>
      </c>
      <c r="S9" s="181">
        <v>23</v>
      </c>
      <c r="Z9" s="108" t="s">
        <v>192</v>
      </c>
      <c r="AA9" s="108" t="str">
        <f t="shared" si="0"/>
        <v>内蒙古自治区</v>
      </c>
      <c r="AB9" s="182">
        <v>3.944412</v>
      </c>
      <c r="AC9" s="182">
        <v>1.9904</v>
      </c>
      <c r="AD9" s="182">
        <v>5.3501</v>
      </c>
    </row>
    <row r="10" spans="1:30">
      <c r="A10" s="108" t="s">
        <v>85</v>
      </c>
      <c r="B10" s="108">
        <v>107</v>
      </c>
      <c r="C10" s="108">
        <v>203</v>
      </c>
      <c r="D10" s="108">
        <v>205</v>
      </c>
      <c r="E10" s="108">
        <v>260.91</v>
      </c>
      <c r="F10" s="108">
        <v>265.79</v>
      </c>
      <c r="G10" s="108">
        <v>294.6</v>
      </c>
      <c r="I10" s="108">
        <v>52</v>
      </c>
      <c r="J10" s="108">
        <v>62</v>
      </c>
      <c r="K10" s="108">
        <v>69</v>
      </c>
      <c r="L10" s="108">
        <v>76</v>
      </c>
      <c r="M10" s="108">
        <v>80.1</v>
      </c>
      <c r="N10" s="108">
        <v>92</v>
      </c>
      <c r="R10" s="181">
        <f t="shared" si="1"/>
        <v>4.9921</v>
      </c>
      <c r="S10" s="181">
        <v>2.4</v>
      </c>
      <c r="Z10" s="108" t="s">
        <v>193</v>
      </c>
      <c r="AA10" s="108" t="e">
        <f t="shared" si="0"/>
        <v>#N/A</v>
      </c>
      <c r="AB10" s="182">
        <v>0.170354</v>
      </c>
      <c r="AC10" s="182">
        <v>0.7594</v>
      </c>
      <c r="AD10" s="182">
        <v>1.2772</v>
      </c>
    </row>
    <row r="11" spans="1:30">
      <c r="A11" s="108" t="s">
        <v>87</v>
      </c>
      <c r="B11" s="108">
        <v>64</v>
      </c>
      <c r="C11" s="108">
        <v>141</v>
      </c>
      <c r="D11" s="108">
        <v>195</v>
      </c>
      <c r="E11" s="108">
        <v>234.99</v>
      </c>
      <c r="F11" s="108">
        <v>329.99</v>
      </c>
      <c r="G11" s="108">
        <v>366.9</v>
      </c>
      <c r="I11" s="108">
        <v>30</v>
      </c>
      <c r="J11" s="108">
        <v>74</v>
      </c>
      <c r="K11" s="108">
        <v>80</v>
      </c>
      <c r="L11" s="108">
        <v>82.7</v>
      </c>
      <c r="M11" s="108">
        <v>89.8</v>
      </c>
      <c r="N11" s="108">
        <v>108.4</v>
      </c>
      <c r="R11" s="181">
        <f t="shared" si="1"/>
        <v>2.2025</v>
      </c>
      <c r="S11" s="181">
        <v>3.9</v>
      </c>
      <c r="Z11" s="108" t="s">
        <v>194</v>
      </c>
      <c r="AA11" s="108" t="e">
        <f t="shared" si="0"/>
        <v>#N/A</v>
      </c>
      <c r="AB11" s="182">
        <v>3.774058</v>
      </c>
      <c r="AC11" s="182">
        <v>1.231</v>
      </c>
      <c r="AD11" s="182">
        <v>4.0729</v>
      </c>
    </row>
    <row r="12" spans="1:30">
      <c r="A12" s="108" t="s">
        <v>88</v>
      </c>
      <c r="B12" s="108">
        <v>0</v>
      </c>
      <c r="C12" s="108">
        <v>7</v>
      </c>
      <c r="D12" s="108">
        <v>6</v>
      </c>
      <c r="E12" s="108">
        <v>19.7</v>
      </c>
      <c r="F12" s="108">
        <v>24.09</v>
      </c>
      <c r="G12" s="108">
        <v>24</v>
      </c>
      <c r="I12" s="108">
        <v>59</v>
      </c>
      <c r="J12" s="108">
        <v>82</v>
      </c>
      <c r="K12" s="108">
        <v>103</v>
      </c>
      <c r="L12" s="108">
        <v>116.9</v>
      </c>
      <c r="M12" s="108">
        <v>144.2</v>
      </c>
      <c r="N12" s="108">
        <v>170.9</v>
      </c>
      <c r="R12" s="181">
        <f t="shared" si="1"/>
        <v>1.8567</v>
      </c>
      <c r="S12" s="181">
        <v>1.3</v>
      </c>
      <c r="Z12" s="108" t="s">
        <v>195</v>
      </c>
      <c r="AA12" s="108" t="str">
        <f t="shared" si="0"/>
        <v>辽宁省</v>
      </c>
      <c r="AB12" s="182">
        <v>6.830905</v>
      </c>
      <c r="AC12" s="182">
        <v>14.6679</v>
      </c>
      <c r="AD12" s="182">
        <v>29.1297</v>
      </c>
    </row>
    <row r="13" spans="1:30">
      <c r="A13" s="108" t="s">
        <v>90</v>
      </c>
      <c r="B13" s="108">
        <v>580</v>
      </c>
      <c r="C13" s="108">
        <v>792</v>
      </c>
      <c r="D13" s="108">
        <v>821</v>
      </c>
      <c r="E13" s="108">
        <v>895.91</v>
      </c>
      <c r="F13" s="108">
        <v>941.08</v>
      </c>
      <c r="G13" s="108">
        <v>953.3</v>
      </c>
      <c r="I13" s="108">
        <v>327</v>
      </c>
      <c r="J13" s="108">
        <v>540</v>
      </c>
      <c r="K13" s="108">
        <v>665</v>
      </c>
      <c r="L13" s="108">
        <v>788.1</v>
      </c>
      <c r="M13" s="108">
        <v>974.9</v>
      </c>
      <c r="N13" s="108">
        <v>1555.2</v>
      </c>
      <c r="R13" s="181">
        <f t="shared" si="1"/>
        <v>43.9746</v>
      </c>
      <c r="S13" s="181">
        <v>151.4</v>
      </c>
      <c r="Z13" s="108" t="s">
        <v>196</v>
      </c>
      <c r="AA13" s="108" t="str">
        <f t="shared" si="0"/>
        <v>吉林省</v>
      </c>
      <c r="AB13" s="182">
        <v>2.996705</v>
      </c>
      <c r="AC13" s="182">
        <v>6.0682</v>
      </c>
      <c r="AD13" s="182">
        <v>4.9921</v>
      </c>
    </row>
    <row r="14" spans="1:30">
      <c r="A14" s="108" t="s">
        <v>92</v>
      </c>
      <c r="B14" s="108">
        <v>315</v>
      </c>
      <c r="C14" s="108">
        <v>361</v>
      </c>
      <c r="D14" s="108">
        <v>414</v>
      </c>
      <c r="E14" s="108">
        <v>412.17</v>
      </c>
      <c r="F14" s="108">
        <v>577.03</v>
      </c>
      <c r="G14" s="108">
        <v>613.4</v>
      </c>
      <c r="I14" s="108">
        <v>499</v>
      </c>
      <c r="J14" s="108">
        <v>777</v>
      </c>
      <c r="K14" s="108">
        <v>925</v>
      </c>
      <c r="L14" s="108">
        <v>1067.2</v>
      </c>
      <c r="M14" s="108">
        <v>1264.8</v>
      </c>
      <c r="N14" s="108">
        <v>1925.5</v>
      </c>
      <c r="R14" s="181">
        <f t="shared" si="1"/>
        <v>17.2588</v>
      </c>
      <c r="S14" s="181">
        <v>11.2</v>
      </c>
      <c r="Z14" s="108" t="s">
        <v>197</v>
      </c>
      <c r="AA14" s="108" t="str">
        <f t="shared" si="0"/>
        <v>黑龙江省</v>
      </c>
      <c r="AB14" s="182">
        <v>1.837046</v>
      </c>
      <c r="AC14" s="182">
        <v>1.6807</v>
      </c>
      <c r="AD14" s="182">
        <v>2.2025</v>
      </c>
    </row>
    <row r="15" spans="1:30">
      <c r="A15" s="108" t="s">
        <v>94</v>
      </c>
      <c r="B15" s="108">
        <v>565</v>
      </c>
      <c r="C15" s="108">
        <v>677</v>
      </c>
      <c r="D15" s="108">
        <v>773</v>
      </c>
      <c r="E15" s="108">
        <v>825.56</v>
      </c>
      <c r="F15" s="108">
        <v>947.02</v>
      </c>
      <c r="G15" s="108">
        <v>1063.8</v>
      </c>
      <c r="I15" s="108">
        <v>323</v>
      </c>
      <c r="J15" s="108">
        <v>441</v>
      </c>
      <c r="K15" s="108">
        <v>480</v>
      </c>
      <c r="L15" s="108">
        <v>544.1</v>
      </c>
      <c r="M15" s="108">
        <v>759.8</v>
      </c>
      <c r="N15" s="108">
        <v>1090.3</v>
      </c>
      <c r="R15" s="181">
        <f t="shared" si="1"/>
        <v>137.238</v>
      </c>
      <c r="S15" s="181">
        <v>251</v>
      </c>
      <c r="Z15" s="108" t="s">
        <v>198</v>
      </c>
      <c r="AA15" s="108" t="str">
        <f t="shared" si="0"/>
        <v>上海市</v>
      </c>
      <c r="AB15" s="182">
        <v>4.3568</v>
      </c>
      <c r="AC15" s="182">
        <v>1.2889</v>
      </c>
      <c r="AD15" s="182">
        <v>1.8567</v>
      </c>
    </row>
    <row r="16" spans="1:30">
      <c r="A16" s="108" t="s">
        <v>96</v>
      </c>
      <c r="B16" s="108">
        <v>0</v>
      </c>
      <c r="C16" s="108">
        <v>37</v>
      </c>
      <c r="D16" s="108">
        <v>38</v>
      </c>
      <c r="E16" s="108">
        <v>37.8</v>
      </c>
      <c r="F16" s="108">
        <v>39.16</v>
      </c>
      <c r="G16" s="108">
        <v>39.2</v>
      </c>
      <c r="I16" s="108">
        <v>109</v>
      </c>
      <c r="J16" s="108">
        <v>111</v>
      </c>
      <c r="K16" s="108">
        <v>131</v>
      </c>
      <c r="L16" s="108">
        <v>164.3</v>
      </c>
      <c r="M16" s="108">
        <v>237.9</v>
      </c>
      <c r="N16" s="108">
        <v>425.8</v>
      </c>
      <c r="R16" s="181">
        <f t="shared" si="1"/>
        <v>47.4288</v>
      </c>
      <c r="S16" s="181">
        <v>79.8</v>
      </c>
      <c r="Z16" s="108" t="s">
        <v>199</v>
      </c>
      <c r="AA16" s="108" t="str">
        <f t="shared" si="0"/>
        <v>江苏省</v>
      </c>
      <c r="AB16" s="182">
        <v>21.9778144</v>
      </c>
      <c r="AC16" s="182">
        <v>23.2824</v>
      </c>
      <c r="AD16" s="182">
        <v>43.9746</v>
      </c>
    </row>
    <row r="17" spans="1:30">
      <c r="A17" s="108" t="s">
        <v>98</v>
      </c>
      <c r="B17" s="108">
        <v>277</v>
      </c>
      <c r="C17" s="108">
        <v>294</v>
      </c>
      <c r="D17" s="108">
        <v>367</v>
      </c>
      <c r="E17" s="108">
        <v>476.66</v>
      </c>
      <c r="F17" s="108">
        <v>551.95</v>
      </c>
      <c r="G17" s="108">
        <v>695.1</v>
      </c>
      <c r="I17" s="108">
        <v>172</v>
      </c>
      <c r="J17" s="108">
        <v>242</v>
      </c>
      <c r="K17" s="108">
        <v>263</v>
      </c>
      <c r="L17" s="108">
        <v>299.2</v>
      </c>
      <c r="M17" s="108">
        <v>359.2</v>
      </c>
      <c r="N17" s="108">
        <v>506.7</v>
      </c>
      <c r="R17" s="181">
        <f t="shared" si="1"/>
        <v>49.0241</v>
      </c>
      <c r="S17" s="181">
        <v>96.6</v>
      </c>
      <c r="Z17" s="108" t="s">
        <v>200</v>
      </c>
      <c r="AA17" s="108" t="str">
        <f t="shared" si="0"/>
        <v>浙江省</v>
      </c>
      <c r="AB17" s="182">
        <v>38.9471</v>
      </c>
      <c r="AC17" s="182">
        <v>23.759</v>
      </c>
      <c r="AD17" s="182">
        <v>17.2588</v>
      </c>
    </row>
    <row r="18" spans="1:30">
      <c r="A18" s="108" t="s">
        <v>100</v>
      </c>
      <c r="B18" s="108">
        <v>578</v>
      </c>
      <c r="C18" s="108">
        <v>648</v>
      </c>
      <c r="D18" s="108">
        <v>677</v>
      </c>
      <c r="E18" s="108">
        <v>805.02</v>
      </c>
      <c r="F18" s="108">
        <v>1008.97</v>
      </c>
      <c r="G18" s="108">
        <v>1249.7</v>
      </c>
      <c r="I18" s="108">
        <v>474</v>
      </c>
      <c r="J18" s="108">
        <v>713</v>
      </c>
      <c r="K18" s="108">
        <v>943</v>
      </c>
      <c r="L18" s="108">
        <v>1467.4</v>
      </c>
      <c r="M18" s="108">
        <v>2334.4</v>
      </c>
      <c r="N18" s="108">
        <v>3020.2</v>
      </c>
      <c r="R18" s="181">
        <f t="shared" si="1"/>
        <v>763.2183</v>
      </c>
      <c r="S18" s="181">
        <v>426.5</v>
      </c>
      <c r="Z18" s="108" t="s">
        <v>201</v>
      </c>
      <c r="AA18" s="108" t="str">
        <f t="shared" si="0"/>
        <v>安徽省</v>
      </c>
      <c r="AB18" s="182">
        <v>18.276901</v>
      </c>
      <c r="AC18" s="182">
        <v>34.9132</v>
      </c>
      <c r="AD18" s="182">
        <v>137.238</v>
      </c>
    </row>
    <row r="19" spans="1:30">
      <c r="A19" s="108" t="s">
        <v>102</v>
      </c>
      <c r="B19" s="108">
        <v>492</v>
      </c>
      <c r="C19" s="108">
        <v>600</v>
      </c>
      <c r="D19" s="108">
        <v>600</v>
      </c>
      <c r="E19" s="108">
        <v>603.85</v>
      </c>
      <c r="F19" s="108">
        <v>625.8</v>
      </c>
      <c r="G19" s="108">
        <v>628.8</v>
      </c>
      <c r="I19" s="108">
        <v>211</v>
      </c>
      <c r="J19" s="108">
        <v>391</v>
      </c>
      <c r="K19" s="108">
        <v>454</v>
      </c>
      <c r="L19" s="108">
        <v>570.8</v>
      </c>
      <c r="M19" s="108">
        <v>929.8</v>
      </c>
      <c r="N19" s="108">
        <v>1704.2</v>
      </c>
      <c r="R19" s="181">
        <f t="shared" si="1"/>
        <v>343.2272</v>
      </c>
      <c r="S19" s="181">
        <v>691.3</v>
      </c>
      <c r="Z19" s="108" t="s">
        <v>202</v>
      </c>
      <c r="AA19" s="108" t="str">
        <f t="shared" si="0"/>
        <v>福建省</v>
      </c>
      <c r="AB19" s="182">
        <v>10.334</v>
      </c>
      <c r="AC19" s="182">
        <v>19.7597</v>
      </c>
      <c r="AD19" s="182">
        <v>47.4288</v>
      </c>
    </row>
    <row r="20" spans="1:30">
      <c r="A20" s="108" t="s">
        <v>104</v>
      </c>
      <c r="B20" s="108">
        <v>236</v>
      </c>
      <c r="C20" s="108">
        <v>335</v>
      </c>
      <c r="D20" s="108">
        <v>420</v>
      </c>
      <c r="E20" s="108">
        <v>485.66</v>
      </c>
      <c r="F20" s="108">
        <v>713</v>
      </c>
      <c r="G20" s="108">
        <v>975.6</v>
      </c>
      <c r="I20" s="108">
        <v>177</v>
      </c>
      <c r="J20" s="108">
        <v>175</v>
      </c>
      <c r="K20" s="108">
        <v>201</v>
      </c>
      <c r="L20" s="108">
        <v>211.9</v>
      </c>
      <c r="M20" s="108">
        <v>239.6</v>
      </c>
      <c r="N20" s="108">
        <v>340.1</v>
      </c>
      <c r="R20" s="181">
        <f t="shared" si="1"/>
        <v>7.3506</v>
      </c>
      <c r="S20" s="181">
        <v>33.1</v>
      </c>
      <c r="Z20" s="108" t="s">
        <v>203</v>
      </c>
      <c r="AA20" s="108" t="str">
        <f t="shared" si="0"/>
        <v>江西省</v>
      </c>
      <c r="AB20" s="182">
        <v>9.8245</v>
      </c>
      <c r="AC20" s="182">
        <v>14.8327</v>
      </c>
      <c r="AD20" s="182">
        <v>49.0241</v>
      </c>
    </row>
    <row r="21" spans="1:30">
      <c r="A21" s="108" t="s">
        <v>106</v>
      </c>
      <c r="B21" s="108">
        <v>86</v>
      </c>
      <c r="C21" s="108">
        <v>126</v>
      </c>
      <c r="D21" s="108">
        <v>155</v>
      </c>
      <c r="E21" s="108">
        <v>190.62</v>
      </c>
      <c r="F21" s="108">
        <v>220.15</v>
      </c>
      <c r="G21" s="108">
        <v>286.1</v>
      </c>
      <c r="I21" s="108">
        <v>90</v>
      </c>
      <c r="J21" s="108">
        <v>166</v>
      </c>
      <c r="K21" s="108">
        <v>189</v>
      </c>
      <c r="L21" s="108">
        <v>200.1</v>
      </c>
      <c r="M21" s="108">
        <v>231</v>
      </c>
      <c r="N21" s="108">
        <v>349.8</v>
      </c>
      <c r="R21" s="181">
        <f t="shared" si="1"/>
        <v>19.0448</v>
      </c>
      <c r="S21" s="181">
        <v>66.5</v>
      </c>
      <c r="Z21" s="108" t="s">
        <v>204</v>
      </c>
      <c r="AA21" s="108" t="str">
        <f t="shared" si="0"/>
        <v>山东省</v>
      </c>
      <c r="AB21" s="182">
        <v>189.7268151</v>
      </c>
      <c r="AC21" s="182">
        <v>457.5407</v>
      </c>
      <c r="AD21" s="182">
        <v>763.2183</v>
      </c>
    </row>
    <row r="22" spans="1:30">
      <c r="A22" s="108" t="s">
        <v>108</v>
      </c>
      <c r="B22" s="108">
        <v>210</v>
      </c>
      <c r="C22" s="108">
        <v>318</v>
      </c>
      <c r="D22" s="108">
        <v>302</v>
      </c>
      <c r="E22" s="108">
        <v>408.82</v>
      </c>
      <c r="F22" s="108">
        <v>508.2</v>
      </c>
      <c r="G22" s="108">
        <v>753.4</v>
      </c>
      <c r="I22" s="108">
        <v>122</v>
      </c>
      <c r="J22" s="108">
        <v>209</v>
      </c>
      <c r="K22" s="108">
        <v>308</v>
      </c>
      <c r="L22" s="108">
        <v>384.9</v>
      </c>
      <c r="M22" s="108">
        <v>511.9</v>
      </c>
      <c r="N22" s="108">
        <v>836.8</v>
      </c>
      <c r="R22" s="181">
        <f t="shared" si="1"/>
        <v>31.1558</v>
      </c>
      <c r="S22" s="181">
        <v>42.1</v>
      </c>
      <c r="Z22" s="108" t="s">
        <v>205</v>
      </c>
      <c r="AA22" s="108" t="str">
        <f t="shared" si="0"/>
        <v>河南省</v>
      </c>
      <c r="AB22" s="182">
        <v>48.2795</v>
      </c>
      <c r="AC22" s="182">
        <v>105.3314</v>
      </c>
      <c r="AD22" s="182">
        <v>343.2272</v>
      </c>
    </row>
    <row r="23" spans="1:30">
      <c r="A23" s="108" t="s">
        <v>110</v>
      </c>
      <c r="B23" s="108">
        <v>51</v>
      </c>
      <c r="C23" s="108">
        <v>95</v>
      </c>
      <c r="D23" s="108">
        <v>105</v>
      </c>
      <c r="E23" s="108">
        <v>162.46</v>
      </c>
      <c r="F23" s="108">
        <v>259.16</v>
      </c>
      <c r="G23" s="108">
        <v>437.3</v>
      </c>
      <c r="I23" s="108">
        <v>27</v>
      </c>
      <c r="J23" s="108">
        <v>29</v>
      </c>
      <c r="K23" s="108">
        <v>30</v>
      </c>
      <c r="L23" s="108">
        <v>42.7</v>
      </c>
      <c r="M23" s="108">
        <v>52.6</v>
      </c>
      <c r="N23" s="108">
        <v>83</v>
      </c>
      <c r="R23" s="181">
        <f t="shared" si="1"/>
        <v>2.8014</v>
      </c>
      <c r="S23" s="181">
        <v>2.2</v>
      </c>
      <c r="Z23" s="108" t="s">
        <v>206</v>
      </c>
      <c r="AA23" s="108" t="str">
        <f t="shared" si="0"/>
        <v>湖北省</v>
      </c>
      <c r="AB23" s="182">
        <v>5.0883676</v>
      </c>
      <c r="AC23" s="182">
        <v>3.005</v>
      </c>
      <c r="AD23" s="182">
        <v>7.3506</v>
      </c>
    </row>
    <row r="24" spans="1:30">
      <c r="A24" s="108" t="s">
        <v>112</v>
      </c>
      <c r="B24" s="108">
        <v>32</v>
      </c>
      <c r="C24" s="108">
        <v>123</v>
      </c>
      <c r="D24" s="108">
        <v>127</v>
      </c>
      <c r="E24" s="108">
        <v>108.01</v>
      </c>
      <c r="F24" s="108">
        <v>127.1</v>
      </c>
      <c r="G24" s="108">
        <v>199.7</v>
      </c>
      <c r="I24" s="108">
        <v>11</v>
      </c>
      <c r="J24" s="108">
        <v>13</v>
      </c>
      <c r="K24" s="108">
        <v>13</v>
      </c>
      <c r="L24" s="108">
        <v>12.6</v>
      </c>
      <c r="M24" s="108">
        <v>19.4</v>
      </c>
      <c r="N24" s="108">
        <v>46.1</v>
      </c>
      <c r="R24" s="181">
        <f t="shared" si="1"/>
        <v>1.5194</v>
      </c>
      <c r="S24" s="181">
        <v>3.7</v>
      </c>
      <c r="Z24" s="108" t="s">
        <v>207</v>
      </c>
      <c r="AA24" s="108" t="str">
        <f t="shared" si="0"/>
        <v>湖南省</v>
      </c>
      <c r="AB24" s="182">
        <v>9.8826625</v>
      </c>
      <c r="AC24" s="182">
        <v>7.2949</v>
      </c>
      <c r="AD24" s="182">
        <v>19.0448</v>
      </c>
    </row>
    <row r="25" spans="1:30">
      <c r="A25" s="108" t="s">
        <v>114</v>
      </c>
      <c r="B25" s="108">
        <v>0</v>
      </c>
      <c r="C25" s="108">
        <v>0</v>
      </c>
      <c r="D25" s="108">
        <v>58</v>
      </c>
      <c r="E25" s="108">
        <v>49.17</v>
      </c>
      <c r="F25" s="108">
        <v>54.17</v>
      </c>
      <c r="G25" s="108">
        <v>54.2</v>
      </c>
      <c r="I25" s="108">
        <v>12</v>
      </c>
      <c r="J25" s="108">
        <v>43</v>
      </c>
      <c r="K25" s="108">
        <v>7</v>
      </c>
      <c r="L25" s="108">
        <v>7.4</v>
      </c>
      <c r="M25" s="108">
        <v>9.2</v>
      </c>
      <c r="N25" s="108">
        <v>15.1</v>
      </c>
      <c r="R25" s="181">
        <f t="shared" si="1"/>
        <v>0.3459</v>
      </c>
      <c r="S25" s="181">
        <v>0.8</v>
      </c>
      <c r="Z25" s="108" t="s">
        <v>208</v>
      </c>
      <c r="AA25" s="108" t="str">
        <f t="shared" si="0"/>
        <v>重庆市</v>
      </c>
      <c r="AB25" s="182">
        <v>0.391229</v>
      </c>
      <c r="AC25" s="182">
        <v>0.176</v>
      </c>
      <c r="AD25" s="182">
        <v>0.3459</v>
      </c>
    </row>
    <row r="26" spans="1:30">
      <c r="A26" s="108" t="s">
        <v>116</v>
      </c>
      <c r="B26" s="108">
        <v>116</v>
      </c>
      <c r="C26" s="108">
        <v>168</v>
      </c>
      <c r="D26" s="108">
        <v>169</v>
      </c>
      <c r="E26" s="108">
        <v>169.01</v>
      </c>
      <c r="F26" s="108">
        <v>169.01</v>
      </c>
      <c r="G26" s="108">
        <v>173</v>
      </c>
      <c r="I26" s="108">
        <v>19</v>
      </c>
      <c r="J26" s="108">
        <v>13</v>
      </c>
      <c r="K26" s="108">
        <v>19</v>
      </c>
      <c r="L26" s="108">
        <v>22.1</v>
      </c>
      <c r="M26" s="108">
        <v>26.9</v>
      </c>
      <c r="N26" s="108">
        <v>33.2</v>
      </c>
      <c r="R26" s="181">
        <f t="shared" si="1"/>
        <v>3.8123</v>
      </c>
      <c r="S26" s="181">
        <v>2.4</v>
      </c>
      <c r="Z26" s="108" t="s">
        <v>209</v>
      </c>
      <c r="AA26" s="108" t="str">
        <f t="shared" si="0"/>
        <v>四川省</v>
      </c>
      <c r="AB26" s="182">
        <v>1.2946805</v>
      </c>
      <c r="AC26" s="182">
        <v>1.9801</v>
      </c>
      <c r="AD26" s="182">
        <v>3.8123</v>
      </c>
    </row>
    <row r="27" spans="1:30">
      <c r="A27" s="108" t="s">
        <v>118</v>
      </c>
      <c r="B27" s="108">
        <v>135</v>
      </c>
      <c r="C27" s="108">
        <v>161</v>
      </c>
      <c r="D27" s="108">
        <v>491</v>
      </c>
      <c r="E27" s="108">
        <v>970.67</v>
      </c>
      <c r="F27" s="108">
        <v>1117.6</v>
      </c>
      <c r="G27" s="108">
        <v>1396.6</v>
      </c>
      <c r="J27" s="108">
        <v>17</v>
      </c>
      <c r="K27" s="108">
        <v>19</v>
      </c>
      <c r="L27" s="108">
        <v>19</v>
      </c>
      <c r="M27" s="108">
        <v>19.4</v>
      </c>
      <c r="N27" s="108">
        <v>23.7</v>
      </c>
      <c r="R27" s="181">
        <f t="shared" si="1"/>
        <v>0.304</v>
      </c>
      <c r="S27" s="181">
        <v>0.4</v>
      </c>
      <c r="Z27" s="108" t="s">
        <v>210</v>
      </c>
      <c r="AA27" s="108" t="str">
        <f t="shared" si="0"/>
        <v>陕西省</v>
      </c>
      <c r="AB27" s="182">
        <v>6.6805495</v>
      </c>
      <c r="AC27" s="182">
        <v>13.5018</v>
      </c>
      <c r="AD27" s="182">
        <v>21.7042</v>
      </c>
    </row>
    <row r="28" spans="1:30">
      <c r="A28" s="108" t="s">
        <v>120</v>
      </c>
      <c r="B28" s="108">
        <v>237.5</v>
      </c>
      <c r="C28" s="108">
        <v>312</v>
      </c>
      <c r="D28" s="108">
        <v>350</v>
      </c>
      <c r="E28" s="108">
        <v>295.43</v>
      </c>
      <c r="F28" s="108">
        <v>349.91</v>
      </c>
      <c r="G28" s="108">
        <v>525.2</v>
      </c>
      <c r="I28" s="108">
        <v>0.5</v>
      </c>
      <c r="J28" s="108">
        <v>14</v>
      </c>
      <c r="K28" s="108">
        <v>25</v>
      </c>
      <c r="L28" s="108">
        <v>38.4</v>
      </c>
      <c r="M28" s="108">
        <v>47.2</v>
      </c>
      <c r="N28" s="108">
        <v>60.1</v>
      </c>
      <c r="R28" s="181">
        <f t="shared" si="1"/>
        <v>1.7673</v>
      </c>
      <c r="S28" s="181">
        <v>2.3</v>
      </c>
      <c r="Z28" s="108" t="s">
        <v>211</v>
      </c>
      <c r="AA28" s="108" t="str">
        <f t="shared" si="0"/>
        <v>甘肃省</v>
      </c>
      <c r="AB28" s="182">
        <v>3.251883</v>
      </c>
      <c r="AC28" s="182">
        <v>0.7275</v>
      </c>
      <c r="AD28" s="182">
        <v>1.0777</v>
      </c>
    </row>
    <row r="29" spans="1:30">
      <c r="A29" s="108" t="s">
        <v>122</v>
      </c>
      <c r="B29" s="108">
        <v>79</v>
      </c>
      <c r="C29" s="108">
        <v>98</v>
      </c>
      <c r="D29" s="108">
        <v>110</v>
      </c>
      <c r="E29" s="108">
        <v>136.26</v>
      </c>
      <c r="F29" s="108">
        <v>136.51</v>
      </c>
      <c r="G29" s="108">
        <v>175.9</v>
      </c>
      <c r="K29" s="108">
        <v>0</v>
      </c>
      <c r="L29" s="108">
        <v>0</v>
      </c>
      <c r="M29" s="108">
        <v>2.2</v>
      </c>
      <c r="N29" s="108">
        <v>2.2</v>
      </c>
      <c r="R29" s="181"/>
      <c r="S29" s="181">
        <v>0</v>
      </c>
      <c r="Z29" s="108" t="s">
        <v>212</v>
      </c>
      <c r="AA29" s="108" t="str">
        <f t="shared" si="0"/>
        <v>青海省</v>
      </c>
      <c r="AB29" s="182">
        <v>0.5077935</v>
      </c>
      <c r="AC29" s="182">
        <v>0.5136</v>
      </c>
      <c r="AD29" s="182">
        <v>0.3517</v>
      </c>
    </row>
    <row r="30" spans="1:30">
      <c r="A30" s="108" t="s">
        <v>124</v>
      </c>
      <c r="B30" s="108">
        <v>484</v>
      </c>
      <c r="C30" s="108">
        <v>640</v>
      </c>
      <c r="D30" s="108">
        <v>778</v>
      </c>
      <c r="E30" s="108">
        <v>893.42</v>
      </c>
      <c r="F30" s="108">
        <v>1102.82</v>
      </c>
      <c r="G30" s="108">
        <v>1193.7</v>
      </c>
      <c r="I30" s="108">
        <v>51</v>
      </c>
      <c r="J30" s="108">
        <v>76</v>
      </c>
      <c r="K30" s="108">
        <v>162</v>
      </c>
      <c r="L30" s="108">
        <v>190.7</v>
      </c>
      <c r="M30" s="108">
        <v>210.9</v>
      </c>
      <c r="N30" s="108">
        <v>322.5</v>
      </c>
      <c r="R30" s="181">
        <f>VLOOKUP(A30,AA$3:AD$36,4,FALSE)</f>
        <v>21.7042</v>
      </c>
      <c r="S30" s="181">
        <v>28.9</v>
      </c>
      <c r="Z30" s="108" t="s">
        <v>213</v>
      </c>
      <c r="AA30" s="108" t="str">
        <f t="shared" si="0"/>
        <v>宁夏回族自治区</v>
      </c>
      <c r="AB30" s="182">
        <v>0.80742</v>
      </c>
      <c r="AC30" s="182">
        <v>0.3325</v>
      </c>
      <c r="AD30" s="182">
        <v>0.4052</v>
      </c>
    </row>
    <row r="31" spans="1:30">
      <c r="A31" s="108" t="s">
        <v>126</v>
      </c>
      <c r="B31" s="108">
        <v>768</v>
      </c>
      <c r="C31" s="108">
        <v>790</v>
      </c>
      <c r="D31" s="108">
        <v>836</v>
      </c>
      <c r="E31" s="108">
        <v>891.32</v>
      </c>
      <c r="F31" s="108">
        <v>1047.65</v>
      </c>
      <c r="G31" s="108">
        <v>1310.9</v>
      </c>
      <c r="I31" s="108">
        <v>18</v>
      </c>
      <c r="J31" s="108">
        <v>49</v>
      </c>
      <c r="K31" s="108">
        <v>71</v>
      </c>
      <c r="L31" s="108">
        <v>74</v>
      </c>
      <c r="M31" s="108">
        <v>77.1</v>
      </c>
      <c r="N31" s="108">
        <v>85.5</v>
      </c>
      <c r="R31" s="181">
        <f>VLOOKUP(A31,AA$3:AD$36,4,FALSE)</f>
        <v>1.0777</v>
      </c>
      <c r="S31" s="181">
        <v>1</v>
      </c>
      <c r="Z31" s="108" t="s">
        <v>214</v>
      </c>
      <c r="AA31" s="108" t="s">
        <v>132</v>
      </c>
      <c r="AB31" s="182">
        <v>0.184156</v>
      </c>
      <c r="AC31" s="182">
        <v>0.5974</v>
      </c>
      <c r="AD31" s="182">
        <v>0.4005</v>
      </c>
    </row>
    <row r="32" spans="1:30">
      <c r="A32" s="108" t="s">
        <v>128</v>
      </c>
      <c r="B32" s="108">
        <v>786</v>
      </c>
      <c r="C32" s="108">
        <v>952</v>
      </c>
      <c r="D32" s="108">
        <v>1086</v>
      </c>
      <c r="E32" s="108">
        <v>1532.09</v>
      </c>
      <c r="F32" s="108">
        <v>1594.77</v>
      </c>
      <c r="G32" s="108">
        <v>1805.5</v>
      </c>
      <c r="I32" s="108">
        <v>5</v>
      </c>
      <c r="J32" s="108">
        <v>10</v>
      </c>
      <c r="K32" s="108">
        <v>15</v>
      </c>
      <c r="L32" s="108">
        <v>15.7</v>
      </c>
      <c r="M32" s="108">
        <v>16</v>
      </c>
      <c r="N32" s="108">
        <v>15.7</v>
      </c>
      <c r="R32" s="181">
        <f>VLOOKUP(A32,AA$3:AD$36,4,FALSE)</f>
        <v>0.3517</v>
      </c>
      <c r="S32" s="181">
        <v>2.7</v>
      </c>
      <c r="Z32" s="108" t="s">
        <v>215</v>
      </c>
      <c r="AA32" s="108" t="str">
        <f>VLOOKUP("*"&amp;Z32&amp;"*",A$3:A$35,1,FALSE)</f>
        <v>广东省</v>
      </c>
      <c r="AB32" s="182">
        <v>20.9154</v>
      </c>
      <c r="AC32" s="182">
        <v>12.4418</v>
      </c>
      <c r="AD32" s="182">
        <v>31.1558</v>
      </c>
    </row>
    <row r="33" spans="1:30">
      <c r="A33" s="108" t="s">
        <v>130</v>
      </c>
      <c r="B33" s="108">
        <v>587</v>
      </c>
      <c r="C33" s="108">
        <v>761</v>
      </c>
      <c r="D33" s="108">
        <v>844</v>
      </c>
      <c r="E33" s="108">
        <v>1121.96</v>
      </c>
      <c r="F33" s="108">
        <v>1303.36</v>
      </c>
      <c r="G33" s="108">
        <v>1491.6</v>
      </c>
      <c r="I33" s="108">
        <v>33</v>
      </c>
      <c r="J33" s="108">
        <v>55</v>
      </c>
      <c r="K33" s="108">
        <v>74</v>
      </c>
      <c r="L33" s="108">
        <v>75.2</v>
      </c>
      <c r="M33" s="108">
        <v>80.6</v>
      </c>
      <c r="N33" s="108">
        <v>92.2</v>
      </c>
      <c r="R33" s="181">
        <f>VLOOKUP(A33,AA$3:AD$36,4,FALSE)</f>
        <v>0.4052</v>
      </c>
      <c r="S33" s="181">
        <v>0.3</v>
      </c>
      <c r="Z33" s="108" t="s">
        <v>216</v>
      </c>
      <c r="AA33" s="108" t="str">
        <f>VLOOKUP("*"&amp;Z33&amp;"*",A$3:A$35,1,FALSE)</f>
        <v>广西壮族自治区</v>
      </c>
      <c r="AB33" s="182">
        <v>3.1503365</v>
      </c>
      <c r="AC33" s="182">
        <v>1.1213</v>
      </c>
      <c r="AD33" s="182">
        <v>2.8014</v>
      </c>
    </row>
    <row r="34" spans="1:30">
      <c r="A34" s="108" t="s">
        <v>132</v>
      </c>
      <c r="B34" s="108">
        <v>933</v>
      </c>
      <c r="C34" s="108">
        <v>976</v>
      </c>
      <c r="D34" s="108">
        <v>1027</v>
      </c>
      <c r="E34" s="108">
        <v>1205.48</v>
      </c>
      <c r="F34" s="108">
        <v>1254.78</v>
      </c>
      <c r="G34" s="108">
        <v>1440.3</v>
      </c>
      <c r="I34" s="108">
        <v>1</v>
      </c>
      <c r="J34" s="108">
        <v>2</v>
      </c>
      <c r="K34" s="108">
        <v>14</v>
      </c>
      <c r="L34" s="108">
        <v>16.7</v>
      </c>
      <c r="M34" s="108">
        <v>17.2</v>
      </c>
      <c r="N34" s="108">
        <v>26.9</v>
      </c>
      <c r="R34" s="181">
        <f>VLOOKUP(A34,AA$3:AD$36,4,FALSE)</f>
        <v>0.4005</v>
      </c>
      <c r="S34" s="181">
        <v>0</v>
      </c>
      <c r="Z34" s="108" t="s">
        <v>217</v>
      </c>
      <c r="AA34" s="108" t="str">
        <f>VLOOKUP("*"&amp;Z34&amp;"*",A$3:A$35,1,FALSE)</f>
        <v>云南省</v>
      </c>
      <c r="AB34" s="182">
        <v>1.576</v>
      </c>
      <c r="AC34" s="182">
        <v>1.1014</v>
      </c>
      <c r="AD34" s="182">
        <v>1.7673</v>
      </c>
    </row>
    <row r="35" spans="1:30">
      <c r="A35" s="108" t="s">
        <v>218</v>
      </c>
      <c r="B35" s="108">
        <v>0</v>
      </c>
      <c r="C35" s="108">
        <v>0</v>
      </c>
      <c r="D35" s="108">
        <v>39</v>
      </c>
      <c r="E35" s="108">
        <v>77.2</v>
      </c>
      <c r="F35" s="108">
        <v>77.2</v>
      </c>
      <c r="G35" s="108">
        <v>105.8</v>
      </c>
      <c r="K35" s="108">
        <v>0</v>
      </c>
      <c r="L35" s="108">
        <v>0</v>
      </c>
      <c r="M35" s="108">
        <v>0</v>
      </c>
      <c r="N35" s="108">
        <v>0</v>
      </c>
      <c r="R35" s="181"/>
      <c r="S35" s="181">
        <v>0</v>
      </c>
      <c r="Z35" s="108" t="s">
        <v>219</v>
      </c>
      <c r="AA35" s="108" t="str">
        <f>VLOOKUP("*"&amp;Z35&amp;"*",A$3:A$35,1,FALSE)</f>
        <v>贵州省</v>
      </c>
      <c r="AB35" s="182">
        <v>0.109762</v>
      </c>
      <c r="AC35" s="182">
        <v>0.0995</v>
      </c>
      <c r="AD35" s="182">
        <v>0.304</v>
      </c>
    </row>
    <row r="36" spans="18:30">
      <c r="R36" s="181"/>
      <c r="Z36" s="108" t="s">
        <v>220</v>
      </c>
      <c r="AA36" s="108" t="str">
        <f>VLOOKUP("*"&amp;Z36&amp;"*",A$3:A$35,1,FALSE)</f>
        <v>海南省</v>
      </c>
      <c r="AB36" s="182">
        <v>1.103994</v>
      </c>
      <c r="AC36" s="182">
        <v>0.8751</v>
      </c>
      <c r="AD36" s="182">
        <v>1.5194</v>
      </c>
    </row>
    <row r="38" spans="2:14">
      <c r="B38" s="108">
        <v>2017</v>
      </c>
      <c r="C38" s="108">
        <v>2018</v>
      </c>
      <c r="D38" s="108">
        <v>2019</v>
      </c>
      <c r="E38" s="108">
        <v>2020</v>
      </c>
      <c r="F38" s="108">
        <v>2021</v>
      </c>
      <c r="G38" s="108">
        <v>2022</v>
      </c>
      <c r="I38" s="108">
        <v>2017</v>
      </c>
      <c r="J38" s="108">
        <v>2018</v>
      </c>
      <c r="K38" s="108">
        <v>2019</v>
      </c>
      <c r="L38" s="108">
        <v>2020</v>
      </c>
      <c r="M38" s="108">
        <v>2021</v>
      </c>
      <c r="N38" s="108">
        <v>2022</v>
      </c>
    </row>
    <row r="39" spans="2:14">
      <c r="B39" s="180" t="s">
        <v>221</v>
      </c>
      <c r="C39" s="180"/>
      <c r="D39" s="180"/>
      <c r="E39" s="180"/>
      <c r="F39" s="180"/>
      <c r="G39" s="180"/>
      <c r="I39" s="180" t="s">
        <v>221</v>
      </c>
      <c r="J39" s="180"/>
      <c r="K39" s="180"/>
      <c r="L39" s="180"/>
      <c r="M39" s="180"/>
      <c r="N39" s="180"/>
    </row>
    <row r="40" spans="1:14">
      <c r="A40" s="108" t="s">
        <v>71</v>
      </c>
      <c r="C40" s="108">
        <f>(C3-B3)*10</f>
        <v>30220</v>
      </c>
      <c r="D40" s="108">
        <f>(D3-C3)*10</f>
        <v>17610</v>
      </c>
      <c r="E40" s="108">
        <f>(E3-D3)*10</f>
        <v>31208.7</v>
      </c>
      <c r="F40" s="108">
        <f>(F3-E3)*10</f>
        <v>25600.7</v>
      </c>
      <c r="G40" s="108">
        <f>(G3-F3)*10</f>
        <v>35944.6</v>
      </c>
      <c r="J40" s="108">
        <f>(J3-I3)*10</f>
        <v>13690</v>
      </c>
      <c r="K40" s="108">
        <f>(K3-J3)*10</f>
        <v>12360</v>
      </c>
      <c r="L40" s="108">
        <f>(L3-K3)*10</f>
        <v>15599</v>
      </c>
      <c r="M40" s="108">
        <f>(M3-L3)*10</f>
        <v>29279</v>
      </c>
      <c r="N40" s="108">
        <f>(N3-M3)*10</f>
        <v>50108</v>
      </c>
    </row>
    <row r="41" spans="1:14">
      <c r="A41" s="108" t="s">
        <v>73</v>
      </c>
      <c r="C41" s="108">
        <f t="shared" ref="C41:G41" si="2">(C4-B4)*10</f>
        <v>20</v>
      </c>
      <c r="D41" s="108">
        <f t="shared" si="2"/>
        <v>0</v>
      </c>
      <c r="E41" s="108">
        <f t="shared" si="2"/>
        <v>0.999999999999996</v>
      </c>
      <c r="F41" s="108">
        <f t="shared" si="2"/>
        <v>0</v>
      </c>
      <c r="G41" s="108">
        <f t="shared" si="2"/>
        <v>0</v>
      </c>
      <c r="J41" s="108">
        <f t="shared" ref="J41:N41" si="3">(J4-I4)*10</f>
        <v>130</v>
      </c>
      <c r="K41" s="108">
        <f t="shared" si="3"/>
        <v>110</v>
      </c>
      <c r="L41" s="108">
        <f t="shared" si="3"/>
        <v>104</v>
      </c>
      <c r="M41" s="108">
        <f t="shared" si="3"/>
        <v>186</v>
      </c>
      <c r="N41" s="108">
        <f t="shared" si="3"/>
        <v>152</v>
      </c>
    </row>
    <row r="42" spans="1:14">
      <c r="A42" s="108" t="s">
        <v>75</v>
      </c>
      <c r="C42" s="108">
        <f t="shared" ref="C42:G42" si="4">(C5-B5)*10</f>
        <v>440</v>
      </c>
      <c r="D42" s="108">
        <f t="shared" si="4"/>
        <v>70</v>
      </c>
      <c r="E42" s="108">
        <f t="shared" si="4"/>
        <v>148.4</v>
      </c>
      <c r="F42" s="108">
        <f t="shared" si="4"/>
        <v>0.0999999999999091</v>
      </c>
      <c r="G42" s="108">
        <f t="shared" si="4"/>
        <v>28.5000000000001</v>
      </c>
      <c r="J42" s="108">
        <f t="shared" ref="J42:N42" si="5">(J5-I5)*10</f>
        <v>160</v>
      </c>
      <c r="K42" s="108">
        <f t="shared" si="5"/>
        <v>70</v>
      </c>
      <c r="L42" s="108">
        <f t="shared" si="5"/>
        <v>67</v>
      </c>
      <c r="M42" s="108">
        <f t="shared" si="5"/>
        <v>142</v>
      </c>
      <c r="N42" s="108">
        <f t="shared" si="5"/>
        <v>400</v>
      </c>
    </row>
    <row r="43" spans="1:14">
      <c r="A43" s="108" t="s">
        <v>77</v>
      </c>
      <c r="C43" s="108">
        <f t="shared" ref="C43:G43" si="6">(C6-B6)*10</f>
        <v>3390</v>
      </c>
      <c r="D43" s="108">
        <f t="shared" si="6"/>
        <v>1060</v>
      </c>
      <c r="E43" s="108">
        <f t="shared" si="6"/>
        <v>4835.2</v>
      </c>
      <c r="F43" s="108">
        <f t="shared" si="6"/>
        <v>2133.2</v>
      </c>
      <c r="G43" s="108">
        <f t="shared" si="6"/>
        <v>3352.6</v>
      </c>
      <c r="J43" s="108">
        <f t="shared" ref="J43:N43" si="7">(J6-I6)*10</f>
        <v>270</v>
      </c>
      <c r="K43" s="108">
        <f t="shared" si="7"/>
        <v>1340</v>
      </c>
      <c r="L43" s="108">
        <f t="shared" si="7"/>
        <v>2338</v>
      </c>
      <c r="M43" s="108">
        <f t="shared" si="7"/>
        <v>5167</v>
      </c>
      <c r="N43" s="108">
        <f t="shared" si="7"/>
        <v>5987</v>
      </c>
    </row>
    <row r="44" spans="1:14">
      <c r="A44" s="108" t="s">
        <v>79</v>
      </c>
      <c r="C44" s="108">
        <f t="shared" ref="C44:G44" si="8">(C7-B7)*10</f>
        <v>1510</v>
      </c>
      <c r="D44" s="108">
        <f t="shared" si="8"/>
        <v>1760</v>
      </c>
      <c r="E44" s="108">
        <f t="shared" si="8"/>
        <v>1713.2</v>
      </c>
      <c r="F44" s="108">
        <f t="shared" si="8"/>
        <v>735.2</v>
      </c>
      <c r="G44" s="108">
        <f t="shared" si="8"/>
        <v>1551.6</v>
      </c>
      <c r="J44" s="108">
        <f t="shared" ref="J44:N44" si="9">(J7-I7)*10</f>
        <v>1230</v>
      </c>
      <c r="K44" s="108">
        <f t="shared" si="9"/>
        <v>480</v>
      </c>
      <c r="L44" s="108">
        <f t="shared" si="9"/>
        <v>492</v>
      </c>
      <c r="M44" s="108">
        <f t="shared" si="9"/>
        <v>757</v>
      </c>
      <c r="N44" s="108">
        <f t="shared" si="9"/>
        <v>828</v>
      </c>
    </row>
    <row r="45" spans="1:14">
      <c r="A45" s="108" t="s">
        <v>81</v>
      </c>
      <c r="C45" s="108">
        <f t="shared" ref="C45:G45" si="10">(C8-B8)*10</f>
        <v>1920</v>
      </c>
      <c r="D45" s="108">
        <f t="shared" si="10"/>
        <v>680</v>
      </c>
      <c r="E45" s="108">
        <f t="shared" si="10"/>
        <v>1370</v>
      </c>
      <c r="F45" s="108">
        <f t="shared" si="10"/>
        <v>1615</v>
      </c>
      <c r="G45" s="108">
        <f t="shared" si="10"/>
        <v>1301</v>
      </c>
      <c r="J45" s="108">
        <f t="shared" ref="J45:N45" si="11">(J8-I8)*10</f>
        <v>110</v>
      </c>
      <c r="K45" s="108">
        <f t="shared" si="11"/>
        <v>670</v>
      </c>
      <c r="L45" s="108">
        <f t="shared" si="11"/>
        <v>101</v>
      </c>
      <c r="M45" s="108">
        <f t="shared" si="11"/>
        <v>124</v>
      </c>
      <c r="N45" s="108">
        <f t="shared" si="11"/>
        <v>187</v>
      </c>
    </row>
    <row r="46" spans="1:14">
      <c r="A46" s="108" t="s">
        <v>83</v>
      </c>
      <c r="C46" s="108">
        <f t="shared" ref="C46:G46" si="12">(C9-B9)*10</f>
        <v>340</v>
      </c>
      <c r="D46" s="108">
        <f t="shared" si="12"/>
        <v>270</v>
      </c>
      <c r="E46" s="108">
        <f t="shared" si="12"/>
        <v>358.9</v>
      </c>
      <c r="F46" s="108">
        <f t="shared" si="12"/>
        <v>356.1</v>
      </c>
      <c r="G46" s="108">
        <f t="shared" si="12"/>
        <v>638</v>
      </c>
      <c r="J46" s="108">
        <f t="shared" ref="J46:N46" si="13">(J9-I9)*10</f>
        <v>450</v>
      </c>
      <c r="K46" s="108">
        <f t="shared" si="13"/>
        <v>140</v>
      </c>
      <c r="L46" s="108">
        <f t="shared" si="13"/>
        <v>209</v>
      </c>
      <c r="M46" s="108">
        <f t="shared" si="13"/>
        <v>421</v>
      </c>
      <c r="N46" s="108">
        <f t="shared" si="13"/>
        <v>593</v>
      </c>
    </row>
    <row r="47" spans="1:14">
      <c r="A47" s="108" t="s">
        <v>85</v>
      </c>
      <c r="C47" s="108">
        <f t="shared" ref="C47:G47" si="14">(C10-B10)*10</f>
        <v>960</v>
      </c>
      <c r="D47" s="108">
        <f t="shared" si="14"/>
        <v>20</v>
      </c>
      <c r="E47" s="108">
        <f t="shared" si="14"/>
        <v>559.1</v>
      </c>
      <c r="F47" s="108">
        <f t="shared" si="14"/>
        <v>48.8</v>
      </c>
      <c r="G47" s="108">
        <f t="shared" si="14"/>
        <v>288.1</v>
      </c>
      <c r="J47" s="108">
        <f t="shared" ref="J47:N47" si="15">(J10-I10)*10</f>
        <v>100</v>
      </c>
      <c r="K47" s="108">
        <f t="shared" si="15"/>
        <v>70</v>
      </c>
      <c r="L47" s="108">
        <f t="shared" si="15"/>
        <v>70</v>
      </c>
      <c r="M47" s="108">
        <f t="shared" si="15"/>
        <v>40.9999999999999</v>
      </c>
      <c r="N47" s="108">
        <f t="shared" si="15"/>
        <v>119</v>
      </c>
    </row>
    <row r="48" spans="1:14">
      <c r="A48" s="108" t="s">
        <v>87</v>
      </c>
      <c r="C48" s="108">
        <f t="shared" ref="C48:G48" si="16">(C11-B11)*10</f>
        <v>770</v>
      </c>
      <c r="D48" s="108">
        <f t="shared" si="16"/>
        <v>540</v>
      </c>
      <c r="E48" s="108">
        <f t="shared" si="16"/>
        <v>399.9</v>
      </c>
      <c r="F48" s="108">
        <f t="shared" si="16"/>
        <v>950</v>
      </c>
      <c r="G48" s="108">
        <f t="shared" si="16"/>
        <v>369.1</v>
      </c>
      <c r="J48" s="108">
        <f t="shared" ref="J48:N48" si="17">(J11-I11)*10</f>
        <v>440</v>
      </c>
      <c r="K48" s="108">
        <f t="shared" si="17"/>
        <v>60</v>
      </c>
      <c r="L48" s="108">
        <f t="shared" si="17"/>
        <v>27</v>
      </c>
      <c r="M48" s="108">
        <f t="shared" si="17"/>
        <v>70.9999999999999</v>
      </c>
      <c r="N48" s="108">
        <f t="shared" si="17"/>
        <v>186</v>
      </c>
    </row>
    <row r="49" spans="1:14">
      <c r="A49" s="108" t="s">
        <v>88</v>
      </c>
      <c r="C49" s="108">
        <f t="shared" ref="C49:G49" si="18">(C12-B12)*10</f>
        <v>70</v>
      </c>
      <c r="D49" s="108">
        <f t="shared" si="18"/>
        <v>-10</v>
      </c>
      <c r="E49" s="108">
        <f t="shared" si="18"/>
        <v>137</v>
      </c>
      <c r="F49" s="108">
        <f t="shared" si="18"/>
        <v>43.9</v>
      </c>
      <c r="G49" s="108">
        <f t="shared" si="18"/>
        <v>-0.899999999999999</v>
      </c>
      <c r="J49" s="108">
        <f t="shared" ref="J49:N49" si="19">(J12-I12)*10</f>
        <v>230</v>
      </c>
      <c r="K49" s="108">
        <f t="shared" si="19"/>
        <v>210</v>
      </c>
      <c r="L49" s="108">
        <f t="shared" si="19"/>
        <v>139</v>
      </c>
      <c r="M49" s="108">
        <f t="shared" si="19"/>
        <v>273</v>
      </c>
      <c r="N49" s="108">
        <f t="shared" si="19"/>
        <v>267</v>
      </c>
    </row>
    <row r="50" spans="1:14">
      <c r="A50" s="108" t="s">
        <v>90</v>
      </c>
      <c r="C50" s="108">
        <f t="shared" ref="C50:G50" si="20">(C13-B13)*10</f>
        <v>2120</v>
      </c>
      <c r="D50" s="108">
        <f t="shared" si="20"/>
        <v>290</v>
      </c>
      <c r="E50" s="108">
        <f t="shared" si="20"/>
        <v>749.1</v>
      </c>
      <c r="F50" s="108">
        <f t="shared" si="20"/>
        <v>451.700000000001</v>
      </c>
      <c r="G50" s="108">
        <f t="shared" si="20"/>
        <v>122.199999999999</v>
      </c>
      <c r="J50" s="108">
        <f t="shared" ref="J50:N50" si="21">(J13-I13)*10</f>
        <v>2130</v>
      </c>
      <c r="K50" s="108">
        <f t="shared" si="21"/>
        <v>1250</v>
      </c>
      <c r="L50" s="108">
        <f t="shared" si="21"/>
        <v>1231</v>
      </c>
      <c r="M50" s="108">
        <f t="shared" si="21"/>
        <v>1868</v>
      </c>
      <c r="N50" s="108">
        <f t="shared" si="21"/>
        <v>5803</v>
      </c>
    </row>
    <row r="51" spans="1:14">
      <c r="A51" s="108" t="s">
        <v>92</v>
      </c>
      <c r="C51" s="108">
        <f t="shared" ref="C51:G51" si="22">(C14-B14)*10</f>
        <v>460</v>
      </c>
      <c r="D51" s="108">
        <f t="shared" si="22"/>
        <v>530</v>
      </c>
      <c r="E51" s="108">
        <f t="shared" si="22"/>
        <v>-18.2999999999998</v>
      </c>
      <c r="F51" s="108">
        <f t="shared" si="22"/>
        <v>1648.6</v>
      </c>
      <c r="G51" s="108">
        <f t="shared" si="22"/>
        <v>363.7</v>
      </c>
      <c r="J51" s="108">
        <f t="shared" ref="J51:N51" si="23">(J14-I14)*10</f>
        <v>2780</v>
      </c>
      <c r="K51" s="108">
        <f t="shared" si="23"/>
        <v>1480</v>
      </c>
      <c r="L51" s="108">
        <f t="shared" si="23"/>
        <v>1422</v>
      </c>
      <c r="M51" s="108">
        <f t="shared" si="23"/>
        <v>1976</v>
      </c>
      <c r="N51" s="108">
        <f t="shared" si="23"/>
        <v>6607</v>
      </c>
    </row>
    <row r="52" spans="1:14">
      <c r="A52" s="108" t="s">
        <v>94</v>
      </c>
      <c r="C52" s="108">
        <f t="shared" ref="C52:G52" si="24">(C15-B15)*10</f>
        <v>1120</v>
      </c>
      <c r="D52" s="108">
        <f t="shared" si="24"/>
        <v>960</v>
      </c>
      <c r="E52" s="108">
        <f t="shared" si="24"/>
        <v>525.599999999999</v>
      </c>
      <c r="F52" s="108">
        <f t="shared" si="24"/>
        <v>1214.6</v>
      </c>
      <c r="G52" s="108">
        <f t="shared" si="24"/>
        <v>1167.8</v>
      </c>
      <c r="J52" s="108">
        <f t="shared" ref="J52:N52" si="25">(J15-I15)*10</f>
        <v>1180</v>
      </c>
      <c r="K52" s="108">
        <f t="shared" si="25"/>
        <v>390</v>
      </c>
      <c r="L52" s="108">
        <f t="shared" si="25"/>
        <v>641</v>
      </c>
      <c r="M52" s="108">
        <f t="shared" si="25"/>
        <v>2157</v>
      </c>
      <c r="N52" s="108">
        <f t="shared" si="25"/>
        <v>3305</v>
      </c>
    </row>
    <row r="53" spans="1:14">
      <c r="A53" s="108" t="s">
        <v>96</v>
      </c>
      <c r="C53" s="108">
        <f t="shared" ref="C53:G53" si="26">(C16-B16)*10</f>
        <v>370</v>
      </c>
      <c r="D53" s="108">
        <f t="shared" si="26"/>
        <v>10</v>
      </c>
      <c r="E53" s="108">
        <f t="shared" si="26"/>
        <v>-2.00000000000003</v>
      </c>
      <c r="F53" s="108">
        <f t="shared" si="26"/>
        <v>13.6</v>
      </c>
      <c r="G53" s="108">
        <f t="shared" si="26"/>
        <v>0.400000000000063</v>
      </c>
      <c r="J53" s="108">
        <f t="shared" ref="J53:N53" si="27">(J16-I16)*10</f>
        <v>20</v>
      </c>
      <c r="K53" s="108">
        <f t="shared" si="27"/>
        <v>200</v>
      </c>
      <c r="L53" s="108">
        <f t="shared" si="27"/>
        <v>333</v>
      </c>
      <c r="M53" s="108">
        <f t="shared" si="27"/>
        <v>736</v>
      </c>
      <c r="N53" s="108">
        <f t="shared" si="27"/>
        <v>1879</v>
      </c>
    </row>
    <row r="54" spans="1:14">
      <c r="A54" s="108" t="s">
        <v>98</v>
      </c>
      <c r="C54" s="108">
        <f t="shared" ref="C54:G54" si="28">(C17-B17)*10</f>
        <v>170</v>
      </c>
      <c r="D54" s="108">
        <f t="shared" si="28"/>
        <v>730</v>
      </c>
      <c r="E54" s="108">
        <f t="shared" si="28"/>
        <v>1096.6</v>
      </c>
      <c r="F54" s="108">
        <f t="shared" si="28"/>
        <v>752.9</v>
      </c>
      <c r="G54" s="108">
        <f t="shared" si="28"/>
        <v>1431.5</v>
      </c>
      <c r="J54" s="108">
        <f t="shared" ref="J54:N54" si="29">(J17-I17)*10</f>
        <v>700</v>
      </c>
      <c r="K54" s="108">
        <f t="shared" si="29"/>
        <v>210</v>
      </c>
      <c r="L54" s="108">
        <f t="shared" si="29"/>
        <v>362</v>
      </c>
      <c r="M54" s="108">
        <f t="shared" si="29"/>
        <v>600</v>
      </c>
      <c r="N54" s="108">
        <f t="shared" si="29"/>
        <v>1475</v>
      </c>
    </row>
    <row r="55" spans="1:14">
      <c r="A55" s="108" t="s">
        <v>100</v>
      </c>
      <c r="C55" s="108">
        <f t="shared" ref="C55:G55" si="30">(C18-B18)*10</f>
        <v>700</v>
      </c>
      <c r="D55" s="108">
        <f t="shared" si="30"/>
        <v>290</v>
      </c>
      <c r="E55" s="108">
        <f t="shared" si="30"/>
        <v>1280.2</v>
      </c>
      <c r="F55" s="108">
        <f t="shared" si="30"/>
        <v>2039.5</v>
      </c>
      <c r="G55" s="108">
        <f t="shared" si="30"/>
        <v>2407.3</v>
      </c>
      <c r="J55" s="108">
        <f t="shared" ref="J55:N55" si="31">(J18-I18)*10</f>
        <v>2390</v>
      </c>
      <c r="K55" s="108">
        <f t="shared" si="31"/>
        <v>2300</v>
      </c>
      <c r="L55" s="108">
        <f t="shared" si="31"/>
        <v>5244</v>
      </c>
      <c r="M55" s="108">
        <f t="shared" si="31"/>
        <v>8670</v>
      </c>
      <c r="N55" s="108">
        <f t="shared" si="31"/>
        <v>6858</v>
      </c>
    </row>
    <row r="56" spans="1:14">
      <c r="A56" s="108" t="s">
        <v>102</v>
      </c>
      <c r="C56" s="108">
        <f t="shared" ref="C56:G56" si="32">(C19-B19)*10</f>
        <v>1080</v>
      </c>
      <c r="D56" s="108">
        <f t="shared" si="32"/>
        <v>0</v>
      </c>
      <c r="E56" s="108">
        <f t="shared" si="32"/>
        <v>38.5000000000002</v>
      </c>
      <c r="F56" s="108">
        <f t="shared" si="32"/>
        <v>219.499999999999</v>
      </c>
      <c r="G56" s="108">
        <f t="shared" si="32"/>
        <v>30</v>
      </c>
      <c r="J56" s="108">
        <f t="shared" ref="J56:N56" si="33">(J19-I19)*10</f>
        <v>1800</v>
      </c>
      <c r="K56" s="108">
        <f t="shared" si="33"/>
        <v>630</v>
      </c>
      <c r="L56" s="108">
        <f t="shared" si="33"/>
        <v>1168</v>
      </c>
      <c r="M56" s="108">
        <f t="shared" si="33"/>
        <v>3590</v>
      </c>
      <c r="N56" s="108">
        <f t="shared" si="33"/>
        <v>7744</v>
      </c>
    </row>
    <row r="57" spans="1:14">
      <c r="A57" s="108" t="s">
        <v>104</v>
      </c>
      <c r="C57" s="108">
        <f t="shared" ref="C57:G57" si="34">(C20-B20)*10</f>
        <v>990</v>
      </c>
      <c r="D57" s="108">
        <f t="shared" si="34"/>
        <v>850</v>
      </c>
      <c r="E57" s="108">
        <f t="shared" si="34"/>
        <v>656.6</v>
      </c>
      <c r="F57" s="108">
        <f t="shared" si="34"/>
        <v>2273.4</v>
      </c>
      <c r="G57" s="108">
        <f t="shared" si="34"/>
        <v>2626</v>
      </c>
      <c r="J57" s="108">
        <f t="shared" ref="J57:N57" si="35">(J20-I20)*10</f>
        <v>-20</v>
      </c>
      <c r="K57" s="108">
        <f t="shared" si="35"/>
        <v>260</v>
      </c>
      <c r="L57" s="108">
        <f t="shared" si="35"/>
        <v>109</v>
      </c>
      <c r="M57" s="108">
        <f t="shared" si="35"/>
        <v>277</v>
      </c>
      <c r="N57" s="108">
        <f t="shared" si="35"/>
        <v>1005</v>
      </c>
    </row>
    <row r="58" spans="1:14">
      <c r="A58" s="108" t="s">
        <v>106</v>
      </c>
      <c r="C58" s="108">
        <f t="shared" ref="C58:G58" si="36">(C21-B21)*10</f>
        <v>400</v>
      </c>
      <c r="D58" s="108">
        <f t="shared" si="36"/>
        <v>290</v>
      </c>
      <c r="E58" s="108">
        <f t="shared" si="36"/>
        <v>356.2</v>
      </c>
      <c r="F58" s="108">
        <f t="shared" si="36"/>
        <v>295.3</v>
      </c>
      <c r="G58" s="108">
        <f t="shared" si="36"/>
        <v>659.5</v>
      </c>
      <c r="J58" s="108">
        <f t="shared" ref="J58:N58" si="37">(J21-I21)*10</f>
        <v>760</v>
      </c>
      <c r="K58" s="108">
        <f t="shared" si="37"/>
        <v>230</v>
      </c>
      <c r="L58" s="108">
        <f t="shared" si="37"/>
        <v>111</v>
      </c>
      <c r="M58" s="108">
        <f t="shared" si="37"/>
        <v>309</v>
      </c>
      <c r="N58" s="108">
        <f t="shared" si="37"/>
        <v>1188</v>
      </c>
    </row>
    <row r="59" spans="1:14">
      <c r="A59" s="108" t="s">
        <v>108</v>
      </c>
      <c r="C59" s="108">
        <f t="shared" ref="C59:G59" si="38">(C22-B22)*10</f>
        <v>1080</v>
      </c>
      <c r="D59" s="108">
        <f t="shared" si="38"/>
        <v>-160</v>
      </c>
      <c r="E59" s="108">
        <f t="shared" si="38"/>
        <v>1068.2</v>
      </c>
      <c r="F59" s="108">
        <f t="shared" si="38"/>
        <v>993.8</v>
      </c>
      <c r="G59" s="108">
        <f t="shared" si="38"/>
        <v>2452</v>
      </c>
      <c r="J59" s="108">
        <f t="shared" ref="J59:N59" si="39">(J22-I22)*10</f>
        <v>870</v>
      </c>
      <c r="K59" s="108">
        <f t="shared" si="39"/>
        <v>990</v>
      </c>
      <c r="L59" s="108">
        <f t="shared" si="39"/>
        <v>769</v>
      </c>
      <c r="M59" s="108">
        <f t="shared" si="39"/>
        <v>1270</v>
      </c>
      <c r="N59" s="108">
        <f t="shared" si="39"/>
        <v>3249</v>
      </c>
    </row>
    <row r="60" spans="1:14">
      <c r="A60" s="108" t="s">
        <v>110</v>
      </c>
      <c r="C60" s="108">
        <f t="shared" ref="C60:G60" si="40">(C23-B23)*10</f>
        <v>440</v>
      </c>
      <c r="D60" s="108">
        <f t="shared" si="40"/>
        <v>100</v>
      </c>
      <c r="E60" s="108">
        <f t="shared" si="40"/>
        <v>574.6</v>
      </c>
      <c r="F60" s="108">
        <f t="shared" si="40"/>
        <v>967</v>
      </c>
      <c r="G60" s="108">
        <f t="shared" si="40"/>
        <v>1781.4</v>
      </c>
      <c r="J60" s="108">
        <f t="shared" ref="J60:N60" si="41">(J23-I23)*10</f>
        <v>20</v>
      </c>
      <c r="K60" s="108">
        <f t="shared" si="41"/>
        <v>10</v>
      </c>
      <c r="L60" s="108">
        <f t="shared" si="41"/>
        <v>127</v>
      </c>
      <c r="M60" s="108">
        <f t="shared" si="41"/>
        <v>99</v>
      </c>
      <c r="N60" s="108">
        <f t="shared" si="41"/>
        <v>304</v>
      </c>
    </row>
    <row r="61" spans="1:14">
      <c r="A61" s="108" t="s">
        <v>112</v>
      </c>
      <c r="C61" s="108">
        <f t="shared" ref="C61:G61" si="42">(C24-B24)*10</f>
        <v>910</v>
      </c>
      <c r="D61" s="108">
        <f t="shared" si="42"/>
        <v>40</v>
      </c>
      <c r="E61" s="108">
        <f t="shared" si="42"/>
        <v>-189.9</v>
      </c>
      <c r="F61" s="108">
        <f t="shared" si="42"/>
        <v>190.9</v>
      </c>
      <c r="G61" s="108">
        <f t="shared" si="42"/>
        <v>726</v>
      </c>
      <c r="J61" s="108">
        <f t="shared" ref="J61:N61" si="43">(J24-I24)*10</f>
        <v>20</v>
      </c>
      <c r="K61" s="108">
        <f t="shared" si="43"/>
        <v>0</v>
      </c>
      <c r="L61" s="108">
        <f t="shared" si="43"/>
        <v>-4</v>
      </c>
      <c r="M61" s="108">
        <f t="shared" si="43"/>
        <v>68</v>
      </c>
      <c r="N61" s="108">
        <f t="shared" si="43"/>
        <v>267</v>
      </c>
    </row>
    <row r="62" spans="1:14">
      <c r="A62" s="108" t="s">
        <v>114</v>
      </c>
      <c r="C62" s="108">
        <f t="shared" ref="C62:G62" si="44">(C25-B25)*10</f>
        <v>0</v>
      </c>
      <c r="D62" s="108">
        <f t="shared" si="44"/>
        <v>580</v>
      </c>
      <c r="E62" s="108">
        <f t="shared" si="44"/>
        <v>-88.3</v>
      </c>
      <c r="F62" s="108">
        <f t="shared" si="44"/>
        <v>50</v>
      </c>
      <c r="G62" s="108">
        <f t="shared" si="44"/>
        <v>0.300000000000011</v>
      </c>
      <c r="J62" s="108">
        <f t="shared" ref="J62:N62" si="45">(J25-I25)*10</f>
        <v>310</v>
      </c>
      <c r="K62" s="108">
        <f t="shared" si="45"/>
        <v>-360</v>
      </c>
      <c r="L62" s="108">
        <f t="shared" si="45"/>
        <v>4</v>
      </c>
      <c r="M62" s="108">
        <f t="shared" si="45"/>
        <v>18</v>
      </c>
      <c r="N62" s="108">
        <f t="shared" si="45"/>
        <v>59</v>
      </c>
    </row>
    <row r="63" spans="1:14">
      <c r="A63" s="108" t="s">
        <v>116</v>
      </c>
      <c r="C63" s="108">
        <f t="shared" ref="C63:G63" si="46">(C26-B26)*10</f>
        <v>520</v>
      </c>
      <c r="D63" s="108">
        <f t="shared" si="46"/>
        <v>10</v>
      </c>
      <c r="E63" s="108">
        <f t="shared" si="46"/>
        <v>0.0999999999999091</v>
      </c>
      <c r="F63" s="108">
        <f t="shared" si="46"/>
        <v>0</v>
      </c>
      <c r="G63" s="108">
        <f t="shared" si="46"/>
        <v>39.9000000000001</v>
      </c>
      <c r="J63" s="108">
        <f t="shared" ref="J63:N63" si="47">(J26-I26)*10</f>
        <v>-60</v>
      </c>
      <c r="K63" s="108">
        <f t="shared" si="47"/>
        <v>60</v>
      </c>
      <c r="L63" s="108">
        <f t="shared" si="47"/>
        <v>31</v>
      </c>
      <c r="M63" s="108">
        <f t="shared" si="47"/>
        <v>48</v>
      </c>
      <c r="N63" s="108">
        <f t="shared" si="47"/>
        <v>63</v>
      </c>
    </row>
    <row r="64" spans="1:14">
      <c r="A64" s="108" t="s">
        <v>118</v>
      </c>
      <c r="C64" s="108">
        <f t="shared" ref="C64:G64" si="48">(C27-B27)*10</f>
        <v>260</v>
      </c>
      <c r="D64" s="108">
        <f t="shared" si="48"/>
        <v>3300</v>
      </c>
      <c r="E64" s="108">
        <f t="shared" si="48"/>
        <v>4796.7</v>
      </c>
      <c r="F64" s="108">
        <f t="shared" si="48"/>
        <v>1469.3</v>
      </c>
      <c r="G64" s="108">
        <f t="shared" si="48"/>
        <v>2790</v>
      </c>
      <c r="J64" s="108">
        <f t="shared" ref="J64:N64" si="49">(J27-I27)*10</f>
        <v>170</v>
      </c>
      <c r="K64" s="108">
        <f t="shared" si="49"/>
        <v>20</v>
      </c>
      <c r="L64" s="108">
        <f t="shared" si="49"/>
        <v>0</v>
      </c>
      <c r="M64" s="108">
        <f t="shared" si="49"/>
        <v>3.99999999999999</v>
      </c>
      <c r="N64" s="108">
        <f t="shared" si="49"/>
        <v>43</v>
      </c>
    </row>
    <row r="65" spans="1:14">
      <c r="A65" s="108" t="s">
        <v>120</v>
      </c>
      <c r="C65" s="108">
        <f t="shared" ref="C65:G65" si="50">(C28-B28)*10</f>
        <v>745</v>
      </c>
      <c r="D65" s="108">
        <f t="shared" si="50"/>
        <v>380</v>
      </c>
      <c r="E65" s="108">
        <f t="shared" si="50"/>
        <v>-545.7</v>
      </c>
      <c r="F65" s="108">
        <f t="shared" si="50"/>
        <v>544.8</v>
      </c>
      <c r="G65" s="108">
        <f t="shared" si="50"/>
        <v>1752.9</v>
      </c>
      <c r="J65" s="108">
        <f t="shared" ref="J65:N65" si="51">(J28-I28)*10</f>
        <v>135</v>
      </c>
      <c r="K65" s="108">
        <f t="shared" si="51"/>
        <v>110</v>
      </c>
      <c r="L65" s="108">
        <f t="shared" si="51"/>
        <v>134</v>
      </c>
      <c r="M65" s="108">
        <f t="shared" si="51"/>
        <v>88</v>
      </c>
      <c r="N65" s="108">
        <f t="shared" si="51"/>
        <v>129</v>
      </c>
    </row>
    <row r="66" spans="1:14">
      <c r="A66" s="108" t="s">
        <v>122</v>
      </c>
      <c r="C66" s="108">
        <f t="shared" ref="C66:G66" si="52">(C29-B29)*10</f>
        <v>190</v>
      </c>
      <c r="D66" s="108">
        <f t="shared" si="52"/>
        <v>120</v>
      </c>
      <c r="E66" s="108">
        <f t="shared" si="52"/>
        <v>262.6</v>
      </c>
      <c r="F66" s="108">
        <f t="shared" si="52"/>
        <v>2.5</v>
      </c>
      <c r="G66" s="108">
        <f t="shared" si="52"/>
        <v>393.9</v>
      </c>
      <c r="J66" s="108">
        <f t="shared" ref="J66:N66" si="53">(J29-I29)*10</f>
        <v>0</v>
      </c>
      <c r="K66" s="108">
        <f t="shared" si="53"/>
        <v>0</v>
      </c>
      <c r="L66" s="108">
        <f t="shared" si="53"/>
        <v>0</v>
      </c>
      <c r="M66" s="108">
        <f t="shared" si="53"/>
        <v>22</v>
      </c>
      <c r="N66" s="108">
        <f t="shared" si="53"/>
        <v>0</v>
      </c>
    </row>
    <row r="67" spans="1:14">
      <c r="A67" s="108" t="s">
        <v>124</v>
      </c>
      <c r="C67" s="108">
        <f t="shared" ref="C67:G67" si="54">(C30-B30)*10</f>
        <v>1560</v>
      </c>
      <c r="D67" s="108">
        <f t="shared" si="54"/>
        <v>1380</v>
      </c>
      <c r="E67" s="108">
        <f t="shared" si="54"/>
        <v>1154.2</v>
      </c>
      <c r="F67" s="108">
        <f t="shared" si="54"/>
        <v>2094</v>
      </c>
      <c r="G67" s="108">
        <f t="shared" si="54"/>
        <v>908.800000000001</v>
      </c>
      <c r="J67" s="108">
        <f t="shared" ref="J67:N67" si="55">(J30-I30)*10</f>
        <v>250</v>
      </c>
      <c r="K67" s="108">
        <f t="shared" si="55"/>
        <v>860</v>
      </c>
      <c r="L67" s="108">
        <f t="shared" si="55"/>
        <v>287</v>
      </c>
      <c r="M67" s="108">
        <f t="shared" si="55"/>
        <v>202</v>
      </c>
      <c r="N67" s="108">
        <f t="shared" si="55"/>
        <v>1116</v>
      </c>
    </row>
    <row r="68" spans="1:14">
      <c r="A68" s="108" t="s">
        <v>126</v>
      </c>
      <c r="C68" s="108">
        <f t="shared" ref="C68:G68" si="56">(C31-B31)*10</f>
        <v>220</v>
      </c>
      <c r="D68" s="108">
        <f t="shared" si="56"/>
        <v>460</v>
      </c>
      <c r="E68" s="108">
        <f t="shared" si="56"/>
        <v>553.200000000001</v>
      </c>
      <c r="F68" s="108">
        <f t="shared" si="56"/>
        <v>1563.3</v>
      </c>
      <c r="G68" s="108">
        <f t="shared" si="56"/>
        <v>2632.5</v>
      </c>
      <c r="J68" s="108">
        <f t="shared" ref="J68:N68" si="57">(J31-I31)*10</f>
        <v>310</v>
      </c>
      <c r="K68" s="108">
        <f t="shared" si="57"/>
        <v>220</v>
      </c>
      <c r="L68" s="108">
        <f t="shared" si="57"/>
        <v>30</v>
      </c>
      <c r="M68" s="108">
        <f t="shared" si="57"/>
        <v>30.9999999999999</v>
      </c>
      <c r="N68" s="108">
        <f t="shared" si="57"/>
        <v>84.0000000000001</v>
      </c>
    </row>
    <row r="69" spans="1:14">
      <c r="A69" s="108" t="s">
        <v>128</v>
      </c>
      <c r="C69" s="108">
        <f t="shared" ref="C69:G69" si="58">(C32-B32)*10</f>
        <v>1660</v>
      </c>
      <c r="D69" s="108">
        <f t="shared" si="58"/>
        <v>1340</v>
      </c>
      <c r="E69" s="108">
        <f t="shared" si="58"/>
        <v>4460.9</v>
      </c>
      <c r="F69" s="108">
        <f t="shared" si="58"/>
        <v>626.800000000001</v>
      </c>
      <c r="G69" s="108">
        <f t="shared" si="58"/>
        <v>2107.3</v>
      </c>
      <c r="J69" s="108">
        <f t="shared" ref="J69:N69" si="59">(J32-I32)*10</f>
        <v>50</v>
      </c>
      <c r="K69" s="108">
        <f t="shared" si="59"/>
        <v>50</v>
      </c>
      <c r="L69" s="108">
        <f t="shared" si="59"/>
        <v>6.99999999999999</v>
      </c>
      <c r="M69" s="108">
        <f t="shared" si="59"/>
        <v>3.00000000000001</v>
      </c>
      <c r="N69" s="108">
        <f t="shared" si="59"/>
        <v>-3.00000000000001</v>
      </c>
    </row>
    <row r="70" spans="1:14">
      <c r="A70" s="108" t="s">
        <v>130</v>
      </c>
      <c r="C70" s="108">
        <f t="shared" ref="C70:G70" si="60">(C33-B33)*10</f>
        <v>1740</v>
      </c>
      <c r="D70" s="108">
        <f t="shared" si="60"/>
        <v>830</v>
      </c>
      <c r="E70" s="108">
        <f t="shared" si="60"/>
        <v>2779.6</v>
      </c>
      <c r="F70" s="108">
        <f t="shared" si="60"/>
        <v>1814</v>
      </c>
      <c r="G70" s="108">
        <f t="shared" si="60"/>
        <v>1882.4</v>
      </c>
      <c r="J70" s="108">
        <f t="shared" ref="J70:N70" si="61">(J33-I33)*10</f>
        <v>220</v>
      </c>
      <c r="K70" s="108">
        <f t="shared" si="61"/>
        <v>190</v>
      </c>
      <c r="L70" s="108">
        <f t="shared" si="61"/>
        <v>12</v>
      </c>
      <c r="M70" s="108">
        <f t="shared" si="61"/>
        <v>53.9999999999999</v>
      </c>
      <c r="N70" s="108">
        <f t="shared" si="61"/>
        <v>116</v>
      </c>
    </row>
    <row r="71" spans="1:14">
      <c r="A71" s="108" t="s">
        <v>132</v>
      </c>
      <c r="C71" s="108">
        <f t="shared" ref="C71:G71" si="62">(C34-B34)*10</f>
        <v>430</v>
      </c>
      <c r="D71" s="108">
        <f t="shared" si="62"/>
        <v>510</v>
      </c>
      <c r="E71" s="108">
        <f t="shared" si="62"/>
        <v>1784.8</v>
      </c>
      <c r="F71" s="108">
        <f t="shared" si="62"/>
        <v>493</v>
      </c>
      <c r="G71" s="108">
        <f t="shared" si="62"/>
        <v>1855.2</v>
      </c>
      <c r="J71" s="108">
        <f t="shared" ref="J71:N71" si="63">(J34-I34)*10</f>
        <v>10</v>
      </c>
      <c r="K71" s="108">
        <f t="shared" si="63"/>
        <v>120</v>
      </c>
      <c r="L71" s="108">
        <f t="shared" si="63"/>
        <v>27</v>
      </c>
      <c r="M71" s="108">
        <f t="shared" si="63"/>
        <v>5</v>
      </c>
      <c r="N71" s="108">
        <f t="shared" si="63"/>
        <v>97</v>
      </c>
    </row>
    <row r="72" spans="1:14">
      <c r="A72" s="108" t="s">
        <v>218</v>
      </c>
      <c r="C72" s="108">
        <f t="shared" ref="C72:G72" si="64">(C35-B35)*10</f>
        <v>0</v>
      </c>
      <c r="D72" s="108">
        <f t="shared" si="64"/>
        <v>390</v>
      </c>
      <c r="E72" s="108">
        <f t="shared" si="64"/>
        <v>382</v>
      </c>
      <c r="F72" s="108">
        <f t="shared" si="64"/>
        <v>0</v>
      </c>
      <c r="G72" s="108">
        <f t="shared" si="64"/>
        <v>286</v>
      </c>
      <c r="J72" s="108">
        <f t="shared" ref="J72:N72" si="65">(J35-I35)*10</f>
        <v>0</v>
      </c>
      <c r="K72" s="108">
        <f t="shared" si="65"/>
        <v>0</v>
      </c>
      <c r="L72" s="108">
        <f t="shared" si="65"/>
        <v>0</v>
      </c>
      <c r="M72" s="108">
        <f t="shared" si="65"/>
        <v>0</v>
      </c>
      <c r="N72" s="108">
        <f t="shared" si="65"/>
        <v>0</v>
      </c>
    </row>
  </sheetData>
  <mergeCells count="5">
    <mergeCell ref="B2:G2"/>
    <mergeCell ref="I2:N2"/>
    <mergeCell ref="P2:S2"/>
    <mergeCell ref="B39:G39"/>
    <mergeCell ref="I39:N3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"/>
  <sheetViews>
    <sheetView workbookViewId="0">
      <selection activeCell="C11" sqref="C11"/>
    </sheetView>
  </sheetViews>
  <sheetFormatPr defaultColWidth="10.25" defaultRowHeight="15" customHeight="1"/>
  <cols>
    <col min="1" max="1" width="16.5" style="164" customWidth="1"/>
    <col min="2" max="3" width="12.5833333333333" style="164" customWidth="1"/>
    <col min="4" max="4" width="10.0833333333333" style="164" customWidth="1"/>
    <col min="5" max="5" width="12.75" style="164" customWidth="1"/>
    <col min="6" max="6" width="12.5833333333333" style="164" customWidth="1"/>
    <col min="7" max="7" width="10" style="164" customWidth="1"/>
    <col min="8" max="8" width="10.25" style="164"/>
    <col min="9" max="9" width="56.3333333333333" style="164" customWidth="1"/>
    <col min="10" max="16384" width="10.25" style="164"/>
  </cols>
  <sheetData>
    <row r="1" customHeight="1" spans="1:20">
      <c r="A1" s="165" t="s">
        <v>222</v>
      </c>
      <c r="I1" s="178" t="s">
        <v>223</v>
      </c>
      <c r="O1" s="179"/>
      <c r="P1" s="179"/>
      <c r="Q1" s="179"/>
      <c r="R1" s="179"/>
      <c r="S1" s="179"/>
      <c r="T1" s="179"/>
    </row>
    <row r="2" customHeight="1" spans="9:20">
      <c r="I2" s="178"/>
      <c r="N2" s="179"/>
      <c r="O2" s="179"/>
      <c r="P2" s="179"/>
      <c r="Q2" s="179"/>
      <c r="R2" s="179"/>
      <c r="S2" s="179"/>
      <c r="T2" s="179"/>
    </row>
    <row r="3" customHeight="1" spans="1:20">
      <c r="A3" s="166"/>
      <c r="B3" s="167" t="s">
        <v>224</v>
      </c>
      <c r="C3" s="168"/>
      <c r="D3" s="168"/>
      <c r="E3" s="169" t="s">
        <v>225</v>
      </c>
      <c r="F3" s="170"/>
      <c r="G3" s="170"/>
      <c r="I3" s="178"/>
      <c r="N3" s="179"/>
      <c r="O3" s="179"/>
      <c r="P3" s="179"/>
      <c r="Q3" s="179"/>
      <c r="R3" s="179"/>
      <c r="S3" s="179"/>
      <c r="T3" s="179"/>
    </row>
    <row r="4" ht="52" spans="1:20">
      <c r="A4" s="171"/>
      <c r="B4" s="167" t="s">
        <v>226</v>
      </c>
      <c r="C4" s="167" t="s">
        <v>227</v>
      </c>
      <c r="D4" s="167" t="s">
        <v>228</v>
      </c>
      <c r="E4" s="169" t="s">
        <v>226</v>
      </c>
      <c r="F4" s="169" t="s">
        <v>227</v>
      </c>
      <c r="G4" s="169" t="s">
        <v>228</v>
      </c>
      <c r="I4" s="178"/>
      <c r="N4" s="179"/>
      <c r="O4" s="179"/>
      <c r="P4" s="179"/>
      <c r="Q4" s="179"/>
      <c r="R4" s="179"/>
      <c r="S4" s="179"/>
      <c r="T4" s="179"/>
    </row>
    <row r="5" customHeight="1" spans="1:20">
      <c r="A5" s="172" t="s">
        <v>73</v>
      </c>
      <c r="B5" s="173">
        <v>4000</v>
      </c>
      <c r="C5" s="173">
        <v>2500</v>
      </c>
      <c r="D5" s="168"/>
      <c r="E5" s="174">
        <v>8000</v>
      </c>
      <c r="F5" s="174">
        <v>3000</v>
      </c>
      <c r="G5" s="170"/>
      <c r="I5" s="178"/>
      <c r="N5" s="179"/>
      <c r="O5" s="179"/>
      <c r="P5" s="179"/>
      <c r="Q5" s="179"/>
      <c r="R5" s="179"/>
      <c r="S5" s="179"/>
      <c r="T5" s="179"/>
    </row>
    <row r="6" customHeight="1" spans="1:20">
      <c r="A6" s="172" t="s">
        <v>75</v>
      </c>
      <c r="B6" s="173">
        <v>4000</v>
      </c>
      <c r="C6" s="173">
        <v>2500</v>
      </c>
      <c r="D6" s="173">
        <v>10</v>
      </c>
      <c r="E6" s="174">
        <v>5000</v>
      </c>
      <c r="F6" s="174">
        <v>4600</v>
      </c>
      <c r="G6" s="174">
        <v>10</v>
      </c>
      <c r="I6" s="178"/>
      <c r="N6" s="179"/>
      <c r="O6" s="179"/>
      <c r="P6" s="179"/>
      <c r="Q6" s="179"/>
      <c r="R6" s="179"/>
      <c r="S6" s="179"/>
      <c r="T6" s="179"/>
    </row>
    <row r="7" customHeight="1" spans="1:20">
      <c r="A7" s="172" t="s">
        <v>77</v>
      </c>
      <c r="B7" s="173">
        <v>7000</v>
      </c>
      <c r="C7" s="173">
        <v>11000</v>
      </c>
      <c r="D7" s="173">
        <v>10</v>
      </c>
      <c r="E7" s="174">
        <v>9800</v>
      </c>
      <c r="F7" s="174">
        <v>13600</v>
      </c>
      <c r="G7" s="175">
        <v>10.4</v>
      </c>
      <c r="I7" s="178"/>
      <c r="N7" s="179"/>
      <c r="O7" s="179"/>
      <c r="P7" s="179"/>
      <c r="Q7" s="179"/>
      <c r="R7" s="179"/>
      <c r="S7" s="179"/>
      <c r="T7" s="179"/>
    </row>
    <row r="8" customHeight="1" spans="1:20">
      <c r="A8" s="172" t="s">
        <v>79</v>
      </c>
      <c r="B8" s="173">
        <v>500</v>
      </c>
      <c r="C8" s="173">
        <v>5500</v>
      </c>
      <c r="D8" s="168"/>
      <c r="E8" s="174">
        <v>1000</v>
      </c>
      <c r="F8" s="174">
        <v>5700</v>
      </c>
      <c r="G8" s="170"/>
      <c r="I8" s="178"/>
      <c r="N8" s="179"/>
      <c r="O8" s="179"/>
      <c r="P8" s="179"/>
      <c r="Q8" s="179"/>
      <c r="R8" s="179"/>
      <c r="S8" s="179"/>
      <c r="T8" s="179"/>
    </row>
    <row r="9" customHeight="1" spans="1:20">
      <c r="A9" s="172" t="s">
        <v>81</v>
      </c>
      <c r="B9" s="173">
        <v>450</v>
      </c>
      <c r="C9" s="173">
        <v>1850</v>
      </c>
      <c r="D9" s="168"/>
      <c r="E9" s="174">
        <v>950</v>
      </c>
      <c r="F9" s="174">
        <v>1950</v>
      </c>
      <c r="G9" s="170"/>
      <c r="N9" s="179"/>
      <c r="O9" s="179"/>
      <c r="P9" s="179"/>
      <c r="Q9" s="179"/>
      <c r="R9" s="179"/>
      <c r="S9" s="179"/>
      <c r="T9" s="179"/>
    </row>
    <row r="10" customHeight="1" spans="1:20">
      <c r="A10" s="172" t="s">
        <v>100</v>
      </c>
      <c r="B10" s="173">
        <v>5000</v>
      </c>
      <c r="C10" s="173">
        <v>5000</v>
      </c>
      <c r="D10" s="173">
        <v>10</v>
      </c>
      <c r="E10" s="174">
        <v>8000</v>
      </c>
      <c r="F10" s="174">
        <v>6000</v>
      </c>
      <c r="G10" s="174">
        <v>10</v>
      </c>
      <c r="N10" s="179"/>
      <c r="O10" s="179"/>
      <c r="P10" s="179"/>
      <c r="Q10" s="179"/>
      <c r="R10" s="179"/>
      <c r="S10" s="179"/>
      <c r="T10" s="179"/>
    </row>
    <row r="11" customHeight="1" spans="1:20">
      <c r="A11" s="172" t="s">
        <v>102</v>
      </c>
      <c r="B11" s="173">
        <v>5700</v>
      </c>
      <c r="C11" s="173">
        <v>2500</v>
      </c>
      <c r="D11" s="168"/>
      <c r="E11" s="174">
        <v>8600</v>
      </c>
      <c r="F11" s="174">
        <v>3100</v>
      </c>
      <c r="G11" s="170"/>
      <c r="N11" s="179"/>
      <c r="O11" s="179"/>
      <c r="P11" s="179"/>
      <c r="Q11" s="179"/>
      <c r="R11" s="179"/>
      <c r="S11" s="179"/>
      <c r="T11" s="179"/>
    </row>
    <row r="12" customHeight="1" spans="1:20">
      <c r="A12" s="172" t="s">
        <v>124</v>
      </c>
      <c r="B12" s="173">
        <v>500</v>
      </c>
      <c r="C12" s="173">
        <v>4500</v>
      </c>
      <c r="D12" s="173">
        <v>10</v>
      </c>
      <c r="E12" s="174">
        <v>1500</v>
      </c>
      <c r="F12" s="174">
        <v>6000</v>
      </c>
      <c r="G12" s="174">
        <v>10</v>
      </c>
      <c r="N12" s="179"/>
      <c r="O12" s="179"/>
      <c r="P12" s="179"/>
      <c r="Q12" s="179"/>
      <c r="R12" s="179"/>
      <c r="S12" s="179"/>
      <c r="T12" s="179"/>
    </row>
    <row r="13" customHeight="1" spans="1:20">
      <c r="A13" s="172" t="s">
        <v>126</v>
      </c>
      <c r="B13" s="173">
        <v>500</v>
      </c>
      <c r="C13" s="173">
        <v>100</v>
      </c>
      <c r="D13" s="168"/>
      <c r="E13" s="174">
        <v>900</v>
      </c>
      <c r="F13" s="174">
        <v>100</v>
      </c>
      <c r="G13" s="170"/>
      <c r="N13" s="179"/>
      <c r="O13" s="179"/>
      <c r="P13" s="179"/>
      <c r="Q13" s="179"/>
      <c r="R13" s="179"/>
      <c r="S13" s="179"/>
      <c r="T13" s="179"/>
    </row>
    <row r="14" customHeight="1" spans="1:20">
      <c r="A14" s="172" t="s">
        <v>130</v>
      </c>
      <c r="B14" s="173">
        <v>500</v>
      </c>
      <c r="C14" s="168"/>
      <c r="D14" s="168"/>
      <c r="E14" s="174">
        <v>750</v>
      </c>
      <c r="F14" s="170"/>
      <c r="G14" s="170"/>
      <c r="N14" s="179"/>
      <c r="O14" s="179"/>
      <c r="P14" s="179"/>
      <c r="Q14" s="179"/>
      <c r="R14" s="179"/>
      <c r="S14" s="179"/>
      <c r="T14" s="179"/>
    </row>
    <row r="15" customHeight="1" spans="1:20">
      <c r="A15" s="172" t="s">
        <v>128</v>
      </c>
      <c r="B15" s="168"/>
      <c r="C15" s="173">
        <v>200</v>
      </c>
      <c r="D15" s="173">
        <v>30</v>
      </c>
      <c r="E15" s="170"/>
      <c r="F15" s="174">
        <v>250</v>
      </c>
      <c r="G15" s="174">
        <v>30</v>
      </c>
      <c r="N15" s="179"/>
      <c r="O15" s="179"/>
      <c r="P15" s="179"/>
      <c r="Q15" s="179"/>
      <c r="R15" s="179"/>
      <c r="S15" s="179"/>
      <c r="T15" s="179"/>
    </row>
    <row r="16" customHeight="1" spans="1:20">
      <c r="A16" s="172" t="s">
        <v>132</v>
      </c>
      <c r="B16" s="173">
        <v>500</v>
      </c>
      <c r="C16" s="173">
        <v>250</v>
      </c>
      <c r="D16" s="173">
        <v>5</v>
      </c>
      <c r="E16" s="174">
        <v>800</v>
      </c>
      <c r="F16" s="174">
        <v>350</v>
      </c>
      <c r="G16" s="174">
        <v>5</v>
      </c>
      <c r="N16" s="179"/>
      <c r="O16" s="179"/>
      <c r="P16" s="179"/>
      <c r="Q16" s="179"/>
      <c r="R16" s="179"/>
      <c r="S16" s="179"/>
      <c r="T16" s="179"/>
    </row>
    <row r="17" customHeight="1" spans="1:20">
      <c r="A17" s="172" t="s">
        <v>116</v>
      </c>
      <c r="B17" s="173">
        <v>3000</v>
      </c>
      <c r="C17" s="168"/>
      <c r="D17" s="173">
        <v>15</v>
      </c>
      <c r="E17" s="174">
        <v>4000</v>
      </c>
      <c r="F17" s="170"/>
      <c r="G17" s="174">
        <v>15</v>
      </c>
      <c r="N17" s="179"/>
      <c r="O17" s="179"/>
      <c r="P17" s="179"/>
      <c r="Q17" s="179"/>
      <c r="R17" s="179"/>
      <c r="S17" s="179"/>
      <c r="T17" s="179"/>
    </row>
    <row r="18" customHeight="1" spans="1:20">
      <c r="A18" s="172" t="s">
        <v>114</v>
      </c>
      <c r="B18" s="173">
        <v>3700</v>
      </c>
      <c r="C18" s="168"/>
      <c r="D18" s="168"/>
      <c r="E18" s="174">
        <v>4400</v>
      </c>
      <c r="F18" s="170"/>
      <c r="G18" s="170"/>
      <c r="N18" s="179"/>
      <c r="O18" s="179"/>
      <c r="P18" s="179"/>
      <c r="Q18" s="179"/>
      <c r="R18" s="179"/>
      <c r="S18" s="179"/>
      <c r="T18" s="179"/>
    </row>
    <row r="19" customHeight="1" spans="1:20">
      <c r="A19" s="172" t="s">
        <v>104</v>
      </c>
      <c r="B19" s="173">
        <v>6200</v>
      </c>
      <c r="C19" s="168"/>
      <c r="D19" s="168"/>
      <c r="E19" s="174">
        <v>7400</v>
      </c>
      <c r="F19" s="170"/>
      <c r="G19" s="170"/>
      <c r="N19" s="179"/>
      <c r="O19" s="179"/>
      <c r="P19" s="179"/>
      <c r="Q19" s="179"/>
      <c r="R19" s="179"/>
      <c r="S19" s="179"/>
      <c r="T19" s="179"/>
    </row>
    <row r="20" customHeight="1" spans="1:20">
      <c r="A20" s="172" t="s">
        <v>106</v>
      </c>
      <c r="B20" s="173">
        <v>4000</v>
      </c>
      <c r="C20" s="168"/>
      <c r="D20" s="168"/>
      <c r="E20" s="174">
        <v>4200</v>
      </c>
      <c r="F20" s="170"/>
      <c r="G20" s="170"/>
      <c r="N20" s="179"/>
      <c r="O20" s="179"/>
      <c r="P20" s="179"/>
      <c r="Q20" s="179"/>
      <c r="R20" s="179"/>
      <c r="S20" s="179"/>
      <c r="T20" s="179"/>
    </row>
    <row r="21" customHeight="1" spans="1:20">
      <c r="A21" s="172" t="s">
        <v>98</v>
      </c>
      <c r="B21" s="173">
        <v>3000</v>
      </c>
      <c r="C21" s="168"/>
      <c r="D21" s="168"/>
      <c r="E21" s="174">
        <v>3600</v>
      </c>
      <c r="F21" s="170"/>
      <c r="G21" s="170"/>
      <c r="N21" s="179"/>
      <c r="O21" s="179"/>
      <c r="P21" s="179"/>
      <c r="Q21" s="179"/>
      <c r="R21" s="179"/>
      <c r="S21" s="179"/>
      <c r="T21" s="179"/>
    </row>
    <row r="22" customHeight="1" spans="1:7">
      <c r="A22" s="172" t="s">
        <v>94</v>
      </c>
      <c r="B22" s="173">
        <v>3000</v>
      </c>
      <c r="C22" s="168"/>
      <c r="D22" s="168"/>
      <c r="E22" s="174">
        <v>4800</v>
      </c>
      <c r="F22" s="174">
        <v>50</v>
      </c>
      <c r="G22" s="170"/>
    </row>
    <row r="23" customHeight="1" spans="1:7">
      <c r="A23" s="172" t="s">
        <v>90</v>
      </c>
      <c r="B23" s="173">
        <v>6000</v>
      </c>
      <c r="C23" s="173">
        <v>200</v>
      </c>
      <c r="D23" s="173">
        <v>20</v>
      </c>
      <c r="E23" s="174">
        <v>8500</v>
      </c>
      <c r="F23" s="174">
        <v>250</v>
      </c>
      <c r="G23" s="174">
        <v>20</v>
      </c>
    </row>
    <row r="24" customHeight="1" spans="1:7">
      <c r="A24" s="172" t="s">
        <v>88</v>
      </c>
      <c r="B24" s="173">
        <v>2700</v>
      </c>
      <c r="C24" s="168"/>
      <c r="D24" s="168"/>
      <c r="E24" s="174">
        <v>3700</v>
      </c>
      <c r="F24" s="170"/>
      <c r="G24" s="170"/>
    </row>
    <row r="25" customHeight="1" spans="1:7">
      <c r="A25" s="172" t="s">
        <v>92</v>
      </c>
      <c r="B25" s="173">
        <v>3000</v>
      </c>
      <c r="C25" s="168"/>
      <c r="D25" s="168"/>
      <c r="E25" s="174">
        <v>5200</v>
      </c>
      <c r="F25" s="170"/>
      <c r="G25" s="170"/>
    </row>
    <row r="26" customHeight="1" spans="1:7">
      <c r="A26" s="172" t="s">
        <v>83</v>
      </c>
      <c r="B26" s="173">
        <v>1000</v>
      </c>
      <c r="C26" s="173">
        <v>1000</v>
      </c>
      <c r="D26" s="168"/>
      <c r="E26" s="174">
        <v>8000</v>
      </c>
      <c r="F26" s="174">
        <v>1200</v>
      </c>
      <c r="G26" s="170"/>
    </row>
    <row r="27" customHeight="1" spans="1:7">
      <c r="A27" s="172" t="s">
        <v>85</v>
      </c>
      <c r="B27" s="173">
        <v>1000</v>
      </c>
      <c r="C27" s="173">
        <v>1000</v>
      </c>
      <c r="D27" s="168"/>
      <c r="E27" s="174">
        <v>1200</v>
      </c>
      <c r="F27" s="174">
        <v>1500</v>
      </c>
      <c r="G27" s="170"/>
    </row>
    <row r="28" customHeight="1" spans="1:7">
      <c r="A28" s="172" t="s">
        <v>87</v>
      </c>
      <c r="B28" s="173">
        <v>1000</v>
      </c>
      <c r="C28" s="173">
        <v>1600</v>
      </c>
      <c r="D28" s="168"/>
      <c r="E28" s="174">
        <v>1300</v>
      </c>
      <c r="F28" s="174">
        <v>2250</v>
      </c>
      <c r="G28" s="170"/>
    </row>
    <row r="29" customHeight="1" spans="1:7">
      <c r="A29" s="172" t="s">
        <v>108</v>
      </c>
      <c r="B29" s="173">
        <v>2000</v>
      </c>
      <c r="C29" s="168"/>
      <c r="D29" s="173">
        <v>10</v>
      </c>
      <c r="E29" s="174">
        <v>2500</v>
      </c>
      <c r="F29" s="170"/>
      <c r="G29" s="175">
        <v>10.3</v>
      </c>
    </row>
    <row r="30" customHeight="1" spans="1:7">
      <c r="A30" s="172" t="s">
        <v>96</v>
      </c>
      <c r="B30" s="173">
        <v>400</v>
      </c>
      <c r="C30" s="168"/>
      <c r="D30" s="173">
        <v>10</v>
      </c>
      <c r="E30" s="174">
        <v>500</v>
      </c>
      <c r="F30" s="170"/>
      <c r="G30" s="174">
        <v>10</v>
      </c>
    </row>
    <row r="31" customHeight="1" spans="1:7">
      <c r="A31" s="172" t="s">
        <v>112</v>
      </c>
      <c r="B31" s="173">
        <v>500</v>
      </c>
      <c r="C31" s="168"/>
      <c r="D31" s="173">
        <v>10</v>
      </c>
      <c r="E31" s="174">
        <v>600</v>
      </c>
      <c r="F31" s="170"/>
      <c r="G31" s="174">
        <v>10</v>
      </c>
    </row>
    <row r="32" customHeight="1" spans="1:7">
      <c r="A32" s="172" t="s">
        <v>120</v>
      </c>
      <c r="B32" s="173">
        <v>100</v>
      </c>
      <c r="C32" s="168"/>
      <c r="D32" s="173">
        <v>10</v>
      </c>
      <c r="E32" s="174">
        <v>250</v>
      </c>
      <c r="F32" s="170"/>
      <c r="G32" s="174">
        <v>10</v>
      </c>
    </row>
    <row r="33" customHeight="1" spans="1:7">
      <c r="A33" s="172" t="s">
        <v>118</v>
      </c>
      <c r="B33" s="173">
        <v>2000</v>
      </c>
      <c r="C33" s="173">
        <v>50</v>
      </c>
      <c r="D33" s="168"/>
      <c r="E33" s="174">
        <v>2800</v>
      </c>
      <c r="F33" s="174">
        <v>60</v>
      </c>
      <c r="G33" s="170"/>
    </row>
    <row r="34" customHeight="1" spans="1:7">
      <c r="A34" s="172" t="s">
        <v>110</v>
      </c>
      <c r="B34" s="173">
        <v>1400</v>
      </c>
      <c r="C34" s="168"/>
      <c r="D34" s="168"/>
      <c r="E34" s="174">
        <v>3600</v>
      </c>
      <c r="F34" s="170"/>
      <c r="G34" s="170"/>
    </row>
    <row r="35" customHeight="1" spans="1:7">
      <c r="A35" s="172" t="s">
        <v>122</v>
      </c>
      <c r="B35" s="173">
        <v>0</v>
      </c>
      <c r="C35" s="173">
        <v>250</v>
      </c>
      <c r="D35" s="173">
        <v>350</v>
      </c>
      <c r="E35" s="170"/>
      <c r="F35" s="174">
        <v>250</v>
      </c>
      <c r="G35" s="176">
        <v>376.58</v>
      </c>
    </row>
    <row r="36" customHeight="1" spans="1:7">
      <c r="A36" s="172" t="s">
        <v>71</v>
      </c>
      <c r="B36" s="173">
        <v>72650</v>
      </c>
      <c r="C36" s="173">
        <v>40000</v>
      </c>
      <c r="D36" s="173">
        <v>500</v>
      </c>
      <c r="E36" s="174">
        <v>111850</v>
      </c>
      <c r="F36" s="174">
        <v>50210</v>
      </c>
      <c r="G36" s="176">
        <v>527.28</v>
      </c>
    </row>
    <row r="38" customHeight="1" spans="1:1">
      <c r="A38" s="177"/>
    </row>
    <row r="39" customHeight="1" spans="1:1">
      <c r="A39" s="177"/>
    </row>
    <row r="40" customHeight="1" spans="1:1">
      <c r="A40" s="177"/>
    </row>
    <row r="41" customHeight="1" spans="1:1">
      <c r="A41" s="177"/>
    </row>
    <row r="42" customHeight="1" spans="1:1">
      <c r="A42" s="177"/>
    </row>
    <row r="43" customHeight="1" spans="1:1">
      <c r="A43" s="177"/>
    </row>
    <row r="44" customHeight="1" spans="1:1">
      <c r="A44" s="177"/>
    </row>
    <row r="45" customHeight="1" spans="1:1">
      <c r="A45" s="177"/>
    </row>
    <row r="46" customHeight="1" spans="1:1">
      <c r="A46" s="177"/>
    </row>
    <row r="47" customHeight="1" spans="1:1">
      <c r="A47" s="177"/>
    </row>
    <row r="48" customHeight="1" spans="1:1">
      <c r="A48" s="177"/>
    </row>
    <row r="49" customHeight="1" spans="1:1">
      <c r="A49" s="177"/>
    </row>
    <row r="50" customHeight="1" spans="1:1">
      <c r="A50" s="177"/>
    </row>
    <row r="51" customHeight="1" spans="1:1">
      <c r="A51" s="177"/>
    </row>
    <row r="52" customHeight="1" spans="1:1">
      <c r="A52" s="177"/>
    </row>
    <row r="53" customHeight="1" spans="1:1">
      <c r="A53" s="177"/>
    </row>
    <row r="54" customHeight="1" spans="1:1">
      <c r="A54" s="177"/>
    </row>
    <row r="55" customHeight="1" spans="1:1">
      <c r="A55" s="177"/>
    </row>
    <row r="56" customHeight="1" spans="1:1">
      <c r="A56" s="177"/>
    </row>
    <row r="57" customHeight="1" spans="1:1">
      <c r="A57" s="177"/>
    </row>
    <row r="58" customHeight="1" spans="1:1">
      <c r="A58" s="177"/>
    </row>
    <row r="59" customHeight="1" spans="1:1">
      <c r="A59" s="177"/>
    </row>
    <row r="60" customHeight="1" spans="1:1">
      <c r="A60" s="177"/>
    </row>
    <row r="61" customHeight="1" spans="1:1">
      <c r="A61" s="177"/>
    </row>
    <row r="62" customHeight="1" spans="1:1">
      <c r="A62" s="177"/>
    </row>
    <row r="63" customHeight="1" spans="1:1">
      <c r="A63" s="177"/>
    </row>
    <row r="64" customHeight="1" spans="1:1">
      <c r="A64" s="177"/>
    </row>
    <row r="65" customHeight="1" spans="1:1">
      <c r="A65" s="177"/>
    </row>
    <row r="66" customHeight="1" spans="1:1">
      <c r="A66" s="177"/>
    </row>
    <row r="67" customHeight="1" spans="1:1">
      <c r="A67" s="177"/>
    </row>
    <row r="68" customHeight="1" spans="1:1">
      <c r="A68" s="177"/>
    </row>
  </sheetData>
  <mergeCells count="4">
    <mergeCell ref="B3:D3"/>
    <mergeCell ref="E3:G3"/>
    <mergeCell ref="A3:A4"/>
    <mergeCell ref="I1:I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topLeftCell="A88" workbookViewId="0">
      <selection activeCell="A37" sqref="$A37:$XFD76"/>
    </sheetView>
  </sheetViews>
  <sheetFormatPr defaultColWidth="9" defaultRowHeight="14"/>
  <cols>
    <col min="1" max="1" width="10.75" customWidth="1"/>
    <col min="2" max="2" width="29.5833333333333" style="124" customWidth="1"/>
    <col min="4" max="4" width="9.08333333333333" customWidth="1"/>
    <col min="7" max="7" width="9.08333333333333" customWidth="1"/>
    <col min="9" max="14" width="9.08333333333333" customWidth="1"/>
    <col min="16" max="16" width="9.08333333333333" customWidth="1"/>
    <col min="18" max="18" width="9.08333333333333" customWidth="1"/>
    <col min="19" max="19" width="10" customWidth="1"/>
    <col min="21" max="21" width="9.08333333333333" customWidth="1"/>
  </cols>
  <sheetData>
    <row r="1" spans="2:8">
      <c r="B1" s="125"/>
      <c r="C1" s="125" t="s">
        <v>229</v>
      </c>
      <c r="D1" s="125"/>
      <c r="E1" s="125"/>
      <c r="F1" s="125" t="s">
        <v>230</v>
      </c>
      <c r="G1" s="125"/>
      <c r="H1" s="125"/>
    </row>
    <row r="2" spans="2:8">
      <c r="B2" s="125" t="s">
        <v>231</v>
      </c>
      <c r="C2" s="126">
        <v>2019</v>
      </c>
      <c r="D2" s="126">
        <v>2020</v>
      </c>
      <c r="E2" s="126">
        <v>2021</v>
      </c>
      <c r="F2" s="126">
        <v>2019</v>
      </c>
      <c r="G2" s="126">
        <v>2020</v>
      </c>
      <c r="H2" s="126">
        <v>2021</v>
      </c>
    </row>
    <row r="3" spans="2:8">
      <c r="B3" s="127" t="s">
        <v>181</v>
      </c>
      <c r="C3" s="126">
        <f>SUM(C4:C34)</f>
        <v>30523</v>
      </c>
      <c r="D3" s="126">
        <f t="shared" ref="D3:H3" si="0">SUM(D4:D34)</f>
        <v>31723</v>
      </c>
      <c r="E3" s="126">
        <f t="shared" si="0"/>
        <v>36923</v>
      </c>
      <c r="F3" s="126">
        <f t="shared" si="0"/>
        <v>327527</v>
      </c>
      <c r="G3" s="126">
        <f t="shared" si="0"/>
        <v>338567</v>
      </c>
      <c r="H3" s="126">
        <f t="shared" si="0"/>
        <v>354607</v>
      </c>
    </row>
    <row r="4" spans="2:8">
      <c r="B4" s="127" t="s">
        <v>73</v>
      </c>
      <c r="C4" s="126">
        <f t="shared" ref="C4:E34" si="1">SUMIFS($G$38:$G$69,$N$38:$N$69,"&lt;="&amp;C$2,$E$38:$E$69,$B4)+SUMIFS($G$78:$G$93,$N$78:$N$93,"&lt;="&amp;C$2,$E$78:$E$93,$B4)</f>
        <v>822</v>
      </c>
      <c r="D4" s="126">
        <f t="shared" si="1"/>
        <v>822</v>
      </c>
      <c r="E4" s="126">
        <f t="shared" si="1"/>
        <v>822</v>
      </c>
      <c r="F4" s="126">
        <f>VLOOKUP($B4,'Operating Capacity'!$A$4:$AH$35,COLUMN(W$1),FALSE)*10-C4</f>
        <v>168</v>
      </c>
      <c r="G4" s="126">
        <f>VLOOKUP($B4,'Operating Capacity'!$A$4:$AH$35,COLUMN(X$1),FALSE)*10-D4</f>
        <v>168</v>
      </c>
      <c r="H4" s="126">
        <f>VLOOKUP($B4,'Operating Capacity'!$A$4:$AH$35,COLUMN(Y$1),FALSE)*10-E4</f>
        <v>168</v>
      </c>
    </row>
    <row r="5" spans="2:8">
      <c r="B5" s="127" t="s">
        <v>75</v>
      </c>
      <c r="C5" s="126">
        <f t="shared" si="1"/>
        <v>0</v>
      </c>
      <c r="D5" s="126">
        <f t="shared" si="1"/>
        <v>0</v>
      </c>
      <c r="E5" s="126">
        <f t="shared" si="1"/>
        <v>0</v>
      </c>
      <c r="F5" s="126">
        <f>VLOOKUP($B5,'Operating Capacity'!$A$4:$AH$35,COLUMN(W$1),FALSE)*10-C5</f>
        <v>10</v>
      </c>
      <c r="G5" s="126">
        <f>VLOOKUP($B5,'Operating Capacity'!$A$4:$AH$35,COLUMN(X$1),FALSE)*10-D5</f>
        <v>10</v>
      </c>
      <c r="H5" s="126">
        <f>VLOOKUP($B5,'Operating Capacity'!$A$4:$AH$35,COLUMN(Y$1),FALSE)*10-E5</f>
        <v>10</v>
      </c>
    </row>
    <row r="6" spans="2:8">
      <c r="B6" s="127" t="s">
        <v>77</v>
      </c>
      <c r="C6" s="126">
        <f t="shared" si="1"/>
        <v>1431</v>
      </c>
      <c r="D6" s="126">
        <f t="shared" si="1"/>
        <v>1431</v>
      </c>
      <c r="E6" s="126">
        <f t="shared" si="1"/>
        <v>2031</v>
      </c>
      <c r="F6" s="126">
        <f>VLOOKUP($B6,'Operating Capacity'!$A$4:$AH$35,COLUMN(W$1),FALSE)*10-C6</f>
        <v>389</v>
      </c>
      <c r="G6" s="126">
        <f>VLOOKUP($B6,'Operating Capacity'!$A$4:$AH$35,COLUMN(X$1),FALSE)*10-D6</f>
        <v>389</v>
      </c>
      <c r="H6" s="126">
        <f>VLOOKUP($B6,'Operating Capacity'!$A$4:$AH$35,COLUMN(Y$1),FALSE)*10-E6</f>
        <v>389</v>
      </c>
    </row>
    <row r="7" spans="2:8">
      <c r="B7" s="127" t="s">
        <v>79</v>
      </c>
      <c r="C7" s="126">
        <f t="shared" si="1"/>
        <v>1200</v>
      </c>
      <c r="D7" s="126">
        <f t="shared" si="1"/>
        <v>1200</v>
      </c>
      <c r="E7" s="126">
        <f t="shared" si="1"/>
        <v>1200</v>
      </c>
      <c r="F7" s="126">
        <f>VLOOKUP($B7,'Operating Capacity'!$A$4:$AH$35,COLUMN(W$1),FALSE)*10-C7</f>
        <v>1030</v>
      </c>
      <c r="G7" s="126">
        <f>VLOOKUP($B7,'Operating Capacity'!$A$4:$AH$35,COLUMN(X$1),FALSE)*10-D7</f>
        <v>1030</v>
      </c>
      <c r="H7" s="126">
        <f>VLOOKUP($B7,'Operating Capacity'!$A$4:$AH$35,COLUMN(Y$1),FALSE)*10-E7</f>
        <v>1040</v>
      </c>
    </row>
    <row r="8" spans="2:8">
      <c r="B8" s="127" t="s">
        <v>81</v>
      </c>
      <c r="C8" s="126">
        <f t="shared" si="1"/>
        <v>1200</v>
      </c>
      <c r="D8" s="126">
        <f t="shared" si="1"/>
        <v>1200</v>
      </c>
      <c r="E8" s="126">
        <f t="shared" si="1"/>
        <v>1200</v>
      </c>
      <c r="F8" s="126">
        <f>VLOOKUP($B8,'Operating Capacity'!$A$4:$AH$35,COLUMN(W$1),FALSE)*10-C8</f>
        <v>1190</v>
      </c>
      <c r="G8" s="126">
        <f>VLOOKUP($B8,'Operating Capacity'!$A$4:$AH$35,COLUMN(X$1),FALSE)*10-D8</f>
        <v>1220</v>
      </c>
      <c r="H8" s="126">
        <f>VLOOKUP($B8,'Operating Capacity'!$A$4:$AH$35,COLUMN(Y$1),FALSE)*10-E8</f>
        <v>1210</v>
      </c>
    </row>
    <row r="9" spans="2:8">
      <c r="B9" s="127" t="s">
        <v>83</v>
      </c>
      <c r="C9" s="126">
        <f t="shared" si="1"/>
        <v>1200</v>
      </c>
      <c r="D9" s="126">
        <f t="shared" si="1"/>
        <v>1200</v>
      </c>
      <c r="E9" s="126">
        <f t="shared" si="1"/>
        <v>1200</v>
      </c>
      <c r="F9" s="126">
        <f>VLOOKUP($B9,'Operating Capacity'!$A$4:$AH$35,COLUMN(W$1),FALSE)*10-C9</f>
        <v>1820</v>
      </c>
      <c r="G9" s="126">
        <f>VLOOKUP($B9,'Operating Capacity'!$A$4:$AH$35,COLUMN(X$1),FALSE)*10-D9</f>
        <v>1850</v>
      </c>
      <c r="H9" s="126">
        <f>VLOOKUP($B9,'Operating Capacity'!$A$4:$AH$35,COLUMN(Y$1),FALSE)*10-E9</f>
        <v>1850</v>
      </c>
    </row>
    <row r="10" spans="2:8">
      <c r="B10" s="127" t="s">
        <v>85</v>
      </c>
      <c r="C10" s="126">
        <f t="shared" si="1"/>
        <v>300</v>
      </c>
      <c r="D10" s="126">
        <f t="shared" si="1"/>
        <v>300</v>
      </c>
      <c r="E10" s="126">
        <f t="shared" si="1"/>
        <v>1350</v>
      </c>
      <c r="F10" s="126">
        <f>VLOOKUP($B10,'Operating Capacity'!$A$4:$AH$35,COLUMN(W$1),FALSE)*10-C10</f>
        <v>4150</v>
      </c>
      <c r="G10" s="126">
        <f>VLOOKUP($B10,'Operating Capacity'!$A$4:$AH$35,COLUMN(X$1),FALSE)*10-D10</f>
        <v>4800</v>
      </c>
      <c r="H10" s="126">
        <f>VLOOKUP($B10,'Operating Capacity'!$A$4:$AH$35,COLUMN(Y$1),FALSE)*10-E10</f>
        <v>4840</v>
      </c>
    </row>
    <row r="11" spans="2:8">
      <c r="B11" s="127" t="s">
        <v>87</v>
      </c>
      <c r="C11" s="126">
        <f t="shared" si="1"/>
        <v>0</v>
      </c>
      <c r="D11" s="126">
        <f t="shared" si="1"/>
        <v>0</v>
      </c>
      <c r="E11" s="126">
        <f t="shared" si="1"/>
        <v>300</v>
      </c>
      <c r="F11" s="126">
        <f>VLOOKUP($B11,'Operating Capacity'!$A$4:$AH$35,COLUMN(W$1),FALSE)*10-C11</f>
        <v>1080</v>
      </c>
      <c r="G11" s="126">
        <f>VLOOKUP($B11,'Operating Capacity'!$A$4:$AH$35,COLUMN(X$1),FALSE)*10-D11</f>
        <v>1090</v>
      </c>
      <c r="H11" s="126">
        <f>VLOOKUP($B11,'Operating Capacity'!$A$4:$AH$35,COLUMN(Y$1),FALSE)*10-E11</f>
        <v>1390</v>
      </c>
    </row>
    <row r="12" spans="2:8">
      <c r="B12" s="127" t="s">
        <v>88</v>
      </c>
      <c r="C12" s="126">
        <f t="shared" si="1"/>
        <v>0</v>
      </c>
      <c r="D12" s="126">
        <f t="shared" si="1"/>
        <v>0</v>
      </c>
      <c r="E12" s="126">
        <f t="shared" si="1"/>
        <v>0</v>
      </c>
      <c r="F12" s="126">
        <f>VLOOKUP($B12,'Operating Capacity'!$A$4:$AH$35,COLUMN(W$1),FALSE)*10-C12</f>
        <v>0</v>
      </c>
      <c r="G12" s="126">
        <f>VLOOKUP($B12,'Operating Capacity'!$A$4:$AH$35,COLUMN(X$1),FALSE)*10-D12</f>
        <v>0</v>
      </c>
      <c r="H12" s="126">
        <f>VLOOKUP($B12,'Operating Capacity'!$A$4:$AH$35,COLUMN(Y$1),FALSE)*10-E12</f>
        <v>0</v>
      </c>
    </row>
    <row r="13" spans="2:8">
      <c r="B13" s="127" t="s">
        <v>90</v>
      </c>
      <c r="C13" s="126">
        <f t="shared" si="1"/>
        <v>2600</v>
      </c>
      <c r="D13" s="126">
        <f t="shared" si="1"/>
        <v>2600</v>
      </c>
      <c r="E13" s="126">
        <f t="shared" si="1"/>
        <v>2600</v>
      </c>
      <c r="F13" s="126">
        <f>VLOOKUP($B13,'Operating Capacity'!$A$4:$AH$35,COLUMN(W$1),FALSE)*10-C13</f>
        <v>50</v>
      </c>
      <c r="G13" s="126">
        <f>VLOOKUP($B13,'Operating Capacity'!$A$4:$AH$35,COLUMN(X$1),FALSE)*10-D13</f>
        <v>50</v>
      </c>
      <c r="H13" s="126">
        <f>VLOOKUP($B13,'Operating Capacity'!$A$4:$AH$35,COLUMN(Y$1),FALSE)*10-E13</f>
        <v>50</v>
      </c>
    </row>
    <row r="14" spans="2:8">
      <c r="B14" s="127" t="s">
        <v>92</v>
      </c>
      <c r="C14" s="126">
        <f t="shared" si="1"/>
        <v>4580</v>
      </c>
      <c r="D14" s="126">
        <f t="shared" si="1"/>
        <v>4580</v>
      </c>
      <c r="E14" s="126">
        <f t="shared" si="1"/>
        <v>5630</v>
      </c>
      <c r="F14" s="126">
        <f>VLOOKUP($B14,'Operating Capacity'!$A$4:$AH$35,COLUMN(W$1),FALSE)*10-C14</f>
        <v>7120</v>
      </c>
      <c r="G14" s="126">
        <f>VLOOKUP($B14,'Operating Capacity'!$A$4:$AH$35,COLUMN(X$1),FALSE)*10-D14</f>
        <v>7130</v>
      </c>
      <c r="H14" s="126">
        <f>VLOOKUP($B14,'Operating Capacity'!$A$4:$AH$35,COLUMN(Y$1),FALSE)*10-E14</f>
        <v>7150</v>
      </c>
    </row>
    <row r="15" spans="2:8">
      <c r="B15" s="127" t="s">
        <v>94</v>
      </c>
      <c r="C15" s="126">
        <f t="shared" si="1"/>
        <v>1980</v>
      </c>
      <c r="D15" s="126">
        <f t="shared" si="1"/>
        <v>3180</v>
      </c>
      <c r="E15" s="126">
        <f t="shared" si="1"/>
        <v>3480</v>
      </c>
      <c r="F15" s="126">
        <f>VLOOKUP($B15,'Operating Capacity'!$A$4:$AH$35,COLUMN(W$1),FALSE)*10-C15</f>
        <v>1470</v>
      </c>
      <c r="G15" s="126">
        <f>VLOOKUP($B15,'Operating Capacity'!$A$4:$AH$35,COLUMN(X$1),FALSE)*10-D15</f>
        <v>1560</v>
      </c>
      <c r="H15" s="126">
        <f>VLOOKUP($B15,'Operating Capacity'!$A$4:$AH$35,COLUMN(Y$1),FALSE)*10-E15</f>
        <v>1590</v>
      </c>
    </row>
    <row r="16" spans="2:8">
      <c r="B16" s="127" t="s">
        <v>96</v>
      </c>
      <c r="C16" s="126">
        <f t="shared" si="1"/>
        <v>1200</v>
      </c>
      <c r="D16" s="126">
        <f t="shared" si="1"/>
        <v>1200</v>
      </c>
      <c r="E16" s="126">
        <f t="shared" si="1"/>
        <v>1800</v>
      </c>
      <c r="F16" s="126">
        <f>VLOOKUP($B16,'Operating Capacity'!$A$4:$AH$35,COLUMN(W$1),FALSE)*10-C16</f>
        <v>12010</v>
      </c>
      <c r="G16" s="126">
        <f>VLOOKUP($B16,'Operating Capacity'!$A$4:$AH$35,COLUMN(X$1),FALSE)*10-D16</f>
        <v>12110</v>
      </c>
      <c r="H16" s="126">
        <f>VLOOKUP($B16,'Operating Capacity'!$A$4:$AH$35,COLUMN(Y$1),FALSE)*10-E16</f>
        <v>12060</v>
      </c>
    </row>
    <row r="17" spans="2:8">
      <c r="B17" s="127" t="s">
        <v>98</v>
      </c>
      <c r="C17" s="126">
        <f t="shared" si="1"/>
        <v>1200</v>
      </c>
      <c r="D17" s="126">
        <f t="shared" si="1"/>
        <v>1200</v>
      </c>
      <c r="E17" s="126">
        <f t="shared" si="1"/>
        <v>1200</v>
      </c>
      <c r="F17" s="126">
        <f>VLOOKUP($B17,'Operating Capacity'!$A$4:$AH$35,COLUMN(W$1),FALSE)*10-C17</f>
        <v>5410</v>
      </c>
      <c r="G17" s="126">
        <f>VLOOKUP($B17,'Operating Capacity'!$A$4:$AH$35,COLUMN(X$1),FALSE)*10-D17</f>
        <v>5400</v>
      </c>
      <c r="H17" s="126">
        <f>VLOOKUP($B17,'Operating Capacity'!$A$4:$AH$35,COLUMN(Y$1),FALSE)*10-E17</f>
        <v>5570</v>
      </c>
    </row>
    <row r="18" spans="2:8">
      <c r="B18" s="127" t="s">
        <v>100</v>
      </c>
      <c r="C18" s="126">
        <f t="shared" si="1"/>
        <v>1000</v>
      </c>
      <c r="D18" s="126">
        <f t="shared" si="1"/>
        <v>1000</v>
      </c>
      <c r="E18" s="126">
        <f t="shared" si="1"/>
        <v>1600</v>
      </c>
      <c r="F18" s="126">
        <f>VLOOKUP($B18,'Operating Capacity'!$A$4:$AH$35,COLUMN(W$1),FALSE)*10-C18</f>
        <v>80</v>
      </c>
      <c r="G18" s="126">
        <f>VLOOKUP($B18,'Operating Capacity'!$A$4:$AH$35,COLUMN(X$1),FALSE)*10-D18</f>
        <v>80</v>
      </c>
      <c r="H18" s="126">
        <f>VLOOKUP($B18,'Operating Capacity'!$A$4:$AH$35,COLUMN(Y$1),FALSE)*10-E18</f>
        <v>80</v>
      </c>
    </row>
    <row r="19" spans="2:8">
      <c r="B19" s="127" t="s">
        <v>102</v>
      </c>
      <c r="C19" s="126">
        <f t="shared" si="1"/>
        <v>1320</v>
      </c>
      <c r="D19" s="126">
        <f t="shared" si="1"/>
        <v>1320</v>
      </c>
      <c r="E19" s="126">
        <f t="shared" si="1"/>
        <v>1320</v>
      </c>
      <c r="F19" s="126">
        <f>VLOOKUP($B19,'Operating Capacity'!$A$4:$AH$35,COLUMN(W$1),FALSE)*10-C19</f>
        <v>2760</v>
      </c>
      <c r="G19" s="126">
        <f>VLOOKUP($B19,'Operating Capacity'!$A$4:$AH$35,COLUMN(X$1),FALSE)*10-D19</f>
        <v>2760</v>
      </c>
      <c r="H19" s="126">
        <f>VLOOKUP($B19,'Operating Capacity'!$A$4:$AH$35,COLUMN(Y$1),FALSE)*10-E19</f>
        <v>2750</v>
      </c>
    </row>
    <row r="20" spans="2:8">
      <c r="B20" s="127" t="s">
        <v>104</v>
      </c>
      <c r="C20" s="126">
        <f t="shared" si="1"/>
        <v>1270</v>
      </c>
      <c r="D20" s="126">
        <f t="shared" si="1"/>
        <v>1270</v>
      </c>
      <c r="E20" s="126">
        <f t="shared" si="1"/>
        <v>1270</v>
      </c>
      <c r="F20" s="126">
        <f>VLOOKUP($B20,'Operating Capacity'!$A$4:$AH$35,COLUMN(W$1),FALSE)*10-C20</f>
        <v>35520</v>
      </c>
      <c r="G20" s="126">
        <f>VLOOKUP($B20,'Operating Capacity'!$A$4:$AH$35,COLUMN(X$1),FALSE)*10-D20</f>
        <v>36300</v>
      </c>
      <c r="H20" s="126">
        <f>VLOOKUP($B20,'Operating Capacity'!$A$4:$AH$35,COLUMN(Y$1),FALSE)*10-E20</f>
        <v>36440</v>
      </c>
    </row>
    <row r="21" spans="2:8">
      <c r="B21" s="127" t="s">
        <v>106</v>
      </c>
      <c r="C21" s="126">
        <f t="shared" si="1"/>
        <v>1200</v>
      </c>
      <c r="D21" s="126">
        <f t="shared" si="1"/>
        <v>1200</v>
      </c>
      <c r="E21" s="126">
        <f t="shared" si="1"/>
        <v>1200</v>
      </c>
      <c r="F21" s="126">
        <f>VLOOKUP($B21,'Operating Capacity'!$A$4:$AH$35,COLUMN(W$1),FALSE)*10-C21</f>
        <v>14920</v>
      </c>
      <c r="G21" s="126">
        <f>VLOOKUP($B21,'Operating Capacity'!$A$4:$AH$35,COLUMN(X$1),FALSE)*10-D21</f>
        <v>14610</v>
      </c>
      <c r="H21" s="126">
        <f>VLOOKUP($B21,'Operating Capacity'!$A$4:$AH$35,COLUMN(Y$1),FALSE)*10-E21</f>
        <v>14580</v>
      </c>
    </row>
    <row r="22" spans="2:8">
      <c r="B22" s="127" t="s">
        <v>108</v>
      </c>
      <c r="C22" s="126">
        <f t="shared" si="1"/>
        <v>7280</v>
      </c>
      <c r="D22" s="126">
        <f t="shared" si="1"/>
        <v>7280</v>
      </c>
      <c r="E22" s="126">
        <f t="shared" si="1"/>
        <v>7980</v>
      </c>
      <c r="F22" s="126">
        <f>VLOOKUP($B22,'Operating Capacity'!$A$4:$AH$35,COLUMN(W$1),FALSE)*10-C22</f>
        <v>8480</v>
      </c>
      <c r="G22" s="126">
        <f>VLOOKUP($B22,'Operating Capacity'!$A$4:$AH$35,COLUMN(X$1),FALSE)*10-D22</f>
        <v>9380</v>
      </c>
      <c r="H22" s="126">
        <f>VLOOKUP($B22,'Operating Capacity'!$A$4:$AH$35,COLUMN(Y$1),FALSE)*10-E22</f>
        <v>9380</v>
      </c>
    </row>
    <row r="23" spans="2:8">
      <c r="B23" s="127" t="s">
        <v>110</v>
      </c>
      <c r="C23" s="126">
        <f t="shared" si="1"/>
        <v>0</v>
      </c>
      <c r="D23" s="126">
        <f t="shared" si="1"/>
        <v>0</v>
      </c>
      <c r="E23" s="126">
        <f t="shared" si="1"/>
        <v>0</v>
      </c>
      <c r="F23" s="126">
        <f>VLOOKUP($B23,'Operating Capacity'!$A$4:$AH$35,COLUMN(W$1),FALSE)*10-C23</f>
        <v>16810</v>
      </c>
      <c r="G23" s="126">
        <f>VLOOKUP($B23,'Operating Capacity'!$A$4:$AH$35,COLUMN(X$1),FALSE)*10-D23</f>
        <v>17590</v>
      </c>
      <c r="H23" s="126">
        <f>VLOOKUP($B23,'Operating Capacity'!$A$4:$AH$35,COLUMN(Y$1),FALSE)*10-E23</f>
        <v>17680</v>
      </c>
    </row>
    <row r="24" spans="2:8">
      <c r="B24" s="127" t="s">
        <v>112</v>
      </c>
      <c r="C24" s="126">
        <f t="shared" si="1"/>
        <v>600</v>
      </c>
      <c r="D24" s="126">
        <f t="shared" si="1"/>
        <v>600</v>
      </c>
      <c r="E24" s="126">
        <f t="shared" si="1"/>
        <v>600</v>
      </c>
      <c r="F24" s="126">
        <f>VLOOKUP($B24,'Operating Capacity'!$A$4:$AH$35,COLUMN(W$1),FALSE)*10-C24</f>
        <v>940</v>
      </c>
      <c r="G24" s="126">
        <f>VLOOKUP($B24,'Operating Capacity'!$A$4:$AH$35,COLUMN(X$1),FALSE)*10-D24</f>
        <v>910</v>
      </c>
      <c r="H24" s="126">
        <f>VLOOKUP($B24,'Operating Capacity'!$A$4:$AH$35,COLUMN(Y$1),FALSE)*10-E24</f>
        <v>930</v>
      </c>
    </row>
    <row r="25" spans="2:8">
      <c r="B25" s="127" t="s">
        <v>114</v>
      </c>
      <c r="C25" s="126">
        <f t="shared" si="1"/>
        <v>0</v>
      </c>
      <c r="D25" s="126">
        <f t="shared" si="1"/>
        <v>0</v>
      </c>
      <c r="E25" s="126">
        <f t="shared" si="1"/>
        <v>0</v>
      </c>
      <c r="F25" s="126">
        <f>VLOOKUP($B25,'Operating Capacity'!$A$4:$AH$35,COLUMN(W$1),FALSE)*10-C25</f>
        <v>7720</v>
      </c>
      <c r="G25" s="126">
        <f>VLOOKUP($B25,'Operating Capacity'!$A$4:$AH$35,COLUMN(X$1),FALSE)*10-D25</f>
        <v>7790</v>
      </c>
      <c r="H25" s="126">
        <f>VLOOKUP($B25,'Operating Capacity'!$A$4:$AH$35,COLUMN(Y$1),FALSE)*10-E25</f>
        <v>7890</v>
      </c>
    </row>
    <row r="26" spans="2:8">
      <c r="B26" s="127" t="s">
        <v>116</v>
      </c>
      <c r="C26" s="126">
        <f t="shared" si="1"/>
        <v>50</v>
      </c>
      <c r="D26" s="126">
        <f t="shared" si="1"/>
        <v>50</v>
      </c>
      <c r="E26" s="126">
        <f t="shared" si="1"/>
        <v>50</v>
      </c>
      <c r="F26" s="126">
        <f>VLOOKUP($B26,'Operating Capacity'!$A$4:$AH$35,COLUMN(W$1),FALSE)*10-C26</f>
        <v>78410</v>
      </c>
      <c r="G26" s="126">
        <f>VLOOKUP($B26,'Operating Capacity'!$A$4:$AH$35,COLUMN(X$1),FALSE)*10-D26</f>
        <v>78870</v>
      </c>
      <c r="H26" s="126">
        <f>VLOOKUP($B26,'Operating Capacity'!$A$4:$AH$35,COLUMN(Y$1),FALSE)*10-E26</f>
        <v>88820</v>
      </c>
    </row>
    <row r="27" spans="2:8">
      <c r="B27" s="127" t="s">
        <v>118</v>
      </c>
      <c r="C27" s="126">
        <f t="shared" si="1"/>
        <v>0</v>
      </c>
      <c r="D27" s="126">
        <f t="shared" si="1"/>
        <v>0</v>
      </c>
      <c r="E27" s="126">
        <f t="shared" si="1"/>
        <v>0</v>
      </c>
      <c r="F27" s="126">
        <f>VLOOKUP($B27,'Operating Capacity'!$A$4:$AH$35,COLUMN(W$1),FALSE)*10-C27</f>
        <v>22230</v>
      </c>
      <c r="G27" s="126">
        <f>VLOOKUP($B27,'Operating Capacity'!$A$4:$AH$35,COLUMN(X$1),FALSE)*10-D27</f>
        <v>22810</v>
      </c>
      <c r="H27" s="126">
        <f>VLOOKUP($B27,'Operating Capacity'!$A$4:$AH$35,COLUMN(Y$1),FALSE)*10-E27</f>
        <v>22830</v>
      </c>
    </row>
    <row r="28" spans="2:8">
      <c r="B28" s="127" t="s">
        <v>120</v>
      </c>
      <c r="C28" s="126">
        <f t="shared" si="1"/>
        <v>0</v>
      </c>
      <c r="D28" s="126">
        <f t="shared" si="1"/>
        <v>0</v>
      </c>
      <c r="E28" s="126">
        <f t="shared" si="1"/>
        <v>0</v>
      </c>
      <c r="F28" s="126">
        <f>VLOOKUP($B28,'Operating Capacity'!$A$4:$AH$35,COLUMN(W$1),FALSE)*10-C28</f>
        <v>68730</v>
      </c>
      <c r="G28" s="126">
        <f>VLOOKUP($B28,'Operating Capacity'!$A$4:$AH$35,COLUMN(X$1),FALSE)*10-D28</f>
        <v>74800</v>
      </c>
      <c r="H28" s="126">
        <f>VLOOKUP($B28,'Operating Capacity'!$A$4:$AH$35,COLUMN(Y$1),FALSE)*10-E28</f>
        <v>78230</v>
      </c>
    </row>
    <row r="29" spans="2:8">
      <c r="B29" s="127" t="s">
        <v>122</v>
      </c>
      <c r="C29" s="126">
        <f t="shared" si="1"/>
        <v>90</v>
      </c>
      <c r="D29" s="126">
        <f t="shared" si="1"/>
        <v>90</v>
      </c>
      <c r="E29" s="126">
        <f t="shared" si="1"/>
        <v>90</v>
      </c>
      <c r="F29" s="126">
        <f>VLOOKUP($B29,'Operating Capacity'!$A$4:$AH$35,COLUMN(W$1),FALSE)*10-C29</f>
        <v>1610</v>
      </c>
      <c r="G29" s="126">
        <f>VLOOKUP($B29,'Operating Capacity'!$A$4:$AH$35,COLUMN(X$1),FALSE)*10-D29</f>
        <v>2010</v>
      </c>
      <c r="H29" s="126">
        <f>VLOOKUP($B29,'Operating Capacity'!$A$4:$AH$35,COLUMN(Y$1),FALSE)*10-E29</f>
        <v>2820</v>
      </c>
    </row>
    <row r="30" spans="2:8">
      <c r="B30" s="127" t="s">
        <v>124</v>
      </c>
      <c r="C30" s="126">
        <f t="shared" si="1"/>
        <v>0</v>
      </c>
      <c r="D30" s="126">
        <f t="shared" si="1"/>
        <v>0</v>
      </c>
      <c r="E30" s="126">
        <f t="shared" si="1"/>
        <v>0</v>
      </c>
      <c r="F30" s="126">
        <f>VLOOKUP($B30,'Operating Capacity'!$A$4:$AH$35,COLUMN(W$1),FALSE)*10-C30</f>
        <v>3910</v>
      </c>
      <c r="G30" s="126">
        <f>VLOOKUP($B30,'Operating Capacity'!$A$4:$AH$35,COLUMN(X$1),FALSE)*10-D30</f>
        <v>3920</v>
      </c>
      <c r="H30" s="126">
        <f>VLOOKUP($B30,'Operating Capacity'!$A$4:$AH$35,COLUMN(Y$1),FALSE)*10-E30</f>
        <v>3490</v>
      </c>
    </row>
    <row r="31" spans="2:8">
      <c r="B31" s="127" t="s">
        <v>126</v>
      </c>
      <c r="C31" s="126">
        <f t="shared" si="1"/>
        <v>0</v>
      </c>
      <c r="D31" s="126">
        <f t="shared" si="1"/>
        <v>0</v>
      </c>
      <c r="E31" s="126">
        <f t="shared" si="1"/>
        <v>0</v>
      </c>
      <c r="F31" s="126">
        <f>VLOOKUP($B31,'Operating Capacity'!$A$4:$AH$35,COLUMN(W$1),FALSE)*10-C31</f>
        <v>9430</v>
      </c>
      <c r="G31" s="126">
        <f>VLOOKUP($B31,'Operating Capacity'!$A$4:$AH$35,COLUMN(X$1),FALSE)*10-D31</f>
        <v>9570</v>
      </c>
      <c r="H31" s="126">
        <f>VLOOKUP($B31,'Operating Capacity'!$A$4:$AH$35,COLUMN(Y$1),FALSE)*10-E31</f>
        <v>9670</v>
      </c>
    </row>
    <row r="32" spans="2:8">
      <c r="B32" s="127" t="s">
        <v>128</v>
      </c>
      <c r="C32" s="126">
        <f t="shared" si="1"/>
        <v>0</v>
      </c>
      <c r="D32" s="126">
        <f t="shared" si="1"/>
        <v>0</v>
      </c>
      <c r="E32" s="126">
        <f t="shared" si="1"/>
        <v>0</v>
      </c>
      <c r="F32" s="126">
        <f>VLOOKUP($B32,'Operating Capacity'!$A$4:$AH$35,COLUMN(W$1),FALSE)*10-C32</f>
        <v>11920</v>
      </c>
      <c r="G32" s="126">
        <f>VLOOKUP($B32,'Operating Capacity'!$A$4:$AH$35,COLUMN(X$1),FALSE)*10-D32</f>
        <v>11930</v>
      </c>
      <c r="H32" s="126">
        <f>VLOOKUP($B32,'Operating Capacity'!$A$4:$AH$35,COLUMN(Y$1),FALSE)*10-E32</f>
        <v>11930</v>
      </c>
    </row>
    <row r="33" spans="2:8">
      <c r="B33" s="127" t="s">
        <v>130</v>
      </c>
      <c r="C33" s="126">
        <f t="shared" si="1"/>
        <v>0</v>
      </c>
      <c r="D33" s="126">
        <f t="shared" si="1"/>
        <v>0</v>
      </c>
      <c r="E33" s="126">
        <f t="shared" si="1"/>
        <v>0</v>
      </c>
      <c r="F33" s="126">
        <f>VLOOKUP($B33,'Operating Capacity'!$A$4:$AH$35,COLUMN(W$1),FALSE)*10-C33</f>
        <v>430</v>
      </c>
      <c r="G33" s="126">
        <f>VLOOKUP($B33,'Operating Capacity'!$A$4:$AH$35,COLUMN(X$1),FALSE)*10-D33</f>
        <v>430</v>
      </c>
      <c r="H33" s="126">
        <f>VLOOKUP($B33,'Operating Capacity'!$A$4:$AH$35,COLUMN(Y$1),FALSE)*10-E33</f>
        <v>430</v>
      </c>
    </row>
    <row r="34" spans="2:8">
      <c r="B34" s="127" t="s">
        <v>132</v>
      </c>
      <c r="C34" s="126">
        <f t="shared" si="1"/>
        <v>0</v>
      </c>
      <c r="D34" s="126">
        <f t="shared" si="1"/>
        <v>0</v>
      </c>
      <c r="E34" s="126">
        <f t="shared" si="1"/>
        <v>0</v>
      </c>
      <c r="F34" s="126">
        <f>VLOOKUP($B34,'Operating Capacity'!$A$4:$AH$35,COLUMN(W$1),FALSE)*10-C34</f>
        <v>7730</v>
      </c>
      <c r="G34" s="126">
        <f>VLOOKUP($B34,'Operating Capacity'!$A$4:$AH$35,COLUMN(X$1),FALSE)*10-D34</f>
        <v>8000</v>
      </c>
      <c r="H34" s="126">
        <f>VLOOKUP($B34,'Operating Capacity'!$A$4:$AH$35,COLUMN(Y$1),FALSE)*10-E34</f>
        <v>9340</v>
      </c>
    </row>
    <row r="35" spans="2:8">
      <c r="B35" s="128"/>
      <c r="H35" s="128"/>
    </row>
    <row r="36" spans="1:21">
      <c r="A36" s="125" t="s">
        <v>232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</row>
    <row r="37" s="120" customFormat="1" ht="56" spans="1:21">
      <c r="A37" s="129" t="s">
        <v>233</v>
      </c>
      <c r="B37" s="130" t="s">
        <v>234</v>
      </c>
      <c r="C37" s="130" t="s">
        <v>235</v>
      </c>
      <c r="D37" s="130" t="s">
        <v>236</v>
      </c>
      <c r="E37" s="130" t="s">
        <v>237</v>
      </c>
      <c r="F37" s="130" t="s">
        <v>238</v>
      </c>
      <c r="G37" s="130" t="s">
        <v>239</v>
      </c>
      <c r="H37" s="130" t="s">
        <v>240</v>
      </c>
      <c r="I37" s="130" t="s">
        <v>241</v>
      </c>
      <c r="J37" s="135" t="s">
        <v>242</v>
      </c>
      <c r="K37" s="130" t="s">
        <v>243</v>
      </c>
      <c r="L37" s="130" t="s">
        <v>244</v>
      </c>
      <c r="M37" s="136" t="s">
        <v>245</v>
      </c>
      <c r="N37" s="136" t="s">
        <v>246</v>
      </c>
      <c r="O37" s="130" t="s">
        <v>247</v>
      </c>
      <c r="P37" s="130" t="s">
        <v>248</v>
      </c>
      <c r="Q37" s="130" t="s">
        <v>249</v>
      </c>
      <c r="R37" s="142" t="s">
        <v>250</v>
      </c>
      <c r="S37" s="142" t="s">
        <v>251</v>
      </c>
      <c r="T37" s="143" t="s">
        <v>252</v>
      </c>
      <c r="U37" s="144" t="s">
        <v>253</v>
      </c>
    </row>
    <row r="38" s="121" customFormat="1" spans="1:21">
      <c r="A38" s="131">
        <v>130801</v>
      </c>
      <c r="B38" s="132" t="s">
        <v>254</v>
      </c>
      <c r="C38" s="132" t="s">
        <v>255</v>
      </c>
      <c r="D38" s="132">
        <v>130100</v>
      </c>
      <c r="E38" s="133" t="s">
        <v>77</v>
      </c>
      <c r="F38" s="132" t="s">
        <v>256</v>
      </c>
      <c r="G38" s="132">
        <v>11</v>
      </c>
      <c r="H38" s="132" t="s">
        <v>257</v>
      </c>
      <c r="I38" s="132"/>
      <c r="J38" s="137"/>
      <c r="K38" s="132"/>
      <c r="L38" s="132"/>
      <c r="M38" s="138">
        <v>24838</v>
      </c>
      <c r="N38" s="132">
        <v>1968</v>
      </c>
      <c r="O38" s="132" t="s">
        <v>258</v>
      </c>
      <c r="P38" s="132">
        <v>1</v>
      </c>
      <c r="Q38" s="132"/>
      <c r="R38" s="145"/>
      <c r="S38" s="146">
        <v>44792</v>
      </c>
      <c r="T38" s="147" t="s">
        <v>259</v>
      </c>
      <c r="U38" s="148">
        <v>1968</v>
      </c>
    </row>
    <row r="39" s="121" customFormat="1" spans="1:21">
      <c r="A39" s="131">
        <v>110801</v>
      </c>
      <c r="B39" s="132" t="s">
        <v>260</v>
      </c>
      <c r="C39" s="132" t="s">
        <v>261</v>
      </c>
      <c r="D39" s="132">
        <v>110100</v>
      </c>
      <c r="E39" s="133" t="s">
        <v>73</v>
      </c>
      <c r="F39" s="132" t="s">
        <v>73</v>
      </c>
      <c r="G39" s="132">
        <v>22</v>
      </c>
      <c r="H39" s="132" t="s">
        <v>262</v>
      </c>
      <c r="I39" s="132"/>
      <c r="J39" s="137"/>
      <c r="K39" s="132"/>
      <c r="L39" s="132"/>
      <c r="M39" s="138">
        <v>27395</v>
      </c>
      <c r="N39" s="132">
        <v>1975</v>
      </c>
      <c r="O39" s="132" t="s">
        <v>258</v>
      </c>
      <c r="P39" s="132">
        <v>1</v>
      </c>
      <c r="Q39" s="132"/>
      <c r="R39" s="145"/>
      <c r="S39" s="146">
        <v>44792</v>
      </c>
      <c r="T39" s="147" t="s">
        <v>263</v>
      </c>
      <c r="U39" s="148">
        <v>1975</v>
      </c>
    </row>
    <row r="40" s="121" customFormat="1" spans="1:21">
      <c r="A40" s="131">
        <v>130802</v>
      </c>
      <c r="B40" s="133" t="s">
        <v>264</v>
      </c>
      <c r="C40" s="133" t="s">
        <v>265</v>
      </c>
      <c r="D40" s="133">
        <v>130200</v>
      </c>
      <c r="E40" s="133" t="s">
        <v>77</v>
      </c>
      <c r="F40" s="133" t="s">
        <v>266</v>
      </c>
      <c r="G40" s="132">
        <v>420</v>
      </c>
      <c r="H40" s="133"/>
      <c r="I40" s="133"/>
      <c r="J40" s="139"/>
      <c r="K40" s="133"/>
      <c r="L40" s="132"/>
      <c r="M40" s="140">
        <v>33482</v>
      </c>
      <c r="N40" s="132">
        <v>1991</v>
      </c>
      <c r="O40" s="132" t="s">
        <v>258</v>
      </c>
      <c r="P40" s="132">
        <v>1</v>
      </c>
      <c r="Q40" s="133"/>
      <c r="R40" s="149"/>
      <c r="S40" s="146">
        <v>44792</v>
      </c>
      <c r="T40" s="150"/>
      <c r="U40" s="148">
        <v>1991</v>
      </c>
    </row>
    <row r="41" s="121" customFormat="1" spans="1:21">
      <c r="A41" s="131">
        <v>510801</v>
      </c>
      <c r="B41" s="134" t="s">
        <v>267</v>
      </c>
      <c r="C41" s="134" t="s">
        <v>268</v>
      </c>
      <c r="D41" s="134">
        <v>510900</v>
      </c>
      <c r="E41" s="134" t="s">
        <v>116</v>
      </c>
      <c r="F41" s="134" t="s">
        <v>269</v>
      </c>
      <c r="G41" s="132">
        <v>50</v>
      </c>
      <c r="H41" s="134"/>
      <c r="I41" s="134"/>
      <c r="J41" s="141"/>
      <c r="K41" s="134"/>
      <c r="L41" s="134"/>
      <c r="M41" s="138">
        <v>33970</v>
      </c>
      <c r="N41" s="132">
        <v>1993</v>
      </c>
      <c r="O41" s="132" t="s">
        <v>258</v>
      </c>
      <c r="P41" s="132">
        <v>1</v>
      </c>
      <c r="Q41" s="134"/>
      <c r="R41" s="151"/>
      <c r="S41" s="146">
        <v>44792</v>
      </c>
      <c r="T41" s="147" t="s">
        <v>270</v>
      </c>
      <c r="U41" s="148">
        <v>1993</v>
      </c>
    </row>
    <row r="42" s="121" customFormat="1" spans="1:21">
      <c r="A42" s="131">
        <v>440801</v>
      </c>
      <c r="B42" s="133" t="s">
        <v>271</v>
      </c>
      <c r="C42" s="133" t="s">
        <v>272</v>
      </c>
      <c r="D42" s="133">
        <v>440100</v>
      </c>
      <c r="E42" s="133" t="s">
        <v>108</v>
      </c>
      <c r="F42" s="133" t="s">
        <v>273</v>
      </c>
      <c r="G42" s="132">
        <v>1200</v>
      </c>
      <c r="H42" s="133" t="s">
        <v>274</v>
      </c>
      <c r="I42" s="133">
        <v>65</v>
      </c>
      <c r="J42" s="139">
        <v>5.41666666666667</v>
      </c>
      <c r="K42" s="133">
        <v>23.8</v>
      </c>
      <c r="L42" s="133">
        <v>1989</v>
      </c>
      <c r="M42" s="140">
        <v>34405</v>
      </c>
      <c r="N42" s="132">
        <v>1994</v>
      </c>
      <c r="O42" s="132" t="s">
        <v>258</v>
      </c>
      <c r="P42" s="132">
        <v>1</v>
      </c>
      <c r="Q42" s="133" t="s">
        <v>275</v>
      </c>
      <c r="R42" s="149">
        <v>0</v>
      </c>
      <c r="S42" s="146">
        <v>44792</v>
      </c>
      <c r="T42" s="147" t="s">
        <v>276</v>
      </c>
      <c r="U42" s="148">
        <v>1994</v>
      </c>
    </row>
    <row r="43" s="121" customFormat="1" spans="1:21">
      <c r="A43" s="131">
        <v>110802</v>
      </c>
      <c r="B43" s="133" t="s">
        <v>277</v>
      </c>
      <c r="C43" s="133" t="s">
        <v>278</v>
      </c>
      <c r="D43" s="133">
        <v>110100</v>
      </c>
      <c r="E43" s="133" t="s">
        <v>73</v>
      </c>
      <c r="F43" s="133" t="s">
        <v>73</v>
      </c>
      <c r="G43" s="132">
        <v>800</v>
      </c>
      <c r="H43" s="133"/>
      <c r="I43" s="133"/>
      <c r="J43" s="139"/>
      <c r="K43" s="133"/>
      <c r="L43" s="132"/>
      <c r="M43" s="140">
        <v>35034</v>
      </c>
      <c r="N43" s="132">
        <v>1995</v>
      </c>
      <c r="O43" s="132" t="s">
        <v>258</v>
      </c>
      <c r="P43" s="132">
        <v>1</v>
      </c>
      <c r="Q43" s="133"/>
      <c r="R43" s="149"/>
      <c r="S43" s="146">
        <v>44792</v>
      </c>
      <c r="T43" s="147" t="s">
        <v>279</v>
      </c>
      <c r="U43" s="148">
        <v>1995</v>
      </c>
    </row>
    <row r="44" s="121" customFormat="1" spans="1:21">
      <c r="A44" s="131">
        <v>540801</v>
      </c>
      <c r="B44" s="133" t="s">
        <v>280</v>
      </c>
      <c r="C44" s="133" t="s">
        <v>281</v>
      </c>
      <c r="D44" s="133">
        <v>540100</v>
      </c>
      <c r="E44" s="133" t="s">
        <v>122</v>
      </c>
      <c r="F44" s="133" t="s">
        <v>282</v>
      </c>
      <c r="G44" s="132">
        <v>90</v>
      </c>
      <c r="H44" s="133"/>
      <c r="I44" s="133"/>
      <c r="J44" s="139"/>
      <c r="K44" s="133"/>
      <c r="L44" s="132"/>
      <c r="M44" s="138">
        <v>35431</v>
      </c>
      <c r="N44" s="132">
        <v>1997</v>
      </c>
      <c r="O44" s="132" t="s">
        <v>258</v>
      </c>
      <c r="P44" s="132">
        <v>1</v>
      </c>
      <c r="Q44" s="133"/>
      <c r="R44" s="149"/>
      <c r="S44" s="146">
        <v>44792</v>
      </c>
      <c r="T44" s="147" t="s">
        <v>283</v>
      </c>
      <c r="U44" s="148">
        <v>1997</v>
      </c>
    </row>
    <row r="45" s="121" customFormat="1" spans="1:21">
      <c r="A45" s="131">
        <v>330801</v>
      </c>
      <c r="B45" s="133" t="s">
        <v>284</v>
      </c>
      <c r="C45" s="133" t="s">
        <v>285</v>
      </c>
      <c r="D45" s="133">
        <v>330500</v>
      </c>
      <c r="E45" s="133" t="s">
        <v>92</v>
      </c>
      <c r="F45" s="133" t="s">
        <v>286</v>
      </c>
      <c r="G45" s="132">
        <v>1800</v>
      </c>
      <c r="H45" s="133" t="s">
        <v>287</v>
      </c>
      <c r="I45" s="133">
        <v>73.77</v>
      </c>
      <c r="J45" s="139">
        <v>4.09833333333333</v>
      </c>
      <c r="K45" s="133">
        <v>31.6</v>
      </c>
      <c r="L45" s="132">
        <v>1994</v>
      </c>
      <c r="M45" s="138">
        <v>35796</v>
      </c>
      <c r="N45" s="132">
        <v>1998</v>
      </c>
      <c r="O45" s="132" t="s">
        <v>258</v>
      </c>
      <c r="P45" s="132">
        <v>1</v>
      </c>
      <c r="Q45" s="133" t="s">
        <v>288</v>
      </c>
      <c r="R45" s="149">
        <v>0.416667</v>
      </c>
      <c r="S45" s="146">
        <v>44792</v>
      </c>
      <c r="T45" s="148"/>
      <c r="U45" s="148">
        <v>1998</v>
      </c>
    </row>
    <row r="46" s="121" customFormat="1" spans="1:21">
      <c r="A46" s="131">
        <v>330802</v>
      </c>
      <c r="B46" s="133" t="s">
        <v>289</v>
      </c>
      <c r="C46" s="133" t="s">
        <v>290</v>
      </c>
      <c r="D46" s="133">
        <v>330200</v>
      </c>
      <c r="E46" s="133" t="s">
        <v>92</v>
      </c>
      <c r="F46" s="133" t="s">
        <v>291</v>
      </c>
      <c r="G46" s="132">
        <v>80</v>
      </c>
      <c r="H46" s="133"/>
      <c r="I46" s="133"/>
      <c r="J46" s="139"/>
      <c r="K46" s="133"/>
      <c r="L46" s="132"/>
      <c r="M46" s="138">
        <v>35954</v>
      </c>
      <c r="N46" s="132">
        <v>1998</v>
      </c>
      <c r="O46" s="132" t="s">
        <v>258</v>
      </c>
      <c r="P46" s="132">
        <v>1</v>
      </c>
      <c r="Q46" s="133"/>
      <c r="R46" s="149"/>
      <c r="S46" s="146">
        <v>44792</v>
      </c>
      <c r="T46" s="147" t="s">
        <v>292</v>
      </c>
      <c r="U46" s="148">
        <v>1998</v>
      </c>
    </row>
    <row r="47" s="121" customFormat="1" spans="1:21">
      <c r="A47" s="131">
        <v>440802</v>
      </c>
      <c r="B47" s="133" t="s">
        <v>293</v>
      </c>
      <c r="C47" s="133" t="s">
        <v>294</v>
      </c>
      <c r="D47" s="133">
        <v>440100</v>
      </c>
      <c r="E47" s="133" t="s">
        <v>108</v>
      </c>
      <c r="F47" s="133" t="s">
        <v>273</v>
      </c>
      <c r="G47" s="132">
        <v>1200</v>
      </c>
      <c r="H47" s="133" t="s">
        <v>274</v>
      </c>
      <c r="I47" s="133"/>
      <c r="J47" s="139"/>
      <c r="K47" s="133">
        <v>25.089</v>
      </c>
      <c r="L47" s="133">
        <v>1994</v>
      </c>
      <c r="M47" s="140">
        <v>36678</v>
      </c>
      <c r="N47" s="132">
        <v>2000</v>
      </c>
      <c r="O47" s="132" t="s">
        <v>258</v>
      </c>
      <c r="P47" s="132">
        <v>1</v>
      </c>
      <c r="Q47" s="133" t="s">
        <v>275</v>
      </c>
      <c r="R47" s="149">
        <v>0</v>
      </c>
      <c r="S47" s="146">
        <v>44792</v>
      </c>
      <c r="T47" s="147" t="s">
        <v>295</v>
      </c>
      <c r="U47" s="148">
        <v>2000</v>
      </c>
    </row>
    <row r="48" s="121" customFormat="1" spans="1:21">
      <c r="A48" s="131">
        <v>340801</v>
      </c>
      <c r="B48" s="133" t="s">
        <v>296</v>
      </c>
      <c r="C48" s="133" t="s">
        <v>297</v>
      </c>
      <c r="D48" s="133">
        <v>341500</v>
      </c>
      <c r="E48" s="133" t="s">
        <v>94</v>
      </c>
      <c r="F48" s="133" t="s">
        <v>298</v>
      </c>
      <c r="G48" s="132">
        <v>80</v>
      </c>
      <c r="H48" s="133" t="s">
        <v>299</v>
      </c>
      <c r="I48" s="133">
        <v>4.56</v>
      </c>
      <c r="J48" s="139">
        <v>5.7</v>
      </c>
      <c r="K48" s="133">
        <v>2.44</v>
      </c>
      <c r="L48" s="132">
        <v>1959</v>
      </c>
      <c r="M48" s="138">
        <v>36892</v>
      </c>
      <c r="N48" s="132">
        <v>2001</v>
      </c>
      <c r="O48" s="132" t="s">
        <v>258</v>
      </c>
      <c r="P48" s="132">
        <v>1</v>
      </c>
      <c r="Q48" s="133" t="s">
        <v>300</v>
      </c>
      <c r="R48" s="149">
        <v>0.55</v>
      </c>
      <c r="S48" s="146">
        <v>44792</v>
      </c>
      <c r="T48" s="147" t="s">
        <v>301</v>
      </c>
      <c r="U48" s="148">
        <v>2001</v>
      </c>
    </row>
    <row r="49" s="121" customFormat="1" spans="1:21">
      <c r="A49" s="131">
        <v>420801</v>
      </c>
      <c r="B49" s="133" t="s">
        <v>302</v>
      </c>
      <c r="C49" s="133" t="s">
        <v>303</v>
      </c>
      <c r="D49" s="133">
        <v>421100</v>
      </c>
      <c r="E49" s="133" t="s">
        <v>104</v>
      </c>
      <c r="F49" s="133" t="s">
        <v>304</v>
      </c>
      <c r="G49" s="132">
        <v>70</v>
      </c>
      <c r="H49" s="133"/>
      <c r="I49" s="133"/>
      <c r="J49" s="139"/>
      <c r="K49" s="133"/>
      <c r="L49" s="132"/>
      <c r="M49" s="140">
        <v>36951</v>
      </c>
      <c r="N49" s="132">
        <v>2001</v>
      </c>
      <c r="O49" s="132" t="s">
        <v>258</v>
      </c>
      <c r="P49" s="132">
        <v>1</v>
      </c>
      <c r="Q49" s="133"/>
      <c r="R49" s="149"/>
      <c r="S49" s="146">
        <v>44792</v>
      </c>
      <c r="T49" s="147" t="s">
        <v>305</v>
      </c>
      <c r="U49" s="148">
        <v>2001</v>
      </c>
    </row>
    <row r="50" s="121" customFormat="1" spans="1:21">
      <c r="A50" s="131">
        <v>320801</v>
      </c>
      <c r="B50" s="133" t="s">
        <v>306</v>
      </c>
      <c r="C50" s="133" t="s">
        <v>307</v>
      </c>
      <c r="D50" s="133">
        <v>320400</v>
      </c>
      <c r="E50" s="133" t="s">
        <v>90</v>
      </c>
      <c r="F50" s="133" t="s">
        <v>308</v>
      </c>
      <c r="G50" s="132">
        <v>100</v>
      </c>
      <c r="H50" s="133"/>
      <c r="I50" s="133"/>
      <c r="J50" s="139"/>
      <c r="K50" s="133"/>
      <c r="L50" s="132"/>
      <c r="M50" s="138">
        <v>37429</v>
      </c>
      <c r="N50" s="132">
        <v>2002</v>
      </c>
      <c r="O50" s="132" t="s">
        <v>258</v>
      </c>
      <c r="P50" s="132">
        <v>1</v>
      </c>
      <c r="Q50" s="133"/>
      <c r="R50" s="149"/>
      <c r="S50" s="146">
        <v>44792</v>
      </c>
      <c r="T50" s="147" t="s">
        <v>309</v>
      </c>
      <c r="U50" s="148">
        <v>2002</v>
      </c>
    </row>
    <row r="51" s="121" customFormat="1" spans="1:21">
      <c r="A51" s="131">
        <v>330803</v>
      </c>
      <c r="B51" s="133" t="s">
        <v>310</v>
      </c>
      <c r="C51" s="133" t="s">
        <v>311</v>
      </c>
      <c r="D51" s="133">
        <v>331000</v>
      </c>
      <c r="E51" s="133" t="s">
        <v>92</v>
      </c>
      <c r="F51" s="133" t="s">
        <v>312</v>
      </c>
      <c r="G51" s="132">
        <v>1200</v>
      </c>
      <c r="H51" s="133" t="s">
        <v>274</v>
      </c>
      <c r="I51" s="133">
        <v>42</v>
      </c>
      <c r="J51" s="139">
        <v>3.5</v>
      </c>
      <c r="K51" s="133">
        <v>21.18</v>
      </c>
      <c r="L51" s="132">
        <v>2001</v>
      </c>
      <c r="M51" s="138">
        <v>38353</v>
      </c>
      <c r="N51" s="132">
        <v>2005</v>
      </c>
      <c r="O51" s="132" t="s">
        <v>258</v>
      </c>
      <c r="P51" s="132">
        <v>1</v>
      </c>
      <c r="Q51" s="133" t="s">
        <v>313</v>
      </c>
      <c r="R51" s="149">
        <v>0.52</v>
      </c>
      <c r="S51" s="146">
        <v>44792</v>
      </c>
      <c r="T51" s="148"/>
      <c r="U51" s="148">
        <v>2005</v>
      </c>
    </row>
    <row r="52" s="121" customFormat="1" spans="1:21">
      <c r="A52" s="131">
        <v>410801</v>
      </c>
      <c r="B52" s="133" t="s">
        <v>314</v>
      </c>
      <c r="C52" s="133" t="s">
        <v>315</v>
      </c>
      <c r="D52" s="133">
        <v>411300</v>
      </c>
      <c r="E52" s="133" t="s">
        <v>102</v>
      </c>
      <c r="F52" s="133" t="s">
        <v>316</v>
      </c>
      <c r="G52" s="132">
        <v>120</v>
      </c>
      <c r="H52" s="133"/>
      <c r="I52" s="133"/>
      <c r="J52" s="139"/>
      <c r="K52" s="133"/>
      <c r="L52" s="132"/>
      <c r="M52" s="140">
        <v>38596</v>
      </c>
      <c r="N52" s="132">
        <v>2005</v>
      </c>
      <c r="O52" s="132" t="s">
        <v>258</v>
      </c>
      <c r="P52" s="132">
        <v>1</v>
      </c>
      <c r="Q52" s="133"/>
      <c r="R52" s="149"/>
      <c r="S52" s="146">
        <v>44792</v>
      </c>
      <c r="T52" s="150"/>
      <c r="U52" s="148">
        <v>2005</v>
      </c>
    </row>
    <row r="53" s="121" customFormat="1" spans="1:21">
      <c r="A53" s="131">
        <v>370801</v>
      </c>
      <c r="B53" s="133" t="s">
        <v>317</v>
      </c>
      <c r="C53" s="133" t="s">
        <v>318</v>
      </c>
      <c r="D53" s="133">
        <v>370900</v>
      </c>
      <c r="E53" s="133" t="s">
        <v>100</v>
      </c>
      <c r="F53" s="133" t="s">
        <v>319</v>
      </c>
      <c r="G53" s="132">
        <v>1000</v>
      </c>
      <c r="H53" s="133" t="s">
        <v>320</v>
      </c>
      <c r="I53" s="133">
        <v>43.26</v>
      </c>
      <c r="J53" s="139">
        <v>4.326</v>
      </c>
      <c r="K53" s="133">
        <v>13.382</v>
      </c>
      <c r="L53" s="132">
        <v>2001</v>
      </c>
      <c r="M53" s="140">
        <v>39071</v>
      </c>
      <c r="N53" s="132">
        <v>2006</v>
      </c>
      <c r="O53" s="132" t="s">
        <v>258</v>
      </c>
      <c r="P53" s="132">
        <v>1</v>
      </c>
      <c r="Q53" s="133" t="s">
        <v>321</v>
      </c>
      <c r="R53" s="149">
        <v>0.502913</v>
      </c>
      <c r="S53" s="146">
        <v>44792</v>
      </c>
      <c r="T53" s="147" t="s">
        <v>322</v>
      </c>
      <c r="U53" s="148">
        <v>2006</v>
      </c>
    </row>
    <row r="54" s="121" customFormat="1" spans="1:21">
      <c r="A54" s="131">
        <v>340802</v>
      </c>
      <c r="B54" s="133" t="s">
        <v>323</v>
      </c>
      <c r="C54" s="133" t="s">
        <v>324</v>
      </c>
      <c r="D54" s="133">
        <v>341100</v>
      </c>
      <c r="E54" s="133" t="s">
        <v>94</v>
      </c>
      <c r="F54" s="133" t="s">
        <v>325</v>
      </c>
      <c r="G54" s="132">
        <v>600</v>
      </c>
      <c r="H54" s="133" t="s">
        <v>326</v>
      </c>
      <c r="I54" s="133">
        <v>23.33</v>
      </c>
      <c r="J54" s="139">
        <v>3.88833333333333</v>
      </c>
      <c r="K54" s="133">
        <v>8.6</v>
      </c>
      <c r="L54" s="132">
        <v>2002</v>
      </c>
      <c r="M54" s="138">
        <v>38987</v>
      </c>
      <c r="N54" s="132">
        <v>2006</v>
      </c>
      <c r="O54" s="132" t="s">
        <v>258</v>
      </c>
      <c r="P54" s="132">
        <v>1</v>
      </c>
      <c r="Q54" s="133" t="s">
        <v>327</v>
      </c>
      <c r="R54" s="149">
        <v>0.35</v>
      </c>
      <c r="S54" s="146">
        <v>44792</v>
      </c>
      <c r="T54" s="147" t="s">
        <v>328</v>
      </c>
      <c r="U54" s="148">
        <v>2006</v>
      </c>
    </row>
    <row r="55" s="121" customFormat="1" spans="1:21">
      <c r="A55" s="131">
        <v>220801</v>
      </c>
      <c r="B55" s="133" t="s">
        <v>329</v>
      </c>
      <c r="C55" s="133" t="s">
        <v>330</v>
      </c>
      <c r="D55" s="133">
        <v>220600</v>
      </c>
      <c r="E55" s="133" t="s">
        <v>85</v>
      </c>
      <c r="F55" s="133" t="s">
        <v>331</v>
      </c>
      <c r="G55" s="132">
        <v>300</v>
      </c>
      <c r="H55" s="133"/>
      <c r="I55" s="133"/>
      <c r="J55" s="139"/>
      <c r="K55" s="133"/>
      <c r="L55" s="132"/>
      <c r="M55" s="138">
        <v>38990</v>
      </c>
      <c r="N55" s="132">
        <v>2006</v>
      </c>
      <c r="O55" s="132" t="s">
        <v>258</v>
      </c>
      <c r="P55" s="132">
        <v>1</v>
      </c>
      <c r="Q55" s="133"/>
      <c r="R55" s="149"/>
      <c r="S55" s="146">
        <v>44792</v>
      </c>
      <c r="T55" s="147" t="s">
        <v>332</v>
      </c>
      <c r="U55" s="148">
        <v>2006</v>
      </c>
    </row>
    <row r="56" s="121" customFormat="1" spans="1:21">
      <c r="A56" s="131">
        <v>130803</v>
      </c>
      <c r="B56" s="133" t="s">
        <v>333</v>
      </c>
      <c r="C56" s="133" t="s">
        <v>334</v>
      </c>
      <c r="D56" s="133">
        <v>130100</v>
      </c>
      <c r="E56" s="133" t="s">
        <v>77</v>
      </c>
      <c r="F56" s="133" t="s">
        <v>256</v>
      </c>
      <c r="G56" s="132">
        <v>1000</v>
      </c>
      <c r="H56" s="133" t="s">
        <v>320</v>
      </c>
      <c r="I56" s="133">
        <v>41.2</v>
      </c>
      <c r="J56" s="139">
        <v>4.12</v>
      </c>
      <c r="K56" s="133">
        <v>16.75</v>
      </c>
      <c r="L56" s="132">
        <v>2003</v>
      </c>
      <c r="M56" s="138">
        <v>39083</v>
      </c>
      <c r="N56" s="132">
        <v>2007</v>
      </c>
      <c r="O56" s="132" t="s">
        <v>258</v>
      </c>
      <c r="P56" s="132">
        <v>1</v>
      </c>
      <c r="Q56" s="133" t="s">
        <v>335</v>
      </c>
      <c r="R56" s="149">
        <v>0.51</v>
      </c>
      <c r="S56" s="146">
        <v>44792</v>
      </c>
      <c r="T56" s="148"/>
      <c r="U56" s="148">
        <v>2007</v>
      </c>
    </row>
    <row r="57" s="121" customFormat="1" spans="1:21">
      <c r="A57" s="131">
        <v>140801</v>
      </c>
      <c r="B57" s="133" t="s">
        <v>336</v>
      </c>
      <c r="C57" s="133" t="s">
        <v>337</v>
      </c>
      <c r="D57" s="133">
        <v>140900</v>
      </c>
      <c r="E57" s="133" t="s">
        <v>79</v>
      </c>
      <c r="F57" s="133" t="s">
        <v>338</v>
      </c>
      <c r="G57" s="132">
        <v>1200</v>
      </c>
      <c r="H57" s="133" t="s">
        <v>274</v>
      </c>
      <c r="I57" s="133">
        <v>50</v>
      </c>
      <c r="J57" s="139">
        <v>4.16666666666667</v>
      </c>
      <c r="K57" s="133">
        <v>18</v>
      </c>
      <c r="L57" s="132">
        <v>2002</v>
      </c>
      <c r="M57" s="138">
        <v>39448</v>
      </c>
      <c r="N57" s="132">
        <v>2008</v>
      </c>
      <c r="O57" s="132" t="s">
        <v>258</v>
      </c>
      <c r="P57" s="132">
        <v>1</v>
      </c>
      <c r="Q57" s="133" t="s">
        <v>339</v>
      </c>
      <c r="R57" s="149">
        <v>0.43</v>
      </c>
      <c r="S57" s="146">
        <v>44792</v>
      </c>
      <c r="T57" s="148"/>
      <c r="U57" s="148">
        <v>2008</v>
      </c>
    </row>
    <row r="58" s="121" customFormat="1" spans="1:21">
      <c r="A58" s="131">
        <v>320802</v>
      </c>
      <c r="B58" s="133" t="s">
        <v>340</v>
      </c>
      <c r="C58" s="133" t="s">
        <v>341</v>
      </c>
      <c r="D58" s="133">
        <v>320200</v>
      </c>
      <c r="E58" s="133" t="s">
        <v>90</v>
      </c>
      <c r="F58" s="133" t="s">
        <v>342</v>
      </c>
      <c r="G58" s="132">
        <v>1000</v>
      </c>
      <c r="H58" s="133" t="s">
        <v>320</v>
      </c>
      <c r="I58" s="133">
        <v>47.63</v>
      </c>
      <c r="J58" s="139">
        <v>4.763</v>
      </c>
      <c r="K58" s="133">
        <v>14.9</v>
      </c>
      <c r="L58" s="132">
        <v>2003</v>
      </c>
      <c r="M58" s="138">
        <v>39448</v>
      </c>
      <c r="N58" s="132">
        <v>2008</v>
      </c>
      <c r="O58" s="132" t="s">
        <v>258</v>
      </c>
      <c r="P58" s="132">
        <v>1</v>
      </c>
      <c r="Q58" s="133" t="s">
        <v>343</v>
      </c>
      <c r="R58" s="149">
        <v>0.4</v>
      </c>
      <c r="S58" s="146">
        <v>44792</v>
      </c>
      <c r="T58" s="148"/>
      <c r="U58" s="148">
        <v>2008</v>
      </c>
    </row>
    <row r="59" s="121" customFormat="1" spans="1:21">
      <c r="A59" s="131">
        <v>430801</v>
      </c>
      <c r="B59" s="133" t="s">
        <v>344</v>
      </c>
      <c r="C59" s="133" t="s">
        <v>345</v>
      </c>
      <c r="D59" s="133">
        <v>430100</v>
      </c>
      <c r="E59" s="133" t="s">
        <v>106</v>
      </c>
      <c r="F59" s="133" t="s">
        <v>346</v>
      </c>
      <c r="G59" s="132">
        <v>1200</v>
      </c>
      <c r="H59" s="133" t="s">
        <v>274</v>
      </c>
      <c r="I59" s="133">
        <v>30</v>
      </c>
      <c r="J59" s="139">
        <v>2.5</v>
      </c>
      <c r="K59" s="133">
        <v>16.06</v>
      </c>
      <c r="L59" s="133">
        <v>2005</v>
      </c>
      <c r="M59" s="138">
        <v>40179</v>
      </c>
      <c r="N59" s="132">
        <v>2010</v>
      </c>
      <c r="O59" s="132" t="s">
        <v>258</v>
      </c>
      <c r="P59" s="132">
        <v>1</v>
      </c>
      <c r="Q59" s="133" t="s">
        <v>347</v>
      </c>
      <c r="R59" s="149">
        <v>0.6</v>
      </c>
      <c r="S59" s="146">
        <v>44792</v>
      </c>
      <c r="T59" s="147" t="s">
        <v>305</v>
      </c>
      <c r="U59" s="148">
        <v>2010</v>
      </c>
    </row>
    <row r="60" s="121" customFormat="1" spans="1:21">
      <c r="A60" s="131">
        <v>420802</v>
      </c>
      <c r="B60" s="133" t="s">
        <v>348</v>
      </c>
      <c r="C60" s="133" t="s">
        <v>349</v>
      </c>
      <c r="D60" s="133">
        <v>421100</v>
      </c>
      <c r="E60" s="133" t="s">
        <v>104</v>
      </c>
      <c r="F60" s="133" t="s">
        <v>304</v>
      </c>
      <c r="G60" s="132">
        <v>1200</v>
      </c>
      <c r="H60" s="133" t="s">
        <v>274</v>
      </c>
      <c r="I60" s="133">
        <v>35.33</v>
      </c>
      <c r="J60" s="139">
        <v>2.94416666666667</v>
      </c>
      <c r="K60" s="133">
        <v>9.67</v>
      </c>
      <c r="L60" s="133">
        <v>2005</v>
      </c>
      <c r="M60" s="138">
        <v>40513</v>
      </c>
      <c r="N60" s="132">
        <v>2010</v>
      </c>
      <c r="O60" s="132" t="s">
        <v>258</v>
      </c>
      <c r="P60" s="132">
        <v>1</v>
      </c>
      <c r="Q60" s="133" t="s">
        <v>350</v>
      </c>
      <c r="R60" s="149">
        <v>0.509988</v>
      </c>
      <c r="S60" s="146">
        <v>44792</v>
      </c>
      <c r="T60" s="147" t="s">
        <v>305</v>
      </c>
      <c r="U60" s="148">
        <v>2010</v>
      </c>
    </row>
    <row r="61" s="121" customFormat="1" spans="1:21">
      <c r="A61" s="131">
        <v>410802</v>
      </c>
      <c r="B61" s="133" t="s">
        <v>351</v>
      </c>
      <c r="C61" s="133" t="s">
        <v>352</v>
      </c>
      <c r="D61" s="133">
        <v>410700</v>
      </c>
      <c r="E61" s="133" t="s">
        <v>102</v>
      </c>
      <c r="F61" s="133" t="s">
        <v>353</v>
      </c>
      <c r="G61" s="132">
        <v>1200</v>
      </c>
      <c r="H61" s="133" t="s">
        <v>274</v>
      </c>
      <c r="I61" s="133">
        <v>43.27</v>
      </c>
      <c r="J61" s="139">
        <v>3.60583333333333</v>
      </c>
      <c r="K61" s="133">
        <v>20.1</v>
      </c>
      <c r="L61" s="132">
        <v>2003</v>
      </c>
      <c r="M61" s="138">
        <v>40544</v>
      </c>
      <c r="N61" s="132">
        <v>2011</v>
      </c>
      <c r="O61" s="132" t="s">
        <v>258</v>
      </c>
      <c r="P61" s="132">
        <v>1</v>
      </c>
      <c r="Q61" s="133" t="s">
        <v>354</v>
      </c>
      <c r="R61" s="149">
        <v>0.55</v>
      </c>
      <c r="S61" s="146">
        <v>44792</v>
      </c>
      <c r="T61" s="148"/>
      <c r="U61" s="148">
        <v>2011</v>
      </c>
    </row>
    <row r="62" s="121" customFormat="1" spans="1:21">
      <c r="A62" s="131">
        <v>440803</v>
      </c>
      <c r="B62" s="133" t="s">
        <v>355</v>
      </c>
      <c r="C62" s="133" t="s">
        <v>356</v>
      </c>
      <c r="D62" s="133">
        <v>441300</v>
      </c>
      <c r="E62" s="133" t="s">
        <v>108</v>
      </c>
      <c r="F62" s="133" t="s">
        <v>357</v>
      </c>
      <c r="G62" s="132">
        <v>2400</v>
      </c>
      <c r="H62" s="133" t="s">
        <v>358</v>
      </c>
      <c r="I62" s="133">
        <v>81.34</v>
      </c>
      <c r="J62" s="139">
        <v>3.38916666666667</v>
      </c>
      <c r="K62" s="133">
        <v>45.63</v>
      </c>
      <c r="L62" s="133">
        <v>2004</v>
      </c>
      <c r="M62" s="140">
        <v>40708</v>
      </c>
      <c r="N62" s="132">
        <v>2011</v>
      </c>
      <c r="O62" s="132" t="s">
        <v>258</v>
      </c>
      <c r="P62" s="132">
        <v>1</v>
      </c>
      <c r="Q62" s="133" t="s">
        <v>275</v>
      </c>
      <c r="R62" s="149">
        <v>0</v>
      </c>
      <c r="S62" s="146">
        <v>44792</v>
      </c>
      <c r="T62" s="147" t="s">
        <v>359</v>
      </c>
      <c r="U62" s="148">
        <v>2011</v>
      </c>
    </row>
    <row r="63" s="121" customFormat="1" spans="1:21">
      <c r="A63" s="131">
        <v>210801</v>
      </c>
      <c r="B63" s="133" t="s">
        <v>360</v>
      </c>
      <c r="C63" s="133" t="s">
        <v>361</v>
      </c>
      <c r="D63" s="133">
        <v>210600</v>
      </c>
      <c r="E63" s="133" t="s">
        <v>83</v>
      </c>
      <c r="F63" s="133" t="s">
        <v>362</v>
      </c>
      <c r="G63" s="132">
        <v>1200</v>
      </c>
      <c r="H63" s="133" t="s">
        <v>274</v>
      </c>
      <c r="I63" s="133">
        <v>45.16</v>
      </c>
      <c r="J63" s="139">
        <v>3.76333333333333</v>
      </c>
      <c r="K63" s="133">
        <v>18.6</v>
      </c>
      <c r="L63" s="133">
        <v>2006</v>
      </c>
      <c r="M63" s="138">
        <v>40909</v>
      </c>
      <c r="N63" s="132">
        <v>2012</v>
      </c>
      <c r="O63" s="132" t="s">
        <v>258</v>
      </c>
      <c r="P63" s="132">
        <v>1</v>
      </c>
      <c r="Q63" s="133" t="s">
        <v>363</v>
      </c>
      <c r="R63" s="149">
        <v>0.37</v>
      </c>
      <c r="S63" s="146">
        <v>44792</v>
      </c>
      <c r="T63" s="148"/>
      <c r="U63" s="148">
        <v>2012</v>
      </c>
    </row>
    <row r="64" s="121" customFormat="1" spans="1:21">
      <c r="A64" s="131">
        <v>340803</v>
      </c>
      <c r="B64" s="133" t="s">
        <v>364</v>
      </c>
      <c r="C64" s="133" t="s">
        <v>365</v>
      </c>
      <c r="D64" s="133">
        <v>340200</v>
      </c>
      <c r="E64" s="133" t="s">
        <v>94</v>
      </c>
      <c r="F64" s="133" t="s">
        <v>366</v>
      </c>
      <c r="G64" s="132">
        <v>1000</v>
      </c>
      <c r="H64" s="133" t="s">
        <v>320</v>
      </c>
      <c r="I64" s="133">
        <v>38</v>
      </c>
      <c r="J64" s="139">
        <v>3.8</v>
      </c>
      <c r="K64" s="133">
        <v>17.62</v>
      </c>
      <c r="L64" s="133">
        <v>2006</v>
      </c>
      <c r="M64" s="138">
        <v>41230</v>
      </c>
      <c r="N64" s="132">
        <v>2012</v>
      </c>
      <c r="O64" s="132" t="s">
        <v>258</v>
      </c>
      <c r="P64" s="132">
        <v>1</v>
      </c>
      <c r="Q64" s="133" t="s">
        <v>367</v>
      </c>
      <c r="R64" s="149">
        <v>0.45565</v>
      </c>
      <c r="S64" s="146">
        <v>44792</v>
      </c>
      <c r="T64" s="147" t="s">
        <v>368</v>
      </c>
      <c r="U64" s="148">
        <v>2012</v>
      </c>
    </row>
    <row r="65" s="121" customFormat="1" spans="1:21">
      <c r="A65" s="131">
        <v>350801</v>
      </c>
      <c r="B65" s="133" t="s">
        <v>369</v>
      </c>
      <c r="C65" s="133" t="s">
        <v>370</v>
      </c>
      <c r="D65" s="133">
        <v>350300</v>
      </c>
      <c r="E65" s="133" t="s">
        <v>96</v>
      </c>
      <c r="F65" s="133" t="s">
        <v>371</v>
      </c>
      <c r="G65" s="132">
        <v>1200</v>
      </c>
      <c r="H65" s="133" t="s">
        <v>274</v>
      </c>
      <c r="I65" s="133">
        <v>40.45</v>
      </c>
      <c r="J65" s="139">
        <v>3.37083333333333</v>
      </c>
      <c r="K65" s="133">
        <v>18.96</v>
      </c>
      <c r="L65" s="133">
        <v>2006</v>
      </c>
      <c r="M65" s="138">
        <v>41609</v>
      </c>
      <c r="N65" s="132">
        <v>2013</v>
      </c>
      <c r="O65" s="132" t="s">
        <v>258</v>
      </c>
      <c r="P65" s="132">
        <v>1</v>
      </c>
      <c r="Q65" s="133" t="s">
        <v>372</v>
      </c>
      <c r="R65" s="149">
        <v>0.510008</v>
      </c>
      <c r="S65" s="146">
        <v>44792</v>
      </c>
      <c r="T65" s="147" t="s">
        <v>373</v>
      </c>
      <c r="U65" s="148">
        <v>2013</v>
      </c>
    </row>
    <row r="66" s="121" customFormat="1" spans="1:21">
      <c r="A66" s="131">
        <v>150801</v>
      </c>
      <c r="B66" s="133" t="s">
        <v>374</v>
      </c>
      <c r="C66" s="133" t="s">
        <v>375</v>
      </c>
      <c r="D66" s="133">
        <v>150100</v>
      </c>
      <c r="E66" s="133" t="s">
        <v>81</v>
      </c>
      <c r="F66" s="133" t="s">
        <v>376</v>
      </c>
      <c r="G66" s="132">
        <v>1200</v>
      </c>
      <c r="H66" s="133"/>
      <c r="I66" s="133"/>
      <c r="J66" s="139"/>
      <c r="K66" s="133"/>
      <c r="L66" s="132"/>
      <c r="M66" s="138">
        <v>42178</v>
      </c>
      <c r="N66" s="132">
        <v>2015</v>
      </c>
      <c r="O66" s="132" t="s">
        <v>258</v>
      </c>
      <c r="P66" s="132">
        <v>1</v>
      </c>
      <c r="Q66" s="133"/>
      <c r="R66" s="149"/>
      <c r="S66" s="146">
        <v>44792</v>
      </c>
      <c r="T66" s="147" t="s">
        <v>377</v>
      </c>
      <c r="U66" s="148">
        <v>2015</v>
      </c>
    </row>
    <row r="67" s="121" customFormat="1" spans="1:21">
      <c r="A67" s="131">
        <v>330804</v>
      </c>
      <c r="B67" s="133" t="s">
        <v>378</v>
      </c>
      <c r="C67" s="133" t="s">
        <v>379</v>
      </c>
      <c r="D67" s="133">
        <v>331000</v>
      </c>
      <c r="E67" s="133" t="s">
        <v>92</v>
      </c>
      <c r="F67" s="133" t="s">
        <v>312</v>
      </c>
      <c r="G67" s="132">
        <v>1500</v>
      </c>
      <c r="H67" s="133" t="s">
        <v>380</v>
      </c>
      <c r="I67" s="133">
        <v>53.3</v>
      </c>
      <c r="J67" s="139">
        <v>3.55333333333333</v>
      </c>
      <c r="K67" s="133">
        <v>25.125</v>
      </c>
      <c r="L67" s="133">
        <v>2010</v>
      </c>
      <c r="M67" s="138">
        <v>42370</v>
      </c>
      <c r="N67" s="132">
        <v>2016</v>
      </c>
      <c r="O67" s="132" t="s">
        <v>258</v>
      </c>
      <c r="P67" s="132">
        <v>1</v>
      </c>
      <c r="Q67" s="133" t="s">
        <v>381</v>
      </c>
      <c r="R67" s="149">
        <v>0.5</v>
      </c>
      <c r="S67" s="146">
        <v>44792</v>
      </c>
      <c r="T67" s="148"/>
      <c r="U67" s="148">
        <v>2016</v>
      </c>
    </row>
    <row r="68" s="121" customFormat="1" spans="1:21">
      <c r="A68" s="131">
        <v>440804</v>
      </c>
      <c r="B68" s="133" t="s">
        <v>382</v>
      </c>
      <c r="C68" s="133" t="s">
        <v>383</v>
      </c>
      <c r="D68" s="133">
        <v>441800</v>
      </c>
      <c r="E68" s="133" t="s">
        <v>108</v>
      </c>
      <c r="F68" s="133" t="s">
        <v>384</v>
      </c>
      <c r="G68" s="132">
        <v>1280</v>
      </c>
      <c r="H68" s="133" t="s">
        <v>385</v>
      </c>
      <c r="I68" s="133">
        <v>49.98</v>
      </c>
      <c r="J68" s="139">
        <v>3.9046875</v>
      </c>
      <c r="K68" s="133">
        <v>23.32</v>
      </c>
      <c r="L68" s="133">
        <v>2010</v>
      </c>
      <c r="M68" s="138">
        <v>42612</v>
      </c>
      <c r="N68" s="132">
        <v>2016</v>
      </c>
      <c r="O68" s="132" t="s">
        <v>258</v>
      </c>
      <c r="P68" s="132">
        <v>1</v>
      </c>
      <c r="Q68" s="133" t="s">
        <v>275</v>
      </c>
      <c r="R68" s="149">
        <v>0</v>
      </c>
      <c r="S68" s="146">
        <v>44792</v>
      </c>
      <c r="T68" s="147" t="s">
        <v>386</v>
      </c>
      <c r="U68" s="148">
        <v>2016</v>
      </c>
    </row>
    <row r="69" s="121" customFormat="1" spans="1:21">
      <c r="A69" s="131">
        <v>360801</v>
      </c>
      <c r="B69" s="133" t="s">
        <v>387</v>
      </c>
      <c r="C69" s="133" t="s">
        <v>388</v>
      </c>
      <c r="D69" s="133">
        <v>360900</v>
      </c>
      <c r="E69" s="133" t="s">
        <v>98</v>
      </c>
      <c r="F69" s="133" t="s">
        <v>389</v>
      </c>
      <c r="G69" s="132">
        <v>1200</v>
      </c>
      <c r="H69" s="133" t="s">
        <v>274</v>
      </c>
      <c r="I69" s="133">
        <v>51.88</v>
      </c>
      <c r="J69" s="139">
        <v>4.32333333333333</v>
      </c>
      <c r="K69" s="133">
        <v>22.93</v>
      </c>
      <c r="L69" s="132">
        <v>2012</v>
      </c>
      <c r="M69" s="138">
        <v>42370</v>
      </c>
      <c r="N69" s="132">
        <v>2016</v>
      </c>
      <c r="O69" s="132" t="s">
        <v>258</v>
      </c>
      <c r="P69" s="132">
        <v>1</v>
      </c>
      <c r="Q69" s="133" t="s">
        <v>390</v>
      </c>
      <c r="R69" s="149">
        <v>0.55</v>
      </c>
      <c r="S69" s="146">
        <v>44792</v>
      </c>
      <c r="T69" s="148"/>
      <c r="U69" s="148">
        <v>2016</v>
      </c>
    </row>
    <row r="70" s="122" customFormat="1" spans="1:22">
      <c r="A70" s="152">
        <v>320804</v>
      </c>
      <c r="B70" s="153" t="s">
        <v>391</v>
      </c>
      <c r="C70" s="154" t="s">
        <v>392</v>
      </c>
      <c r="D70" s="154">
        <v>320400</v>
      </c>
      <c r="E70" s="154" t="s">
        <v>90</v>
      </c>
      <c r="F70" s="154" t="s">
        <v>308</v>
      </c>
      <c r="G70" s="154">
        <v>1500</v>
      </c>
      <c r="H70" s="154"/>
      <c r="I70" s="154"/>
      <c r="J70" s="157"/>
      <c r="K70" s="154"/>
      <c r="L70" s="154"/>
      <c r="M70" s="140">
        <v>42844</v>
      </c>
      <c r="N70" s="154">
        <v>2017</v>
      </c>
      <c r="O70" s="154" t="s">
        <v>258</v>
      </c>
      <c r="P70" s="154">
        <v>1</v>
      </c>
      <c r="Q70" s="154"/>
      <c r="R70" s="159"/>
      <c r="S70" s="160">
        <v>44792</v>
      </c>
      <c r="T70" s="161" t="s">
        <v>393</v>
      </c>
      <c r="U70" s="162">
        <v>2017</v>
      </c>
      <c r="V70" s="163" t="s">
        <v>394</v>
      </c>
    </row>
    <row r="71" s="122" customFormat="1" spans="1:22">
      <c r="A71" s="152">
        <v>440805</v>
      </c>
      <c r="B71" s="154" t="s">
        <v>395</v>
      </c>
      <c r="C71" s="154" t="s">
        <v>396</v>
      </c>
      <c r="D71" s="154">
        <v>440300</v>
      </c>
      <c r="E71" s="154" t="s">
        <v>108</v>
      </c>
      <c r="F71" s="154" t="s">
        <v>397</v>
      </c>
      <c r="G71" s="154">
        <v>1200</v>
      </c>
      <c r="H71" s="154" t="s">
        <v>274</v>
      </c>
      <c r="I71" s="154">
        <v>59.79</v>
      </c>
      <c r="J71" s="157">
        <v>4.9825</v>
      </c>
      <c r="K71" s="154">
        <v>15.11</v>
      </c>
      <c r="L71" s="154">
        <v>2012</v>
      </c>
      <c r="M71" s="140">
        <v>43369</v>
      </c>
      <c r="N71" s="154">
        <v>2018</v>
      </c>
      <c r="O71" s="154" t="s">
        <v>258</v>
      </c>
      <c r="P71" s="154">
        <v>1</v>
      </c>
      <c r="Q71" s="154" t="s">
        <v>275</v>
      </c>
      <c r="R71" s="159">
        <v>0</v>
      </c>
      <c r="S71" s="160">
        <v>44792</v>
      </c>
      <c r="T71" s="161" t="s">
        <v>398</v>
      </c>
      <c r="U71" s="162">
        <v>2018</v>
      </c>
      <c r="V71" s="163"/>
    </row>
    <row r="72" s="122" customFormat="1" spans="1:22">
      <c r="A72" s="152">
        <v>460801</v>
      </c>
      <c r="B72" s="154" t="s">
        <v>399</v>
      </c>
      <c r="C72" s="154" t="s">
        <v>400</v>
      </c>
      <c r="D72" s="154">
        <v>469030</v>
      </c>
      <c r="E72" s="154" t="s">
        <v>112</v>
      </c>
      <c r="F72" s="154" t="s">
        <v>401</v>
      </c>
      <c r="G72" s="154">
        <v>600</v>
      </c>
      <c r="H72" s="154" t="s">
        <v>402</v>
      </c>
      <c r="I72" s="154">
        <v>41.1</v>
      </c>
      <c r="J72" s="157">
        <v>6.85</v>
      </c>
      <c r="K72" s="154">
        <v>10.02</v>
      </c>
      <c r="L72" s="154">
        <v>2014</v>
      </c>
      <c r="M72" s="140">
        <v>43310</v>
      </c>
      <c r="N72" s="154">
        <v>2018</v>
      </c>
      <c r="O72" s="154" t="s">
        <v>258</v>
      </c>
      <c r="P72" s="154">
        <v>1</v>
      </c>
      <c r="Q72" s="154" t="s">
        <v>275</v>
      </c>
      <c r="R72" s="159">
        <v>0</v>
      </c>
      <c r="S72" s="160">
        <v>44792</v>
      </c>
      <c r="T72" s="161" t="s">
        <v>403</v>
      </c>
      <c r="U72" s="162">
        <v>2018</v>
      </c>
      <c r="V72" s="163"/>
    </row>
    <row r="73" s="122" customFormat="1" spans="1:22">
      <c r="A73" s="152">
        <v>340804</v>
      </c>
      <c r="B73" s="154" t="s">
        <v>404</v>
      </c>
      <c r="C73" s="154" t="s">
        <v>405</v>
      </c>
      <c r="D73" s="154">
        <v>341800</v>
      </c>
      <c r="E73" s="154" t="s">
        <v>94</v>
      </c>
      <c r="F73" s="154" t="s">
        <v>406</v>
      </c>
      <c r="G73" s="154">
        <v>1800</v>
      </c>
      <c r="H73" s="154" t="s">
        <v>287</v>
      </c>
      <c r="I73" s="154">
        <v>98.88</v>
      </c>
      <c r="J73" s="157">
        <v>5.49333333333333</v>
      </c>
      <c r="K73" s="154">
        <v>40.2</v>
      </c>
      <c r="L73" s="154">
        <v>2012</v>
      </c>
      <c r="M73" s="140">
        <v>44186</v>
      </c>
      <c r="N73" s="154">
        <v>2020</v>
      </c>
      <c r="O73" s="154" t="s">
        <v>258</v>
      </c>
      <c r="P73" s="154">
        <v>1</v>
      </c>
      <c r="Q73" s="154" t="s">
        <v>407</v>
      </c>
      <c r="R73" s="159">
        <v>0.449995</v>
      </c>
      <c r="S73" s="160">
        <v>44792</v>
      </c>
      <c r="T73" s="161" t="s">
        <v>408</v>
      </c>
      <c r="U73" s="162">
        <v>2020</v>
      </c>
      <c r="V73" s="163"/>
    </row>
    <row r="74" s="122" customFormat="1" spans="1:22">
      <c r="A74" s="152">
        <v>220802</v>
      </c>
      <c r="B74" s="154" t="s">
        <v>409</v>
      </c>
      <c r="C74" s="154" t="s">
        <v>410</v>
      </c>
      <c r="D74" s="154">
        <v>222400</v>
      </c>
      <c r="E74" s="154" t="s">
        <v>85</v>
      </c>
      <c r="F74" s="154" t="s">
        <v>411</v>
      </c>
      <c r="G74" s="154">
        <v>1400</v>
      </c>
      <c r="H74" s="154" t="s">
        <v>412</v>
      </c>
      <c r="I74" s="154">
        <v>78</v>
      </c>
      <c r="J74" s="157">
        <v>5.57142857142857</v>
      </c>
      <c r="K74" s="154">
        <v>23.42</v>
      </c>
      <c r="L74" s="154">
        <v>2013</v>
      </c>
      <c r="M74" s="140">
        <v>43831</v>
      </c>
      <c r="N74" s="154">
        <v>2020</v>
      </c>
      <c r="O74" s="154" t="s">
        <v>258</v>
      </c>
      <c r="P74" s="154">
        <v>1</v>
      </c>
      <c r="Q74" s="154" t="s">
        <v>413</v>
      </c>
      <c r="R74" s="159">
        <v>0.340005</v>
      </c>
      <c r="S74" s="160">
        <v>44792</v>
      </c>
      <c r="T74" s="162"/>
      <c r="U74" s="162">
        <v>2020</v>
      </c>
      <c r="V74" s="163"/>
    </row>
    <row r="76" spans="1:14">
      <c r="A76" s="125" t="s">
        <v>414</v>
      </c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</row>
    <row r="77" spans="1:14">
      <c r="A77" s="126" t="s">
        <v>415</v>
      </c>
      <c r="B77" s="125" t="s">
        <v>416</v>
      </c>
      <c r="C77" s="126" t="s">
        <v>417</v>
      </c>
      <c r="D77" s="126"/>
      <c r="E77" s="126" t="s">
        <v>418</v>
      </c>
      <c r="F77" s="126"/>
      <c r="G77" s="126" t="s">
        <v>419</v>
      </c>
      <c r="H77" s="126" t="s">
        <v>420</v>
      </c>
      <c r="I77" s="126" t="s">
        <v>421</v>
      </c>
      <c r="J77" s="126"/>
      <c r="K77" s="126"/>
      <c r="L77" s="126"/>
      <c r="M77" s="126"/>
      <c r="N77" s="126" t="s">
        <v>231</v>
      </c>
    </row>
    <row r="78" spans="1:15">
      <c r="A78" s="126">
        <v>322017120</v>
      </c>
      <c r="B78" s="155" t="s">
        <v>391</v>
      </c>
      <c r="C78" s="126" t="s">
        <v>422</v>
      </c>
      <c r="D78" s="126"/>
      <c r="E78" s="126" t="s">
        <v>90</v>
      </c>
      <c r="F78" s="156"/>
      <c r="G78" s="156">
        <f t="shared" ref="G78:G81" si="2">H78*10</f>
        <v>1500</v>
      </c>
      <c r="H78" s="156">
        <v>150</v>
      </c>
      <c r="I78" s="156">
        <v>6</v>
      </c>
      <c r="J78" s="126"/>
      <c r="K78" s="126"/>
      <c r="L78" s="126"/>
      <c r="M78" s="158"/>
      <c r="N78" s="156">
        <v>2017</v>
      </c>
      <c r="O78" s="123"/>
    </row>
    <row r="79" spans="1:15">
      <c r="A79" s="126">
        <v>442017120</v>
      </c>
      <c r="B79" s="155" t="s">
        <v>395</v>
      </c>
      <c r="C79" s="126" t="s">
        <v>423</v>
      </c>
      <c r="D79" s="126"/>
      <c r="E79" s="126" t="s">
        <v>108</v>
      </c>
      <c r="F79" s="156"/>
      <c r="G79" s="156">
        <f t="shared" si="2"/>
        <v>300</v>
      </c>
      <c r="H79" s="156">
        <v>30</v>
      </c>
      <c r="I79" s="156">
        <v>1</v>
      </c>
      <c r="J79" s="126"/>
      <c r="K79" s="126"/>
      <c r="L79" s="126"/>
      <c r="M79" s="158"/>
      <c r="N79" s="156">
        <v>2017</v>
      </c>
      <c r="O79" s="123"/>
    </row>
    <row r="80" spans="1:15">
      <c r="A80" s="126">
        <v>462017120</v>
      </c>
      <c r="B80" s="155" t="s">
        <v>399</v>
      </c>
      <c r="C80" s="126" t="s">
        <v>112</v>
      </c>
      <c r="D80" s="126"/>
      <c r="E80" s="126" t="s">
        <v>112</v>
      </c>
      <c r="F80" s="156"/>
      <c r="G80" s="156">
        <f t="shared" si="2"/>
        <v>200</v>
      </c>
      <c r="H80" s="156">
        <v>20</v>
      </c>
      <c r="I80" s="156">
        <v>1</v>
      </c>
      <c r="J80" s="126"/>
      <c r="K80" s="126"/>
      <c r="L80" s="126"/>
      <c r="M80" s="158"/>
      <c r="N80" s="156">
        <v>2017</v>
      </c>
      <c r="O80" s="123"/>
    </row>
    <row r="81" s="123" customFormat="1" spans="1:14">
      <c r="A81" s="126">
        <v>442018120</v>
      </c>
      <c r="B81" s="155" t="s">
        <v>395</v>
      </c>
      <c r="C81" s="126" t="s">
        <v>423</v>
      </c>
      <c r="D81" s="156"/>
      <c r="E81" s="126" t="s">
        <v>108</v>
      </c>
      <c r="F81" s="156"/>
      <c r="G81" s="156">
        <f t="shared" si="2"/>
        <v>900</v>
      </c>
      <c r="H81" s="156">
        <v>90</v>
      </c>
      <c r="I81" s="156">
        <v>3</v>
      </c>
      <c r="J81" s="156"/>
      <c r="K81" s="156"/>
      <c r="L81" s="156"/>
      <c r="M81" s="156"/>
      <c r="N81" s="156">
        <v>2018</v>
      </c>
    </row>
    <row r="82" s="123" customFormat="1" spans="1:14">
      <c r="A82" s="126">
        <v>462018120</v>
      </c>
      <c r="B82" s="155" t="s">
        <v>399</v>
      </c>
      <c r="C82" s="126" t="s">
        <v>112</v>
      </c>
      <c r="D82" s="156"/>
      <c r="E82" s="126" t="s">
        <v>112</v>
      </c>
      <c r="F82" s="156"/>
      <c r="G82" s="156">
        <f t="shared" ref="G82:G93" si="3">H82*10</f>
        <v>400</v>
      </c>
      <c r="H82" s="156">
        <v>40</v>
      </c>
      <c r="I82" s="156">
        <v>2</v>
      </c>
      <c r="J82" s="156"/>
      <c r="K82" s="156"/>
      <c r="L82" s="156"/>
      <c r="M82" s="156"/>
      <c r="N82" s="156">
        <v>2018</v>
      </c>
    </row>
    <row r="83" s="123" customFormat="1" spans="1:14">
      <c r="A83" s="126">
        <v>342019120</v>
      </c>
      <c r="B83" s="155" t="s">
        <v>404</v>
      </c>
      <c r="C83" s="126" t="s">
        <v>424</v>
      </c>
      <c r="D83" s="156"/>
      <c r="E83" s="126" t="s">
        <v>94</v>
      </c>
      <c r="F83" s="156"/>
      <c r="G83" s="156">
        <f t="shared" si="3"/>
        <v>300</v>
      </c>
      <c r="H83" s="156">
        <v>30</v>
      </c>
      <c r="I83" s="156">
        <v>1</v>
      </c>
      <c r="J83" s="156"/>
      <c r="K83" s="156"/>
      <c r="L83" s="156"/>
      <c r="M83" s="156"/>
      <c r="N83" s="156">
        <v>2019</v>
      </c>
    </row>
    <row r="84" s="123" customFormat="1" spans="1:14">
      <c r="A84" s="126">
        <v>342020120</v>
      </c>
      <c r="B84" s="155" t="s">
        <v>404</v>
      </c>
      <c r="C84" s="126" t="s">
        <v>424</v>
      </c>
      <c r="D84" s="156"/>
      <c r="E84" s="126" t="s">
        <v>94</v>
      </c>
      <c r="F84" s="156"/>
      <c r="G84" s="156">
        <f t="shared" si="3"/>
        <v>1200</v>
      </c>
      <c r="H84" s="156">
        <v>120</v>
      </c>
      <c r="I84" s="156" t="s">
        <v>425</v>
      </c>
      <c r="J84" s="156"/>
      <c r="K84" s="156"/>
      <c r="L84" s="156"/>
      <c r="M84" s="156"/>
      <c r="N84" s="156">
        <v>2020</v>
      </c>
    </row>
    <row r="85" s="123" customFormat="1" spans="1:14">
      <c r="A85" s="126">
        <v>132021120</v>
      </c>
      <c r="B85" s="155" t="s">
        <v>426</v>
      </c>
      <c r="C85" s="126" t="s">
        <v>427</v>
      </c>
      <c r="D85" s="156"/>
      <c r="E85" s="126" t="s">
        <v>77</v>
      </c>
      <c r="F85" s="156"/>
      <c r="G85" s="156">
        <f t="shared" si="3"/>
        <v>600</v>
      </c>
      <c r="H85" s="156">
        <v>60</v>
      </c>
      <c r="I85" s="156">
        <v>2</v>
      </c>
      <c r="J85" s="156"/>
      <c r="K85" s="156"/>
      <c r="L85" s="156"/>
      <c r="M85" s="156"/>
      <c r="N85" s="156">
        <v>2021</v>
      </c>
    </row>
    <row r="86" s="123" customFormat="1" spans="1:14">
      <c r="A86" s="126">
        <v>222021120</v>
      </c>
      <c r="B86" s="155" t="s">
        <v>428</v>
      </c>
      <c r="C86" s="126" t="s">
        <v>429</v>
      </c>
      <c r="D86" s="156"/>
      <c r="E86" s="126" t="s">
        <v>85</v>
      </c>
      <c r="F86" s="156"/>
      <c r="G86" s="156">
        <f t="shared" si="3"/>
        <v>1050</v>
      </c>
      <c r="H86" s="156">
        <v>105</v>
      </c>
      <c r="I86" s="156">
        <v>3</v>
      </c>
      <c r="J86" s="156"/>
      <c r="K86" s="156"/>
      <c r="L86" s="156"/>
      <c r="M86" s="156"/>
      <c r="N86" s="156">
        <v>2021</v>
      </c>
    </row>
    <row r="87" s="123" customFormat="1" spans="1:14">
      <c r="A87" s="126">
        <v>232021120</v>
      </c>
      <c r="B87" s="155" t="s">
        <v>430</v>
      </c>
      <c r="C87" s="126" t="s">
        <v>431</v>
      </c>
      <c r="D87" s="156"/>
      <c r="E87" s="126" t="s">
        <v>87</v>
      </c>
      <c r="F87" s="156"/>
      <c r="G87" s="156">
        <f t="shared" si="3"/>
        <v>300</v>
      </c>
      <c r="H87" s="156">
        <v>30</v>
      </c>
      <c r="I87" s="156">
        <v>1</v>
      </c>
      <c r="J87" s="156"/>
      <c r="K87" s="156"/>
      <c r="L87" s="156"/>
      <c r="M87" s="156"/>
      <c r="N87" s="156">
        <v>2021</v>
      </c>
    </row>
    <row r="88" s="123" customFormat="1" spans="1:14">
      <c r="A88" s="126">
        <v>332021120</v>
      </c>
      <c r="B88" s="155" t="s">
        <v>432</v>
      </c>
      <c r="C88" s="126" t="s">
        <v>433</v>
      </c>
      <c r="D88" s="156"/>
      <c r="E88" s="126" t="s">
        <v>92</v>
      </c>
      <c r="F88" s="156"/>
      <c r="G88" s="156">
        <f t="shared" si="3"/>
        <v>1050</v>
      </c>
      <c r="H88" s="156">
        <v>105</v>
      </c>
      <c r="I88" s="156">
        <v>3</v>
      </c>
      <c r="J88" s="156"/>
      <c r="K88" s="156"/>
      <c r="L88" s="156"/>
      <c r="M88" s="156"/>
      <c r="N88" s="156">
        <v>2021</v>
      </c>
    </row>
    <row r="89" s="123" customFormat="1" spans="1:14">
      <c r="A89" s="126">
        <v>342021120</v>
      </c>
      <c r="B89" s="155" t="s">
        <v>404</v>
      </c>
      <c r="C89" s="126" t="s">
        <v>424</v>
      </c>
      <c r="D89" s="156"/>
      <c r="E89" s="126" t="s">
        <v>94</v>
      </c>
      <c r="F89" s="156"/>
      <c r="G89" s="156">
        <f t="shared" si="3"/>
        <v>300</v>
      </c>
      <c r="H89" s="156">
        <v>30</v>
      </c>
      <c r="I89" s="156">
        <v>1</v>
      </c>
      <c r="J89" s="156"/>
      <c r="K89" s="156"/>
      <c r="L89" s="156"/>
      <c r="M89" s="156"/>
      <c r="N89" s="156">
        <v>2021</v>
      </c>
    </row>
    <row r="90" s="123" customFormat="1" spans="1:14">
      <c r="A90" s="126">
        <v>352021120</v>
      </c>
      <c r="B90" s="155" t="s">
        <v>434</v>
      </c>
      <c r="C90" s="126" t="s">
        <v>435</v>
      </c>
      <c r="D90" s="156"/>
      <c r="E90" s="126" t="s">
        <v>96</v>
      </c>
      <c r="F90" s="156"/>
      <c r="G90" s="156">
        <f t="shared" si="3"/>
        <v>600</v>
      </c>
      <c r="H90" s="156">
        <v>60</v>
      </c>
      <c r="I90" s="156">
        <v>2</v>
      </c>
      <c r="J90" s="156"/>
      <c r="K90" s="156"/>
      <c r="L90" s="156"/>
      <c r="M90" s="156"/>
      <c r="N90" s="156">
        <v>2021</v>
      </c>
    </row>
    <row r="91" s="123" customFormat="1" spans="1:14">
      <c r="A91" s="126">
        <v>372021120</v>
      </c>
      <c r="B91" s="155" t="s">
        <v>436</v>
      </c>
      <c r="C91" s="126" t="s">
        <v>437</v>
      </c>
      <c r="D91" s="156"/>
      <c r="E91" s="126" t="s">
        <v>100</v>
      </c>
      <c r="F91" s="156"/>
      <c r="G91" s="156">
        <f t="shared" si="3"/>
        <v>600</v>
      </c>
      <c r="H91" s="156">
        <v>60</v>
      </c>
      <c r="I91" s="156">
        <v>2</v>
      </c>
      <c r="J91" s="156"/>
      <c r="K91" s="156"/>
      <c r="L91" s="156"/>
      <c r="M91" s="156"/>
      <c r="N91" s="156">
        <v>2021</v>
      </c>
    </row>
    <row r="92" s="123" customFormat="1" spans="1:14">
      <c r="A92" s="126">
        <v>442021120</v>
      </c>
      <c r="B92" s="155" t="s">
        <v>438</v>
      </c>
      <c r="C92" s="126" t="s">
        <v>439</v>
      </c>
      <c r="D92" s="156"/>
      <c r="E92" s="126" t="s">
        <v>108</v>
      </c>
      <c r="F92" s="156"/>
      <c r="G92" s="156">
        <f t="shared" si="3"/>
        <v>300</v>
      </c>
      <c r="H92" s="156">
        <v>30</v>
      </c>
      <c r="I92" s="156">
        <v>1</v>
      </c>
      <c r="J92" s="156"/>
      <c r="K92" s="156"/>
      <c r="L92" s="156"/>
      <c r="M92" s="156"/>
      <c r="N92" s="156">
        <v>2021</v>
      </c>
    </row>
    <row r="93" s="123" customFormat="1" spans="1:14">
      <c r="A93" s="126">
        <v>442021120</v>
      </c>
      <c r="B93" s="155" t="s">
        <v>440</v>
      </c>
      <c r="C93" s="126" t="s">
        <v>441</v>
      </c>
      <c r="D93" s="156"/>
      <c r="E93" s="126" t="s">
        <v>108</v>
      </c>
      <c r="F93" s="156"/>
      <c r="G93" s="156">
        <f t="shared" si="3"/>
        <v>400</v>
      </c>
      <c r="H93" s="156">
        <v>40</v>
      </c>
      <c r="I93" s="156">
        <v>1</v>
      </c>
      <c r="J93" s="156"/>
      <c r="K93" s="156"/>
      <c r="L93" s="156"/>
      <c r="M93" s="156"/>
      <c r="N93" s="156">
        <v>2021</v>
      </c>
    </row>
  </sheetData>
  <mergeCells count="5">
    <mergeCell ref="C1:E1"/>
    <mergeCell ref="F1:H1"/>
    <mergeCell ref="A36:U36"/>
    <mergeCell ref="A76:N76"/>
    <mergeCell ref="V70:V74"/>
  </mergeCells>
  <conditionalFormatting sqref="B70">
    <cfRule type="duplicateValues" dxfId="0" priority="1"/>
  </conditionalFormatting>
  <conditionalFormatting sqref="B78:B80">
    <cfRule type="duplicateValues" dxfId="0" priority="2"/>
  </conditionalFormatting>
  <conditionalFormatting sqref="B81:B93 B77">
    <cfRule type="duplicateValues" dxfId="0" priority="3"/>
  </conditionalFormatting>
  <hyperlinks>
    <hyperlink ref="T39" r:id="rId1" display="密云抽水蓄能电站-知识服务助手 (shuizhishi.cn)"/>
    <hyperlink ref="T38" r:id="rId2" display="岗南抽水蓄能电站-知识服务助手 (shuizhishi.cn)"/>
    <hyperlink ref="T46" r:id="rId3" display="溪口抽水蓄能电站_百度百科 (baidu.com)"/>
    <hyperlink ref="T44" r:id="rId4" display="【经典水电工程18】羊卓雍湖抽水蓄能电站-北极星水力发电网 (bjx.com.cn)"/>
    <hyperlink ref="T41" r:id="rId5" display="寸塘口电站抽水蓄能发电机组概述.pdf文档全文免费阅读、在线看 (book118.com)"/>
    <hyperlink ref="T66" r:id="rId6" display="三峡集团呼蓄电站全部投产发电-北极星水力发电网 (bjx.com.cn)"/>
    <hyperlink ref="T50" r:id="rId7" display="江苏省首座抽水蓄能电站正式投运 (sohu.com)"/>
    <hyperlink ref="T65" r:id="rId8" display="老家的第二座抽水蓄能电站投资60亿元，仙游木兰抽水蓄能电站核准开工 $国投电力(SH600886)$ $川投能源(SH6... - 雪球 (xueqiu.com)"/>
    <hyperlink ref="T54" r:id="rId9" display="滁州琅琊山抽水蓄能电站首台机组启动 (www.gov.cn)"/>
    <hyperlink ref="T48" r:id="rId10" display="响洪甸水库_百度百科 (baidu.com)"/>
    <hyperlink ref="T73" r:id="rId11" display="并网成功！绩溪抽水蓄能电站将全面投产_安徽 (sohu.com)"/>
    <hyperlink ref="T64" r:id="rId12" display="安徽响水涧抽水蓄能电站四机组全部投产发电（图）-北极星农电网 (bjx.com.cn)"/>
    <hyperlink ref="T59" r:id="rId13" display="中南院设计抽水蓄能项目情况-北极星水力发电网 (bjx.com.cn)"/>
    <hyperlink ref="T60" r:id="rId13" display="中南院设计抽水蓄能项目情况-北极星水力发电网 (bjx.com.cn)"/>
    <hyperlink ref="T49" r:id="rId13" display="中南院设计抽水蓄能项目情况-北极星水力发电网 (bjx.com.cn)"/>
    <hyperlink ref="T43" r:id="rId14" display="十三陵抽水蓄能电站_百度百科 (baidu.com)"/>
    <hyperlink ref="T72" r:id="rId15" display="全国首个海岛抽蓄电站——海南琼中抽水蓄能电站全面投产发电-北极星水力发电网 (bjx.com.cn)"/>
    <hyperlink ref="T71" r:id="rId16" display="深圳抽水蓄能电站全面投产 支撑粤港澳大湾区绿色发展--生态--人民网 (people.com.cn)"/>
    <hyperlink ref="T62" r:id="rId17" display="惠州抽水蓄能电站全面竣工投产-北极星水力发电网 (bjx.com.cn)"/>
    <hyperlink ref="T53" r:id="rId18" display="水电建设集团承建泰安抽水蓄能电站4号机组并网 (www.gov.cn)"/>
    <hyperlink ref="T47" r:id="rId19" display="中国土木工程学会"/>
    <hyperlink ref="T42" r:id="rId20" display="第一座大型抽水蓄能电站―广州抽水蓄能电站一期工程完工-1994年事件 - 族谱网 (zupu.cn)"/>
    <hyperlink ref="T55" r:id="rId21" display="白山抽水蓄能电站１号机组完成试运行 (jlcity.gov.cn)"/>
    <hyperlink ref="T68" r:id="rId22" display="国家重点工程清远抽水蓄能电站全面投产发电 - 北极星智能电网在线 (chinasmartgrid.com.cn)"/>
    <hyperlink ref="T70" r:id="rId23" display="溧阳抽水蓄能电站投产发电 规模为江苏最大 (sohu.com)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3"/>
  <sheetViews>
    <sheetView topLeftCell="I13" workbookViewId="0">
      <selection activeCell="R29" sqref="R29"/>
    </sheetView>
  </sheetViews>
  <sheetFormatPr defaultColWidth="9" defaultRowHeight="14"/>
  <cols>
    <col min="1" max="1" width="7.58333333333333" customWidth="1"/>
    <col min="2" max="2" width="85.0833333333333" hidden="1" customWidth="1"/>
    <col min="3" max="3" width="65.3333333333333" customWidth="1"/>
    <col min="4" max="4" width="13.3333333333333" customWidth="1"/>
    <col min="5" max="5" width="23.0833333333333" customWidth="1"/>
    <col min="6" max="6" width="15.8333333333333" customWidth="1"/>
    <col min="7" max="7" width="8.83333333333333" customWidth="1"/>
    <col min="8" max="8" width="13.3333333333333" customWidth="1"/>
    <col min="11" max="11" width="13.3333333333333" customWidth="1"/>
  </cols>
  <sheetData>
    <row r="1" ht="14.5" spans="1:8">
      <c r="A1" s="105" t="s">
        <v>442</v>
      </c>
      <c r="B1" s="105" t="s">
        <v>443</v>
      </c>
      <c r="C1" s="105" t="s">
        <v>444</v>
      </c>
      <c r="D1" s="105" t="s">
        <v>419</v>
      </c>
      <c r="E1" s="105" t="s">
        <v>445</v>
      </c>
      <c r="F1" s="105" t="s">
        <v>446</v>
      </c>
      <c r="G1" s="105" t="s">
        <v>447</v>
      </c>
      <c r="H1" s="105" t="s">
        <v>448</v>
      </c>
    </row>
    <row r="2" ht="15" customHeight="1" spans="1:11">
      <c r="A2" s="106" t="s">
        <v>449</v>
      </c>
      <c r="B2" s="106" t="s">
        <v>450</v>
      </c>
      <c r="C2" s="106" t="s">
        <v>451</v>
      </c>
      <c r="D2" s="106">
        <v>102</v>
      </c>
      <c r="E2" s="106" t="s">
        <v>452</v>
      </c>
      <c r="F2" s="106" t="s">
        <v>453</v>
      </c>
      <c r="G2" s="106">
        <v>2009</v>
      </c>
      <c r="H2" s="106" t="s">
        <v>454</v>
      </c>
      <c r="K2" s="116" t="s">
        <v>455</v>
      </c>
    </row>
    <row r="3" spans="1:36">
      <c r="A3" s="106" t="s">
        <v>449</v>
      </c>
      <c r="B3" s="106" t="s">
        <v>456</v>
      </c>
      <c r="C3" s="106" t="s">
        <v>457</v>
      </c>
      <c r="D3" s="106">
        <v>32</v>
      </c>
      <c r="E3" s="106" t="s">
        <v>452</v>
      </c>
      <c r="F3" s="106" t="s">
        <v>453</v>
      </c>
      <c r="G3" s="106">
        <v>2011</v>
      </c>
      <c r="H3" s="106" t="s">
        <v>458</v>
      </c>
      <c r="K3" s="117" t="s">
        <v>448</v>
      </c>
      <c r="L3" s="106" t="s">
        <v>453</v>
      </c>
      <c r="M3" s="106" t="s">
        <v>453</v>
      </c>
      <c r="N3" s="106" t="s">
        <v>453</v>
      </c>
      <c r="O3" s="106" t="s">
        <v>453</v>
      </c>
      <c r="P3" s="106" t="s">
        <v>453</v>
      </c>
      <c r="Q3" s="106" t="s">
        <v>453</v>
      </c>
      <c r="R3" s="106" t="s">
        <v>453</v>
      </c>
      <c r="S3" s="106" t="s">
        <v>453</v>
      </c>
      <c r="T3" s="106" t="s">
        <v>453</v>
      </c>
      <c r="U3" s="106" t="s">
        <v>453</v>
      </c>
      <c r="V3" s="106" t="s">
        <v>453</v>
      </c>
      <c r="W3" s="106" t="s">
        <v>453</v>
      </c>
      <c r="X3" s="106" t="s">
        <v>453</v>
      </c>
      <c r="Y3" s="106" t="s">
        <v>459</v>
      </c>
      <c r="Z3" s="106" t="s">
        <v>459</v>
      </c>
      <c r="AA3" s="106" t="s">
        <v>459</v>
      </c>
      <c r="AB3" s="106" t="s">
        <v>459</v>
      </c>
      <c r="AC3" s="106" t="s">
        <v>459</v>
      </c>
      <c r="AD3" s="106" t="s">
        <v>459</v>
      </c>
      <c r="AE3" s="106" t="s">
        <v>460</v>
      </c>
      <c r="AF3" s="106" t="s">
        <v>460</v>
      </c>
      <c r="AG3" s="106" t="s">
        <v>460</v>
      </c>
      <c r="AH3" s="106" t="s">
        <v>460</v>
      </c>
      <c r="AI3" s="106" t="s">
        <v>460</v>
      </c>
      <c r="AJ3" s="106" t="s">
        <v>460</v>
      </c>
    </row>
    <row r="4" spans="1:36">
      <c r="A4" s="106" t="s">
        <v>449</v>
      </c>
      <c r="B4" s="106" t="s">
        <v>461</v>
      </c>
      <c r="C4" s="106" t="s">
        <v>462</v>
      </c>
      <c r="D4" s="106">
        <v>141</v>
      </c>
      <c r="E4" s="106" t="s">
        <v>452</v>
      </c>
      <c r="F4" s="106" t="s">
        <v>453</v>
      </c>
      <c r="G4" s="106">
        <v>2012</v>
      </c>
      <c r="H4" s="106" t="s">
        <v>458</v>
      </c>
      <c r="K4" s="118"/>
      <c r="L4" s="106">
        <v>2009</v>
      </c>
      <c r="M4" s="106">
        <v>2011</v>
      </c>
      <c r="N4" s="106">
        <v>2012</v>
      </c>
      <c r="O4" s="106">
        <v>2014</v>
      </c>
      <c r="P4" s="106">
        <v>2015</v>
      </c>
      <c r="Q4" s="106">
        <v>2016</v>
      </c>
      <c r="R4" s="106">
        <v>2017</v>
      </c>
      <c r="S4" s="106">
        <v>2018</v>
      </c>
      <c r="T4" s="106">
        <v>2019</v>
      </c>
      <c r="U4" s="106">
        <v>2020</v>
      </c>
      <c r="V4" s="106">
        <v>2021</v>
      </c>
      <c r="W4" s="106">
        <v>2022</v>
      </c>
      <c r="X4" s="106">
        <v>2023</v>
      </c>
      <c r="Y4" s="106">
        <v>2023</v>
      </c>
      <c r="Z4" s="106">
        <v>2024</v>
      </c>
      <c r="AA4" s="106">
        <v>2025</v>
      </c>
      <c r="AB4" s="106">
        <v>2026</v>
      </c>
      <c r="AC4" s="106">
        <v>2027</v>
      </c>
      <c r="AD4" s="102"/>
      <c r="AE4" s="106">
        <v>2023</v>
      </c>
      <c r="AF4" s="106">
        <v>2024</v>
      </c>
      <c r="AG4" s="106">
        <v>2025</v>
      </c>
      <c r="AH4" s="106">
        <v>2026</v>
      </c>
      <c r="AI4" s="106">
        <v>2028</v>
      </c>
      <c r="AJ4" s="102"/>
    </row>
    <row r="5" spans="1:36">
      <c r="A5" s="106" t="s">
        <v>449</v>
      </c>
      <c r="B5" s="106" t="s">
        <v>461</v>
      </c>
      <c r="C5" s="106" t="s">
        <v>463</v>
      </c>
      <c r="D5" s="106">
        <v>54</v>
      </c>
      <c r="E5" s="106" t="s">
        <v>452</v>
      </c>
      <c r="F5" s="106" t="s">
        <v>453</v>
      </c>
      <c r="G5" s="106">
        <v>2012</v>
      </c>
      <c r="H5" s="106" t="s">
        <v>458</v>
      </c>
      <c r="J5" s="106" t="s">
        <v>96</v>
      </c>
      <c r="K5" s="106" t="s">
        <v>464</v>
      </c>
      <c r="L5">
        <f t="shared" ref="L5:U15" si="0">SUMIFS($D:$D,$F:$F,L$3,$G:$G,L$4,$H:$H,$K5)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50</v>
      </c>
      <c r="R5">
        <f t="shared" si="0"/>
        <v>0</v>
      </c>
      <c r="S5">
        <f t="shared" si="0"/>
        <v>77</v>
      </c>
      <c r="T5">
        <f t="shared" si="0"/>
        <v>0</v>
      </c>
      <c r="U5">
        <f t="shared" si="0"/>
        <v>500</v>
      </c>
      <c r="V5">
        <f t="shared" ref="V5:AJ15" si="1">SUMIFS($D:$D,$F:$F,V$3,$G:$G,V$4,$H:$H,$K5)</f>
        <v>2517</v>
      </c>
      <c r="W5">
        <f t="shared" si="1"/>
        <v>308</v>
      </c>
      <c r="X5">
        <f t="shared" si="1"/>
        <v>291</v>
      </c>
      <c r="Y5">
        <f t="shared" si="1"/>
        <v>402</v>
      </c>
      <c r="Z5">
        <f t="shared" si="1"/>
        <v>804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300</v>
      </c>
      <c r="AF5">
        <f t="shared" si="1"/>
        <v>0</v>
      </c>
      <c r="AG5">
        <f t="shared" si="1"/>
        <v>401</v>
      </c>
      <c r="AH5">
        <f t="shared" si="1"/>
        <v>400</v>
      </c>
      <c r="AI5">
        <f t="shared" si="1"/>
        <v>0</v>
      </c>
      <c r="AJ5">
        <f t="shared" si="1"/>
        <v>0</v>
      </c>
    </row>
    <row r="6" spans="1:36">
      <c r="A6" s="106" t="s">
        <v>449</v>
      </c>
      <c r="B6" s="106" t="s">
        <v>465</v>
      </c>
      <c r="C6" s="106" t="s">
        <v>466</v>
      </c>
      <c r="D6" s="106">
        <v>15</v>
      </c>
      <c r="E6" s="106" t="s">
        <v>452</v>
      </c>
      <c r="F6" s="106" t="s">
        <v>453</v>
      </c>
      <c r="G6" s="106">
        <v>2012</v>
      </c>
      <c r="H6" s="106" t="s">
        <v>454</v>
      </c>
      <c r="J6" s="106" t="s">
        <v>112</v>
      </c>
      <c r="K6" s="106" t="s">
        <v>467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200</v>
      </c>
      <c r="AB6">
        <f t="shared" si="1"/>
        <v>1500</v>
      </c>
      <c r="AC6">
        <f t="shared" si="1"/>
        <v>800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1500</v>
      </c>
      <c r="AI6">
        <f t="shared" si="1"/>
        <v>0</v>
      </c>
      <c r="AJ6">
        <f t="shared" si="1"/>
        <v>0</v>
      </c>
    </row>
    <row r="7" spans="1:36">
      <c r="A7" s="106" t="s">
        <v>449</v>
      </c>
      <c r="B7" s="106" t="s">
        <v>450</v>
      </c>
      <c r="C7" s="106" t="s">
        <v>468</v>
      </c>
      <c r="D7" s="106">
        <v>102</v>
      </c>
      <c r="E7" s="106" t="s">
        <v>452</v>
      </c>
      <c r="F7" s="106" t="s">
        <v>453</v>
      </c>
      <c r="G7" s="106">
        <v>2014</v>
      </c>
      <c r="H7" s="106" t="s">
        <v>454</v>
      </c>
      <c r="J7" s="106" t="s">
        <v>108</v>
      </c>
      <c r="K7" s="106" t="s">
        <v>469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198</v>
      </c>
      <c r="U7">
        <f t="shared" si="0"/>
        <v>402</v>
      </c>
      <c r="V7">
        <f t="shared" si="1"/>
        <v>4833</v>
      </c>
      <c r="W7">
        <f t="shared" si="1"/>
        <v>2512</v>
      </c>
      <c r="X7">
        <f t="shared" si="1"/>
        <v>502</v>
      </c>
      <c r="Y7">
        <f t="shared" si="1"/>
        <v>2061</v>
      </c>
      <c r="Z7">
        <f t="shared" si="1"/>
        <v>6902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2655</v>
      </c>
      <c r="AG7">
        <f t="shared" si="1"/>
        <v>5000</v>
      </c>
      <c r="AH7">
        <f t="shared" si="1"/>
        <v>0</v>
      </c>
      <c r="AI7">
        <f t="shared" si="1"/>
        <v>1000</v>
      </c>
      <c r="AJ7">
        <f t="shared" si="1"/>
        <v>0</v>
      </c>
    </row>
    <row r="8" spans="1:36">
      <c r="A8" s="106" t="s">
        <v>449</v>
      </c>
      <c r="B8" s="106" t="s">
        <v>470</v>
      </c>
      <c r="C8" s="106" t="s">
        <v>471</v>
      </c>
      <c r="D8" s="106">
        <v>12</v>
      </c>
      <c r="E8" s="106" t="s">
        <v>472</v>
      </c>
      <c r="F8" s="106" t="s">
        <v>453</v>
      </c>
      <c r="G8" s="106">
        <v>2015</v>
      </c>
      <c r="H8" s="106" t="s">
        <v>458</v>
      </c>
      <c r="J8" s="106" t="s">
        <v>83</v>
      </c>
      <c r="K8" s="106" t="s">
        <v>473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299</v>
      </c>
      <c r="V8">
        <f t="shared" si="1"/>
        <v>650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200</v>
      </c>
      <c r="AF8">
        <f t="shared" si="1"/>
        <v>0</v>
      </c>
      <c r="AG8">
        <f t="shared" si="1"/>
        <v>400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>
      <c r="A9" s="106" t="s">
        <v>449</v>
      </c>
      <c r="B9" s="106" t="s">
        <v>474</v>
      </c>
      <c r="C9" s="106" t="s">
        <v>475</v>
      </c>
      <c r="D9" s="106">
        <v>50</v>
      </c>
      <c r="E9" s="106" t="s">
        <v>452</v>
      </c>
      <c r="F9" s="106" t="s">
        <v>453</v>
      </c>
      <c r="G9" s="106">
        <v>2016</v>
      </c>
      <c r="H9" s="106" t="s">
        <v>464</v>
      </c>
      <c r="J9" s="106" t="s">
        <v>100</v>
      </c>
      <c r="K9" s="106" t="s">
        <v>476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1"/>
        <v>604</v>
      </c>
      <c r="W9">
        <f t="shared" si="1"/>
        <v>2503.5</v>
      </c>
      <c r="X9">
        <f t="shared" si="1"/>
        <v>501.5</v>
      </c>
      <c r="Y9">
        <f t="shared" si="1"/>
        <v>601</v>
      </c>
      <c r="Z9">
        <f t="shared" si="1"/>
        <v>510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>
      <c r="A10" s="106" t="s">
        <v>449</v>
      </c>
      <c r="B10" s="106" t="s">
        <v>477</v>
      </c>
      <c r="C10" s="106" t="s">
        <v>478</v>
      </c>
      <c r="D10" s="106">
        <v>100</v>
      </c>
      <c r="E10" s="106" t="s">
        <v>452</v>
      </c>
      <c r="F10" s="106" t="s">
        <v>453</v>
      </c>
      <c r="G10" s="106">
        <v>2016</v>
      </c>
      <c r="H10" s="106" t="s">
        <v>458</v>
      </c>
      <c r="J10" s="106" t="s">
        <v>92</v>
      </c>
      <c r="K10" s="106" t="s">
        <v>479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252</v>
      </c>
      <c r="U10">
        <f t="shared" si="0"/>
        <v>234</v>
      </c>
      <c r="V10">
        <f t="shared" si="1"/>
        <v>1535</v>
      </c>
      <c r="W10">
        <f t="shared" si="1"/>
        <v>1101</v>
      </c>
      <c r="X10">
        <f t="shared" si="1"/>
        <v>300</v>
      </c>
      <c r="Y10">
        <f t="shared" si="1"/>
        <v>805</v>
      </c>
      <c r="Z10">
        <f t="shared" si="1"/>
        <v>804</v>
      </c>
      <c r="AA10">
        <f t="shared" si="1"/>
        <v>504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>
      <c r="A11" s="106" t="s">
        <v>449</v>
      </c>
      <c r="B11" s="106" t="s">
        <v>480</v>
      </c>
      <c r="C11" s="106" t="s">
        <v>481</v>
      </c>
      <c r="D11" s="106">
        <v>200</v>
      </c>
      <c r="E11" s="106" t="s">
        <v>452</v>
      </c>
      <c r="F11" s="106" t="s">
        <v>453</v>
      </c>
      <c r="G11" s="106">
        <v>2016</v>
      </c>
      <c r="H11" s="106" t="s">
        <v>458</v>
      </c>
      <c r="J11" s="106" t="s">
        <v>482</v>
      </c>
      <c r="K11" s="106" t="s">
        <v>483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>
      <c r="A12" s="106" t="s">
        <v>449</v>
      </c>
      <c r="B12" s="106" t="s">
        <v>484</v>
      </c>
      <c r="C12" s="106" t="s">
        <v>485</v>
      </c>
      <c r="D12" s="106">
        <v>152</v>
      </c>
      <c r="E12" s="106" t="s">
        <v>452</v>
      </c>
      <c r="F12" s="106" t="s">
        <v>453</v>
      </c>
      <c r="G12" s="106">
        <v>2016</v>
      </c>
      <c r="H12" s="106" t="s">
        <v>458</v>
      </c>
      <c r="J12" s="106" t="s">
        <v>77</v>
      </c>
      <c r="K12" s="106" t="s">
        <v>486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300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>
      <c r="A13" s="106" t="s">
        <v>449</v>
      </c>
      <c r="B13" s="106" t="s">
        <v>487</v>
      </c>
      <c r="C13" s="106" t="s">
        <v>488</v>
      </c>
      <c r="D13" s="106">
        <v>100</v>
      </c>
      <c r="E13" s="106" t="s">
        <v>452</v>
      </c>
      <c r="F13" s="106" t="s">
        <v>453</v>
      </c>
      <c r="G13" s="106">
        <v>2016</v>
      </c>
      <c r="H13" s="106" t="s">
        <v>458</v>
      </c>
      <c r="J13" s="106" t="s">
        <v>90</v>
      </c>
      <c r="K13" s="106" t="s">
        <v>458</v>
      </c>
      <c r="L13">
        <f t="shared" si="0"/>
        <v>0</v>
      </c>
      <c r="M13">
        <f t="shared" si="0"/>
        <v>32</v>
      </c>
      <c r="N13">
        <f t="shared" si="0"/>
        <v>195</v>
      </c>
      <c r="O13">
        <f t="shared" si="0"/>
        <v>0</v>
      </c>
      <c r="P13">
        <f t="shared" si="0"/>
        <v>12</v>
      </c>
      <c r="Q13">
        <f t="shared" si="0"/>
        <v>754</v>
      </c>
      <c r="R13">
        <f t="shared" si="0"/>
        <v>502</v>
      </c>
      <c r="S13">
        <f t="shared" si="0"/>
        <v>900</v>
      </c>
      <c r="T13">
        <f t="shared" si="0"/>
        <v>1709</v>
      </c>
      <c r="U13">
        <f t="shared" si="0"/>
        <v>908</v>
      </c>
      <c r="V13">
        <f t="shared" si="1"/>
        <v>6631</v>
      </c>
      <c r="W13">
        <f t="shared" si="1"/>
        <v>303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206</v>
      </c>
      <c r="AF13">
        <f t="shared" si="1"/>
        <v>1300</v>
      </c>
      <c r="AG13">
        <f t="shared" si="1"/>
        <v>0</v>
      </c>
      <c r="AH13">
        <f t="shared" si="1"/>
        <v>200</v>
      </c>
      <c r="AI13">
        <f t="shared" si="1"/>
        <v>0</v>
      </c>
      <c r="AJ13">
        <f t="shared" si="1"/>
        <v>0</v>
      </c>
    </row>
    <row r="14" spans="1:36">
      <c r="A14" s="106" t="s">
        <v>449</v>
      </c>
      <c r="B14" s="106" t="s">
        <v>489</v>
      </c>
      <c r="C14" s="106" t="s">
        <v>490</v>
      </c>
      <c r="D14" s="106">
        <v>202</v>
      </c>
      <c r="E14" s="106" t="s">
        <v>452</v>
      </c>
      <c r="F14" s="106" t="s">
        <v>453</v>
      </c>
      <c r="G14" s="106">
        <v>2016</v>
      </c>
      <c r="H14" s="106" t="s">
        <v>458</v>
      </c>
      <c r="J14" s="106" t="s">
        <v>88</v>
      </c>
      <c r="K14" s="106" t="s">
        <v>454</v>
      </c>
      <c r="L14">
        <f t="shared" si="0"/>
        <v>102</v>
      </c>
      <c r="M14">
        <f t="shared" si="0"/>
        <v>0</v>
      </c>
      <c r="N14">
        <f t="shared" si="0"/>
        <v>15</v>
      </c>
      <c r="O14">
        <f t="shared" si="0"/>
        <v>102</v>
      </c>
      <c r="P14">
        <f t="shared" si="0"/>
        <v>0</v>
      </c>
      <c r="Q14">
        <f t="shared" si="0"/>
        <v>0</v>
      </c>
      <c r="R14">
        <f t="shared" si="0"/>
        <v>101</v>
      </c>
      <c r="S14">
        <f t="shared" si="0"/>
        <v>0</v>
      </c>
      <c r="T14">
        <f t="shared" si="0"/>
        <v>106</v>
      </c>
      <c r="U14">
        <f t="shared" si="0"/>
        <v>0</v>
      </c>
      <c r="V14">
        <f t="shared" si="1"/>
        <v>251.5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  <row r="15" spans="1:36">
      <c r="A15" s="106" t="s">
        <v>449</v>
      </c>
      <c r="B15" s="106" t="s">
        <v>491</v>
      </c>
      <c r="C15" s="106" t="s">
        <v>492</v>
      </c>
      <c r="D15" s="106">
        <v>302</v>
      </c>
      <c r="E15" s="106" t="s">
        <v>452</v>
      </c>
      <c r="F15" s="106" t="s">
        <v>453</v>
      </c>
      <c r="G15" s="106">
        <v>2017</v>
      </c>
      <c r="H15" s="106" t="s">
        <v>458</v>
      </c>
      <c r="J15" s="106" t="s">
        <v>75</v>
      </c>
      <c r="K15" s="106" t="s">
        <v>493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90</v>
      </c>
      <c r="U15">
        <f t="shared" si="0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</row>
    <row r="16" spans="1:36">
      <c r="A16" s="106" t="s">
        <v>449</v>
      </c>
      <c r="B16" s="106" t="s">
        <v>494</v>
      </c>
      <c r="C16" s="106" t="s">
        <v>495</v>
      </c>
      <c r="D16" s="106">
        <v>200</v>
      </c>
      <c r="E16" s="106" t="s">
        <v>452</v>
      </c>
      <c r="F16" s="106" t="s">
        <v>453</v>
      </c>
      <c r="G16" s="106">
        <v>2017</v>
      </c>
      <c r="H16" s="106" t="s">
        <v>458</v>
      </c>
      <c r="J16" s="106" t="s">
        <v>71</v>
      </c>
      <c r="K16" s="106" t="s">
        <v>496</v>
      </c>
      <c r="L16">
        <f t="shared" ref="L16:AJ16" si="2">SUM(L5:L15)</f>
        <v>102</v>
      </c>
      <c r="M16">
        <f t="shared" si="2"/>
        <v>32</v>
      </c>
      <c r="N16">
        <f t="shared" si="2"/>
        <v>210</v>
      </c>
      <c r="O16">
        <f t="shared" si="2"/>
        <v>102</v>
      </c>
      <c r="P16">
        <f t="shared" si="2"/>
        <v>12</v>
      </c>
      <c r="Q16">
        <f t="shared" si="2"/>
        <v>804</v>
      </c>
      <c r="R16">
        <f t="shared" si="2"/>
        <v>603</v>
      </c>
      <c r="S16">
        <f t="shared" si="2"/>
        <v>977</v>
      </c>
      <c r="T16">
        <f t="shared" si="2"/>
        <v>2355</v>
      </c>
      <c r="U16">
        <f t="shared" si="2"/>
        <v>2643</v>
      </c>
      <c r="V16">
        <f t="shared" si="2"/>
        <v>17021.5</v>
      </c>
      <c r="W16">
        <f t="shared" si="2"/>
        <v>6727.5</v>
      </c>
      <c r="X16">
        <f t="shared" si="2"/>
        <v>1594.5</v>
      </c>
      <c r="Y16">
        <f t="shared" si="2"/>
        <v>3869</v>
      </c>
      <c r="Z16">
        <f t="shared" si="2"/>
        <v>9020</v>
      </c>
      <c r="AA16">
        <f t="shared" si="2"/>
        <v>704</v>
      </c>
      <c r="AB16">
        <f t="shared" si="2"/>
        <v>1500</v>
      </c>
      <c r="AC16">
        <f t="shared" si="2"/>
        <v>800</v>
      </c>
      <c r="AD16">
        <f t="shared" si="2"/>
        <v>0</v>
      </c>
      <c r="AE16">
        <f t="shared" si="2"/>
        <v>706</v>
      </c>
      <c r="AF16">
        <f t="shared" si="2"/>
        <v>3955</v>
      </c>
      <c r="AG16">
        <f t="shared" si="2"/>
        <v>5801</v>
      </c>
      <c r="AH16">
        <f t="shared" si="2"/>
        <v>2100</v>
      </c>
      <c r="AI16">
        <f t="shared" si="2"/>
        <v>1000</v>
      </c>
      <c r="AJ16">
        <f t="shared" si="2"/>
        <v>0</v>
      </c>
    </row>
    <row r="17" spans="1:8">
      <c r="A17" s="106" t="s">
        <v>449</v>
      </c>
      <c r="B17" s="106" t="s">
        <v>497</v>
      </c>
      <c r="C17" s="106" t="s">
        <v>498</v>
      </c>
      <c r="D17" s="106">
        <v>101</v>
      </c>
      <c r="E17" s="106" t="s">
        <v>452</v>
      </c>
      <c r="F17" s="106" t="s">
        <v>453</v>
      </c>
      <c r="G17" s="106">
        <v>2017</v>
      </c>
      <c r="H17" s="106" t="s">
        <v>454</v>
      </c>
    </row>
    <row r="18" spans="1:11">
      <c r="A18" s="106" t="s">
        <v>449</v>
      </c>
      <c r="B18" s="106" t="s">
        <v>499</v>
      </c>
      <c r="C18" s="106" t="s">
        <v>500</v>
      </c>
      <c r="D18" s="106">
        <v>77</v>
      </c>
      <c r="E18" s="106" t="s">
        <v>452</v>
      </c>
      <c r="F18" s="106" t="s">
        <v>453</v>
      </c>
      <c r="G18" s="106">
        <v>2018</v>
      </c>
      <c r="H18" s="106" t="s">
        <v>464</v>
      </c>
      <c r="K18" s="116" t="s">
        <v>501</v>
      </c>
    </row>
    <row r="19" spans="1:33">
      <c r="A19" s="106" t="s">
        <v>449</v>
      </c>
      <c r="B19" s="106" t="s">
        <v>502</v>
      </c>
      <c r="C19" s="106" t="s">
        <v>503</v>
      </c>
      <c r="D19" s="106">
        <v>400</v>
      </c>
      <c r="E19" s="106" t="s">
        <v>452</v>
      </c>
      <c r="F19" s="106" t="s">
        <v>453</v>
      </c>
      <c r="G19" s="106">
        <v>2018</v>
      </c>
      <c r="H19" s="106" t="s">
        <v>458</v>
      </c>
      <c r="L19">
        <v>2009</v>
      </c>
      <c r="M19">
        <v>2010</v>
      </c>
      <c r="N19">
        <v>2011</v>
      </c>
      <c r="O19">
        <v>2012</v>
      </c>
      <c r="P19">
        <v>2013</v>
      </c>
      <c r="Q19">
        <v>2014</v>
      </c>
      <c r="R19">
        <v>2015</v>
      </c>
      <c r="S19">
        <v>2016</v>
      </c>
      <c r="T19">
        <v>2017</v>
      </c>
      <c r="U19">
        <v>2018</v>
      </c>
      <c r="V19">
        <v>2019</v>
      </c>
      <c r="W19">
        <v>2020</v>
      </c>
      <c r="X19">
        <v>2021</v>
      </c>
      <c r="Y19">
        <v>2022</v>
      </c>
      <c r="Z19">
        <v>2023</v>
      </c>
      <c r="AA19">
        <v>2024</v>
      </c>
      <c r="AB19">
        <v>2025</v>
      </c>
      <c r="AC19">
        <v>2026</v>
      </c>
      <c r="AD19">
        <v>2027</v>
      </c>
      <c r="AE19">
        <v>2028</v>
      </c>
      <c r="AF19">
        <v>2029</v>
      </c>
      <c r="AG19">
        <v>2030</v>
      </c>
    </row>
    <row r="20" spans="1:33">
      <c r="A20" s="106" t="s">
        <v>449</v>
      </c>
      <c r="B20" s="106" t="s">
        <v>504</v>
      </c>
      <c r="C20" s="106" t="s">
        <v>505</v>
      </c>
      <c r="D20" s="106">
        <v>200</v>
      </c>
      <c r="E20" s="106" t="s">
        <v>452</v>
      </c>
      <c r="F20" s="106" t="s">
        <v>453</v>
      </c>
      <c r="G20" s="106">
        <v>2018</v>
      </c>
      <c r="H20" s="106" t="s">
        <v>458</v>
      </c>
      <c r="J20" s="106" t="s">
        <v>96</v>
      </c>
      <c r="K20" s="106" t="s">
        <v>464</v>
      </c>
      <c r="L20">
        <f t="shared" ref="L20:AG20" si="3">SUMIFS($L5:$AJ5,$L$4:$AJ$4,L$19)</f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50</v>
      </c>
      <c r="T20">
        <f t="shared" si="3"/>
        <v>0</v>
      </c>
      <c r="U20">
        <f t="shared" si="3"/>
        <v>77</v>
      </c>
      <c r="V20">
        <f t="shared" si="3"/>
        <v>0</v>
      </c>
      <c r="W20">
        <f t="shared" si="3"/>
        <v>500</v>
      </c>
      <c r="X20">
        <f t="shared" si="3"/>
        <v>2517</v>
      </c>
      <c r="Y20">
        <f t="shared" si="3"/>
        <v>308</v>
      </c>
      <c r="Z20">
        <f t="shared" si="3"/>
        <v>993</v>
      </c>
      <c r="AA20">
        <f t="shared" si="3"/>
        <v>804</v>
      </c>
      <c r="AB20">
        <f t="shared" si="3"/>
        <v>401</v>
      </c>
      <c r="AC20">
        <f t="shared" si="3"/>
        <v>400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</row>
    <row r="21" spans="1:33">
      <c r="A21" s="106" t="s">
        <v>449</v>
      </c>
      <c r="B21" s="106" t="s">
        <v>506</v>
      </c>
      <c r="C21" s="106" t="s">
        <v>507</v>
      </c>
      <c r="D21" s="106">
        <v>300</v>
      </c>
      <c r="E21" s="106" t="s">
        <v>452</v>
      </c>
      <c r="F21" s="106" t="s">
        <v>453</v>
      </c>
      <c r="G21" s="106">
        <v>2018</v>
      </c>
      <c r="H21" s="106" t="s">
        <v>458</v>
      </c>
      <c r="J21" s="106" t="s">
        <v>112</v>
      </c>
      <c r="K21" s="106" t="s">
        <v>467</v>
      </c>
      <c r="L21">
        <f t="shared" ref="L21:AG21" si="4">SUMIFS($L6:$AJ6,$L$4:$AJ$4,L$19)</f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200</v>
      </c>
      <c r="AC21">
        <f t="shared" si="4"/>
        <v>3000</v>
      </c>
      <c r="AD21">
        <f t="shared" si="4"/>
        <v>800</v>
      </c>
      <c r="AE21">
        <f t="shared" si="4"/>
        <v>0</v>
      </c>
      <c r="AF21">
        <f t="shared" si="4"/>
        <v>0</v>
      </c>
      <c r="AG21">
        <f t="shared" si="4"/>
        <v>0</v>
      </c>
    </row>
    <row r="22" spans="1:33">
      <c r="A22" s="106" t="s">
        <v>449</v>
      </c>
      <c r="B22" s="106" t="s">
        <v>508</v>
      </c>
      <c r="C22" s="106" t="s">
        <v>509</v>
      </c>
      <c r="D22" s="106">
        <v>302</v>
      </c>
      <c r="E22" s="106" t="s">
        <v>452</v>
      </c>
      <c r="F22" s="106" t="s">
        <v>453</v>
      </c>
      <c r="G22" s="106">
        <v>2019</v>
      </c>
      <c r="H22" s="106" t="s">
        <v>458</v>
      </c>
      <c r="J22" s="106" t="s">
        <v>108</v>
      </c>
      <c r="K22" s="106" t="s">
        <v>469</v>
      </c>
      <c r="L22">
        <f t="shared" ref="L22:AG22" si="5">SUMIFS($L7:$AJ7,$L$4:$AJ$4,L$19)</f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198</v>
      </c>
      <c r="W22">
        <f t="shared" si="5"/>
        <v>402</v>
      </c>
      <c r="X22">
        <f t="shared" si="5"/>
        <v>4833</v>
      </c>
      <c r="Y22">
        <f t="shared" si="5"/>
        <v>2512</v>
      </c>
      <c r="Z22">
        <f t="shared" si="5"/>
        <v>2563</v>
      </c>
      <c r="AA22">
        <f t="shared" si="5"/>
        <v>9557</v>
      </c>
      <c r="AB22">
        <f t="shared" si="5"/>
        <v>5000</v>
      </c>
      <c r="AC22">
        <f t="shared" si="5"/>
        <v>0</v>
      </c>
      <c r="AD22">
        <f t="shared" si="5"/>
        <v>0</v>
      </c>
      <c r="AE22">
        <f t="shared" si="5"/>
        <v>1000</v>
      </c>
      <c r="AF22">
        <f t="shared" si="5"/>
        <v>0</v>
      </c>
      <c r="AG22">
        <f t="shared" si="5"/>
        <v>0</v>
      </c>
    </row>
    <row r="23" spans="1:33">
      <c r="A23" s="106" t="s">
        <v>449</v>
      </c>
      <c r="B23" s="106" t="s">
        <v>510</v>
      </c>
      <c r="C23" s="106" t="s">
        <v>511</v>
      </c>
      <c r="D23" s="106">
        <v>198</v>
      </c>
      <c r="E23" s="106" t="s">
        <v>452</v>
      </c>
      <c r="F23" s="106" t="s">
        <v>453</v>
      </c>
      <c r="G23" s="106">
        <v>2019</v>
      </c>
      <c r="H23" s="106" t="s">
        <v>469</v>
      </c>
      <c r="J23" s="106" t="s">
        <v>83</v>
      </c>
      <c r="K23" s="106" t="s">
        <v>473</v>
      </c>
      <c r="L23">
        <f t="shared" ref="L23:AG23" si="6">SUMIFS($L8:$AJ8,$L$4:$AJ$4,L$19)</f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299</v>
      </c>
      <c r="X23">
        <f t="shared" si="6"/>
        <v>650</v>
      </c>
      <c r="Y23">
        <f t="shared" si="6"/>
        <v>0</v>
      </c>
      <c r="Z23">
        <f t="shared" si="6"/>
        <v>200</v>
      </c>
      <c r="AA23">
        <f t="shared" si="6"/>
        <v>0</v>
      </c>
      <c r="AB23">
        <f t="shared" si="6"/>
        <v>400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</row>
    <row r="24" spans="1:33">
      <c r="A24" s="106" t="s">
        <v>449</v>
      </c>
      <c r="B24" s="106" t="s">
        <v>512</v>
      </c>
      <c r="C24" s="106" t="s">
        <v>513</v>
      </c>
      <c r="D24" s="106">
        <v>302</v>
      </c>
      <c r="E24" s="106" t="s">
        <v>452</v>
      </c>
      <c r="F24" s="106" t="s">
        <v>453</v>
      </c>
      <c r="G24" s="106">
        <v>2019</v>
      </c>
      <c r="H24" s="106" t="s">
        <v>458</v>
      </c>
      <c r="J24" s="106" t="s">
        <v>100</v>
      </c>
      <c r="K24" s="106" t="s">
        <v>476</v>
      </c>
      <c r="L24">
        <f t="shared" ref="L24:AG24" si="7">SUMIFS($L9:$AJ9,$L$4:$AJ$4,L$19)</f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604</v>
      </c>
      <c r="Y24">
        <f t="shared" si="7"/>
        <v>2503.5</v>
      </c>
      <c r="Z24">
        <f t="shared" si="7"/>
        <v>1102.5</v>
      </c>
      <c r="AA24">
        <f t="shared" si="7"/>
        <v>510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</row>
    <row r="25" spans="1:33">
      <c r="A25" s="106" t="s">
        <v>449</v>
      </c>
      <c r="B25" s="106" t="s">
        <v>514</v>
      </c>
      <c r="C25" s="106" t="s">
        <v>515</v>
      </c>
      <c r="D25" s="106">
        <v>301</v>
      </c>
      <c r="E25" s="106" t="s">
        <v>452</v>
      </c>
      <c r="F25" s="106" t="s">
        <v>453</v>
      </c>
      <c r="G25" s="106">
        <v>2019</v>
      </c>
      <c r="H25" s="106" t="s">
        <v>458</v>
      </c>
      <c r="J25" s="106" t="s">
        <v>92</v>
      </c>
      <c r="K25" s="106" t="s">
        <v>479</v>
      </c>
      <c r="L25">
        <f t="shared" ref="L25:AG25" si="8">SUMIFS($L10:$AJ10,$L$4:$AJ$4,L$19)</f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252</v>
      </c>
      <c r="W25">
        <f t="shared" si="8"/>
        <v>234</v>
      </c>
      <c r="X25">
        <f t="shared" si="8"/>
        <v>1535</v>
      </c>
      <c r="Y25">
        <f t="shared" si="8"/>
        <v>1101</v>
      </c>
      <c r="Z25">
        <f t="shared" si="8"/>
        <v>1105</v>
      </c>
      <c r="AA25">
        <f t="shared" si="8"/>
        <v>804</v>
      </c>
      <c r="AB25">
        <f t="shared" si="8"/>
        <v>504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</row>
    <row r="26" spans="1:33">
      <c r="A26" s="106" t="s">
        <v>449</v>
      </c>
      <c r="B26" s="106" t="s">
        <v>516</v>
      </c>
      <c r="C26" s="106" t="s">
        <v>517</v>
      </c>
      <c r="D26" s="106">
        <v>302</v>
      </c>
      <c r="E26" s="106" t="s">
        <v>452</v>
      </c>
      <c r="F26" s="106" t="s">
        <v>453</v>
      </c>
      <c r="G26" s="106">
        <v>2019</v>
      </c>
      <c r="H26" s="106" t="s">
        <v>458</v>
      </c>
      <c r="J26" s="106" t="s">
        <v>482</v>
      </c>
      <c r="K26" s="106" t="s">
        <v>483</v>
      </c>
      <c r="L26">
        <f t="shared" ref="L26:AG26" si="9">SUMIFS($L11:$AJ11,$L$4:$AJ$4,L$19)</f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</row>
    <row r="27" spans="1:33">
      <c r="A27" s="106" t="s">
        <v>449</v>
      </c>
      <c r="B27" s="106" t="s">
        <v>518</v>
      </c>
      <c r="C27" s="106" t="s">
        <v>519</v>
      </c>
      <c r="D27" s="106">
        <v>302</v>
      </c>
      <c r="E27" s="106" t="s">
        <v>452</v>
      </c>
      <c r="F27" s="106" t="s">
        <v>453</v>
      </c>
      <c r="G27" s="106">
        <v>2019</v>
      </c>
      <c r="H27" s="106" t="s">
        <v>458</v>
      </c>
      <c r="J27" s="106" t="s">
        <v>77</v>
      </c>
      <c r="K27" s="106" t="s">
        <v>486</v>
      </c>
      <c r="L27">
        <f t="shared" ref="L27:AG27" si="10">SUMIFS($L12:$AJ12,$L$4:$AJ$4,L$19)</f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300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</row>
    <row r="28" spans="1:33">
      <c r="A28" s="106" t="s">
        <v>449</v>
      </c>
      <c r="B28" s="106" t="s">
        <v>520</v>
      </c>
      <c r="C28" s="106" t="s">
        <v>521</v>
      </c>
      <c r="D28" s="106">
        <v>200</v>
      </c>
      <c r="E28" s="106" t="s">
        <v>452</v>
      </c>
      <c r="F28" s="106" t="s">
        <v>453</v>
      </c>
      <c r="G28" s="106">
        <v>2019</v>
      </c>
      <c r="H28" s="106" t="s">
        <v>458</v>
      </c>
      <c r="J28" s="106" t="s">
        <v>90</v>
      </c>
      <c r="K28" s="106" t="s">
        <v>458</v>
      </c>
      <c r="L28">
        <f t="shared" ref="L28:AG28" si="11">SUMIFS($L13:$AJ13,$L$4:$AJ$4,L$19)</f>
        <v>0</v>
      </c>
      <c r="M28">
        <f t="shared" si="11"/>
        <v>0</v>
      </c>
      <c r="N28">
        <f t="shared" si="11"/>
        <v>32</v>
      </c>
      <c r="O28">
        <f t="shared" si="11"/>
        <v>195</v>
      </c>
      <c r="P28">
        <f t="shared" si="11"/>
        <v>0</v>
      </c>
      <c r="Q28">
        <f t="shared" si="11"/>
        <v>0</v>
      </c>
      <c r="R28">
        <f t="shared" si="11"/>
        <v>12</v>
      </c>
      <c r="S28">
        <f t="shared" si="11"/>
        <v>754</v>
      </c>
      <c r="T28">
        <f t="shared" si="11"/>
        <v>502</v>
      </c>
      <c r="U28">
        <f t="shared" si="11"/>
        <v>900</v>
      </c>
      <c r="V28">
        <f t="shared" si="11"/>
        <v>1709</v>
      </c>
      <c r="W28">
        <f t="shared" si="11"/>
        <v>908</v>
      </c>
      <c r="X28">
        <f t="shared" si="11"/>
        <v>6631</v>
      </c>
      <c r="Y28">
        <f t="shared" si="11"/>
        <v>303</v>
      </c>
      <c r="Z28">
        <f t="shared" si="11"/>
        <v>206</v>
      </c>
      <c r="AA28">
        <f t="shared" si="11"/>
        <v>1300</v>
      </c>
      <c r="AB28">
        <f t="shared" si="11"/>
        <v>0</v>
      </c>
      <c r="AC28">
        <f t="shared" si="11"/>
        <v>200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</row>
    <row r="29" spans="1:33">
      <c r="A29" s="106" t="s">
        <v>449</v>
      </c>
      <c r="B29" s="106" t="s">
        <v>497</v>
      </c>
      <c r="C29" s="106" t="s">
        <v>522</v>
      </c>
      <c r="D29" s="106">
        <v>106</v>
      </c>
      <c r="E29" s="106" t="s">
        <v>452</v>
      </c>
      <c r="F29" s="106" t="s">
        <v>453</v>
      </c>
      <c r="G29" s="106">
        <v>2019</v>
      </c>
      <c r="H29" s="106" t="s">
        <v>454</v>
      </c>
      <c r="J29" s="106" t="s">
        <v>88</v>
      </c>
      <c r="K29" s="106" t="s">
        <v>454</v>
      </c>
      <c r="L29">
        <f t="shared" ref="L29:AG29" si="12">SUMIFS($L14:$AJ14,$L$4:$AJ$4,L$19)</f>
        <v>102</v>
      </c>
      <c r="M29">
        <f t="shared" si="12"/>
        <v>0</v>
      </c>
      <c r="N29">
        <f t="shared" si="12"/>
        <v>0</v>
      </c>
      <c r="O29">
        <f t="shared" si="12"/>
        <v>15</v>
      </c>
      <c r="P29">
        <f t="shared" si="12"/>
        <v>0</v>
      </c>
      <c r="Q29">
        <f t="shared" si="12"/>
        <v>102</v>
      </c>
      <c r="R29">
        <f t="shared" si="12"/>
        <v>0</v>
      </c>
      <c r="S29">
        <f t="shared" si="12"/>
        <v>0</v>
      </c>
      <c r="T29">
        <f t="shared" si="12"/>
        <v>101</v>
      </c>
      <c r="U29">
        <f t="shared" si="12"/>
        <v>0</v>
      </c>
      <c r="V29">
        <f t="shared" si="12"/>
        <v>106</v>
      </c>
      <c r="W29">
        <f t="shared" si="12"/>
        <v>0</v>
      </c>
      <c r="X29">
        <f t="shared" si="12"/>
        <v>251.5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</row>
    <row r="30" spans="1:33">
      <c r="A30" s="106" t="s">
        <v>449</v>
      </c>
      <c r="B30" s="106" t="s">
        <v>523</v>
      </c>
      <c r="C30" s="106" t="s">
        <v>524</v>
      </c>
      <c r="D30" s="106">
        <v>90</v>
      </c>
      <c r="E30" s="106" t="s">
        <v>452</v>
      </c>
      <c r="F30" s="106" t="s">
        <v>453</v>
      </c>
      <c r="G30" s="106">
        <v>2019</v>
      </c>
      <c r="H30" s="106" t="s">
        <v>493</v>
      </c>
      <c r="J30" s="106" t="s">
        <v>75</v>
      </c>
      <c r="K30" s="106" t="s">
        <v>493</v>
      </c>
      <c r="L30">
        <f t="shared" ref="L30:AG30" si="13">SUMIFS($L15:$AJ15,$L$4:$AJ$4,L$19)</f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90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f t="shared" si="13"/>
        <v>0</v>
      </c>
      <c r="AG30">
        <f t="shared" si="13"/>
        <v>0</v>
      </c>
    </row>
    <row r="31" spans="1:33">
      <c r="A31" s="106" t="s">
        <v>449</v>
      </c>
      <c r="B31" s="106" t="s">
        <v>525</v>
      </c>
      <c r="C31" s="106" t="s">
        <v>526</v>
      </c>
      <c r="D31" s="106">
        <v>252</v>
      </c>
      <c r="E31" s="106" t="s">
        <v>452</v>
      </c>
      <c r="F31" s="106" t="s">
        <v>453</v>
      </c>
      <c r="G31" s="106">
        <v>2019</v>
      </c>
      <c r="H31" s="106" t="s">
        <v>479</v>
      </c>
      <c r="J31" s="106" t="s">
        <v>71</v>
      </c>
      <c r="K31" s="106" t="s">
        <v>496</v>
      </c>
      <c r="L31">
        <f t="shared" ref="L31:AG31" si="14">SUMIFS($L16:$AJ16,$L$4:$AJ$4,L$19)</f>
        <v>102</v>
      </c>
      <c r="M31">
        <f t="shared" si="14"/>
        <v>0</v>
      </c>
      <c r="N31">
        <f t="shared" si="14"/>
        <v>32</v>
      </c>
      <c r="O31">
        <f t="shared" si="14"/>
        <v>210</v>
      </c>
      <c r="P31">
        <f t="shared" si="14"/>
        <v>0</v>
      </c>
      <c r="Q31">
        <f t="shared" si="14"/>
        <v>102</v>
      </c>
      <c r="R31">
        <f t="shared" si="14"/>
        <v>12</v>
      </c>
      <c r="S31">
        <f t="shared" si="14"/>
        <v>804</v>
      </c>
      <c r="T31">
        <f t="shared" si="14"/>
        <v>603</v>
      </c>
      <c r="U31">
        <f t="shared" si="14"/>
        <v>977</v>
      </c>
      <c r="V31">
        <f t="shared" si="14"/>
        <v>2355</v>
      </c>
      <c r="W31">
        <f t="shared" si="14"/>
        <v>2643</v>
      </c>
      <c r="X31">
        <f t="shared" si="14"/>
        <v>17021.5</v>
      </c>
      <c r="Y31">
        <f t="shared" si="14"/>
        <v>6727.5</v>
      </c>
      <c r="Z31">
        <f t="shared" si="14"/>
        <v>6169.5</v>
      </c>
      <c r="AA31">
        <f t="shared" si="14"/>
        <v>12975</v>
      </c>
      <c r="AB31">
        <f t="shared" si="14"/>
        <v>6505</v>
      </c>
      <c r="AC31">
        <f t="shared" si="14"/>
        <v>3600</v>
      </c>
      <c r="AD31">
        <f t="shared" si="14"/>
        <v>800</v>
      </c>
      <c r="AE31">
        <f t="shared" si="14"/>
        <v>1000</v>
      </c>
      <c r="AF31">
        <f t="shared" si="14"/>
        <v>0</v>
      </c>
      <c r="AG31">
        <f t="shared" si="14"/>
        <v>0</v>
      </c>
    </row>
    <row r="32" spans="1:8">
      <c r="A32" s="106" t="s">
        <v>449</v>
      </c>
      <c r="B32" s="106" t="s">
        <v>527</v>
      </c>
      <c r="C32" s="106" t="s">
        <v>528</v>
      </c>
      <c r="D32" s="106">
        <v>280</v>
      </c>
      <c r="E32" s="106" t="s">
        <v>452</v>
      </c>
      <c r="F32" s="106" t="s">
        <v>453</v>
      </c>
      <c r="G32" s="106">
        <v>2020</v>
      </c>
      <c r="H32" s="106" t="s">
        <v>464</v>
      </c>
    </row>
    <row r="33" spans="1:11">
      <c r="A33" s="106" t="s">
        <v>449</v>
      </c>
      <c r="B33" s="106" t="s">
        <v>529</v>
      </c>
      <c r="C33" s="106" t="s">
        <v>530</v>
      </c>
      <c r="D33" s="106">
        <v>402</v>
      </c>
      <c r="E33" s="106" t="s">
        <v>452</v>
      </c>
      <c r="F33" s="106" t="s">
        <v>453</v>
      </c>
      <c r="G33" s="106">
        <v>2020</v>
      </c>
      <c r="H33" s="106" t="s">
        <v>469</v>
      </c>
      <c r="K33" s="116" t="s">
        <v>531</v>
      </c>
    </row>
    <row r="34" spans="1:23">
      <c r="A34" s="106" t="s">
        <v>449</v>
      </c>
      <c r="B34" s="106" t="s">
        <v>532</v>
      </c>
      <c r="C34" s="106" t="s">
        <v>533</v>
      </c>
      <c r="D34" s="106">
        <v>300</v>
      </c>
      <c r="E34" s="106" t="s">
        <v>452</v>
      </c>
      <c r="F34" s="106" t="s">
        <v>453</v>
      </c>
      <c r="G34" s="106">
        <v>2020</v>
      </c>
      <c r="H34" s="106" t="s">
        <v>486</v>
      </c>
      <c r="L34">
        <v>2019</v>
      </c>
      <c r="M34">
        <v>2020</v>
      </c>
      <c r="N34">
        <v>2021</v>
      </c>
      <c r="O34">
        <v>2022</v>
      </c>
      <c r="P34">
        <v>2023</v>
      </c>
      <c r="Q34">
        <v>2024</v>
      </c>
      <c r="R34">
        <v>2025</v>
      </c>
      <c r="S34">
        <v>2026</v>
      </c>
      <c r="T34">
        <v>2027</v>
      </c>
      <c r="U34">
        <v>2028</v>
      </c>
      <c r="V34">
        <v>2029</v>
      </c>
      <c r="W34">
        <v>2030</v>
      </c>
    </row>
    <row r="35" spans="1:23">
      <c r="A35" s="106" t="s">
        <v>449</v>
      </c>
      <c r="B35" s="106" t="s">
        <v>516</v>
      </c>
      <c r="C35" s="106" t="s">
        <v>534</v>
      </c>
      <c r="D35" s="106">
        <v>104</v>
      </c>
      <c r="E35" s="106" t="s">
        <v>452</v>
      </c>
      <c r="F35" s="106" t="s">
        <v>453</v>
      </c>
      <c r="G35" s="106">
        <v>2020</v>
      </c>
      <c r="H35" s="106" t="s">
        <v>458</v>
      </c>
      <c r="J35" s="106" t="s">
        <v>96</v>
      </c>
      <c r="K35" s="106" t="s">
        <v>464</v>
      </c>
      <c r="L35" s="119">
        <f>SUM($L20:V20)</f>
        <v>127</v>
      </c>
      <c r="M35" s="119">
        <f>SUM($L20:W20)</f>
        <v>627</v>
      </c>
      <c r="N35" s="119">
        <f>SUM($L20:X20)</f>
        <v>3144</v>
      </c>
      <c r="O35" s="119">
        <f>SUM($L20:Y20)</f>
        <v>3452</v>
      </c>
      <c r="P35" s="119">
        <f>SUM($L20:Z20)</f>
        <v>4445</v>
      </c>
      <c r="Q35" s="119">
        <f>SUM($L20:AA20)</f>
        <v>5249</v>
      </c>
      <c r="R35" s="119">
        <f>SUM($L20:AB20)</f>
        <v>5650</v>
      </c>
      <c r="S35" s="119">
        <f>SUM($L20:AC20)</f>
        <v>6050</v>
      </c>
      <c r="T35" s="119">
        <f>SUM($L20:AD20)</f>
        <v>6050</v>
      </c>
      <c r="U35" s="119">
        <f>SUM($L20:AE20)</f>
        <v>6050</v>
      </c>
      <c r="V35" s="119">
        <f>SUM($L20:AF20)</f>
        <v>6050</v>
      </c>
      <c r="W35" s="119">
        <f>SUM($L20:AG20)</f>
        <v>6050</v>
      </c>
    </row>
    <row r="36" spans="1:23">
      <c r="A36" s="106" t="s">
        <v>449</v>
      </c>
      <c r="B36" s="106" t="s">
        <v>535</v>
      </c>
      <c r="C36" s="106" t="s">
        <v>536</v>
      </c>
      <c r="D36" s="106">
        <v>302</v>
      </c>
      <c r="E36" s="106" t="s">
        <v>452</v>
      </c>
      <c r="F36" s="106" t="s">
        <v>453</v>
      </c>
      <c r="G36" s="106">
        <v>2020</v>
      </c>
      <c r="H36" s="106" t="s">
        <v>458</v>
      </c>
      <c r="J36" s="106" t="s">
        <v>112</v>
      </c>
      <c r="K36" s="106" t="s">
        <v>467</v>
      </c>
      <c r="L36" s="119">
        <f>SUM($L21:V21)</f>
        <v>0</v>
      </c>
      <c r="M36" s="119">
        <f>SUM($L21:W21)</f>
        <v>0</v>
      </c>
      <c r="N36" s="119">
        <f>SUM($L21:X21)</f>
        <v>0</v>
      </c>
      <c r="O36" s="119">
        <f>SUM($L21:Y21)</f>
        <v>0</v>
      </c>
      <c r="P36" s="119">
        <f>SUM($L21:Z21)</f>
        <v>0</v>
      </c>
      <c r="Q36" s="119">
        <f>SUM($L21:AA21)</f>
        <v>0</v>
      </c>
      <c r="R36" s="119">
        <f>SUM($L21:AB21)</f>
        <v>200</v>
      </c>
      <c r="S36" s="119">
        <f>SUM($L21:AC21)</f>
        <v>3200</v>
      </c>
      <c r="T36" s="119">
        <f>SUM($L21:AD21)</f>
        <v>4000</v>
      </c>
      <c r="U36" s="119">
        <f>SUM($L21:AE21)</f>
        <v>4000</v>
      </c>
      <c r="V36" s="119">
        <f>SUM($L21:AF21)</f>
        <v>4000</v>
      </c>
      <c r="W36" s="119">
        <f>SUM($L21:AG21)</f>
        <v>4000</v>
      </c>
    </row>
    <row r="37" spans="1:23">
      <c r="A37" s="106" t="s">
        <v>449</v>
      </c>
      <c r="B37" s="106" t="s">
        <v>537</v>
      </c>
      <c r="C37" s="106" t="s">
        <v>538</v>
      </c>
      <c r="D37" s="106">
        <v>200</v>
      </c>
      <c r="E37" s="106" t="s">
        <v>452</v>
      </c>
      <c r="F37" s="106" t="s">
        <v>453</v>
      </c>
      <c r="G37" s="106">
        <v>2020</v>
      </c>
      <c r="H37" s="106" t="s">
        <v>458</v>
      </c>
      <c r="J37" s="106" t="s">
        <v>108</v>
      </c>
      <c r="K37" s="106" t="s">
        <v>469</v>
      </c>
      <c r="L37" s="119">
        <f>SUM($L22:V22)</f>
        <v>198</v>
      </c>
      <c r="M37" s="119">
        <f>SUM($L22:W22)</f>
        <v>600</v>
      </c>
      <c r="N37" s="119">
        <f>SUM($L22:X22)</f>
        <v>5433</v>
      </c>
      <c r="O37" s="119">
        <f>SUM($L22:Y22)</f>
        <v>7945</v>
      </c>
      <c r="P37" s="119">
        <f>SUM($L22:Z22)</f>
        <v>10508</v>
      </c>
      <c r="Q37" s="119">
        <f>SUM($L22:AA22)</f>
        <v>20065</v>
      </c>
      <c r="R37" s="119">
        <f>SUM($L22:AB22)</f>
        <v>25065</v>
      </c>
      <c r="S37" s="119">
        <f>SUM($L22:AC22)</f>
        <v>25065</v>
      </c>
      <c r="T37" s="119">
        <f>SUM($L22:AD22)</f>
        <v>25065</v>
      </c>
      <c r="U37" s="119">
        <f>SUM($L22:AE22)</f>
        <v>26065</v>
      </c>
      <c r="V37" s="119">
        <f>SUM($L22:AF22)</f>
        <v>26065</v>
      </c>
      <c r="W37" s="119">
        <f>SUM($L22:AG22)</f>
        <v>26065</v>
      </c>
    </row>
    <row r="38" spans="1:23">
      <c r="A38" s="106" t="s">
        <v>449</v>
      </c>
      <c r="B38" s="106" t="s">
        <v>539</v>
      </c>
      <c r="C38" s="106" t="s">
        <v>540</v>
      </c>
      <c r="D38" s="106">
        <v>220</v>
      </c>
      <c r="E38" s="106" t="s">
        <v>452</v>
      </c>
      <c r="F38" s="106" t="s">
        <v>453</v>
      </c>
      <c r="G38" s="106">
        <v>2020</v>
      </c>
      <c r="H38" s="106" t="s">
        <v>464</v>
      </c>
      <c r="J38" s="106" t="s">
        <v>83</v>
      </c>
      <c r="K38" s="106" t="s">
        <v>473</v>
      </c>
      <c r="L38" s="119">
        <f>SUM($L23:V23)</f>
        <v>0</v>
      </c>
      <c r="M38" s="119">
        <f>SUM($L23:W23)</f>
        <v>299</v>
      </c>
      <c r="N38" s="119">
        <f>SUM($L23:X23)</f>
        <v>949</v>
      </c>
      <c r="O38" s="119">
        <f>SUM($L23:Y23)</f>
        <v>949</v>
      </c>
      <c r="P38" s="119">
        <f>SUM($L23:Z23)</f>
        <v>1149</v>
      </c>
      <c r="Q38" s="119">
        <f>SUM($L23:AA23)</f>
        <v>1149</v>
      </c>
      <c r="R38" s="119">
        <f>SUM($L23:AB23)</f>
        <v>1549</v>
      </c>
      <c r="S38" s="119">
        <f>SUM($L23:AC23)</f>
        <v>1549</v>
      </c>
      <c r="T38" s="119">
        <f>SUM($L23:AD23)</f>
        <v>1549</v>
      </c>
      <c r="U38" s="119">
        <f>SUM($L23:AE23)</f>
        <v>1549</v>
      </c>
      <c r="V38" s="119">
        <f>SUM($L23:AF23)</f>
        <v>1549</v>
      </c>
      <c r="W38" s="119">
        <f>SUM($L23:AG23)</f>
        <v>1549</v>
      </c>
    </row>
    <row r="39" spans="1:23">
      <c r="A39" s="106" t="s">
        <v>449</v>
      </c>
      <c r="B39" s="106" t="s">
        <v>541</v>
      </c>
      <c r="C39" s="106" t="s">
        <v>542</v>
      </c>
      <c r="D39" s="106">
        <v>299</v>
      </c>
      <c r="E39" s="106" t="s">
        <v>452</v>
      </c>
      <c r="F39" s="106" t="s">
        <v>453</v>
      </c>
      <c r="G39" s="106">
        <v>2020</v>
      </c>
      <c r="H39" s="106" t="s">
        <v>473</v>
      </c>
      <c r="J39" s="106" t="s">
        <v>100</v>
      </c>
      <c r="K39" s="106" t="s">
        <v>476</v>
      </c>
      <c r="L39" s="119">
        <f>SUM($L24:V24)</f>
        <v>0</v>
      </c>
      <c r="M39" s="119">
        <f>SUM($L24:W24)</f>
        <v>0</v>
      </c>
      <c r="N39" s="119">
        <f>SUM($L24:X24)</f>
        <v>604</v>
      </c>
      <c r="O39" s="119">
        <f>SUM($L24:Y24)</f>
        <v>3107.5</v>
      </c>
      <c r="P39" s="119">
        <f>SUM($L24:Z24)</f>
        <v>4210</v>
      </c>
      <c r="Q39" s="119">
        <f>SUM($L24:AA24)</f>
        <v>4720</v>
      </c>
      <c r="R39" s="119">
        <f>SUM($L24:AB24)</f>
        <v>4720</v>
      </c>
      <c r="S39" s="119">
        <f>SUM($L24:AC24)</f>
        <v>4720</v>
      </c>
      <c r="T39" s="119">
        <f>SUM($L24:AD24)</f>
        <v>4720</v>
      </c>
      <c r="U39" s="119">
        <f>SUM($L24:AE24)</f>
        <v>4720</v>
      </c>
      <c r="V39" s="119">
        <f>SUM($L24:AF24)</f>
        <v>4720</v>
      </c>
      <c r="W39" s="119">
        <f>SUM($L24:AG24)</f>
        <v>4720</v>
      </c>
    </row>
    <row r="40" spans="1:23">
      <c r="A40" s="106" t="s">
        <v>449</v>
      </c>
      <c r="B40" s="106" t="s">
        <v>543</v>
      </c>
      <c r="C40" s="106" t="s">
        <v>544</v>
      </c>
      <c r="D40" s="106">
        <v>302</v>
      </c>
      <c r="E40" s="106" t="s">
        <v>452</v>
      </c>
      <c r="F40" s="106" t="s">
        <v>453</v>
      </c>
      <c r="G40" s="106">
        <v>2020</v>
      </c>
      <c r="H40" s="106" t="s">
        <v>458</v>
      </c>
      <c r="J40" s="106" t="s">
        <v>92</v>
      </c>
      <c r="K40" s="106" t="s">
        <v>479</v>
      </c>
      <c r="L40" s="119">
        <f>SUM($L25:V25)</f>
        <v>252</v>
      </c>
      <c r="M40" s="119">
        <f>SUM($L25:W25)</f>
        <v>486</v>
      </c>
      <c r="N40" s="119">
        <f>SUM($L25:X25)</f>
        <v>2021</v>
      </c>
      <c r="O40" s="119">
        <f>SUM($L25:Y25)</f>
        <v>3122</v>
      </c>
      <c r="P40" s="119">
        <f>SUM($L25:Z25)</f>
        <v>4227</v>
      </c>
      <c r="Q40" s="119">
        <f>SUM($L25:AA25)</f>
        <v>5031</v>
      </c>
      <c r="R40" s="119">
        <f>SUM($L25:AB25)</f>
        <v>5535</v>
      </c>
      <c r="S40" s="119">
        <f>SUM($L25:AC25)</f>
        <v>5535</v>
      </c>
      <c r="T40" s="119">
        <f>SUM($L25:AD25)</f>
        <v>5535</v>
      </c>
      <c r="U40" s="119">
        <f>SUM($L25:AE25)</f>
        <v>5535</v>
      </c>
      <c r="V40" s="119">
        <f>SUM($L25:AF25)</f>
        <v>5535</v>
      </c>
      <c r="W40" s="119">
        <f>SUM($L25:AG25)</f>
        <v>5535</v>
      </c>
    </row>
    <row r="41" spans="1:23">
      <c r="A41" s="106" t="s">
        <v>449</v>
      </c>
      <c r="B41" s="106" t="s">
        <v>545</v>
      </c>
      <c r="C41" s="106" t="s">
        <v>546</v>
      </c>
      <c r="D41" s="106">
        <v>234</v>
      </c>
      <c r="E41" s="106" t="s">
        <v>452</v>
      </c>
      <c r="F41" s="106" t="s">
        <v>453</v>
      </c>
      <c r="G41" s="106">
        <v>2020</v>
      </c>
      <c r="H41" s="106" t="s">
        <v>479</v>
      </c>
      <c r="J41" s="106" t="s">
        <v>482</v>
      </c>
      <c r="K41" s="106" t="s">
        <v>483</v>
      </c>
      <c r="L41" s="119">
        <f>SUM($L26:V26)</f>
        <v>0</v>
      </c>
      <c r="M41" s="119">
        <f>SUM($L26:W26)</f>
        <v>0</v>
      </c>
      <c r="N41" s="119">
        <f>SUM($L26:X26)</f>
        <v>0</v>
      </c>
      <c r="O41" s="119">
        <f>SUM($L26:Y26)</f>
        <v>0</v>
      </c>
      <c r="P41" s="119">
        <f>SUM($L26:Z26)</f>
        <v>0</v>
      </c>
      <c r="Q41" s="119">
        <f>SUM($L26:AA26)</f>
        <v>0</v>
      </c>
      <c r="R41" s="119">
        <f>SUM($L26:AB26)</f>
        <v>0</v>
      </c>
      <c r="S41" s="119">
        <f>SUM($L26:AC26)</f>
        <v>0</v>
      </c>
      <c r="T41" s="119">
        <f>SUM($L26:AD26)</f>
        <v>0</v>
      </c>
      <c r="U41" s="119">
        <f>SUM($L26:AE26)</f>
        <v>0</v>
      </c>
      <c r="V41" s="119">
        <f>SUM($L26:AF26)</f>
        <v>0</v>
      </c>
      <c r="W41" s="119">
        <f>SUM($L26:AG26)</f>
        <v>0</v>
      </c>
    </row>
    <row r="42" spans="1:23">
      <c r="A42" s="106" t="s">
        <v>449</v>
      </c>
      <c r="B42" s="106" t="s">
        <v>547</v>
      </c>
      <c r="C42" s="106" t="s">
        <v>548</v>
      </c>
      <c r="D42" s="106">
        <v>206</v>
      </c>
      <c r="E42" s="106" t="s">
        <v>452</v>
      </c>
      <c r="F42" s="106" t="s">
        <v>453</v>
      </c>
      <c r="G42" s="106">
        <v>2021</v>
      </c>
      <c r="H42" s="106" t="s">
        <v>458</v>
      </c>
      <c r="J42" s="106" t="s">
        <v>77</v>
      </c>
      <c r="K42" s="106" t="s">
        <v>486</v>
      </c>
      <c r="L42" s="119">
        <f>SUM($L27:V27)</f>
        <v>0</v>
      </c>
      <c r="M42" s="119">
        <f>SUM($L27:W27)</f>
        <v>300</v>
      </c>
      <c r="N42" s="119">
        <f>SUM($L27:X27)</f>
        <v>300</v>
      </c>
      <c r="O42" s="119">
        <f>SUM($L27:Y27)</f>
        <v>300</v>
      </c>
      <c r="P42" s="119">
        <f>SUM($L27:Z27)</f>
        <v>300</v>
      </c>
      <c r="Q42" s="119">
        <f>SUM($L27:AA27)</f>
        <v>300</v>
      </c>
      <c r="R42" s="119">
        <f>SUM($L27:AB27)</f>
        <v>300</v>
      </c>
      <c r="S42" s="119">
        <f>SUM($L27:AC27)</f>
        <v>300</v>
      </c>
      <c r="T42" s="119">
        <f>SUM($L27:AD27)</f>
        <v>300</v>
      </c>
      <c r="U42" s="119">
        <f>SUM($L27:AE27)</f>
        <v>300</v>
      </c>
      <c r="V42" s="119">
        <f>SUM($L27:AF27)</f>
        <v>300</v>
      </c>
      <c r="W42" s="119">
        <f>SUM($L27:AG27)</f>
        <v>300</v>
      </c>
    </row>
    <row r="43" spans="1:23">
      <c r="A43" s="106" t="s">
        <v>449</v>
      </c>
      <c r="B43" s="106" t="s">
        <v>549</v>
      </c>
      <c r="C43" s="106" t="s">
        <v>550</v>
      </c>
      <c r="D43" s="106">
        <v>240</v>
      </c>
      <c r="E43" s="106" t="s">
        <v>452</v>
      </c>
      <c r="F43" s="106" t="s">
        <v>453</v>
      </c>
      <c r="G43" s="106">
        <v>2021</v>
      </c>
      <c r="H43" s="106" t="s">
        <v>464</v>
      </c>
      <c r="J43" s="106" t="s">
        <v>90</v>
      </c>
      <c r="K43" s="106" t="s">
        <v>458</v>
      </c>
      <c r="L43" s="119">
        <f>SUM($L28:V28)</f>
        <v>4104</v>
      </c>
      <c r="M43" s="119">
        <f>SUM($L28:W28)</f>
        <v>5012</v>
      </c>
      <c r="N43" s="119">
        <f>SUM($L28:X28)</f>
        <v>11643</v>
      </c>
      <c r="O43" s="119">
        <f>SUM($L28:Y28)</f>
        <v>11946</v>
      </c>
      <c r="P43" s="119">
        <f>SUM($L28:Z28)</f>
        <v>12152</v>
      </c>
      <c r="Q43" s="119">
        <f>SUM($L28:AA28)</f>
        <v>13452</v>
      </c>
      <c r="R43" s="119">
        <f>SUM($L28:AB28)</f>
        <v>13452</v>
      </c>
      <c r="S43" s="119">
        <f>SUM($L28:AC28)</f>
        <v>13652</v>
      </c>
      <c r="T43" s="119">
        <f>SUM($L28:AD28)</f>
        <v>13652</v>
      </c>
      <c r="U43" s="119">
        <f>SUM($L28:AE28)</f>
        <v>13652</v>
      </c>
      <c r="V43" s="119">
        <f>SUM($L28:AF28)</f>
        <v>13652</v>
      </c>
      <c r="W43" s="119">
        <f>SUM($L28:AG28)</f>
        <v>13652</v>
      </c>
    </row>
    <row r="44" spans="1:23">
      <c r="A44" s="106" t="s">
        <v>449</v>
      </c>
      <c r="B44" s="106" t="s">
        <v>551</v>
      </c>
      <c r="C44" s="106" t="s">
        <v>552</v>
      </c>
      <c r="D44" s="106">
        <v>34</v>
      </c>
      <c r="E44" s="106" t="s">
        <v>452</v>
      </c>
      <c r="F44" s="106" t="s">
        <v>453</v>
      </c>
      <c r="G44" s="106">
        <v>2021</v>
      </c>
      <c r="H44" s="106" t="s">
        <v>464</v>
      </c>
      <c r="J44" s="106" t="s">
        <v>88</v>
      </c>
      <c r="K44" s="106" t="s">
        <v>454</v>
      </c>
      <c r="L44" s="119">
        <f>SUM($L29:V29)</f>
        <v>426</v>
      </c>
      <c r="M44" s="119">
        <f>SUM($L29:W29)</f>
        <v>426</v>
      </c>
      <c r="N44" s="119">
        <f>SUM($L29:X29)</f>
        <v>677.5</v>
      </c>
      <c r="O44" s="119">
        <f>SUM($L29:Y29)</f>
        <v>677.5</v>
      </c>
      <c r="P44" s="119">
        <f>SUM($L29:Z29)</f>
        <v>677.5</v>
      </c>
      <c r="Q44" s="119">
        <f>SUM($L29:AA29)</f>
        <v>677.5</v>
      </c>
      <c r="R44" s="119">
        <f>SUM($L29:AB29)</f>
        <v>677.5</v>
      </c>
      <c r="S44" s="119">
        <f>SUM($L29:AC29)</f>
        <v>677.5</v>
      </c>
      <c r="T44" s="119">
        <f>SUM($L29:AD29)</f>
        <v>677.5</v>
      </c>
      <c r="U44" s="119">
        <f>SUM($L29:AE29)</f>
        <v>677.5</v>
      </c>
      <c r="V44" s="119">
        <f>SUM($L29:AF29)</f>
        <v>677.5</v>
      </c>
      <c r="W44" s="119">
        <f>SUM($L29:AG29)</f>
        <v>677.5</v>
      </c>
    </row>
    <row r="45" spans="1:23">
      <c r="A45" s="106" t="s">
        <v>449</v>
      </c>
      <c r="B45" s="106" t="s">
        <v>474</v>
      </c>
      <c r="C45" s="106" t="s">
        <v>553</v>
      </c>
      <c r="D45" s="106">
        <v>210</v>
      </c>
      <c r="E45" s="106" t="s">
        <v>452</v>
      </c>
      <c r="F45" s="106" t="s">
        <v>453</v>
      </c>
      <c r="G45" s="106">
        <v>2021</v>
      </c>
      <c r="H45" s="106" t="s">
        <v>464</v>
      </c>
      <c r="J45" s="106" t="s">
        <v>75</v>
      </c>
      <c r="K45" s="106" t="s">
        <v>493</v>
      </c>
      <c r="L45" s="119">
        <f>SUM($L30:V30)</f>
        <v>90</v>
      </c>
      <c r="M45" s="119">
        <f>SUM($L30:W30)</f>
        <v>90</v>
      </c>
      <c r="N45" s="119">
        <f>SUM($L30:X30)</f>
        <v>90</v>
      </c>
      <c r="O45" s="119">
        <f>SUM($L30:Y30)</f>
        <v>90</v>
      </c>
      <c r="P45" s="119">
        <f>SUM($L30:Z30)</f>
        <v>90</v>
      </c>
      <c r="Q45" s="119">
        <f>SUM($L30:AA30)</f>
        <v>90</v>
      </c>
      <c r="R45" s="119">
        <f>SUM($L30:AB30)</f>
        <v>90</v>
      </c>
      <c r="S45" s="119">
        <f>SUM($L30:AC30)</f>
        <v>90</v>
      </c>
      <c r="T45" s="119">
        <f>SUM($L30:AD30)</f>
        <v>90</v>
      </c>
      <c r="U45" s="119">
        <f>SUM($L30:AE30)</f>
        <v>90</v>
      </c>
      <c r="V45" s="119">
        <f>SUM($L30:AF30)</f>
        <v>90</v>
      </c>
      <c r="W45" s="119">
        <f>SUM($L30:AG30)</f>
        <v>90</v>
      </c>
    </row>
    <row r="46" spans="1:23">
      <c r="A46" s="106" t="s">
        <v>449</v>
      </c>
      <c r="B46" s="106" t="s">
        <v>474</v>
      </c>
      <c r="C46" s="106" t="s">
        <v>554</v>
      </c>
      <c r="D46" s="106">
        <v>246</v>
      </c>
      <c r="E46" s="106" t="s">
        <v>452</v>
      </c>
      <c r="F46" s="106" t="s">
        <v>453</v>
      </c>
      <c r="G46" s="106">
        <v>2021</v>
      </c>
      <c r="H46" s="106" t="s">
        <v>464</v>
      </c>
      <c r="J46" s="106" t="s">
        <v>71</v>
      </c>
      <c r="K46" s="106" t="s">
        <v>496</v>
      </c>
      <c r="L46" s="119">
        <f>SUM($L31:V31)</f>
        <v>5197</v>
      </c>
      <c r="M46" s="119">
        <f>SUM($L31:W31)</f>
        <v>7840</v>
      </c>
      <c r="N46" s="119">
        <f>SUM($L31:X31)</f>
        <v>24861.5</v>
      </c>
      <c r="O46" s="119">
        <f>SUM($L31:Y31)</f>
        <v>31589</v>
      </c>
      <c r="P46" s="119">
        <f>SUM($L31:Z31)</f>
        <v>37758.5</v>
      </c>
      <c r="Q46" s="119">
        <f>SUM($L31:AA31)</f>
        <v>50733.5</v>
      </c>
      <c r="R46" s="119">
        <f>SUM($L31:AB31)</f>
        <v>57238.5</v>
      </c>
      <c r="S46" s="119">
        <f>SUM($L31:AC31)</f>
        <v>60838.5</v>
      </c>
      <c r="T46" s="119">
        <f>SUM($L31:AD31)</f>
        <v>61638.5</v>
      </c>
      <c r="U46" s="119">
        <f>SUM($L31:AE31)</f>
        <v>62638.5</v>
      </c>
      <c r="V46" s="119">
        <f>SUM($L31:AF31)</f>
        <v>62638.5</v>
      </c>
      <c r="W46" s="119">
        <f>SUM($L31:AG31)</f>
        <v>62638.5</v>
      </c>
    </row>
    <row r="47" spans="1:8">
      <c r="A47" s="106" t="s">
        <v>449</v>
      </c>
      <c r="B47" s="106" t="s">
        <v>555</v>
      </c>
      <c r="C47" s="106" t="s">
        <v>556</v>
      </c>
      <c r="D47" s="106">
        <v>196</v>
      </c>
      <c r="E47" s="106" t="s">
        <v>452</v>
      </c>
      <c r="F47" s="106" t="s">
        <v>453</v>
      </c>
      <c r="G47" s="106">
        <v>2021</v>
      </c>
      <c r="H47" s="106" t="s">
        <v>464</v>
      </c>
    </row>
    <row r="48" spans="1:8">
      <c r="A48" s="106" t="s">
        <v>449</v>
      </c>
      <c r="B48" s="106" t="s">
        <v>557</v>
      </c>
      <c r="C48" s="106" t="s">
        <v>558</v>
      </c>
      <c r="D48" s="106">
        <v>300</v>
      </c>
      <c r="E48" s="106" t="s">
        <v>452</v>
      </c>
      <c r="F48" s="106" t="s">
        <v>453</v>
      </c>
      <c r="G48" s="106">
        <v>2021</v>
      </c>
      <c r="H48" s="106" t="s">
        <v>464</v>
      </c>
    </row>
    <row r="49" spans="1:8">
      <c r="A49" s="106" t="s">
        <v>449</v>
      </c>
      <c r="B49" s="106" t="s">
        <v>559</v>
      </c>
      <c r="C49" s="106" t="s">
        <v>560</v>
      </c>
      <c r="D49" s="106">
        <v>496</v>
      </c>
      <c r="E49" s="106" t="s">
        <v>452</v>
      </c>
      <c r="F49" s="106" t="s">
        <v>453</v>
      </c>
      <c r="G49" s="106">
        <v>2021</v>
      </c>
      <c r="H49" s="106" t="s">
        <v>464</v>
      </c>
    </row>
    <row r="50" spans="1:8">
      <c r="A50" s="106" t="s">
        <v>449</v>
      </c>
      <c r="B50" s="106" t="s">
        <v>561</v>
      </c>
      <c r="C50" s="106" t="s">
        <v>562</v>
      </c>
      <c r="D50" s="106">
        <v>299</v>
      </c>
      <c r="E50" s="106" t="s">
        <v>452</v>
      </c>
      <c r="F50" s="106" t="s">
        <v>453</v>
      </c>
      <c r="G50" s="106">
        <v>2021</v>
      </c>
      <c r="H50" s="106" t="s">
        <v>464</v>
      </c>
    </row>
    <row r="51" spans="1:8">
      <c r="A51" s="106" t="s">
        <v>449</v>
      </c>
      <c r="B51" s="106" t="s">
        <v>563</v>
      </c>
      <c r="C51" s="106" t="s">
        <v>564</v>
      </c>
      <c r="D51" s="106">
        <v>250</v>
      </c>
      <c r="E51" s="106" t="s">
        <v>452</v>
      </c>
      <c r="F51" s="106" t="s">
        <v>453</v>
      </c>
      <c r="G51" s="106">
        <v>2021</v>
      </c>
      <c r="H51" s="106" t="s">
        <v>469</v>
      </c>
    </row>
    <row r="52" spans="1:8">
      <c r="A52" s="106" t="s">
        <v>449</v>
      </c>
      <c r="B52" s="106" t="s">
        <v>565</v>
      </c>
      <c r="C52" s="106" t="s">
        <v>566</v>
      </c>
      <c r="D52" s="106">
        <v>316</v>
      </c>
      <c r="E52" s="106" t="s">
        <v>452</v>
      </c>
      <c r="F52" s="106" t="s">
        <v>453</v>
      </c>
      <c r="G52" s="106">
        <v>2021</v>
      </c>
      <c r="H52" s="106" t="s">
        <v>469</v>
      </c>
    </row>
    <row r="53" spans="1:8">
      <c r="A53" s="106" t="s">
        <v>449</v>
      </c>
      <c r="B53" s="106" t="s">
        <v>567</v>
      </c>
      <c r="C53" s="106" t="s">
        <v>568</v>
      </c>
      <c r="D53" s="106">
        <v>245</v>
      </c>
      <c r="E53" s="106" t="s">
        <v>452</v>
      </c>
      <c r="F53" s="106" t="s">
        <v>453</v>
      </c>
      <c r="G53" s="106">
        <v>2021</v>
      </c>
      <c r="H53" s="106" t="s">
        <v>469</v>
      </c>
    </row>
    <row r="54" spans="1:8">
      <c r="A54" s="106" t="s">
        <v>449</v>
      </c>
      <c r="B54" s="106" t="s">
        <v>569</v>
      </c>
      <c r="C54" s="106" t="s">
        <v>570</v>
      </c>
      <c r="D54" s="106">
        <v>500</v>
      </c>
      <c r="E54" s="106" t="s">
        <v>452</v>
      </c>
      <c r="F54" s="106" t="s">
        <v>453</v>
      </c>
      <c r="G54" s="106">
        <v>2021</v>
      </c>
      <c r="H54" s="106" t="s">
        <v>469</v>
      </c>
    </row>
    <row r="55" spans="1:8">
      <c r="A55" s="106" t="s">
        <v>449</v>
      </c>
      <c r="B55" s="106" t="s">
        <v>571</v>
      </c>
      <c r="C55" s="106" t="s">
        <v>572</v>
      </c>
      <c r="D55" s="106">
        <v>302</v>
      </c>
      <c r="E55" s="106" t="s">
        <v>452</v>
      </c>
      <c r="F55" s="106" t="s">
        <v>453</v>
      </c>
      <c r="G55" s="106">
        <v>2021</v>
      </c>
      <c r="H55" s="106" t="s">
        <v>469</v>
      </c>
    </row>
    <row r="56" spans="1:8">
      <c r="A56" s="106" t="s">
        <v>449</v>
      </c>
      <c r="B56" s="106" t="s">
        <v>573</v>
      </c>
      <c r="C56" s="106" t="s">
        <v>574</v>
      </c>
      <c r="D56" s="106">
        <v>302</v>
      </c>
      <c r="E56" s="106" t="s">
        <v>452</v>
      </c>
      <c r="F56" s="106" t="s">
        <v>453</v>
      </c>
      <c r="G56" s="106">
        <v>2021</v>
      </c>
      <c r="H56" s="106" t="s">
        <v>469</v>
      </c>
    </row>
    <row r="57" spans="1:8">
      <c r="A57" s="106" t="s">
        <v>449</v>
      </c>
      <c r="B57" s="106" t="s">
        <v>575</v>
      </c>
      <c r="C57" s="106" t="s">
        <v>576</v>
      </c>
      <c r="D57" s="106">
        <v>300</v>
      </c>
      <c r="E57" s="106" t="s">
        <v>452</v>
      </c>
      <c r="F57" s="106" t="s">
        <v>453</v>
      </c>
      <c r="G57" s="106">
        <v>2021</v>
      </c>
      <c r="H57" s="106" t="s">
        <v>469</v>
      </c>
    </row>
    <row r="58" spans="1:8">
      <c r="A58" s="106" t="s">
        <v>449</v>
      </c>
      <c r="B58" s="106" t="s">
        <v>577</v>
      </c>
      <c r="C58" s="106" t="s">
        <v>578</v>
      </c>
      <c r="D58" s="106">
        <v>400</v>
      </c>
      <c r="E58" s="106" t="s">
        <v>452</v>
      </c>
      <c r="F58" s="106" t="s">
        <v>453</v>
      </c>
      <c r="G58" s="106">
        <v>2021</v>
      </c>
      <c r="H58" s="106" t="s">
        <v>469</v>
      </c>
    </row>
    <row r="59" spans="1:8">
      <c r="A59" s="106" t="s">
        <v>449</v>
      </c>
      <c r="B59" s="106" t="s">
        <v>577</v>
      </c>
      <c r="C59" s="106" t="s">
        <v>579</v>
      </c>
      <c r="D59" s="106">
        <v>400</v>
      </c>
      <c r="E59" s="106" t="s">
        <v>452</v>
      </c>
      <c r="F59" s="106" t="s">
        <v>453</v>
      </c>
      <c r="G59" s="106">
        <v>2021</v>
      </c>
      <c r="H59" s="106" t="s">
        <v>469</v>
      </c>
    </row>
    <row r="60" spans="1:8">
      <c r="A60" s="106" t="s">
        <v>449</v>
      </c>
      <c r="B60" s="106" t="s">
        <v>577</v>
      </c>
      <c r="C60" s="106" t="s">
        <v>580</v>
      </c>
      <c r="D60" s="106">
        <v>301</v>
      </c>
      <c r="E60" s="106" t="s">
        <v>452</v>
      </c>
      <c r="F60" s="106" t="s">
        <v>453</v>
      </c>
      <c r="G60" s="106">
        <v>2021</v>
      </c>
      <c r="H60" s="106" t="s">
        <v>469</v>
      </c>
    </row>
    <row r="61" spans="1:8">
      <c r="A61" s="106" t="s">
        <v>449</v>
      </c>
      <c r="B61" s="106" t="s">
        <v>577</v>
      </c>
      <c r="C61" s="106" t="s">
        <v>581</v>
      </c>
      <c r="D61" s="106">
        <v>303</v>
      </c>
      <c r="E61" s="106" t="s">
        <v>452</v>
      </c>
      <c r="F61" s="106" t="s">
        <v>453</v>
      </c>
      <c r="G61" s="106">
        <v>2021</v>
      </c>
      <c r="H61" s="106" t="s">
        <v>469</v>
      </c>
    </row>
    <row r="62" spans="1:8">
      <c r="A62" s="106" t="s">
        <v>449</v>
      </c>
      <c r="B62" s="106" t="s">
        <v>577</v>
      </c>
      <c r="C62" s="106" t="s">
        <v>582</v>
      </c>
      <c r="D62" s="106">
        <v>302</v>
      </c>
      <c r="E62" s="106" t="s">
        <v>452</v>
      </c>
      <c r="F62" s="106" t="s">
        <v>453</v>
      </c>
      <c r="G62" s="106">
        <v>2021</v>
      </c>
      <c r="H62" s="106" t="s">
        <v>469</v>
      </c>
    </row>
    <row r="63" spans="1:8">
      <c r="A63" s="106" t="s">
        <v>449</v>
      </c>
      <c r="B63" s="106" t="s">
        <v>510</v>
      </c>
      <c r="C63" s="106" t="s">
        <v>583</v>
      </c>
      <c r="D63" s="106">
        <v>200</v>
      </c>
      <c r="E63" s="106" t="s">
        <v>452</v>
      </c>
      <c r="F63" s="106" t="s">
        <v>453</v>
      </c>
      <c r="G63" s="106">
        <v>2021</v>
      </c>
      <c r="H63" s="106" t="s">
        <v>469</v>
      </c>
    </row>
    <row r="64" spans="1:8">
      <c r="A64" s="106" t="s">
        <v>449</v>
      </c>
      <c r="B64" s="106" t="s">
        <v>584</v>
      </c>
      <c r="C64" s="106" t="s">
        <v>585</v>
      </c>
      <c r="D64" s="106">
        <v>200</v>
      </c>
      <c r="E64" s="106" t="s">
        <v>452</v>
      </c>
      <c r="F64" s="106" t="s">
        <v>453</v>
      </c>
      <c r="G64" s="106">
        <v>2021</v>
      </c>
      <c r="H64" s="106" t="s">
        <v>469</v>
      </c>
    </row>
    <row r="65" spans="1:8">
      <c r="A65" s="106" t="s">
        <v>449</v>
      </c>
      <c r="B65" s="106" t="s">
        <v>586</v>
      </c>
      <c r="C65" s="106" t="s">
        <v>587</v>
      </c>
      <c r="D65" s="106">
        <v>90</v>
      </c>
      <c r="E65" s="106" t="s">
        <v>452</v>
      </c>
      <c r="F65" s="106" t="s">
        <v>453</v>
      </c>
      <c r="G65" s="106">
        <v>2021</v>
      </c>
      <c r="H65" s="106" t="s">
        <v>469</v>
      </c>
    </row>
    <row r="66" spans="1:8">
      <c r="A66" s="106" t="s">
        <v>449</v>
      </c>
      <c r="B66" s="106" t="s">
        <v>588</v>
      </c>
      <c r="C66" s="106" t="s">
        <v>589</v>
      </c>
      <c r="D66" s="106">
        <v>120</v>
      </c>
      <c r="E66" s="106" t="s">
        <v>452</v>
      </c>
      <c r="F66" s="106" t="s">
        <v>453</v>
      </c>
      <c r="G66" s="106">
        <v>2021</v>
      </c>
      <c r="H66" s="106" t="s">
        <v>469</v>
      </c>
    </row>
    <row r="67" spans="1:8">
      <c r="A67" s="106" t="s">
        <v>449</v>
      </c>
      <c r="B67" s="106" t="s">
        <v>590</v>
      </c>
      <c r="C67" s="106" t="s">
        <v>591</v>
      </c>
      <c r="D67" s="106">
        <v>302</v>
      </c>
      <c r="E67" s="106" t="s">
        <v>452</v>
      </c>
      <c r="F67" s="106" t="s">
        <v>453</v>
      </c>
      <c r="G67" s="106">
        <v>2021</v>
      </c>
      <c r="H67" s="106" t="s">
        <v>469</v>
      </c>
    </row>
    <row r="68" spans="1:8">
      <c r="A68" s="106" t="s">
        <v>449</v>
      </c>
      <c r="B68" s="106" t="s">
        <v>592</v>
      </c>
      <c r="C68" s="106" t="s">
        <v>593</v>
      </c>
      <c r="D68" s="106">
        <v>350</v>
      </c>
      <c r="E68" s="106" t="s">
        <v>452</v>
      </c>
      <c r="F68" s="106" t="s">
        <v>453</v>
      </c>
      <c r="G68" s="106">
        <v>2021</v>
      </c>
      <c r="H68" s="106" t="s">
        <v>473</v>
      </c>
    </row>
    <row r="69" spans="1:8">
      <c r="A69" s="106" t="s">
        <v>449</v>
      </c>
      <c r="B69" s="106" t="s">
        <v>594</v>
      </c>
      <c r="C69" s="106" t="s">
        <v>595</v>
      </c>
      <c r="D69" s="106">
        <v>300</v>
      </c>
      <c r="E69" s="106" t="s">
        <v>452</v>
      </c>
      <c r="F69" s="106" t="s">
        <v>453</v>
      </c>
      <c r="G69" s="106">
        <v>2021</v>
      </c>
      <c r="H69" s="106" t="s">
        <v>473</v>
      </c>
    </row>
    <row r="70" spans="1:8">
      <c r="A70" s="106" t="s">
        <v>449</v>
      </c>
      <c r="B70" s="106" t="s">
        <v>596</v>
      </c>
      <c r="C70" s="106" t="s">
        <v>597</v>
      </c>
      <c r="D70" s="106">
        <v>300</v>
      </c>
      <c r="E70" s="106" t="s">
        <v>452</v>
      </c>
      <c r="F70" s="106" t="s">
        <v>453</v>
      </c>
      <c r="G70" s="106">
        <v>2021</v>
      </c>
      <c r="H70" s="106" t="s">
        <v>458</v>
      </c>
    </row>
    <row r="71" spans="1:8">
      <c r="A71" s="106" t="s">
        <v>449</v>
      </c>
      <c r="B71" s="106" t="s">
        <v>598</v>
      </c>
      <c r="C71" s="106" t="s">
        <v>599</v>
      </c>
      <c r="D71" s="106">
        <v>155</v>
      </c>
      <c r="E71" s="106" t="s">
        <v>452</v>
      </c>
      <c r="F71" s="106" t="s">
        <v>453</v>
      </c>
      <c r="G71" s="106">
        <v>2021</v>
      </c>
      <c r="H71" s="106" t="s">
        <v>458</v>
      </c>
    </row>
    <row r="72" spans="1:8">
      <c r="A72" s="106" t="s">
        <v>449</v>
      </c>
      <c r="B72" s="106" t="s">
        <v>600</v>
      </c>
      <c r="C72" s="106" t="s">
        <v>601</v>
      </c>
      <c r="D72" s="106">
        <v>300</v>
      </c>
      <c r="E72" s="106" t="s">
        <v>452</v>
      </c>
      <c r="F72" s="106" t="s">
        <v>453</v>
      </c>
      <c r="G72" s="106">
        <v>2021</v>
      </c>
      <c r="H72" s="106" t="s">
        <v>458</v>
      </c>
    </row>
    <row r="73" spans="1:8">
      <c r="A73" s="106" t="s">
        <v>449</v>
      </c>
      <c r="B73" s="106" t="s">
        <v>602</v>
      </c>
      <c r="C73" s="106" t="s">
        <v>603</v>
      </c>
      <c r="D73" s="106">
        <v>252</v>
      </c>
      <c r="E73" s="106" t="s">
        <v>452</v>
      </c>
      <c r="F73" s="106" t="s">
        <v>453</v>
      </c>
      <c r="G73" s="106">
        <v>2021</v>
      </c>
      <c r="H73" s="106" t="s">
        <v>458</v>
      </c>
    </row>
    <row r="74" spans="1:8">
      <c r="A74" s="106" t="s">
        <v>449</v>
      </c>
      <c r="B74" s="106" t="s">
        <v>602</v>
      </c>
      <c r="C74" s="106" t="s">
        <v>604</v>
      </c>
      <c r="D74" s="106">
        <v>252</v>
      </c>
      <c r="E74" s="106" t="s">
        <v>452</v>
      </c>
      <c r="F74" s="106" t="s">
        <v>453</v>
      </c>
      <c r="G74" s="106">
        <v>2021</v>
      </c>
      <c r="H74" s="106" t="s">
        <v>458</v>
      </c>
    </row>
    <row r="75" spans="1:8">
      <c r="A75" s="106" t="s">
        <v>449</v>
      </c>
      <c r="B75" s="106" t="s">
        <v>602</v>
      </c>
      <c r="C75" s="106" t="s">
        <v>605</v>
      </c>
      <c r="D75" s="106">
        <v>300</v>
      </c>
      <c r="E75" s="106" t="s">
        <v>452</v>
      </c>
      <c r="F75" s="106" t="s">
        <v>453</v>
      </c>
      <c r="G75" s="106">
        <v>2021</v>
      </c>
      <c r="H75" s="106" t="s">
        <v>458</v>
      </c>
    </row>
    <row r="76" spans="1:8">
      <c r="A76" s="106" t="s">
        <v>449</v>
      </c>
      <c r="B76" s="106" t="s">
        <v>606</v>
      </c>
      <c r="C76" s="106" t="s">
        <v>607</v>
      </c>
      <c r="D76" s="106">
        <v>200</v>
      </c>
      <c r="E76" s="106" t="s">
        <v>452</v>
      </c>
      <c r="F76" s="106" t="s">
        <v>453</v>
      </c>
      <c r="G76" s="106">
        <v>2021</v>
      </c>
      <c r="H76" s="106" t="s">
        <v>458</v>
      </c>
    </row>
    <row r="77" spans="1:8">
      <c r="A77" s="106" t="s">
        <v>449</v>
      </c>
      <c r="B77" s="106" t="s">
        <v>608</v>
      </c>
      <c r="C77" s="106" t="s">
        <v>609</v>
      </c>
      <c r="D77" s="106">
        <v>350</v>
      </c>
      <c r="E77" s="106" t="s">
        <v>452</v>
      </c>
      <c r="F77" s="106" t="s">
        <v>453</v>
      </c>
      <c r="G77" s="106">
        <v>2021</v>
      </c>
      <c r="H77" s="106" t="s">
        <v>458</v>
      </c>
    </row>
    <row r="78" spans="1:8">
      <c r="A78" s="106" t="s">
        <v>449</v>
      </c>
      <c r="B78" s="106" t="s">
        <v>610</v>
      </c>
      <c r="C78" s="106" t="s">
        <v>611</v>
      </c>
      <c r="D78" s="106">
        <v>400</v>
      </c>
      <c r="E78" s="106" t="s">
        <v>452</v>
      </c>
      <c r="F78" s="106" t="s">
        <v>453</v>
      </c>
      <c r="G78" s="106">
        <v>2021</v>
      </c>
      <c r="H78" s="106" t="s">
        <v>458</v>
      </c>
    </row>
    <row r="79" spans="1:8">
      <c r="A79" s="106" t="s">
        <v>449</v>
      </c>
      <c r="B79" s="106" t="s">
        <v>612</v>
      </c>
      <c r="C79" s="106" t="s">
        <v>613</v>
      </c>
      <c r="D79" s="106">
        <v>400</v>
      </c>
      <c r="E79" s="106" t="s">
        <v>452</v>
      </c>
      <c r="F79" s="106" t="s">
        <v>453</v>
      </c>
      <c r="G79" s="106">
        <v>2021</v>
      </c>
      <c r="H79" s="106" t="s">
        <v>458</v>
      </c>
    </row>
    <row r="80" spans="1:8">
      <c r="A80" s="106" t="s">
        <v>449</v>
      </c>
      <c r="B80" s="106" t="s">
        <v>614</v>
      </c>
      <c r="C80" s="106" t="s">
        <v>615</v>
      </c>
      <c r="D80" s="106">
        <v>300</v>
      </c>
      <c r="E80" s="106" t="s">
        <v>452</v>
      </c>
      <c r="F80" s="106" t="s">
        <v>453</v>
      </c>
      <c r="G80" s="106">
        <v>2021</v>
      </c>
      <c r="H80" s="106" t="s">
        <v>458</v>
      </c>
    </row>
    <row r="81" spans="1:8">
      <c r="A81" s="106" t="s">
        <v>449</v>
      </c>
      <c r="B81" s="106" t="s">
        <v>616</v>
      </c>
      <c r="C81" s="106" t="s">
        <v>617</v>
      </c>
      <c r="D81" s="106">
        <v>400</v>
      </c>
      <c r="E81" s="106" t="s">
        <v>452</v>
      </c>
      <c r="F81" s="106" t="s">
        <v>453</v>
      </c>
      <c r="G81" s="106">
        <v>2021</v>
      </c>
      <c r="H81" s="106" t="s">
        <v>458</v>
      </c>
    </row>
    <row r="82" spans="1:8">
      <c r="A82" s="106" t="s">
        <v>449</v>
      </c>
      <c r="B82" s="106" t="s">
        <v>618</v>
      </c>
      <c r="C82" s="106" t="s">
        <v>619</v>
      </c>
      <c r="D82" s="106">
        <v>302</v>
      </c>
      <c r="E82" s="106" t="s">
        <v>452</v>
      </c>
      <c r="F82" s="106" t="s">
        <v>453</v>
      </c>
      <c r="G82" s="106">
        <v>2021</v>
      </c>
      <c r="H82" s="106" t="s">
        <v>458</v>
      </c>
    </row>
    <row r="83" spans="1:8">
      <c r="A83" s="106" t="s">
        <v>449</v>
      </c>
      <c r="B83" s="106" t="s">
        <v>620</v>
      </c>
      <c r="C83" s="106" t="s">
        <v>621</v>
      </c>
      <c r="D83" s="106">
        <v>200</v>
      </c>
      <c r="E83" s="106" t="s">
        <v>452</v>
      </c>
      <c r="F83" s="106" t="s">
        <v>453</v>
      </c>
      <c r="G83" s="106">
        <v>2021</v>
      </c>
      <c r="H83" s="106" t="s">
        <v>458</v>
      </c>
    </row>
    <row r="84" spans="1:8">
      <c r="A84" s="106" t="s">
        <v>449</v>
      </c>
      <c r="B84" s="106" t="s">
        <v>506</v>
      </c>
      <c r="C84" s="106" t="s">
        <v>507</v>
      </c>
      <c r="D84" s="106">
        <v>50</v>
      </c>
      <c r="E84" s="106" t="s">
        <v>452</v>
      </c>
      <c r="F84" s="106" t="s">
        <v>453</v>
      </c>
      <c r="G84" s="106">
        <v>2021</v>
      </c>
      <c r="H84" s="106" t="s">
        <v>458</v>
      </c>
    </row>
    <row r="85" spans="1:8">
      <c r="A85" s="106" t="s">
        <v>449</v>
      </c>
      <c r="B85" s="106" t="s">
        <v>622</v>
      </c>
      <c r="C85" s="106" t="s">
        <v>623</v>
      </c>
      <c r="D85" s="106">
        <v>303</v>
      </c>
      <c r="E85" s="106" t="s">
        <v>452</v>
      </c>
      <c r="F85" s="106" t="s">
        <v>453</v>
      </c>
      <c r="G85" s="106">
        <v>2021</v>
      </c>
      <c r="H85" s="106" t="s">
        <v>458</v>
      </c>
    </row>
    <row r="86" spans="1:8">
      <c r="A86" s="106" t="s">
        <v>449</v>
      </c>
      <c r="B86" s="106" t="s">
        <v>624</v>
      </c>
      <c r="C86" s="106" t="s">
        <v>625</v>
      </c>
      <c r="D86" s="106">
        <v>303</v>
      </c>
      <c r="E86" s="106" t="s">
        <v>452</v>
      </c>
      <c r="F86" s="106" t="s">
        <v>453</v>
      </c>
      <c r="G86" s="106">
        <v>2021</v>
      </c>
      <c r="H86" s="106" t="s">
        <v>458</v>
      </c>
    </row>
    <row r="87" spans="1:8">
      <c r="A87" s="106" t="s">
        <v>449</v>
      </c>
      <c r="B87" s="106" t="s">
        <v>626</v>
      </c>
      <c r="C87" s="106" t="s">
        <v>627</v>
      </c>
      <c r="D87" s="106">
        <v>104</v>
      </c>
      <c r="E87" s="106" t="s">
        <v>452</v>
      </c>
      <c r="F87" s="106" t="s">
        <v>453</v>
      </c>
      <c r="G87" s="106">
        <v>2021</v>
      </c>
      <c r="H87" s="106" t="s">
        <v>458</v>
      </c>
    </row>
    <row r="88" spans="1:8">
      <c r="A88" s="106" t="s">
        <v>449</v>
      </c>
      <c r="B88" s="106" t="s">
        <v>628</v>
      </c>
      <c r="C88" s="106" t="s">
        <v>629</v>
      </c>
      <c r="D88" s="106">
        <v>302</v>
      </c>
      <c r="E88" s="106" t="s">
        <v>452</v>
      </c>
      <c r="F88" s="106" t="s">
        <v>453</v>
      </c>
      <c r="G88" s="106">
        <v>2021</v>
      </c>
      <c r="H88" s="106" t="s">
        <v>458</v>
      </c>
    </row>
    <row r="89" spans="1:8">
      <c r="A89" s="106" t="s">
        <v>449</v>
      </c>
      <c r="B89" s="106" t="s">
        <v>630</v>
      </c>
      <c r="C89" s="106" t="s">
        <v>631</v>
      </c>
      <c r="D89" s="106">
        <v>152</v>
      </c>
      <c r="E89" s="106" t="s">
        <v>452</v>
      </c>
      <c r="F89" s="106" t="s">
        <v>453</v>
      </c>
      <c r="G89" s="106">
        <v>2021</v>
      </c>
      <c r="H89" s="106" t="s">
        <v>458</v>
      </c>
    </row>
    <row r="90" spans="1:8">
      <c r="A90" s="106" t="s">
        <v>449</v>
      </c>
      <c r="B90" s="106" t="s">
        <v>632</v>
      </c>
      <c r="C90" s="106" t="s">
        <v>633</v>
      </c>
      <c r="D90" s="106">
        <v>400</v>
      </c>
      <c r="E90" s="106" t="s">
        <v>452</v>
      </c>
      <c r="F90" s="106" t="s">
        <v>453</v>
      </c>
      <c r="G90" s="106">
        <v>2021</v>
      </c>
      <c r="H90" s="106" t="s">
        <v>458</v>
      </c>
    </row>
    <row r="91" spans="1:8">
      <c r="A91" s="106" t="s">
        <v>449</v>
      </c>
      <c r="B91" s="106" t="s">
        <v>634</v>
      </c>
      <c r="C91" s="106" t="s">
        <v>635</v>
      </c>
      <c r="D91" s="106">
        <v>400</v>
      </c>
      <c r="E91" s="106" t="s">
        <v>452</v>
      </c>
      <c r="F91" s="106" t="s">
        <v>453</v>
      </c>
      <c r="G91" s="106">
        <v>2021</v>
      </c>
      <c r="H91" s="106" t="s">
        <v>458</v>
      </c>
    </row>
    <row r="92" spans="1:8">
      <c r="A92" s="106" t="s">
        <v>449</v>
      </c>
      <c r="B92" s="106" t="s">
        <v>636</v>
      </c>
      <c r="C92" s="106" t="s">
        <v>637</v>
      </c>
      <c r="D92" s="106">
        <v>302</v>
      </c>
      <c r="E92" s="106" t="s">
        <v>452</v>
      </c>
      <c r="F92" s="106" t="s">
        <v>453</v>
      </c>
      <c r="G92" s="106">
        <v>2021</v>
      </c>
      <c r="H92" s="106" t="s">
        <v>476</v>
      </c>
    </row>
    <row r="93" spans="1:8">
      <c r="A93" s="106" t="s">
        <v>449</v>
      </c>
      <c r="B93" s="106" t="s">
        <v>638</v>
      </c>
      <c r="C93" s="106" t="s">
        <v>639</v>
      </c>
      <c r="D93" s="106">
        <v>302</v>
      </c>
      <c r="E93" s="106" t="s">
        <v>452</v>
      </c>
      <c r="F93" s="106" t="s">
        <v>453</v>
      </c>
      <c r="G93" s="106">
        <v>2021</v>
      </c>
      <c r="H93" s="106" t="s">
        <v>476</v>
      </c>
    </row>
    <row r="94" spans="1:8">
      <c r="A94" s="106" t="s">
        <v>449</v>
      </c>
      <c r="B94" s="106" t="s">
        <v>450</v>
      </c>
      <c r="C94" s="106" t="s">
        <v>640</v>
      </c>
      <c r="D94" s="106">
        <v>45.5</v>
      </c>
      <c r="E94" s="106" t="s">
        <v>452</v>
      </c>
      <c r="F94" s="106" t="s">
        <v>453</v>
      </c>
      <c r="G94" s="106">
        <v>2021</v>
      </c>
      <c r="H94" s="106" t="s">
        <v>454</v>
      </c>
    </row>
    <row r="95" spans="1:8">
      <c r="A95" s="106" t="s">
        <v>449</v>
      </c>
      <c r="B95" s="106" t="s">
        <v>641</v>
      </c>
      <c r="C95" s="106" t="s">
        <v>642</v>
      </c>
      <c r="D95" s="106">
        <v>206</v>
      </c>
      <c r="E95" s="106" t="s">
        <v>452</v>
      </c>
      <c r="F95" s="106" t="s">
        <v>453</v>
      </c>
      <c r="G95" s="106">
        <v>2021</v>
      </c>
      <c r="H95" s="106" t="s">
        <v>454</v>
      </c>
    </row>
    <row r="96" spans="1:8">
      <c r="A96" s="106" t="s">
        <v>449</v>
      </c>
      <c r="B96" s="106" t="s">
        <v>643</v>
      </c>
      <c r="C96" s="106" t="s">
        <v>644</v>
      </c>
      <c r="D96" s="106">
        <v>496</v>
      </c>
      <c r="E96" s="106" t="s">
        <v>472</v>
      </c>
      <c r="F96" s="106" t="s">
        <v>453</v>
      </c>
      <c r="G96" s="106">
        <v>2021</v>
      </c>
      <c r="H96" s="106" t="s">
        <v>464</v>
      </c>
    </row>
    <row r="97" spans="1:8">
      <c r="A97" s="106" t="s">
        <v>449</v>
      </c>
      <c r="B97" s="106" t="s">
        <v>645</v>
      </c>
      <c r="C97" s="106" t="s">
        <v>646</v>
      </c>
      <c r="D97" s="106">
        <v>300</v>
      </c>
      <c r="E97" s="106" t="s">
        <v>452</v>
      </c>
      <c r="F97" s="106" t="s">
        <v>453</v>
      </c>
      <c r="G97" s="106">
        <v>2021</v>
      </c>
      <c r="H97" s="106" t="s">
        <v>479</v>
      </c>
    </row>
    <row r="98" spans="1:8">
      <c r="A98" s="106" t="s">
        <v>449</v>
      </c>
      <c r="B98" s="106" t="s">
        <v>647</v>
      </c>
      <c r="C98" s="106" t="s">
        <v>648</v>
      </c>
      <c r="D98" s="106">
        <v>300</v>
      </c>
      <c r="E98" s="106" t="s">
        <v>452</v>
      </c>
      <c r="F98" s="106" t="s">
        <v>453</v>
      </c>
      <c r="G98" s="106">
        <v>2021</v>
      </c>
      <c r="H98" s="106" t="s">
        <v>479</v>
      </c>
    </row>
    <row r="99" spans="1:8">
      <c r="A99" s="106" t="s">
        <v>449</v>
      </c>
      <c r="B99" s="106" t="s">
        <v>649</v>
      </c>
      <c r="C99" s="106" t="s">
        <v>650</v>
      </c>
      <c r="D99" s="106">
        <v>400</v>
      </c>
      <c r="E99" s="106" t="s">
        <v>452</v>
      </c>
      <c r="F99" s="106" t="s">
        <v>453</v>
      </c>
      <c r="G99" s="106">
        <v>2021</v>
      </c>
      <c r="H99" s="106" t="s">
        <v>479</v>
      </c>
    </row>
    <row r="100" spans="1:8">
      <c r="A100" s="106" t="s">
        <v>449</v>
      </c>
      <c r="B100" s="106" t="s">
        <v>651</v>
      </c>
      <c r="C100" s="106" t="s">
        <v>652</v>
      </c>
      <c r="D100" s="106">
        <v>281</v>
      </c>
      <c r="E100" s="106" t="s">
        <v>452</v>
      </c>
      <c r="F100" s="106" t="s">
        <v>453</v>
      </c>
      <c r="G100" s="106">
        <v>2021</v>
      </c>
      <c r="H100" s="106" t="s">
        <v>479</v>
      </c>
    </row>
    <row r="101" spans="1:8">
      <c r="A101" s="106" t="s">
        <v>449</v>
      </c>
      <c r="B101" s="106" t="s">
        <v>653</v>
      </c>
      <c r="C101" s="106" t="s">
        <v>654</v>
      </c>
      <c r="D101" s="106">
        <v>254</v>
      </c>
      <c r="E101" s="106" t="s">
        <v>452</v>
      </c>
      <c r="F101" s="106" t="s">
        <v>453</v>
      </c>
      <c r="G101" s="106">
        <v>2021</v>
      </c>
      <c r="H101" s="106" t="s">
        <v>479</v>
      </c>
    </row>
    <row r="102" spans="1:8">
      <c r="A102" s="106" t="s">
        <v>449</v>
      </c>
      <c r="B102" s="106" t="s">
        <v>655</v>
      </c>
      <c r="C102" s="106" t="s">
        <v>656</v>
      </c>
      <c r="D102" s="106">
        <v>300</v>
      </c>
      <c r="E102" s="106" t="s">
        <v>452</v>
      </c>
      <c r="F102" s="106" t="s">
        <v>453</v>
      </c>
      <c r="G102" s="106">
        <v>2021</v>
      </c>
      <c r="H102" s="106" t="s">
        <v>458</v>
      </c>
    </row>
    <row r="103" spans="1:8">
      <c r="A103" s="106" t="s">
        <v>449</v>
      </c>
      <c r="B103" s="106" t="s">
        <v>657</v>
      </c>
      <c r="C103" s="106" t="s">
        <v>658</v>
      </c>
      <c r="D103" s="106">
        <v>399.5</v>
      </c>
      <c r="E103" s="106" t="s">
        <v>452</v>
      </c>
      <c r="F103" s="106" t="s">
        <v>453</v>
      </c>
      <c r="G103" s="106">
        <v>2022</v>
      </c>
      <c r="H103" s="106" t="s">
        <v>476</v>
      </c>
    </row>
    <row r="104" spans="1:8">
      <c r="A104" s="106" t="s">
        <v>449</v>
      </c>
      <c r="B104" s="106" t="s">
        <v>474</v>
      </c>
      <c r="C104" s="106" t="s">
        <v>659</v>
      </c>
      <c r="D104" s="106">
        <v>308</v>
      </c>
      <c r="E104" s="106" t="s">
        <v>452</v>
      </c>
      <c r="F104" s="106" t="s">
        <v>453</v>
      </c>
      <c r="G104" s="106">
        <v>2022</v>
      </c>
      <c r="H104" s="106" t="s">
        <v>464</v>
      </c>
    </row>
    <row r="105" spans="1:8">
      <c r="A105" s="106" t="s">
        <v>449</v>
      </c>
      <c r="B105" s="106" t="s">
        <v>660</v>
      </c>
      <c r="C105" s="106" t="s">
        <v>661</v>
      </c>
      <c r="D105" s="106">
        <v>303</v>
      </c>
      <c r="E105" s="106" t="s">
        <v>452</v>
      </c>
      <c r="F105" s="106" t="s">
        <v>453</v>
      </c>
      <c r="G105" s="106">
        <v>2022</v>
      </c>
      <c r="H105" s="106" t="s">
        <v>458</v>
      </c>
    </row>
    <row r="106" spans="1:8">
      <c r="A106" s="106" t="s">
        <v>449</v>
      </c>
      <c r="B106" s="106" t="s">
        <v>662</v>
      </c>
      <c r="C106" s="106" t="s">
        <v>663</v>
      </c>
      <c r="D106" s="106">
        <v>500</v>
      </c>
      <c r="E106" s="106" t="s">
        <v>452</v>
      </c>
      <c r="F106" s="106" t="s">
        <v>453</v>
      </c>
      <c r="G106" s="106">
        <v>2022</v>
      </c>
      <c r="H106" s="106" t="s">
        <v>469</v>
      </c>
    </row>
    <row r="107" spans="1:8">
      <c r="A107" s="106" t="s">
        <v>449</v>
      </c>
      <c r="B107" s="106" t="s">
        <v>664</v>
      </c>
      <c r="C107" s="106" t="s">
        <v>665</v>
      </c>
      <c r="D107" s="106">
        <v>400</v>
      </c>
      <c r="E107" s="106" t="s">
        <v>452</v>
      </c>
      <c r="F107" s="106" t="s">
        <v>453</v>
      </c>
      <c r="G107" s="106">
        <v>2022</v>
      </c>
      <c r="H107" s="106" t="s">
        <v>469</v>
      </c>
    </row>
    <row r="108" spans="1:8">
      <c r="A108" s="106" t="s">
        <v>449</v>
      </c>
      <c r="B108" s="106" t="s">
        <v>666</v>
      </c>
      <c r="C108" s="106" t="s">
        <v>667</v>
      </c>
      <c r="D108" s="106">
        <v>503</v>
      </c>
      <c r="E108" s="106" t="s">
        <v>452</v>
      </c>
      <c r="F108" s="106" t="s">
        <v>453</v>
      </c>
      <c r="G108" s="106">
        <v>2022</v>
      </c>
      <c r="H108" s="106" t="s">
        <v>469</v>
      </c>
    </row>
    <row r="109" spans="1:8">
      <c r="A109" s="106" t="s">
        <v>449</v>
      </c>
      <c r="B109" s="106" t="s">
        <v>668</v>
      </c>
      <c r="C109" s="106" t="s">
        <v>669</v>
      </c>
      <c r="D109" s="106">
        <v>503</v>
      </c>
      <c r="E109" s="106" t="s">
        <v>452</v>
      </c>
      <c r="F109" s="106" t="s">
        <v>453</v>
      </c>
      <c r="G109" s="106">
        <v>2022</v>
      </c>
      <c r="H109" s="106" t="s">
        <v>469</v>
      </c>
    </row>
    <row r="110" spans="1:8">
      <c r="A110" s="106" t="s">
        <v>449</v>
      </c>
      <c r="B110" s="106" t="s">
        <v>670</v>
      </c>
      <c r="C110" s="106" t="s">
        <v>671</v>
      </c>
      <c r="D110" s="106">
        <v>606</v>
      </c>
      <c r="E110" s="106" t="s">
        <v>452</v>
      </c>
      <c r="F110" s="106" t="s">
        <v>453</v>
      </c>
      <c r="G110" s="106">
        <v>2022</v>
      </c>
      <c r="H110" s="106" t="s">
        <v>469</v>
      </c>
    </row>
    <row r="111" spans="1:8">
      <c r="A111" s="106" t="s">
        <v>449</v>
      </c>
      <c r="B111" s="106" t="s">
        <v>672</v>
      </c>
      <c r="C111" s="106" t="s">
        <v>673</v>
      </c>
      <c r="D111" s="106">
        <v>500</v>
      </c>
      <c r="E111" s="106" t="s">
        <v>452</v>
      </c>
      <c r="F111" s="106" t="s">
        <v>453</v>
      </c>
      <c r="G111" s="106">
        <v>2022</v>
      </c>
      <c r="H111" s="106" t="s">
        <v>476</v>
      </c>
    </row>
    <row r="112" spans="1:8">
      <c r="A112" s="106" t="s">
        <v>449</v>
      </c>
      <c r="B112" s="106" t="s">
        <v>674</v>
      </c>
      <c r="C112" s="106" t="s">
        <v>675</v>
      </c>
      <c r="D112" s="106">
        <v>501</v>
      </c>
      <c r="E112" s="106" t="s">
        <v>452</v>
      </c>
      <c r="F112" s="106" t="s">
        <v>453</v>
      </c>
      <c r="G112" s="106">
        <v>2022</v>
      </c>
      <c r="H112" s="106" t="s">
        <v>476</v>
      </c>
    </row>
    <row r="113" spans="1:8">
      <c r="A113" s="106" t="s">
        <v>449</v>
      </c>
      <c r="B113" s="106" t="s">
        <v>676</v>
      </c>
      <c r="C113" s="106" t="s">
        <v>677</v>
      </c>
      <c r="D113" s="106">
        <v>300</v>
      </c>
      <c r="E113" s="106" t="s">
        <v>452</v>
      </c>
      <c r="F113" s="106" t="s">
        <v>453</v>
      </c>
      <c r="G113" s="106">
        <v>2022</v>
      </c>
      <c r="H113" s="106" t="s">
        <v>476</v>
      </c>
    </row>
    <row r="114" spans="1:8">
      <c r="A114" s="106" t="s">
        <v>449</v>
      </c>
      <c r="B114" s="106" t="s">
        <v>678</v>
      </c>
      <c r="C114" s="106" t="s">
        <v>679</v>
      </c>
      <c r="D114" s="106">
        <v>303</v>
      </c>
      <c r="E114" s="106" t="s">
        <v>452</v>
      </c>
      <c r="F114" s="106" t="s">
        <v>453</v>
      </c>
      <c r="G114" s="106">
        <v>2022</v>
      </c>
      <c r="H114" s="106" t="s">
        <v>476</v>
      </c>
    </row>
    <row r="115" spans="1:8">
      <c r="A115" s="106" t="s">
        <v>449</v>
      </c>
      <c r="B115" s="106" t="s">
        <v>680</v>
      </c>
      <c r="C115" s="106" t="s">
        <v>681</v>
      </c>
      <c r="D115" s="106">
        <v>500</v>
      </c>
      <c r="E115" s="106" t="s">
        <v>452</v>
      </c>
      <c r="F115" s="106" t="s">
        <v>453</v>
      </c>
      <c r="G115" s="106">
        <v>2022</v>
      </c>
      <c r="H115" s="106" t="s">
        <v>476</v>
      </c>
    </row>
    <row r="116" spans="1:8">
      <c r="A116" s="106" t="s">
        <v>449</v>
      </c>
      <c r="B116" s="106" t="s">
        <v>682</v>
      </c>
      <c r="C116" s="106" t="s">
        <v>683</v>
      </c>
      <c r="D116" s="106">
        <v>400</v>
      </c>
      <c r="E116" s="106" t="s">
        <v>452</v>
      </c>
      <c r="F116" s="106" t="s">
        <v>453</v>
      </c>
      <c r="G116" s="106">
        <v>2022</v>
      </c>
      <c r="H116" s="106" t="s">
        <v>479</v>
      </c>
    </row>
    <row r="117" spans="1:8">
      <c r="A117" s="106" t="s">
        <v>449</v>
      </c>
      <c r="B117" s="106" t="s">
        <v>684</v>
      </c>
      <c r="C117" s="106" t="s">
        <v>685</v>
      </c>
      <c r="D117" s="106">
        <v>400</v>
      </c>
      <c r="E117" s="106" t="s">
        <v>452</v>
      </c>
      <c r="F117" s="106" t="s">
        <v>453</v>
      </c>
      <c r="G117" s="106">
        <v>2022</v>
      </c>
      <c r="H117" s="106" t="s">
        <v>479</v>
      </c>
    </row>
    <row r="118" spans="1:8">
      <c r="A118" s="106" t="s">
        <v>449</v>
      </c>
      <c r="B118" s="106" t="s">
        <v>686</v>
      </c>
      <c r="C118" s="106" t="s">
        <v>687</v>
      </c>
      <c r="D118" s="106">
        <v>301</v>
      </c>
      <c r="E118" s="106" t="s">
        <v>452</v>
      </c>
      <c r="F118" s="106" t="s">
        <v>453</v>
      </c>
      <c r="G118" s="106">
        <v>2022</v>
      </c>
      <c r="H118" s="106" t="s">
        <v>479</v>
      </c>
    </row>
    <row r="119" spans="1:8">
      <c r="A119" s="106" t="s">
        <v>449</v>
      </c>
      <c r="B119" s="106" t="s">
        <v>688</v>
      </c>
      <c r="C119" s="106" t="s">
        <v>689</v>
      </c>
      <c r="D119" s="106">
        <v>300</v>
      </c>
      <c r="E119" s="106" t="s">
        <v>452</v>
      </c>
      <c r="F119" s="106" t="s">
        <v>460</v>
      </c>
      <c r="G119" s="106">
        <v>2023</v>
      </c>
      <c r="H119" s="106" t="s">
        <v>464</v>
      </c>
    </row>
    <row r="120" spans="1:8">
      <c r="A120" s="106" t="s">
        <v>449</v>
      </c>
      <c r="B120" s="106" t="s">
        <v>690</v>
      </c>
      <c r="C120" s="106" t="s">
        <v>691</v>
      </c>
      <c r="D120" s="106">
        <v>111</v>
      </c>
      <c r="E120" s="106" t="s">
        <v>452</v>
      </c>
      <c r="F120" s="106" t="s">
        <v>453</v>
      </c>
      <c r="G120" s="106">
        <v>2023</v>
      </c>
      <c r="H120" s="106" t="s">
        <v>464</v>
      </c>
    </row>
    <row r="121" spans="1:8">
      <c r="A121" s="106" t="s">
        <v>449</v>
      </c>
      <c r="B121" s="106" t="s">
        <v>692</v>
      </c>
      <c r="C121" s="106" t="s">
        <v>693</v>
      </c>
      <c r="D121" s="106">
        <v>402</v>
      </c>
      <c r="E121" s="106" t="s">
        <v>452</v>
      </c>
      <c r="F121" s="106" t="s">
        <v>459</v>
      </c>
      <c r="G121" s="106">
        <v>2023</v>
      </c>
      <c r="H121" s="106" t="s">
        <v>464</v>
      </c>
    </row>
    <row r="122" spans="1:8">
      <c r="A122" s="106" t="s">
        <v>449</v>
      </c>
      <c r="B122" s="106" t="s">
        <v>694</v>
      </c>
      <c r="C122" s="106" t="s">
        <v>695</v>
      </c>
      <c r="D122" s="106">
        <v>450</v>
      </c>
      <c r="E122" s="106" t="s">
        <v>452</v>
      </c>
      <c r="F122" s="106" t="s">
        <v>459</v>
      </c>
      <c r="G122" s="106">
        <v>2023</v>
      </c>
      <c r="H122" s="106" t="s">
        <v>469</v>
      </c>
    </row>
    <row r="123" spans="1:8">
      <c r="A123" s="106" t="s">
        <v>449</v>
      </c>
      <c r="B123" s="106" t="s">
        <v>694</v>
      </c>
      <c r="C123" s="106" t="s">
        <v>696</v>
      </c>
      <c r="D123" s="106">
        <v>300</v>
      </c>
      <c r="E123" s="106" t="s">
        <v>452</v>
      </c>
      <c r="F123" s="106" t="s">
        <v>459</v>
      </c>
      <c r="G123" s="106">
        <v>2023</v>
      </c>
      <c r="H123" s="106" t="s">
        <v>469</v>
      </c>
    </row>
    <row r="124" spans="1:8">
      <c r="A124" s="106" t="s">
        <v>449</v>
      </c>
      <c r="B124" s="106" t="s">
        <v>697</v>
      </c>
      <c r="C124" s="106" t="s">
        <v>698</v>
      </c>
      <c r="D124" s="106">
        <v>502</v>
      </c>
      <c r="E124" s="106" t="s">
        <v>452</v>
      </c>
      <c r="F124" s="106" t="s">
        <v>453</v>
      </c>
      <c r="G124" s="106">
        <v>2023</v>
      </c>
      <c r="H124" s="106" t="s">
        <v>469</v>
      </c>
    </row>
    <row r="125" spans="1:8">
      <c r="A125" s="106" t="s">
        <v>449</v>
      </c>
      <c r="B125" s="106" t="s">
        <v>699</v>
      </c>
      <c r="C125" s="106" t="s">
        <v>700</v>
      </c>
      <c r="D125" s="106">
        <v>406</v>
      </c>
      <c r="E125" s="106" t="s">
        <v>452</v>
      </c>
      <c r="F125" s="106" t="s">
        <v>459</v>
      </c>
      <c r="G125" s="106">
        <v>2023</v>
      </c>
      <c r="H125" s="106" t="s">
        <v>469</v>
      </c>
    </row>
    <row r="126" spans="1:8">
      <c r="A126" s="106" t="s">
        <v>449</v>
      </c>
      <c r="B126" s="106" t="s">
        <v>701</v>
      </c>
      <c r="C126" s="106" t="s">
        <v>702</v>
      </c>
      <c r="D126" s="106">
        <v>505</v>
      </c>
      <c r="E126" s="106" t="s">
        <v>452</v>
      </c>
      <c r="F126" s="106" t="s">
        <v>459</v>
      </c>
      <c r="G126" s="106">
        <v>2023</v>
      </c>
      <c r="H126" s="106" t="s">
        <v>469</v>
      </c>
    </row>
    <row r="127" spans="1:8">
      <c r="A127" s="106" t="s">
        <v>449</v>
      </c>
      <c r="B127" s="106" t="s">
        <v>703</v>
      </c>
      <c r="C127" s="106" t="s">
        <v>704</v>
      </c>
      <c r="D127" s="106">
        <v>400</v>
      </c>
      <c r="E127" s="106" t="s">
        <v>452</v>
      </c>
      <c r="F127" s="106" t="s">
        <v>459</v>
      </c>
      <c r="G127" s="106">
        <v>2023</v>
      </c>
      <c r="H127" s="106" t="s">
        <v>469</v>
      </c>
    </row>
    <row r="128" spans="1:8">
      <c r="A128" s="106" t="s">
        <v>449</v>
      </c>
      <c r="B128" s="106" t="s">
        <v>705</v>
      </c>
      <c r="C128" s="106" t="s">
        <v>706</v>
      </c>
      <c r="D128" s="106">
        <v>501.5</v>
      </c>
      <c r="E128" s="106" t="s">
        <v>452</v>
      </c>
      <c r="F128" s="106" t="s">
        <v>453</v>
      </c>
      <c r="G128" s="102">
        <v>2023</v>
      </c>
      <c r="H128" s="106" t="s">
        <v>476</v>
      </c>
    </row>
    <row r="129" spans="1:8">
      <c r="A129" s="106" t="s">
        <v>449</v>
      </c>
      <c r="B129" s="106" t="s">
        <v>707</v>
      </c>
      <c r="C129" s="106" t="s">
        <v>708</v>
      </c>
      <c r="D129" s="106">
        <v>200</v>
      </c>
      <c r="E129" s="106" t="s">
        <v>452</v>
      </c>
      <c r="F129" s="106" t="s">
        <v>460</v>
      </c>
      <c r="G129" s="106">
        <v>2023</v>
      </c>
      <c r="H129" s="106" t="s">
        <v>473</v>
      </c>
    </row>
    <row r="130" spans="1:8">
      <c r="A130" s="106" t="s">
        <v>449</v>
      </c>
      <c r="B130" s="106" t="s">
        <v>709</v>
      </c>
      <c r="C130" s="106" t="s">
        <v>710</v>
      </c>
      <c r="D130" s="106">
        <v>206</v>
      </c>
      <c r="E130" s="106" t="s">
        <v>452</v>
      </c>
      <c r="F130" s="106" t="s">
        <v>460</v>
      </c>
      <c r="G130" s="106">
        <v>2023</v>
      </c>
      <c r="H130" s="106" t="s">
        <v>458</v>
      </c>
    </row>
    <row r="131" spans="1:8">
      <c r="A131" s="106" t="s">
        <v>449</v>
      </c>
      <c r="B131" s="106" t="s">
        <v>539</v>
      </c>
      <c r="C131" s="106" t="s">
        <v>711</v>
      </c>
      <c r="D131" s="106">
        <v>180</v>
      </c>
      <c r="E131" s="106" t="s">
        <v>452</v>
      </c>
      <c r="F131" s="106" t="s">
        <v>453</v>
      </c>
      <c r="G131" s="102">
        <v>2023</v>
      </c>
      <c r="H131" s="106" t="s">
        <v>464</v>
      </c>
    </row>
    <row r="132" spans="1:8">
      <c r="A132" s="106" t="s">
        <v>449</v>
      </c>
      <c r="B132" s="106" t="s">
        <v>712</v>
      </c>
      <c r="C132" s="106" t="s">
        <v>713</v>
      </c>
      <c r="D132" s="106">
        <v>300</v>
      </c>
      <c r="E132" s="106" t="s">
        <v>472</v>
      </c>
      <c r="F132" s="106" t="s">
        <v>459</v>
      </c>
      <c r="G132" s="106">
        <v>2023</v>
      </c>
      <c r="H132" s="106" t="s">
        <v>476</v>
      </c>
    </row>
    <row r="133" spans="1:8">
      <c r="A133" s="106" t="s">
        <v>449</v>
      </c>
      <c r="B133" s="106" t="s">
        <v>714</v>
      </c>
      <c r="C133" s="106" t="s">
        <v>715</v>
      </c>
      <c r="D133" s="106">
        <v>301</v>
      </c>
      <c r="E133" s="106" t="s">
        <v>452</v>
      </c>
      <c r="F133" s="106" t="s">
        <v>459</v>
      </c>
      <c r="G133" s="106">
        <v>2023</v>
      </c>
      <c r="H133" s="106" t="s">
        <v>476</v>
      </c>
    </row>
    <row r="134" spans="1:8">
      <c r="A134" s="106" t="s">
        <v>449</v>
      </c>
      <c r="B134" s="106" t="s">
        <v>716</v>
      </c>
      <c r="C134" s="106" t="s">
        <v>717</v>
      </c>
      <c r="D134" s="106">
        <v>301</v>
      </c>
      <c r="E134" s="106" t="s">
        <v>452</v>
      </c>
      <c r="F134" s="106" t="s">
        <v>459</v>
      </c>
      <c r="G134" s="106">
        <v>2023</v>
      </c>
      <c r="H134" s="106" t="s">
        <v>479</v>
      </c>
    </row>
    <row r="135" spans="1:8">
      <c r="A135" s="106" t="s">
        <v>449</v>
      </c>
      <c r="B135" s="106" t="s">
        <v>718</v>
      </c>
      <c r="C135" s="106" t="s">
        <v>719</v>
      </c>
      <c r="D135" s="106">
        <v>300</v>
      </c>
      <c r="E135" s="106" t="s">
        <v>452</v>
      </c>
      <c r="F135" s="106" t="s">
        <v>453</v>
      </c>
      <c r="G135" s="106">
        <v>2023</v>
      </c>
      <c r="H135" s="106" t="s">
        <v>479</v>
      </c>
    </row>
    <row r="136" spans="1:8">
      <c r="A136" s="106" t="s">
        <v>449</v>
      </c>
      <c r="B136" s="106" t="s">
        <v>653</v>
      </c>
      <c r="C136" s="106" t="s">
        <v>720</v>
      </c>
      <c r="D136" s="106">
        <v>504</v>
      </c>
      <c r="E136" s="106" t="s">
        <v>452</v>
      </c>
      <c r="F136" s="106" t="s">
        <v>459</v>
      </c>
      <c r="G136" s="106">
        <v>2023</v>
      </c>
      <c r="H136" s="106" t="s">
        <v>479</v>
      </c>
    </row>
    <row r="137" spans="1:8">
      <c r="A137" s="106" t="s">
        <v>449</v>
      </c>
      <c r="B137" s="106" t="s">
        <v>692</v>
      </c>
      <c r="C137" s="106" t="s">
        <v>721</v>
      </c>
      <c r="D137" s="106">
        <v>404</v>
      </c>
      <c r="E137" s="106" t="s">
        <v>452</v>
      </c>
      <c r="F137" s="106" t="s">
        <v>459</v>
      </c>
      <c r="G137" s="106">
        <v>2024</v>
      </c>
      <c r="H137" s="106" t="s">
        <v>464</v>
      </c>
    </row>
    <row r="138" spans="1:8">
      <c r="A138" s="106" t="s">
        <v>449</v>
      </c>
      <c r="B138" s="106" t="s">
        <v>722</v>
      </c>
      <c r="C138" s="106" t="s">
        <v>723</v>
      </c>
      <c r="D138" s="106">
        <v>150</v>
      </c>
      <c r="E138" s="106" t="s">
        <v>452</v>
      </c>
      <c r="F138" s="106" t="s">
        <v>460</v>
      </c>
      <c r="G138" s="106">
        <v>2024</v>
      </c>
      <c r="H138" s="106" t="s">
        <v>469</v>
      </c>
    </row>
    <row r="139" spans="1:8">
      <c r="A139" s="106" t="s">
        <v>449</v>
      </c>
      <c r="B139" s="106" t="s">
        <v>724</v>
      </c>
      <c r="C139" s="106" t="s">
        <v>725</v>
      </c>
      <c r="D139" s="106">
        <v>553</v>
      </c>
      <c r="E139" s="106" t="s">
        <v>452</v>
      </c>
      <c r="F139" s="106" t="s">
        <v>460</v>
      </c>
      <c r="G139" s="106">
        <v>2024</v>
      </c>
      <c r="H139" s="106" t="s">
        <v>469</v>
      </c>
    </row>
    <row r="140" spans="1:8">
      <c r="A140" s="106" t="s">
        <v>449</v>
      </c>
      <c r="B140" s="106" t="s">
        <v>726</v>
      </c>
      <c r="C140" s="106" t="s">
        <v>727</v>
      </c>
      <c r="D140" s="106">
        <v>700</v>
      </c>
      <c r="E140" s="106" t="s">
        <v>452</v>
      </c>
      <c r="F140" s="106" t="s">
        <v>460</v>
      </c>
      <c r="G140" s="106">
        <v>2024</v>
      </c>
      <c r="H140" s="106" t="s">
        <v>469</v>
      </c>
    </row>
    <row r="141" spans="1:8">
      <c r="A141" s="106" t="s">
        <v>449</v>
      </c>
      <c r="B141" s="106" t="s">
        <v>728</v>
      </c>
      <c r="C141" s="106" t="s">
        <v>729</v>
      </c>
      <c r="D141" s="106">
        <v>301</v>
      </c>
      <c r="E141" s="106" t="s">
        <v>452</v>
      </c>
      <c r="F141" s="106" t="s">
        <v>459</v>
      </c>
      <c r="G141" s="106">
        <v>2024</v>
      </c>
      <c r="H141" s="106" t="s">
        <v>469</v>
      </c>
    </row>
    <row r="142" spans="1:8">
      <c r="A142" s="106" t="s">
        <v>449</v>
      </c>
      <c r="B142" s="106" t="s">
        <v>730</v>
      </c>
      <c r="C142" s="106" t="s">
        <v>731</v>
      </c>
      <c r="D142" s="106">
        <v>1001</v>
      </c>
      <c r="E142" s="106" t="s">
        <v>452</v>
      </c>
      <c r="F142" s="106" t="s">
        <v>459</v>
      </c>
      <c r="G142" s="106">
        <v>2024</v>
      </c>
      <c r="H142" s="106" t="s">
        <v>469</v>
      </c>
    </row>
    <row r="143" spans="1:8">
      <c r="A143" s="106" t="s">
        <v>449</v>
      </c>
      <c r="B143" s="106" t="s">
        <v>732</v>
      </c>
      <c r="C143" s="106" t="s">
        <v>733</v>
      </c>
      <c r="D143" s="106">
        <v>1000</v>
      </c>
      <c r="E143" s="106" t="s">
        <v>452</v>
      </c>
      <c r="F143" s="106" t="s">
        <v>459</v>
      </c>
      <c r="G143" s="106">
        <v>2024</v>
      </c>
      <c r="H143" s="106" t="s">
        <v>469</v>
      </c>
    </row>
    <row r="144" spans="1:8">
      <c r="A144" s="106" t="s">
        <v>449</v>
      </c>
      <c r="B144" s="106" t="s">
        <v>732</v>
      </c>
      <c r="C144" s="106" t="s">
        <v>734</v>
      </c>
      <c r="D144" s="106">
        <v>1000</v>
      </c>
      <c r="E144" s="106" t="s">
        <v>452</v>
      </c>
      <c r="F144" s="106" t="s">
        <v>459</v>
      </c>
      <c r="G144" s="106">
        <v>2024</v>
      </c>
      <c r="H144" s="106" t="s">
        <v>469</v>
      </c>
    </row>
    <row r="145" spans="1:8">
      <c r="A145" s="106" t="s">
        <v>449</v>
      </c>
      <c r="B145" s="106" t="s">
        <v>735</v>
      </c>
      <c r="C145" s="106" t="s">
        <v>736</v>
      </c>
      <c r="D145" s="106">
        <v>600</v>
      </c>
      <c r="E145" s="106" t="s">
        <v>452</v>
      </c>
      <c r="F145" s="106" t="s">
        <v>459</v>
      </c>
      <c r="G145" s="106">
        <v>2024</v>
      </c>
      <c r="H145" s="106" t="s">
        <v>469</v>
      </c>
    </row>
    <row r="146" spans="1:8">
      <c r="A146" s="106" t="s">
        <v>449</v>
      </c>
      <c r="B146" s="106" t="s">
        <v>737</v>
      </c>
      <c r="C146" s="106" t="s">
        <v>738</v>
      </c>
      <c r="D146" s="106">
        <v>1000</v>
      </c>
      <c r="E146" s="106" t="s">
        <v>452</v>
      </c>
      <c r="F146" s="106" t="s">
        <v>459</v>
      </c>
      <c r="G146" s="106">
        <v>2024</v>
      </c>
      <c r="H146" s="106" t="s">
        <v>469</v>
      </c>
    </row>
    <row r="147" spans="1:8">
      <c r="A147" s="106" t="s">
        <v>449</v>
      </c>
      <c r="B147" s="106" t="s">
        <v>739</v>
      </c>
      <c r="C147" s="106" t="s">
        <v>740</v>
      </c>
      <c r="D147" s="106">
        <v>1000</v>
      </c>
      <c r="E147" s="106" t="s">
        <v>452</v>
      </c>
      <c r="F147" s="106" t="s">
        <v>459</v>
      </c>
      <c r="G147" s="106">
        <v>2024</v>
      </c>
      <c r="H147" s="106" t="s">
        <v>469</v>
      </c>
    </row>
    <row r="148" spans="1:8">
      <c r="A148" s="106" t="s">
        <v>449</v>
      </c>
      <c r="B148" s="106" t="s">
        <v>741</v>
      </c>
      <c r="C148" s="106" t="s">
        <v>742</v>
      </c>
      <c r="D148" s="106">
        <v>1000</v>
      </c>
      <c r="E148" s="106" t="s">
        <v>452</v>
      </c>
      <c r="F148" s="106" t="s">
        <v>459</v>
      </c>
      <c r="G148" s="106">
        <v>2024</v>
      </c>
      <c r="H148" s="106" t="s">
        <v>469</v>
      </c>
    </row>
    <row r="149" spans="1:8">
      <c r="A149" s="106" t="s">
        <v>449</v>
      </c>
      <c r="B149" s="106" t="s">
        <v>670</v>
      </c>
      <c r="C149" s="106" t="s">
        <v>743</v>
      </c>
      <c r="D149" s="106">
        <v>300</v>
      </c>
      <c r="E149" s="106" t="s">
        <v>472</v>
      </c>
      <c r="F149" s="106" t="s">
        <v>460</v>
      </c>
      <c r="G149" s="106">
        <v>2024</v>
      </c>
      <c r="H149" s="106" t="s">
        <v>469</v>
      </c>
    </row>
    <row r="150" spans="1:8">
      <c r="A150" s="106" t="s">
        <v>449</v>
      </c>
      <c r="B150" s="106" t="s">
        <v>744</v>
      </c>
      <c r="C150" s="106" t="s">
        <v>745</v>
      </c>
      <c r="D150" s="106">
        <v>510</v>
      </c>
      <c r="E150" s="106" t="s">
        <v>452</v>
      </c>
      <c r="F150" s="106" t="s">
        <v>459</v>
      </c>
      <c r="G150" s="106">
        <v>2024</v>
      </c>
      <c r="H150" s="106" t="s">
        <v>476</v>
      </c>
    </row>
    <row r="151" spans="1:8">
      <c r="A151" s="106" t="s">
        <v>449</v>
      </c>
      <c r="B151" s="106" t="s">
        <v>746</v>
      </c>
      <c r="C151" s="106" t="s">
        <v>747</v>
      </c>
      <c r="D151" s="106">
        <v>504</v>
      </c>
      <c r="E151" s="106" t="s">
        <v>472</v>
      </c>
      <c r="F151" s="106" t="s">
        <v>459</v>
      </c>
      <c r="G151" s="106">
        <v>2024</v>
      </c>
      <c r="H151" s="106" t="s">
        <v>479</v>
      </c>
    </row>
    <row r="152" spans="1:8">
      <c r="A152" s="106" t="s">
        <v>449</v>
      </c>
      <c r="B152" s="106" t="s">
        <v>748</v>
      </c>
      <c r="C152" s="106" t="s">
        <v>749</v>
      </c>
      <c r="D152" s="106">
        <v>200</v>
      </c>
      <c r="E152" s="106" t="s">
        <v>452</v>
      </c>
      <c r="F152" s="106" t="s">
        <v>460</v>
      </c>
      <c r="G152" s="106">
        <v>2024</v>
      </c>
      <c r="H152" s="106" t="s">
        <v>458</v>
      </c>
    </row>
    <row r="153" spans="1:8">
      <c r="A153" s="106" t="s">
        <v>449</v>
      </c>
      <c r="B153" s="106" t="s">
        <v>750</v>
      </c>
      <c r="C153" s="106" t="s">
        <v>751</v>
      </c>
      <c r="D153" s="106">
        <v>200</v>
      </c>
      <c r="E153" s="106" t="s">
        <v>452</v>
      </c>
      <c r="F153" s="106" t="s">
        <v>460</v>
      </c>
      <c r="G153" s="106">
        <v>2024</v>
      </c>
      <c r="H153" s="106" t="s">
        <v>458</v>
      </c>
    </row>
    <row r="154" spans="1:8">
      <c r="A154" s="106" t="s">
        <v>449</v>
      </c>
      <c r="B154" s="106" t="s">
        <v>752</v>
      </c>
      <c r="C154" s="106" t="s">
        <v>753</v>
      </c>
      <c r="D154" s="106">
        <v>200</v>
      </c>
      <c r="E154" s="106" t="s">
        <v>452</v>
      </c>
      <c r="F154" s="106" t="s">
        <v>460</v>
      </c>
      <c r="G154" s="106">
        <v>2024</v>
      </c>
      <c r="H154" s="106" t="s">
        <v>458</v>
      </c>
    </row>
    <row r="155" spans="1:8">
      <c r="A155" s="106" t="s">
        <v>449</v>
      </c>
      <c r="B155" s="106" t="s">
        <v>567</v>
      </c>
      <c r="C155" s="106" t="s">
        <v>754</v>
      </c>
      <c r="D155" s="106">
        <v>352</v>
      </c>
      <c r="E155" s="106" t="s">
        <v>452</v>
      </c>
      <c r="F155" s="106" t="s">
        <v>460</v>
      </c>
      <c r="G155" s="106">
        <v>2024</v>
      </c>
      <c r="H155" s="106" t="s">
        <v>469</v>
      </c>
    </row>
    <row r="156" spans="1:8">
      <c r="A156" s="106" t="s">
        <v>449</v>
      </c>
      <c r="B156" s="106" t="s">
        <v>755</v>
      </c>
      <c r="C156" s="106" t="s">
        <v>756</v>
      </c>
      <c r="D156" s="106">
        <v>400</v>
      </c>
      <c r="E156" s="106" t="s">
        <v>452</v>
      </c>
      <c r="F156" s="106" t="s">
        <v>459</v>
      </c>
      <c r="G156" s="106">
        <v>2024</v>
      </c>
      <c r="H156" s="106" t="s">
        <v>464</v>
      </c>
    </row>
    <row r="157" spans="1:8">
      <c r="A157" s="106" t="s">
        <v>449</v>
      </c>
      <c r="B157" s="106" t="s">
        <v>757</v>
      </c>
      <c r="C157" s="106" t="s">
        <v>758</v>
      </c>
      <c r="D157" s="106">
        <v>600</v>
      </c>
      <c r="E157" s="106" t="s">
        <v>452</v>
      </c>
      <c r="F157" s="106" t="s">
        <v>460</v>
      </c>
      <c r="G157" s="106">
        <v>2024</v>
      </c>
      <c r="H157" s="106" t="s">
        <v>469</v>
      </c>
    </row>
    <row r="158" spans="1:8">
      <c r="A158" s="106" t="s">
        <v>449</v>
      </c>
      <c r="B158" s="106" t="s">
        <v>759</v>
      </c>
      <c r="C158" s="106" t="s">
        <v>760</v>
      </c>
      <c r="D158" s="106">
        <v>300</v>
      </c>
      <c r="E158" s="106" t="s">
        <v>452</v>
      </c>
      <c r="F158" s="106" t="s">
        <v>460</v>
      </c>
      <c r="G158" s="106">
        <v>2024</v>
      </c>
      <c r="H158" s="106" t="s">
        <v>458</v>
      </c>
    </row>
    <row r="159" spans="1:8">
      <c r="A159" s="106" t="s">
        <v>449</v>
      </c>
      <c r="B159" s="106" t="s">
        <v>761</v>
      </c>
      <c r="C159" s="106" t="s">
        <v>762</v>
      </c>
      <c r="D159" s="106">
        <v>400</v>
      </c>
      <c r="E159" s="106" t="s">
        <v>452</v>
      </c>
      <c r="F159" s="106" t="s">
        <v>460</v>
      </c>
      <c r="G159" s="106">
        <v>2024</v>
      </c>
      <c r="H159" s="106" t="s">
        <v>458</v>
      </c>
    </row>
    <row r="160" spans="1:8">
      <c r="A160" s="106" t="s">
        <v>449</v>
      </c>
      <c r="B160" s="106" t="s">
        <v>763</v>
      </c>
      <c r="C160" s="106" t="s">
        <v>764</v>
      </c>
      <c r="D160" s="106">
        <v>300</v>
      </c>
      <c r="E160" s="106" t="s">
        <v>452</v>
      </c>
      <c r="F160" s="106" t="s">
        <v>459</v>
      </c>
      <c r="G160" s="106">
        <v>2024</v>
      </c>
      <c r="H160" s="106" t="s">
        <v>479</v>
      </c>
    </row>
    <row r="161" spans="1:8">
      <c r="A161" s="106" t="s">
        <v>449</v>
      </c>
      <c r="B161" s="106" t="s">
        <v>688</v>
      </c>
      <c r="C161" s="106" t="s">
        <v>765</v>
      </c>
      <c r="D161" s="106">
        <v>200</v>
      </c>
      <c r="E161" s="106" t="s">
        <v>452</v>
      </c>
      <c r="F161" s="106" t="s">
        <v>460</v>
      </c>
      <c r="G161" s="106">
        <v>2025</v>
      </c>
      <c r="H161" s="106" t="s">
        <v>464</v>
      </c>
    </row>
    <row r="162" spans="1:8">
      <c r="A162" s="106" t="s">
        <v>449</v>
      </c>
      <c r="B162" s="106" t="s">
        <v>692</v>
      </c>
      <c r="C162" s="106" t="s">
        <v>766</v>
      </c>
      <c r="D162" s="106">
        <v>201</v>
      </c>
      <c r="E162" s="106" t="s">
        <v>452</v>
      </c>
      <c r="F162" s="106" t="s">
        <v>460</v>
      </c>
      <c r="G162" s="106">
        <v>2025</v>
      </c>
      <c r="H162" s="106" t="s">
        <v>464</v>
      </c>
    </row>
    <row r="163" spans="1:8">
      <c r="A163" s="106" t="s">
        <v>449</v>
      </c>
      <c r="B163" s="106" t="s">
        <v>767</v>
      </c>
      <c r="C163" s="106" t="s">
        <v>768</v>
      </c>
      <c r="D163" s="106">
        <v>1000</v>
      </c>
      <c r="E163" s="106" t="s">
        <v>452</v>
      </c>
      <c r="F163" s="106" t="s">
        <v>460</v>
      </c>
      <c r="G163" s="106">
        <v>2025</v>
      </c>
      <c r="H163" s="106" t="s">
        <v>469</v>
      </c>
    </row>
    <row r="164" spans="1:8">
      <c r="A164" s="106" t="s">
        <v>449</v>
      </c>
      <c r="B164" s="106" t="s">
        <v>769</v>
      </c>
      <c r="C164" s="106" t="s">
        <v>770</v>
      </c>
      <c r="D164" s="106">
        <v>3000</v>
      </c>
      <c r="E164" s="106" t="s">
        <v>452</v>
      </c>
      <c r="F164" s="106" t="s">
        <v>460</v>
      </c>
      <c r="G164" s="106">
        <v>2025</v>
      </c>
      <c r="H164" s="106" t="s">
        <v>469</v>
      </c>
    </row>
    <row r="165" spans="1:8">
      <c r="A165" s="106" t="s">
        <v>449</v>
      </c>
      <c r="B165" s="106" t="s">
        <v>771</v>
      </c>
      <c r="C165" s="106" t="s">
        <v>772</v>
      </c>
      <c r="D165" s="106">
        <v>1000</v>
      </c>
      <c r="E165" s="106" t="s">
        <v>452</v>
      </c>
      <c r="F165" s="106" t="s">
        <v>460</v>
      </c>
      <c r="G165" s="106">
        <v>2025</v>
      </c>
      <c r="H165" s="106" t="s">
        <v>469</v>
      </c>
    </row>
    <row r="166" spans="1:8">
      <c r="A166" s="106" t="s">
        <v>449</v>
      </c>
      <c r="B166" s="106" t="s">
        <v>773</v>
      </c>
      <c r="C166" s="106" t="s">
        <v>774</v>
      </c>
      <c r="D166" s="106">
        <v>200</v>
      </c>
      <c r="E166" s="106" t="s">
        <v>775</v>
      </c>
      <c r="F166" s="106" t="s">
        <v>459</v>
      </c>
      <c r="G166" s="106">
        <v>2025</v>
      </c>
      <c r="H166" s="106" t="s">
        <v>467</v>
      </c>
    </row>
    <row r="167" spans="1:8">
      <c r="A167" s="106" t="s">
        <v>449</v>
      </c>
      <c r="B167" s="106" t="s">
        <v>776</v>
      </c>
      <c r="C167" s="106" t="s">
        <v>747</v>
      </c>
      <c r="D167" s="106">
        <v>504</v>
      </c>
      <c r="E167" s="106" t="s">
        <v>452</v>
      </c>
      <c r="F167" s="106" t="s">
        <v>459</v>
      </c>
      <c r="G167" s="106">
        <v>2025</v>
      </c>
      <c r="H167" s="106" t="s">
        <v>479</v>
      </c>
    </row>
    <row r="168" spans="1:8">
      <c r="A168" s="106" t="s">
        <v>449</v>
      </c>
      <c r="B168" s="106" t="s">
        <v>777</v>
      </c>
      <c r="C168" s="106" t="s">
        <v>778</v>
      </c>
      <c r="D168" s="106">
        <v>400</v>
      </c>
      <c r="E168" s="106" t="s">
        <v>452</v>
      </c>
      <c r="F168" s="106" t="s">
        <v>460</v>
      </c>
      <c r="G168" s="106">
        <v>2025</v>
      </c>
      <c r="H168" s="106" t="s">
        <v>473</v>
      </c>
    </row>
    <row r="169" spans="1:8">
      <c r="A169" s="106" t="s">
        <v>449</v>
      </c>
      <c r="B169" s="106" t="s">
        <v>688</v>
      </c>
      <c r="C169" s="106" t="s">
        <v>779</v>
      </c>
      <c r="D169" s="106">
        <v>400</v>
      </c>
      <c r="E169" s="106" t="s">
        <v>452</v>
      </c>
      <c r="F169" s="106" t="s">
        <v>460</v>
      </c>
      <c r="G169" s="106">
        <v>2026</v>
      </c>
      <c r="H169" s="106" t="s">
        <v>464</v>
      </c>
    </row>
    <row r="170" spans="1:8">
      <c r="A170" s="106" t="s">
        <v>449</v>
      </c>
      <c r="B170" s="106" t="s">
        <v>688</v>
      </c>
      <c r="C170" s="106" t="s">
        <v>780</v>
      </c>
      <c r="D170" s="106">
        <v>400</v>
      </c>
      <c r="E170" s="106" t="s">
        <v>452</v>
      </c>
      <c r="F170" s="106" t="s">
        <v>781</v>
      </c>
      <c r="G170" s="106">
        <v>2026</v>
      </c>
      <c r="H170" s="106" t="s">
        <v>464</v>
      </c>
    </row>
    <row r="171" spans="1:8">
      <c r="A171" s="106" t="s">
        <v>449</v>
      </c>
      <c r="B171" s="106" t="s">
        <v>782</v>
      </c>
      <c r="C171" s="106" t="s">
        <v>783</v>
      </c>
      <c r="D171" s="106">
        <v>1500</v>
      </c>
      <c r="E171" s="106" t="s">
        <v>452</v>
      </c>
      <c r="F171" s="106" t="s">
        <v>460</v>
      </c>
      <c r="G171" s="106">
        <v>2026</v>
      </c>
      <c r="H171" s="106" t="s">
        <v>467</v>
      </c>
    </row>
    <row r="172" spans="1:8">
      <c r="A172" s="106" t="s">
        <v>449</v>
      </c>
      <c r="B172" s="106" t="s">
        <v>784</v>
      </c>
      <c r="C172" s="106" t="s">
        <v>785</v>
      </c>
      <c r="D172" s="106">
        <v>1500</v>
      </c>
      <c r="E172" s="106" t="s">
        <v>452</v>
      </c>
      <c r="F172" s="106" t="s">
        <v>459</v>
      </c>
      <c r="G172" s="106">
        <v>2026</v>
      </c>
      <c r="H172" s="106" t="s">
        <v>467</v>
      </c>
    </row>
    <row r="173" spans="1:8">
      <c r="A173" s="106" t="s">
        <v>449</v>
      </c>
      <c r="B173" s="106" t="s">
        <v>786</v>
      </c>
      <c r="C173" s="106" t="s">
        <v>787</v>
      </c>
      <c r="D173" s="106">
        <v>200</v>
      </c>
      <c r="E173" s="106" t="s">
        <v>452</v>
      </c>
      <c r="F173" s="106" t="s">
        <v>460</v>
      </c>
      <c r="G173" s="106">
        <v>2026</v>
      </c>
      <c r="H173" s="106" t="s">
        <v>458</v>
      </c>
    </row>
    <row r="174" spans="1:8">
      <c r="A174" s="106" t="s">
        <v>449</v>
      </c>
      <c r="B174" s="106" t="s">
        <v>773</v>
      </c>
      <c r="C174" s="106" t="s">
        <v>788</v>
      </c>
      <c r="D174" s="106">
        <v>800</v>
      </c>
      <c r="E174" s="106" t="s">
        <v>775</v>
      </c>
      <c r="F174" s="106" t="s">
        <v>459</v>
      </c>
      <c r="G174" s="106">
        <v>2027</v>
      </c>
      <c r="H174" s="106" t="s">
        <v>467</v>
      </c>
    </row>
    <row r="175" spans="1:8">
      <c r="A175" s="106" t="s">
        <v>449</v>
      </c>
      <c r="B175" s="106" t="s">
        <v>789</v>
      </c>
      <c r="C175" s="106" t="s">
        <v>790</v>
      </c>
      <c r="D175" s="106">
        <v>1000</v>
      </c>
      <c r="E175" s="106" t="s">
        <v>775</v>
      </c>
      <c r="F175" s="106" t="s">
        <v>460</v>
      </c>
      <c r="G175" s="106">
        <v>2028</v>
      </c>
      <c r="H175" s="106" t="s">
        <v>469</v>
      </c>
    </row>
    <row r="176" spans="1:8">
      <c r="A176" s="106" t="s">
        <v>449</v>
      </c>
      <c r="B176" s="106" t="s">
        <v>791</v>
      </c>
      <c r="C176" s="106" t="s">
        <v>792</v>
      </c>
      <c r="D176" s="106">
        <v>250</v>
      </c>
      <c r="E176" s="106" t="s">
        <v>452</v>
      </c>
      <c r="F176" s="106" t="s">
        <v>459</v>
      </c>
      <c r="G176" s="102"/>
      <c r="H176" s="106" t="s">
        <v>473</v>
      </c>
    </row>
    <row r="177" spans="1:8">
      <c r="A177" s="106" t="s">
        <v>449</v>
      </c>
      <c r="B177" s="106" t="s">
        <v>793</v>
      </c>
      <c r="C177" s="106" t="s">
        <v>794</v>
      </c>
      <c r="D177" s="106">
        <v>1200</v>
      </c>
      <c r="E177" s="106" t="s">
        <v>452</v>
      </c>
      <c r="F177" s="106" t="s">
        <v>460</v>
      </c>
      <c r="G177" s="102"/>
      <c r="H177" s="106" t="s">
        <v>467</v>
      </c>
    </row>
    <row r="178" spans="1:8">
      <c r="A178" s="106" t="s">
        <v>449</v>
      </c>
      <c r="B178" s="106" t="s">
        <v>450</v>
      </c>
      <c r="C178" s="106" t="s">
        <v>795</v>
      </c>
      <c r="D178" s="106">
        <v>150</v>
      </c>
      <c r="E178" s="106" t="s">
        <v>472</v>
      </c>
      <c r="F178" s="106" t="s">
        <v>460</v>
      </c>
      <c r="G178" s="102"/>
      <c r="H178" s="106" t="s">
        <v>454</v>
      </c>
    </row>
    <row r="179" spans="1:8">
      <c r="A179" s="106" t="s">
        <v>449</v>
      </c>
      <c r="B179" s="106" t="s">
        <v>641</v>
      </c>
      <c r="C179" s="106" t="s">
        <v>796</v>
      </c>
      <c r="D179" s="106">
        <v>250</v>
      </c>
      <c r="E179" s="106" t="s">
        <v>472</v>
      </c>
      <c r="F179" s="106" t="s">
        <v>460</v>
      </c>
      <c r="G179" s="102"/>
      <c r="H179" s="106" t="s">
        <v>454</v>
      </c>
    </row>
    <row r="180" spans="1:8">
      <c r="A180" s="106" t="s">
        <v>449</v>
      </c>
      <c r="B180" s="106" t="s">
        <v>641</v>
      </c>
      <c r="C180" s="106" t="s">
        <v>797</v>
      </c>
      <c r="D180" s="106">
        <v>200</v>
      </c>
      <c r="E180" s="106" t="s">
        <v>472</v>
      </c>
      <c r="F180" s="106" t="s">
        <v>460</v>
      </c>
      <c r="G180" s="102"/>
      <c r="H180" s="106" t="s">
        <v>454</v>
      </c>
    </row>
    <row r="181" spans="1:8">
      <c r="A181" s="106" t="s">
        <v>449</v>
      </c>
      <c r="B181" s="106" t="s">
        <v>798</v>
      </c>
      <c r="C181" s="106" t="s">
        <v>799</v>
      </c>
      <c r="D181" s="106">
        <v>185</v>
      </c>
      <c r="E181" s="106" t="s">
        <v>452</v>
      </c>
      <c r="F181" s="106" t="s">
        <v>459</v>
      </c>
      <c r="G181" s="102"/>
      <c r="H181" s="106" t="s">
        <v>464</v>
      </c>
    </row>
    <row r="182" spans="1:8">
      <c r="A182" s="106" t="s">
        <v>449</v>
      </c>
      <c r="B182" s="106" t="s">
        <v>800</v>
      </c>
      <c r="C182" s="106" t="s">
        <v>801</v>
      </c>
      <c r="D182" s="106">
        <v>100</v>
      </c>
      <c r="E182" s="106" t="s">
        <v>452</v>
      </c>
      <c r="F182" s="106" t="s">
        <v>460</v>
      </c>
      <c r="G182" s="102"/>
      <c r="H182" s="106" t="s">
        <v>464</v>
      </c>
    </row>
    <row r="183" spans="1:8">
      <c r="A183" s="106" t="s">
        <v>449</v>
      </c>
      <c r="B183" s="106" t="s">
        <v>802</v>
      </c>
      <c r="C183" s="106" t="s">
        <v>803</v>
      </c>
      <c r="D183" s="106">
        <v>500</v>
      </c>
      <c r="E183" s="106" t="s">
        <v>452</v>
      </c>
      <c r="F183" s="106" t="s">
        <v>460</v>
      </c>
      <c r="G183" s="102"/>
      <c r="H183" s="106" t="s">
        <v>469</v>
      </c>
    </row>
    <row r="184" spans="1:8">
      <c r="A184" s="106" t="s">
        <v>449</v>
      </c>
      <c r="B184" s="106" t="s">
        <v>804</v>
      </c>
      <c r="C184" s="106" t="s">
        <v>805</v>
      </c>
      <c r="D184" s="106">
        <v>1000</v>
      </c>
      <c r="E184" s="106" t="s">
        <v>452</v>
      </c>
      <c r="F184" s="106" t="s">
        <v>460</v>
      </c>
      <c r="G184" s="102"/>
      <c r="H184" s="106" t="s">
        <v>469</v>
      </c>
    </row>
    <row r="185" spans="1:8">
      <c r="A185" s="106" t="s">
        <v>449</v>
      </c>
      <c r="B185" s="106" t="s">
        <v>806</v>
      </c>
      <c r="C185" s="106" t="s">
        <v>807</v>
      </c>
      <c r="D185" s="106">
        <v>1000</v>
      </c>
      <c r="E185" s="106" t="s">
        <v>452</v>
      </c>
      <c r="F185" s="106" t="s">
        <v>460</v>
      </c>
      <c r="G185" s="102"/>
      <c r="H185" s="106" t="s">
        <v>469</v>
      </c>
    </row>
    <row r="186" spans="1:8">
      <c r="A186" s="106" t="s">
        <v>449</v>
      </c>
      <c r="B186" s="106" t="s">
        <v>808</v>
      </c>
      <c r="C186" s="106" t="s">
        <v>809</v>
      </c>
      <c r="D186" s="106">
        <v>800</v>
      </c>
      <c r="E186" s="106" t="s">
        <v>452</v>
      </c>
      <c r="F186" s="106" t="s">
        <v>460</v>
      </c>
      <c r="G186" s="102"/>
      <c r="H186" s="106" t="s">
        <v>469</v>
      </c>
    </row>
    <row r="187" spans="1:8">
      <c r="A187" s="106" t="s">
        <v>449</v>
      </c>
      <c r="B187" s="106" t="s">
        <v>810</v>
      </c>
      <c r="C187" s="106" t="s">
        <v>811</v>
      </c>
      <c r="D187" s="106">
        <v>500</v>
      </c>
      <c r="E187" s="106" t="s">
        <v>452</v>
      </c>
      <c r="F187" s="106" t="s">
        <v>460</v>
      </c>
      <c r="G187" s="102"/>
      <c r="H187" s="106" t="s">
        <v>469</v>
      </c>
    </row>
    <row r="188" spans="1:8">
      <c r="A188" s="106" t="s">
        <v>449</v>
      </c>
      <c r="B188" s="106" t="s">
        <v>812</v>
      </c>
      <c r="C188" s="106" t="s">
        <v>813</v>
      </c>
      <c r="D188" s="106">
        <v>1200</v>
      </c>
      <c r="E188" s="106" t="s">
        <v>452</v>
      </c>
      <c r="F188" s="106" t="s">
        <v>460</v>
      </c>
      <c r="G188" s="102"/>
      <c r="H188" s="106" t="s">
        <v>469</v>
      </c>
    </row>
    <row r="189" spans="1:8">
      <c r="A189" s="106" t="s">
        <v>449</v>
      </c>
      <c r="B189" s="106" t="s">
        <v>814</v>
      </c>
      <c r="C189" s="106" t="s">
        <v>815</v>
      </c>
      <c r="D189" s="106">
        <v>700</v>
      </c>
      <c r="E189" s="106" t="s">
        <v>472</v>
      </c>
      <c r="F189" s="106" t="s">
        <v>459</v>
      </c>
      <c r="G189" s="102"/>
      <c r="H189" s="106" t="s">
        <v>483</v>
      </c>
    </row>
    <row r="190" spans="1:8">
      <c r="A190" s="106" t="s">
        <v>449</v>
      </c>
      <c r="B190" s="106" t="s">
        <v>816</v>
      </c>
      <c r="C190" s="106" t="s">
        <v>817</v>
      </c>
      <c r="D190" s="106">
        <v>600</v>
      </c>
      <c r="E190" s="106" t="s">
        <v>472</v>
      </c>
      <c r="F190" s="106" t="s">
        <v>459</v>
      </c>
      <c r="G190" s="102"/>
      <c r="H190" s="106" t="s">
        <v>476</v>
      </c>
    </row>
    <row r="191" spans="1:8">
      <c r="A191" s="106" t="s">
        <v>449</v>
      </c>
      <c r="B191" s="106" t="s">
        <v>818</v>
      </c>
      <c r="C191" s="106" t="s">
        <v>819</v>
      </c>
      <c r="D191" s="106">
        <v>297.5</v>
      </c>
      <c r="E191" s="106" t="s">
        <v>452</v>
      </c>
      <c r="F191" s="106" t="s">
        <v>459</v>
      </c>
      <c r="G191" s="102"/>
      <c r="H191" s="106" t="s">
        <v>476</v>
      </c>
    </row>
    <row r="192" spans="1:8">
      <c r="A192" s="106" t="s">
        <v>449</v>
      </c>
      <c r="B192" s="106" t="s">
        <v>818</v>
      </c>
      <c r="C192" s="106" t="s">
        <v>820</v>
      </c>
      <c r="D192" s="106">
        <v>306</v>
      </c>
      <c r="E192" s="106" t="s">
        <v>452</v>
      </c>
      <c r="F192" s="106" t="s">
        <v>459</v>
      </c>
      <c r="G192" s="102"/>
      <c r="H192" s="106" t="s">
        <v>476</v>
      </c>
    </row>
    <row r="193" spans="1:8">
      <c r="A193" s="106" t="s">
        <v>449</v>
      </c>
      <c r="B193" s="106" t="s">
        <v>821</v>
      </c>
      <c r="C193" s="106" t="s">
        <v>822</v>
      </c>
      <c r="D193" s="106">
        <v>800</v>
      </c>
      <c r="E193" s="106" t="s">
        <v>452</v>
      </c>
      <c r="F193" s="106" t="s">
        <v>460</v>
      </c>
      <c r="G193" s="102"/>
      <c r="H193" s="106" t="s">
        <v>476</v>
      </c>
    </row>
    <row r="194" spans="1:8">
      <c r="A194" s="106" t="s">
        <v>449</v>
      </c>
      <c r="B194" s="106" t="s">
        <v>722</v>
      </c>
      <c r="C194" s="106" t="s">
        <v>823</v>
      </c>
      <c r="D194" s="106">
        <v>400</v>
      </c>
      <c r="E194" s="106" t="s">
        <v>472</v>
      </c>
      <c r="F194" s="106" t="s">
        <v>460</v>
      </c>
      <c r="G194" s="102"/>
      <c r="H194" s="106" t="s">
        <v>469</v>
      </c>
    </row>
    <row r="195" spans="1:8">
      <c r="A195" s="106" t="s">
        <v>449</v>
      </c>
      <c r="B195" s="106" t="s">
        <v>824</v>
      </c>
      <c r="C195" s="106" t="s">
        <v>825</v>
      </c>
      <c r="D195" s="106">
        <v>1200</v>
      </c>
      <c r="E195" s="106" t="s">
        <v>452</v>
      </c>
      <c r="F195" s="106" t="s">
        <v>459</v>
      </c>
      <c r="G195" s="102"/>
      <c r="H195" s="106" t="s">
        <v>467</v>
      </c>
    </row>
    <row r="196" spans="1:8">
      <c r="A196" s="106" t="s">
        <v>449</v>
      </c>
      <c r="B196" s="106" t="s">
        <v>826</v>
      </c>
      <c r="C196" s="106" t="s">
        <v>827</v>
      </c>
      <c r="D196" s="106">
        <v>2050</v>
      </c>
      <c r="E196" s="106" t="s">
        <v>452</v>
      </c>
      <c r="F196" s="106" t="s">
        <v>460</v>
      </c>
      <c r="G196" s="102"/>
      <c r="H196" s="106" t="s">
        <v>473</v>
      </c>
    </row>
    <row r="197" spans="1:8">
      <c r="A197" s="106" t="s">
        <v>449</v>
      </c>
      <c r="B197" s="106" t="s">
        <v>828</v>
      </c>
      <c r="C197" s="106" t="s">
        <v>829</v>
      </c>
      <c r="D197" s="106">
        <v>504</v>
      </c>
      <c r="E197" s="106" t="s">
        <v>452</v>
      </c>
      <c r="F197" s="106" t="s">
        <v>460</v>
      </c>
      <c r="G197" s="102"/>
      <c r="H197" s="106" t="s">
        <v>476</v>
      </c>
    </row>
    <row r="198" spans="1:8">
      <c r="A198" s="106" t="s">
        <v>449</v>
      </c>
      <c r="B198" s="106" t="s">
        <v>830</v>
      </c>
      <c r="C198" s="106" t="s">
        <v>831</v>
      </c>
      <c r="D198" s="106">
        <v>504</v>
      </c>
      <c r="E198" s="106" t="s">
        <v>452</v>
      </c>
      <c r="F198" s="106" t="s">
        <v>460</v>
      </c>
      <c r="G198" s="102"/>
      <c r="H198" s="106" t="s">
        <v>476</v>
      </c>
    </row>
    <row r="199" spans="1:8">
      <c r="A199" s="106" t="s">
        <v>449</v>
      </c>
      <c r="B199" s="106" t="s">
        <v>832</v>
      </c>
      <c r="C199" s="106" t="s">
        <v>833</v>
      </c>
      <c r="D199" s="106">
        <v>700</v>
      </c>
      <c r="E199" s="106" t="s">
        <v>452</v>
      </c>
      <c r="F199" s="106" t="s">
        <v>460</v>
      </c>
      <c r="G199" s="102"/>
      <c r="H199" s="106" t="s">
        <v>464</v>
      </c>
    </row>
    <row r="200" spans="1:8">
      <c r="A200" s="106" t="s">
        <v>449</v>
      </c>
      <c r="B200" s="106" t="s">
        <v>834</v>
      </c>
      <c r="C200" s="106" t="s">
        <v>835</v>
      </c>
      <c r="D200" s="106">
        <v>200</v>
      </c>
      <c r="E200" s="106" t="s">
        <v>452</v>
      </c>
      <c r="F200" s="106" t="s">
        <v>460</v>
      </c>
      <c r="G200" s="102"/>
      <c r="H200" s="106" t="s">
        <v>458</v>
      </c>
    </row>
    <row r="201" spans="1:8">
      <c r="A201" s="106" t="s">
        <v>449</v>
      </c>
      <c r="B201" s="106" t="s">
        <v>836</v>
      </c>
      <c r="C201" s="106" t="s">
        <v>837</v>
      </c>
      <c r="D201" s="106">
        <v>300</v>
      </c>
      <c r="E201" s="106" t="s">
        <v>452</v>
      </c>
      <c r="F201" s="106" t="s">
        <v>460</v>
      </c>
      <c r="G201" s="102"/>
      <c r="H201" s="106" t="s">
        <v>458</v>
      </c>
    </row>
    <row r="202" spans="1:8">
      <c r="A202" s="106" t="s">
        <v>449</v>
      </c>
      <c r="B202" s="106" t="s">
        <v>838</v>
      </c>
      <c r="C202" s="106" t="s">
        <v>839</v>
      </c>
      <c r="D202" s="106">
        <v>300</v>
      </c>
      <c r="E202" s="106" t="s">
        <v>452</v>
      </c>
      <c r="F202" s="106" t="s">
        <v>460</v>
      </c>
      <c r="G202" s="102"/>
      <c r="H202" s="106" t="s">
        <v>458</v>
      </c>
    </row>
    <row r="203" spans="1:8">
      <c r="A203" s="106" t="s">
        <v>449</v>
      </c>
      <c r="B203" s="106" t="s">
        <v>840</v>
      </c>
      <c r="C203" s="106" t="s">
        <v>841</v>
      </c>
      <c r="D203" s="106">
        <v>200</v>
      </c>
      <c r="E203" s="106" t="s">
        <v>472</v>
      </c>
      <c r="F203" s="106" t="s">
        <v>460</v>
      </c>
      <c r="G203" s="102"/>
      <c r="H203" s="106" t="s">
        <v>454</v>
      </c>
    </row>
    <row r="204" spans="1:8">
      <c r="A204" s="106" t="s">
        <v>449</v>
      </c>
      <c r="B204" s="106" t="s">
        <v>842</v>
      </c>
      <c r="C204" s="106" t="s">
        <v>843</v>
      </c>
      <c r="D204" s="106">
        <v>500</v>
      </c>
      <c r="E204" s="106" t="s">
        <v>472</v>
      </c>
      <c r="F204" s="106" t="s">
        <v>460</v>
      </c>
      <c r="G204" s="102"/>
      <c r="H204" s="106" t="s">
        <v>467</v>
      </c>
    </row>
    <row r="205" spans="1:8">
      <c r="A205" s="106" t="s">
        <v>449</v>
      </c>
      <c r="B205" s="106" t="s">
        <v>844</v>
      </c>
      <c r="C205" s="106" t="s">
        <v>845</v>
      </c>
      <c r="D205" s="106">
        <v>300</v>
      </c>
      <c r="E205" s="106" t="s">
        <v>452</v>
      </c>
      <c r="F205" s="106" t="s">
        <v>460</v>
      </c>
      <c r="G205" s="102"/>
      <c r="H205" s="106" t="s">
        <v>464</v>
      </c>
    </row>
    <row r="206" spans="1:8">
      <c r="A206" s="106" t="s">
        <v>449</v>
      </c>
      <c r="B206" s="106" t="s">
        <v>846</v>
      </c>
      <c r="C206" s="106" t="s">
        <v>847</v>
      </c>
      <c r="D206" s="106">
        <v>450</v>
      </c>
      <c r="E206" s="106" t="s">
        <v>452</v>
      </c>
      <c r="F206" s="106" t="s">
        <v>460</v>
      </c>
      <c r="G206" s="102"/>
      <c r="H206" s="106" t="s">
        <v>464</v>
      </c>
    </row>
    <row r="207" spans="1:8">
      <c r="A207" s="106" t="s">
        <v>449</v>
      </c>
      <c r="B207" s="106" t="s">
        <v>848</v>
      </c>
      <c r="C207" s="106" t="s">
        <v>849</v>
      </c>
      <c r="D207" s="106">
        <v>750</v>
      </c>
      <c r="E207" s="106" t="s">
        <v>452</v>
      </c>
      <c r="F207" s="106" t="s">
        <v>460</v>
      </c>
      <c r="G207" s="102"/>
      <c r="H207" s="106" t="s">
        <v>464</v>
      </c>
    </row>
    <row r="208" spans="1:8">
      <c r="A208" s="106" t="s">
        <v>449</v>
      </c>
      <c r="B208" s="106" t="s">
        <v>850</v>
      </c>
      <c r="C208" s="106" t="s">
        <v>851</v>
      </c>
      <c r="D208" s="106">
        <v>400</v>
      </c>
      <c r="E208" s="106" t="s">
        <v>452</v>
      </c>
      <c r="F208" s="106" t="s">
        <v>460</v>
      </c>
      <c r="G208" s="102"/>
      <c r="H208" s="106" t="s">
        <v>464</v>
      </c>
    </row>
    <row r="209" spans="1:8">
      <c r="A209" s="106" t="s">
        <v>449</v>
      </c>
      <c r="B209" s="106" t="s">
        <v>852</v>
      </c>
      <c r="C209" s="106" t="s">
        <v>853</v>
      </c>
      <c r="D209" s="106">
        <v>400</v>
      </c>
      <c r="E209" s="106" t="s">
        <v>472</v>
      </c>
      <c r="F209" s="106" t="s">
        <v>460</v>
      </c>
      <c r="G209" s="102"/>
      <c r="H209" s="106" t="s">
        <v>464</v>
      </c>
    </row>
    <row r="210" spans="1:8">
      <c r="A210" s="106" t="s">
        <v>449</v>
      </c>
      <c r="B210" s="106" t="s">
        <v>854</v>
      </c>
      <c r="C210" s="106" t="s">
        <v>855</v>
      </c>
      <c r="D210" s="106">
        <v>250</v>
      </c>
      <c r="E210" s="106" t="s">
        <v>472</v>
      </c>
      <c r="F210" s="106" t="s">
        <v>459</v>
      </c>
      <c r="G210" s="102"/>
      <c r="H210" s="106" t="s">
        <v>473</v>
      </c>
    </row>
    <row r="211" spans="1:8">
      <c r="A211" s="106" t="s">
        <v>449</v>
      </c>
      <c r="B211" s="106" t="s">
        <v>856</v>
      </c>
      <c r="C211" s="106" t="s">
        <v>857</v>
      </c>
      <c r="D211" s="106">
        <v>196</v>
      </c>
      <c r="E211" s="106" t="s">
        <v>452</v>
      </c>
      <c r="F211" s="106" t="s">
        <v>460</v>
      </c>
      <c r="G211" s="102"/>
      <c r="H211" s="106" t="s">
        <v>493</v>
      </c>
    </row>
    <row r="212" spans="1:8">
      <c r="A212" s="106" t="s">
        <v>449</v>
      </c>
      <c r="B212" s="106" t="s">
        <v>858</v>
      </c>
      <c r="C212" s="106" t="s">
        <v>859</v>
      </c>
      <c r="D212" s="106">
        <v>300</v>
      </c>
      <c r="E212" s="106" t="s">
        <v>452</v>
      </c>
      <c r="F212" s="106" t="s">
        <v>459</v>
      </c>
      <c r="G212" s="102"/>
      <c r="H212" s="106" t="s">
        <v>476</v>
      </c>
    </row>
    <row r="213" spans="1:8">
      <c r="A213" s="106" t="s">
        <v>449</v>
      </c>
      <c r="B213" s="106" t="s">
        <v>860</v>
      </c>
      <c r="C213" s="106" t="s">
        <v>861</v>
      </c>
      <c r="D213" s="106">
        <v>450</v>
      </c>
      <c r="E213" s="106" t="s">
        <v>452</v>
      </c>
      <c r="F213" s="106" t="s">
        <v>459</v>
      </c>
      <c r="G213" s="102"/>
      <c r="H213" s="106" t="s">
        <v>476</v>
      </c>
    </row>
    <row r="214" spans="1:8">
      <c r="A214" s="106" t="s">
        <v>449</v>
      </c>
      <c r="B214" s="106" t="s">
        <v>862</v>
      </c>
      <c r="C214" s="106" t="s">
        <v>863</v>
      </c>
      <c r="D214" s="106">
        <v>450</v>
      </c>
      <c r="E214" s="106" t="s">
        <v>472</v>
      </c>
      <c r="F214" s="106" t="s">
        <v>460</v>
      </c>
      <c r="G214" s="102"/>
      <c r="H214" s="106" t="s">
        <v>476</v>
      </c>
    </row>
    <row r="215" spans="1:8">
      <c r="A215" s="106" t="s">
        <v>449</v>
      </c>
      <c r="B215" s="106" t="s">
        <v>864</v>
      </c>
      <c r="C215" s="106" t="s">
        <v>865</v>
      </c>
      <c r="D215" s="106">
        <v>500</v>
      </c>
      <c r="E215" s="106" t="s">
        <v>472</v>
      </c>
      <c r="F215" s="106" t="s">
        <v>460</v>
      </c>
      <c r="G215" s="102"/>
      <c r="H215" s="106" t="s">
        <v>486</v>
      </c>
    </row>
    <row r="216" spans="1:8">
      <c r="A216" s="106" t="s">
        <v>449</v>
      </c>
      <c r="B216" s="106" t="s">
        <v>866</v>
      </c>
      <c r="C216" s="106" t="s">
        <v>867</v>
      </c>
      <c r="D216" s="106">
        <v>1000</v>
      </c>
      <c r="E216" s="106" t="s">
        <v>452</v>
      </c>
      <c r="F216" s="106" t="s">
        <v>460</v>
      </c>
      <c r="G216" s="102"/>
      <c r="H216" s="106" t="s">
        <v>469</v>
      </c>
    </row>
    <row r="217" spans="1:8">
      <c r="A217" s="106" t="s">
        <v>449</v>
      </c>
      <c r="B217" s="106" t="s">
        <v>866</v>
      </c>
      <c r="C217" s="106" t="s">
        <v>868</v>
      </c>
      <c r="D217" s="106">
        <v>1000</v>
      </c>
      <c r="E217" s="106" t="s">
        <v>452</v>
      </c>
      <c r="F217" s="106" t="s">
        <v>460</v>
      </c>
      <c r="G217" s="102"/>
      <c r="H217" s="106" t="s">
        <v>469</v>
      </c>
    </row>
    <row r="218" spans="1:8">
      <c r="A218" s="106" t="s">
        <v>449</v>
      </c>
      <c r="B218" s="106" t="s">
        <v>866</v>
      </c>
      <c r="C218" s="106" t="s">
        <v>869</v>
      </c>
      <c r="D218" s="106">
        <v>1000</v>
      </c>
      <c r="E218" s="106" t="s">
        <v>452</v>
      </c>
      <c r="F218" s="106" t="s">
        <v>460</v>
      </c>
      <c r="G218" s="102"/>
      <c r="H218" s="106" t="s">
        <v>469</v>
      </c>
    </row>
    <row r="219" spans="1:8">
      <c r="A219" s="106" t="s">
        <v>449</v>
      </c>
      <c r="B219" s="106" t="s">
        <v>870</v>
      </c>
      <c r="C219" s="106" t="s">
        <v>871</v>
      </c>
      <c r="D219" s="106">
        <v>1000</v>
      </c>
      <c r="E219" s="106" t="s">
        <v>452</v>
      </c>
      <c r="F219" s="106" t="s">
        <v>460</v>
      </c>
      <c r="G219" s="102"/>
      <c r="H219" s="106" t="s">
        <v>469</v>
      </c>
    </row>
    <row r="220" spans="1:8">
      <c r="A220" s="106" t="s">
        <v>449</v>
      </c>
      <c r="B220" s="106" t="s">
        <v>870</v>
      </c>
      <c r="C220" s="106" t="s">
        <v>872</v>
      </c>
      <c r="D220" s="106">
        <v>1000</v>
      </c>
      <c r="E220" s="106" t="s">
        <v>452</v>
      </c>
      <c r="F220" s="106" t="s">
        <v>460</v>
      </c>
      <c r="G220" s="102"/>
      <c r="H220" s="106" t="s">
        <v>469</v>
      </c>
    </row>
    <row r="221" spans="1:8">
      <c r="A221" s="106" t="s">
        <v>449</v>
      </c>
      <c r="B221" s="106" t="s">
        <v>870</v>
      </c>
      <c r="C221" s="106" t="s">
        <v>873</v>
      </c>
      <c r="D221" s="106">
        <v>500</v>
      </c>
      <c r="E221" s="106" t="s">
        <v>452</v>
      </c>
      <c r="F221" s="106" t="s">
        <v>460</v>
      </c>
      <c r="G221" s="102"/>
      <c r="H221" s="106" t="s">
        <v>469</v>
      </c>
    </row>
    <row r="222" spans="1:8">
      <c r="A222" s="106" t="s">
        <v>449</v>
      </c>
      <c r="B222" s="106" t="s">
        <v>870</v>
      </c>
      <c r="C222" s="106" t="s">
        <v>874</v>
      </c>
      <c r="D222" s="106">
        <v>1000</v>
      </c>
      <c r="E222" s="106" t="s">
        <v>452</v>
      </c>
      <c r="F222" s="106" t="s">
        <v>460</v>
      </c>
      <c r="G222" s="102"/>
      <c r="H222" s="106" t="s">
        <v>469</v>
      </c>
    </row>
    <row r="223" spans="1:8">
      <c r="A223" s="106" t="s">
        <v>449</v>
      </c>
      <c r="B223" s="106" t="s">
        <v>840</v>
      </c>
      <c r="C223" s="106" t="s">
        <v>875</v>
      </c>
      <c r="D223" s="106">
        <v>306</v>
      </c>
      <c r="E223" s="106" t="s">
        <v>452</v>
      </c>
      <c r="F223" s="106" t="s">
        <v>460</v>
      </c>
      <c r="G223" s="102"/>
      <c r="H223" s="106" t="s">
        <v>454</v>
      </c>
    </row>
    <row r="224" spans="1:8">
      <c r="A224" s="106" t="s">
        <v>449</v>
      </c>
      <c r="B224" s="106" t="s">
        <v>876</v>
      </c>
      <c r="C224" s="106" t="s">
        <v>877</v>
      </c>
      <c r="D224" s="106">
        <v>200</v>
      </c>
      <c r="E224" s="106" t="s">
        <v>452</v>
      </c>
      <c r="F224" s="106" t="s">
        <v>460</v>
      </c>
      <c r="G224" s="102"/>
      <c r="H224" s="106" t="s">
        <v>458</v>
      </c>
    </row>
    <row r="225" spans="1:8">
      <c r="A225" s="106" t="s">
        <v>449</v>
      </c>
      <c r="B225" s="106" t="s">
        <v>878</v>
      </c>
      <c r="C225" s="106" t="s">
        <v>879</v>
      </c>
      <c r="D225" s="106">
        <v>300</v>
      </c>
      <c r="E225" s="106" t="s">
        <v>452</v>
      </c>
      <c r="F225" s="106" t="s">
        <v>460</v>
      </c>
      <c r="G225" s="102"/>
      <c r="H225" s="106" t="s">
        <v>464</v>
      </c>
    </row>
    <row r="226" spans="1:8">
      <c r="A226" s="106" t="s">
        <v>449</v>
      </c>
      <c r="B226" s="106" t="s">
        <v>880</v>
      </c>
      <c r="C226" s="106" t="s">
        <v>881</v>
      </c>
      <c r="D226" s="106">
        <v>650</v>
      </c>
      <c r="E226" s="106" t="s">
        <v>452</v>
      </c>
      <c r="F226" s="106" t="s">
        <v>460</v>
      </c>
      <c r="G226" s="102"/>
      <c r="H226" s="106" t="s">
        <v>464</v>
      </c>
    </row>
    <row r="227" spans="1:8">
      <c r="A227" s="106" t="s">
        <v>449</v>
      </c>
      <c r="B227" s="106" t="s">
        <v>882</v>
      </c>
      <c r="C227" s="106" t="s">
        <v>883</v>
      </c>
      <c r="D227" s="106">
        <v>550</v>
      </c>
      <c r="E227" s="106" t="s">
        <v>452</v>
      </c>
      <c r="F227" s="106" t="s">
        <v>460</v>
      </c>
      <c r="G227" s="102"/>
      <c r="H227" s="106" t="s">
        <v>464</v>
      </c>
    </row>
    <row r="228" spans="1:8">
      <c r="A228" s="106" t="s">
        <v>449</v>
      </c>
      <c r="B228" s="106" t="s">
        <v>884</v>
      </c>
      <c r="C228" s="106" t="s">
        <v>885</v>
      </c>
      <c r="D228" s="106">
        <v>304</v>
      </c>
      <c r="E228" s="106" t="s">
        <v>452</v>
      </c>
      <c r="F228" s="106" t="s">
        <v>459</v>
      </c>
      <c r="G228" s="102"/>
      <c r="H228" s="106" t="s">
        <v>479</v>
      </c>
    </row>
    <row r="229" spans="1:8">
      <c r="A229" s="106" t="s">
        <v>449</v>
      </c>
      <c r="B229" s="106" t="s">
        <v>886</v>
      </c>
      <c r="C229" s="106" t="s">
        <v>887</v>
      </c>
      <c r="D229" s="106">
        <v>400</v>
      </c>
      <c r="E229" s="106" t="s">
        <v>452</v>
      </c>
      <c r="F229" s="106" t="s">
        <v>460</v>
      </c>
      <c r="G229" s="102"/>
      <c r="H229" s="106" t="s">
        <v>479</v>
      </c>
    </row>
    <row r="230" spans="1:8">
      <c r="A230" s="106" t="s">
        <v>449</v>
      </c>
      <c r="B230" s="106" t="s">
        <v>888</v>
      </c>
      <c r="C230" s="106" t="s">
        <v>889</v>
      </c>
      <c r="D230" s="106">
        <v>600</v>
      </c>
      <c r="E230" s="106" t="s">
        <v>452</v>
      </c>
      <c r="F230" s="106" t="s">
        <v>460</v>
      </c>
      <c r="G230" s="102"/>
      <c r="H230" s="106" t="s">
        <v>479</v>
      </c>
    </row>
    <row r="231" spans="1:8">
      <c r="A231" s="106" t="s">
        <v>449</v>
      </c>
      <c r="B231" s="106" t="s">
        <v>890</v>
      </c>
      <c r="C231" s="106" t="s">
        <v>891</v>
      </c>
      <c r="D231" s="106">
        <v>300</v>
      </c>
      <c r="E231" s="106" t="s">
        <v>452</v>
      </c>
      <c r="F231" s="106" t="s">
        <v>459</v>
      </c>
      <c r="G231" s="102"/>
      <c r="H231" s="106" t="s">
        <v>479</v>
      </c>
    </row>
    <row r="232" spans="1:8">
      <c r="A232" s="106" t="s">
        <v>449</v>
      </c>
      <c r="B232" s="106" t="s">
        <v>892</v>
      </c>
      <c r="C232" s="106" t="s">
        <v>893</v>
      </c>
      <c r="D232" s="106">
        <v>400</v>
      </c>
      <c r="E232" s="106" t="s">
        <v>452</v>
      </c>
      <c r="F232" s="106" t="s">
        <v>460</v>
      </c>
      <c r="G232" s="102"/>
      <c r="H232" s="106" t="s">
        <v>479</v>
      </c>
    </row>
    <row r="233" spans="1:8">
      <c r="A233" s="106" t="s">
        <v>449</v>
      </c>
      <c r="B233" s="106" t="s">
        <v>894</v>
      </c>
      <c r="C233" s="106" t="s">
        <v>895</v>
      </c>
      <c r="D233" s="106">
        <v>34</v>
      </c>
      <c r="E233" s="106" t="s">
        <v>472</v>
      </c>
      <c r="F233" s="106" t="s">
        <v>460</v>
      </c>
      <c r="G233" s="102"/>
      <c r="H233" s="106" t="s">
        <v>476</v>
      </c>
    </row>
  </sheetData>
  <autoFilter xmlns:etc="http://www.wps.cn/officeDocument/2017/etCustomData" ref="A1:H233" etc:filterBottomFollowUsedRange="0">
    <extLst/>
  </autoFilter>
  <mergeCells count="1">
    <mergeCell ref="K3:K4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zoomScale="75" zoomScaleNormal="75" workbookViewId="0">
      <selection activeCell="H36" sqref="H36"/>
    </sheetView>
  </sheetViews>
  <sheetFormatPr defaultColWidth="9" defaultRowHeight="12.75" customHeight="1"/>
  <cols>
    <col min="1" max="4" width="9" style="108" customWidth="1"/>
    <col min="5" max="5" width="25.3333333333333" style="108" customWidth="1"/>
    <col min="6" max="6" width="48.25" style="108" customWidth="1"/>
    <col min="7" max="7" width="9" style="108"/>
    <col min="8" max="8" width="12.5" style="108" customWidth="1"/>
    <col min="9" max="12" width="9" style="108" customWidth="1"/>
    <col min="13" max="13" width="17" style="108" customWidth="1"/>
    <col min="14" max="16" width="9" style="108" customWidth="1"/>
    <col min="17" max="17" width="21.75" style="108" customWidth="1"/>
    <col min="18" max="18" width="32.25" style="108" customWidth="1"/>
    <col min="19" max="19" width="9" style="108" customWidth="1"/>
    <col min="20" max="16384" width="9" style="108"/>
  </cols>
  <sheetData>
    <row r="1" s="107" customFormat="1" customHeight="1" spans="1:19">
      <c r="A1" s="109" t="s">
        <v>896</v>
      </c>
      <c r="B1" s="109" t="s">
        <v>442</v>
      </c>
      <c r="C1" s="109" t="s">
        <v>897</v>
      </c>
      <c r="D1" s="109" t="s">
        <v>421</v>
      </c>
      <c r="E1" s="109" t="s">
        <v>898</v>
      </c>
      <c r="F1" s="109" t="s">
        <v>899</v>
      </c>
      <c r="G1" s="109" t="s">
        <v>419</v>
      </c>
      <c r="H1" s="109" t="s">
        <v>446</v>
      </c>
      <c r="I1" s="109" t="s">
        <v>900</v>
      </c>
      <c r="J1" s="109" t="s">
        <v>901</v>
      </c>
      <c r="K1" s="109" t="s">
        <v>902</v>
      </c>
      <c r="L1" s="109" t="s">
        <v>903</v>
      </c>
      <c r="M1" s="109" t="s">
        <v>904</v>
      </c>
      <c r="N1" s="109" t="s">
        <v>905</v>
      </c>
      <c r="O1" s="109" t="s">
        <v>906</v>
      </c>
      <c r="P1" s="109" t="s">
        <v>907</v>
      </c>
      <c r="Q1" s="109" t="s">
        <v>908</v>
      </c>
      <c r="R1" s="109" t="s">
        <v>909</v>
      </c>
      <c r="S1" s="109" t="s">
        <v>910</v>
      </c>
    </row>
    <row r="2" customHeight="1" spans="1:19">
      <c r="A2" s="110" t="s">
        <v>911</v>
      </c>
      <c r="B2" s="110" t="s">
        <v>449</v>
      </c>
      <c r="C2" s="110" t="s">
        <v>476</v>
      </c>
      <c r="D2" s="110" t="s">
        <v>912</v>
      </c>
      <c r="E2" s="110" t="s">
        <v>913</v>
      </c>
      <c r="F2" s="110" t="s">
        <v>914</v>
      </c>
      <c r="G2" s="110">
        <v>600</v>
      </c>
      <c r="H2" s="110" t="s">
        <v>459</v>
      </c>
      <c r="I2" s="110"/>
      <c r="J2" s="110"/>
      <c r="K2" s="110" t="s">
        <v>915</v>
      </c>
      <c r="L2" s="110" t="s">
        <v>916</v>
      </c>
      <c r="M2" s="110" t="s">
        <v>917</v>
      </c>
      <c r="N2" s="110"/>
      <c r="O2" s="110"/>
      <c r="P2" s="110"/>
      <c r="Q2" s="112">
        <v>2022</v>
      </c>
      <c r="R2" s="108">
        <v>2022</v>
      </c>
      <c r="S2" s="113" t="s">
        <v>918</v>
      </c>
    </row>
    <row r="3" customHeight="1" spans="2:18">
      <c r="B3" s="110" t="s">
        <v>449</v>
      </c>
      <c r="C3" s="110" t="s">
        <v>476</v>
      </c>
      <c r="D3" s="110" t="s">
        <v>919</v>
      </c>
      <c r="F3" s="110" t="s">
        <v>920</v>
      </c>
      <c r="G3" s="110">
        <v>350</v>
      </c>
      <c r="H3" s="110" t="s">
        <v>453</v>
      </c>
      <c r="R3" s="110">
        <v>2022</v>
      </c>
    </row>
    <row r="4" customHeight="1" spans="2:18">
      <c r="B4" s="110" t="s">
        <v>449</v>
      </c>
      <c r="C4" s="110" t="s">
        <v>476</v>
      </c>
      <c r="D4" s="110" t="s">
        <v>912</v>
      </c>
      <c r="F4" s="110" t="s">
        <v>920</v>
      </c>
      <c r="G4" s="110">
        <v>350</v>
      </c>
      <c r="H4" s="110" t="s">
        <v>453</v>
      </c>
      <c r="R4" s="110">
        <v>2022</v>
      </c>
    </row>
    <row r="5" customHeight="1" spans="2:18">
      <c r="B5" s="110" t="s">
        <v>449</v>
      </c>
      <c r="C5" s="110" t="s">
        <v>476</v>
      </c>
      <c r="D5" s="110" t="s">
        <v>919</v>
      </c>
      <c r="F5" s="110" t="s">
        <v>914</v>
      </c>
      <c r="G5" s="110">
        <v>600</v>
      </c>
      <c r="H5" s="110" t="s">
        <v>453</v>
      </c>
      <c r="R5" s="110">
        <v>2022</v>
      </c>
    </row>
    <row r="6" customHeight="1" spans="2:18">
      <c r="B6" s="110" t="s">
        <v>449</v>
      </c>
      <c r="C6" s="110" t="s">
        <v>476</v>
      </c>
      <c r="D6" s="110" t="s">
        <v>921</v>
      </c>
      <c r="F6" s="110" t="s">
        <v>922</v>
      </c>
      <c r="G6" s="110">
        <v>30</v>
      </c>
      <c r="H6" s="110" t="s">
        <v>453</v>
      </c>
      <c r="R6" s="110">
        <v>2022</v>
      </c>
    </row>
    <row r="7" customHeight="1" spans="2:18">
      <c r="B7" s="110" t="s">
        <v>449</v>
      </c>
      <c r="C7" s="110" t="s">
        <v>476</v>
      </c>
      <c r="D7" s="110" t="s">
        <v>919</v>
      </c>
      <c r="F7" s="110" t="s">
        <v>923</v>
      </c>
      <c r="G7" s="110">
        <v>50</v>
      </c>
      <c r="H7" s="110" t="s">
        <v>453</v>
      </c>
      <c r="R7" s="110">
        <v>2022</v>
      </c>
    </row>
    <row r="8" customHeight="1" spans="2:18">
      <c r="B8" s="110" t="s">
        <v>449</v>
      </c>
      <c r="C8" s="110" t="s">
        <v>476</v>
      </c>
      <c r="D8" s="110" t="s">
        <v>912</v>
      </c>
      <c r="F8" s="110" t="s">
        <v>923</v>
      </c>
      <c r="G8" s="110">
        <v>50</v>
      </c>
      <c r="H8" s="110" t="s">
        <v>453</v>
      </c>
      <c r="R8" s="110">
        <v>2022</v>
      </c>
    </row>
    <row r="9" customHeight="1" spans="2:18">
      <c r="B9" s="110" t="s">
        <v>449</v>
      </c>
      <c r="C9" s="110" t="s">
        <v>476</v>
      </c>
      <c r="D9" s="110" t="s">
        <v>924</v>
      </c>
      <c r="F9" s="110" t="s">
        <v>925</v>
      </c>
      <c r="G9" s="110">
        <v>350</v>
      </c>
      <c r="H9" s="110" t="s">
        <v>453</v>
      </c>
      <c r="R9" s="110">
        <v>2022</v>
      </c>
    </row>
    <row r="10" customHeight="1" spans="1:19">
      <c r="A10" s="110" t="s">
        <v>926</v>
      </c>
      <c r="B10" s="110" t="s">
        <v>449</v>
      </c>
      <c r="C10" s="110" t="s">
        <v>476</v>
      </c>
      <c r="D10" s="110" t="s">
        <v>919</v>
      </c>
      <c r="E10" s="110" t="s">
        <v>927</v>
      </c>
      <c r="F10" s="110" t="s">
        <v>928</v>
      </c>
      <c r="G10" s="110">
        <v>350</v>
      </c>
      <c r="H10" s="110" t="s">
        <v>459</v>
      </c>
      <c r="I10" s="110"/>
      <c r="J10" s="110"/>
      <c r="K10" s="110" t="s">
        <v>929</v>
      </c>
      <c r="L10" s="110" t="s">
        <v>930</v>
      </c>
      <c r="M10" s="110" t="s">
        <v>931</v>
      </c>
      <c r="N10" s="110"/>
      <c r="O10" s="110"/>
      <c r="P10" s="110"/>
      <c r="Q10" s="112">
        <v>2021</v>
      </c>
      <c r="R10" s="108">
        <v>2023</v>
      </c>
      <c r="S10" s="113" t="s">
        <v>932</v>
      </c>
    </row>
    <row r="11" customHeight="1" spans="1:19">
      <c r="A11" s="110" t="s">
        <v>933</v>
      </c>
      <c r="B11" s="110" t="s">
        <v>449</v>
      </c>
      <c r="C11" s="110" t="s">
        <v>476</v>
      </c>
      <c r="D11" s="110" t="s">
        <v>912</v>
      </c>
      <c r="E11" s="110" t="s">
        <v>927</v>
      </c>
      <c r="F11" s="110" t="s">
        <v>928</v>
      </c>
      <c r="G11" s="110">
        <v>350</v>
      </c>
      <c r="H11" s="110" t="s">
        <v>459</v>
      </c>
      <c r="I11" s="110"/>
      <c r="J11" s="110"/>
      <c r="K11" s="110" t="s">
        <v>929</v>
      </c>
      <c r="L11" s="110" t="s">
        <v>930</v>
      </c>
      <c r="M11" s="110" t="s">
        <v>931</v>
      </c>
      <c r="N11" s="110"/>
      <c r="O11" s="110"/>
      <c r="P11" s="110"/>
      <c r="Q11" s="112">
        <v>2021</v>
      </c>
      <c r="R11" s="108">
        <v>2023</v>
      </c>
      <c r="S11" s="113" t="s">
        <v>932</v>
      </c>
    </row>
    <row r="12" customHeight="1" spans="1:18">
      <c r="A12" s="110" t="s">
        <v>934</v>
      </c>
      <c r="B12" s="110" t="s">
        <v>449</v>
      </c>
      <c r="C12" s="110" t="s">
        <v>476</v>
      </c>
      <c r="D12" s="110" t="s">
        <v>935</v>
      </c>
      <c r="E12" s="110" t="s">
        <v>936</v>
      </c>
      <c r="F12" s="110" t="s">
        <v>937</v>
      </c>
      <c r="G12" s="110">
        <v>350</v>
      </c>
      <c r="H12" s="110" t="s">
        <v>459</v>
      </c>
      <c r="I12" s="110"/>
      <c r="J12" s="110"/>
      <c r="K12" s="110" t="s">
        <v>929</v>
      </c>
      <c r="L12" s="110" t="s">
        <v>916</v>
      </c>
      <c r="M12" s="110" t="s">
        <v>938</v>
      </c>
      <c r="N12" s="110"/>
      <c r="O12" s="110"/>
      <c r="P12" s="110"/>
      <c r="Q12" s="112">
        <v>2021</v>
      </c>
      <c r="R12" s="108">
        <v>2023</v>
      </c>
    </row>
    <row r="13" customHeight="1" spans="1:18">
      <c r="A13" s="110" t="s">
        <v>939</v>
      </c>
      <c r="B13" s="110" t="s">
        <v>449</v>
      </c>
      <c r="C13" s="110" t="s">
        <v>476</v>
      </c>
      <c r="D13" s="110" t="s">
        <v>940</v>
      </c>
      <c r="E13" s="110" t="s">
        <v>936</v>
      </c>
      <c r="F13" s="110" t="s">
        <v>937</v>
      </c>
      <c r="G13" s="110">
        <v>350</v>
      </c>
      <c r="H13" s="110" t="s">
        <v>459</v>
      </c>
      <c r="I13" s="110"/>
      <c r="J13" s="110"/>
      <c r="K13" s="110" t="s">
        <v>929</v>
      </c>
      <c r="L13" s="110" t="s">
        <v>916</v>
      </c>
      <c r="M13" s="110" t="s">
        <v>938</v>
      </c>
      <c r="N13" s="110"/>
      <c r="O13" s="110"/>
      <c r="P13" s="110"/>
      <c r="Q13" s="112">
        <v>2021</v>
      </c>
      <c r="R13" s="108">
        <v>2023</v>
      </c>
    </row>
    <row r="14" customHeight="1" spans="1:18">
      <c r="A14" s="110" t="s">
        <v>941</v>
      </c>
      <c r="B14" s="110" t="s">
        <v>449</v>
      </c>
      <c r="C14" s="110" t="s">
        <v>476</v>
      </c>
      <c r="D14" s="110" t="s">
        <v>942</v>
      </c>
      <c r="E14" s="110" t="s">
        <v>943</v>
      </c>
      <c r="F14" s="110" t="s">
        <v>944</v>
      </c>
      <c r="G14" s="110">
        <v>350</v>
      </c>
      <c r="H14" s="110" t="s">
        <v>459</v>
      </c>
      <c r="I14" s="110"/>
      <c r="J14" s="110"/>
      <c r="K14" s="110" t="s">
        <v>929</v>
      </c>
      <c r="L14" s="110" t="s">
        <v>930</v>
      </c>
      <c r="M14" s="110"/>
      <c r="N14" s="110"/>
      <c r="O14" s="110"/>
      <c r="P14" s="110"/>
      <c r="Q14" s="110">
        <v>2020</v>
      </c>
      <c r="R14" s="108">
        <v>2023</v>
      </c>
    </row>
    <row r="15" customHeight="1" spans="1:18">
      <c r="A15" s="110" t="s">
        <v>945</v>
      </c>
      <c r="B15" s="110" t="s">
        <v>449</v>
      </c>
      <c r="C15" s="110" t="s">
        <v>476</v>
      </c>
      <c r="D15" s="110" t="s">
        <v>921</v>
      </c>
      <c r="E15" s="110" t="s">
        <v>943</v>
      </c>
      <c r="F15" s="110" t="s">
        <v>944</v>
      </c>
      <c r="G15" s="110">
        <v>350</v>
      </c>
      <c r="H15" s="110" t="s">
        <v>459</v>
      </c>
      <c r="I15" s="110"/>
      <c r="J15" s="110"/>
      <c r="K15" s="110" t="s">
        <v>929</v>
      </c>
      <c r="L15" s="110" t="s">
        <v>930</v>
      </c>
      <c r="M15" s="110"/>
      <c r="N15" s="110"/>
      <c r="O15" s="110"/>
      <c r="P15" s="110"/>
      <c r="Q15" s="110">
        <v>2020</v>
      </c>
      <c r="R15" s="108">
        <v>2023</v>
      </c>
    </row>
    <row r="16" customHeight="1" spans="1:19">
      <c r="A16" s="110" t="s">
        <v>946</v>
      </c>
      <c r="B16" s="110" t="s">
        <v>449</v>
      </c>
      <c r="C16" s="110" t="s">
        <v>476</v>
      </c>
      <c r="D16" s="110" t="s">
        <v>919</v>
      </c>
      <c r="E16" s="110" t="s">
        <v>947</v>
      </c>
      <c r="F16" s="110" t="s">
        <v>948</v>
      </c>
      <c r="G16" s="110">
        <v>660</v>
      </c>
      <c r="H16" s="110" t="s">
        <v>459</v>
      </c>
      <c r="I16" s="110"/>
      <c r="J16" s="110"/>
      <c r="K16" s="110" t="s">
        <v>915</v>
      </c>
      <c r="L16" s="110" t="s">
        <v>930</v>
      </c>
      <c r="M16" s="110" t="s">
        <v>949</v>
      </c>
      <c r="N16" s="110"/>
      <c r="O16" s="110"/>
      <c r="P16" s="110"/>
      <c r="Q16" s="112">
        <v>2020</v>
      </c>
      <c r="R16" s="108">
        <v>2023</v>
      </c>
      <c r="S16" s="114" t="s">
        <v>950</v>
      </c>
    </row>
    <row r="17" customHeight="1" spans="1:19">
      <c r="A17" s="110" t="s">
        <v>951</v>
      </c>
      <c r="B17" s="110" t="s">
        <v>449</v>
      </c>
      <c r="C17" s="110" t="s">
        <v>476</v>
      </c>
      <c r="D17" s="110" t="s">
        <v>912</v>
      </c>
      <c r="E17" s="110" t="s">
        <v>947</v>
      </c>
      <c r="F17" s="110" t="s">
        <v>948</v>
      </c>
      <c r="G17" s="110">
        <v>660</v>
      </c>
      <c r="H17" s="110" t="s">
        <v>459</v>
      </c>
      <c r="I17" s="110"/>
      <c r="J17" s="110"/>
      <c r="K17" s="110" t="s">
        <v>915</v>
      </c>
      <c r="L17" s="110" t="s">
        <v>930</v>
      </c>
      <c r="M17" s="110" t="s">
        <v>949</v>
      </c>
      <c r="N17" s="110"/>
      <c r="O17" s="110"/>
      <c r="P17" s="110"/>
      <c r="Q17" s="112">
        <v>2020</v>
      </c>
      <c r="R17" s="108">
        <v>2023</v>
      </c>
      <c r="S17" s="114" t="s">
        <v>950</v>
      </c>
    </row>
    <row r="18" customHeight="1" spans="1:18">
      <c r="A18" s="110" t="s">
        <v>952</v>
      </c>
      <c r="B18" s="110" t="s">
        <v>449</v>
      </c>
      <c r="C18" s="110" t="s">
        <v>476</v>
      </c>
      <c r="D18" s="110" t="s">
        <v>953</v>
      </c>
      <c r="E18" s="110" t="s">
        <v>954</v>
      </c>
      <c r="F18" s="110" t="s">
        <v>925</v>
      </c>
      <c r="G18" s="110">
        <v>350</v>
      </c>
      <c r="H18" s="110" t="s">
        <v>459</v>
      </c>
      <c r="I18" s="110"/>
      <c r="J18" s="110"/>
      <c r="K18" s="110" t="s">
        <v>929</v>
      </c>
      <c r="L18" s="110" t="s">
        <v>916</v>
      </c>
      <c r="M18" s="110" t="s">
        <v>955</v>
      </c>
      <c r="N18" s="110"/>
      <c r="O18" s="110"/>
      <c r="P18" s="110"/>
      <c r="Q18" s="110">
        <v>2023</v>
      </c>
      <c r="R18" s="108">
        <f>Q18</f>
        <v>2023</v>
      </c>
    </row>
    <row r="19" customHeight="1" spans="1:18">
      <c r="A19" s="110" t="s">
        <v>956</v>
      </c>
      <c r="B19" s="110" t="s">
        <v>449</v>
      </c>
      <c r="C19" s="110" t="s">
        <v>476</v>
      </c>
      <c r="D19" s="110" t="s">
        <v>919</v>
      </c>
      <c r="E19" s="110" t="s">
        <v>957</v>
      </c>
      <c r="F19" s="110" t="s">
        <v>958</v>
      </c>
      <c r="G19" s="110">
        <v>1000</v>
      </c>
      <c r="H19" s="110" t="s">
        <v>959</v>
      </c>
      <c r="I19" s="110"/>
      <c r="J19" s="110"/>
      <c r="K19" s="110" t="s">
        <v>915</v>
      </c>
      <c r="L19" s="110" t="s">
        <v>930</v>
      </c>
      <c r="M19" s="110" t="s">
        <v>960</v>
      </c>
      <c r="N19" s="110"/>
      <c r="O19" s="110"/>
      <c r="P19" s="110"/>
      <c r="Q19" s="110">
        <v>2021</v>
      </c>
      <c r="R19" s="108">
        <v>2023</v>
      </c>
    </row>
    <row r="20" customHeight="1" spans="1:18">
      <c r="A20" s="110" t="s">
        <v>961</v>
      </c>
      <c r="B20" s="110" t="s">
        <v>449</v>
      </c>
      <c r="C20" s="110" t="s">
        <v>476</v>
      </c>
      <c r="D20" s="110" t="s">
        <v>912</v>
      </c>
      <c r="E20" s="110" t="s">
        <v>957</v>
      </c>
      <c r="F20" s="110" t="s">
        <v>958</v>
      </c>
      <c r="G20" s="110">
        <v>1000</v>
      </c>
      <c r="H20" s="110" t="s">
        <v>959</v>
      </c>
      <c r="I20" s="110"/>
      <c r="J20" s="110"/>
      <c r="K20" s="110" t="s">
        <v>915</v>
      </c>
      <c r="L20" s="110" t="s">
        <v>930</v>
      </c>
      <c r="M20" s="110" t="s">
        <v>962</v>
      </c>
      <c r="N20" s="110"/>
      <c r="O20" s="110"/>
      <c r="P20" s="110"/>
      <c r="Q20" s="112">
        <v>2021</v>
      </c>
      <c r="R20" s="108">
        <v>2023</v>
      </c>
    </row>
    <row r="21" customHeight="1" spans="1:19">
      <c r="A21" s="110" t="s">
        <v>963</v>
      </c>
      <c r="B21" s="110" t="s">
        <v>449</v>
      </c>
      <c r="C21" s="110" t="s">
        <v>476</v>
      </c>
      <c r="D21" s="110" t="s">
        <v>964</v>
      </c>
      <c r="E21" s="110" t="s">
        <v>965</v>
      </c>
      <c r="F21" s="110" t="s">
        <v>966</v>
      </c>
      <c r="G21" s="110">
        <v>660</v>
      </c>
      <c r="H21" s="110" t="s">
        <v>459</v>
      </c>
      <c r="I21" s="110"/>
      <c r="J21" s="110"/>
      <c r="K21" s="110" t="s">
        <v>915</v>
      </c>
      <c r="L21" s="110" t="s">
        <v>967</v>
      </c>
      <c r="M21" s="110" t="s">
        <v>968</v>
      </c>
      <c r="N21" s="110"/>
      <c r="O21" s="110"/>
      <c r="P21" s="110"/>
      <c r="Q21" s="112">
        <v>2022</v>
      </c>
      <c r="R21" s="108">
        <v>2024</v>
      </c>
      <c r="S21" s="115" t="s">
        <v>969</v>
      </c>
    </row>
    <row r="22" customHeight="1" spans="1:19">
      <c r="A22" s="110" t="s">
        <v>970</v>
      </c>
      <c r="B22" s="110" t="s">
        <v>449</v>
      </c>
      <c r="C22" s="110" t="s">
        <v>476</v>
      </c>
      <c r="D22" s="110" t="s">
        <v>919</v>
      </c>
      <c r="E22" s="110" t="s">
        <v>971</v>
      </c>
      <c r="F22" s="110" t="s">
        <v>972</v>
      </c>
      <c r="G22" s="110">
        <v>60</v>
      </c>
      <c r="H22" s="110" t="s">
        <v>459</v>
      </c>
      <c r="I22" s="110"/>
      <c r="J22" s="110"/>
      <c r="K22" s="110" t="s">
        <v>973</v>
      </c>
      <c r="L22" s="110" t="s">
        <v>930</v>
      </c>
      <c r="M22" s="110"/>
      <c r="N22" s="110" t="s">
        <v>974</v>
      </c>
      <c r="O22" s="110" t="s">
        <v>975</v>
      </c>
      <c r="P22" s="110" t="s">
        <v>976</v>
      </c>
      <c r="Q22" s="112">
        <v>2022</v>
      </c>
      <c r="R22" s="108">
        <v>2024</v>
      </c>
      <c r="S22" s="113" t="s">
        <v>977</v>
      </c>
    </row>
    <row r="23" customHeight="1" spans="1:19">
      <c r="A23" s="110" t="s">
        <v>978</v>
      </c>
      <c r="B23" s="110" t="s">
        <v>449</v>
      </c>
      <c r="C23" s="110" t="s">
        <v>476</v>
      </c>
      <c r="D23" s="110" t="s">
        <v>912</v>
      </c>
      <c r="E23" s="110" t="s">
        <v>971</v>
      </c>
      <c r="F23" s="110" t="s">
        <v>972</v>
      </c>
      <c r="G23" s="110">
        <v>60</v>
      </c>
      <c r="H23" s="110" t="s">
        <v>459</v>
      </c>
      <c r="I23" s="110"/>
      <c r="J23" s="110"/>
      <c r="K23" s="110" t="s">
        <v>973</v>
      </c>
      <c r="L23" s="110" t="s">
        <v>930</v>
      </c>
      <c r="M23" s="110"/>
      <c r="N23" s="110" t="s">
        <v>974</v>
      </c>
      <c r="O23" s="110" t="s">
        <v>975</v>
      </c>
      <c r="P23" s="110" t="s">
        <v>976</v>
      </c>
      <c r="Q23" s="112">
        <v>2022</v>
      </c>
      <c r="R23" s="108">
        <v>2024</v>
      </c>
      <c r="S23" s="113" t="s">
        <v>977</v>
      </c>
    </row>
    <row r="24" customHeight="1" spans="1:18">
      <c r="A24" s="110" t="s">
        <v>979</v>
      </c>
      <c r="B24" s="110" t="s">
        <v>449</v>
      </c>
      <c r="C24" s="110" t="s">
        <v>476</v>
      </c>
      <c r="D24" s="110" t="s">
        <v>919</v>
      </c>
      <c r="E24" s="110" t="s">
        <v>980</v>
      </c>
      <c r="F24" s="110" t="s">
        <v>981</v>
      </c>
      <c r="G24" s="110">
        <v>1000</v>
      </c>
      <c r="H24" s="110" t="s">
        <v>459</v>
      </c>
      <c r="I24" s="110"/>
      <c r="J24" s="110"/>
      <c r="K24" s="110" t="s">
        <v>915</v>
      </c>
      <c r="L24" s="110" t="s">
        <v>930</v>
      </c>
      <c r="M24" s="110" t="s">
        <v>982</v>
      </c>
      <c r="N24" s="110"/>
      <c r="O24" s="110"/>
      <c r="P24" s="110"/>
      <c r="Q24" s="110">
        <v>2024</v>
      </c>
      <c r="R24" s="108">
        <f>Q24</f>
        <v>2024</v>
      </c>
    </row>
    <row r="25" customHeight="1" spans="1:18">
      <c r="A25" s="110" t="s">
        <v>983</v>
      </c>
      <c r="B25" s="110" t="s">
        <v>449</v>
      </c>
      <c r="C25" s="110" t="s">
        <v>476</v>
      </c>
      <c r="D25" s="110" t="s">
        <v>912</v>
      </c>
      <c r="E25" s="110" t="s">
        <v>980</v>
      </c>
      <c r="F25" s="110" t="s">
        <v>981</v>
      </c>
      <c r="G25" s="110">
        <v>1000</v>
      </c>
      <c r="H25" s="110" t="s">
        <v>459</v>
      </c>
      <c r="I25" s="110"/>
      <c r="J25" s="110"/>
      <c r="K25" s="110" t="s">
        <v>915</v>
      </c>
      <c r="L25" s="110" t="s">
        <v>930</v>
      </c>
      <c r="M25" s="110" t="s">
        <v>982</v>
      </c>
      <c r="N25" s="110"/>
      <c r="O25" s="110"/>
      <c r="P25" s="110"/>
      <c r="Q25" s="110">
        <v>2024</v>
      </c>
      <c r="R25" s="108">
        <f>Q25</f>
        <v>2024</v>
      </c>
    </row>
    <row r="26" customHeight="1" spans="1:18">
      <c r="A26" s="110" t="s">
        <v>984</v>
      </c>
      <c r="B26" s="110" t="s">
        <v>449</v>
      </c>
      <c r="C26" s="110" t="s">
        <v>476</v>
      </c>
      <c r="D26" s="110" t="s">
        <v>924</v>
      </c>
      <c r="E26" s="110" t="s">
        <v>985</v>
      </c>
      <c r="F26" s="110" t="s">
        <v>986</v>
      </c>
      <c r="G26" s="110">
        <v>80</v>
      </c>
      <c r="H26" s="110" t="s">
        <v>987</v>
      </c>
      <c r="I26" s="110"/>
      <c r="J26" s="110"/>
      <c r="K26" s="110" t="s">
        <v>973</v>
      </c>
      <c r="L26" s="110" t="s">
        <v>988</v>
      </c>
      <c r="M26" s="110"/>
      <c r="N26" s="110" t="s">
        <v>974</v>
      </c>
      <c r="O26" s="110" t="s">
        <v>975</v>
      </c>
      <c r="P26" s="110" t="s">
        <v>976</v>
      </c>
      <c r="Q26" s="112">
        <v>2021</v>
      </c>
      <c r="R26" s="108">
        <v>2024</v>
      </c>
    </row>
    <row r="27" customHeight="1" spans="1:18">
      <c r="A27" s="110" t="s">
        <v>989</v>
      </c>
      <c r="B27" s="110" t="s">
        <v>449</v>
      </c>
      <c r="C27" s="110" t="s">
        <v>476</v>
      </c>
      <c r="D27" s="110" t="s">
        <v>953</v>
      </c>
      <c r="E27" s="110" t="s">
        <v>985</v>
      </c>
      <c r="F27" s="110" t="s">
        <v>986</v>
      </c>
      <c r="G27" s="110">
        <v>80</v>
      </c>
      <c r="H27" s="110" t="s">
        <v>987</v>
      </c>
      <c r="I27" s="110"/>
      <c r="J27" s="110"/>
      <c r="K27" s="110" t="s">
        <v>973</v>
      </c>
      <c r="L27" s="110" t="s">
        <v>988</v>
      </c>
      <c r="M27" s="110"/>
      <c r="N27" s="110" t="s">
        <v>974</v>
      </c>
      <c r="O27" s="110" t="s">
        <v>975</v>
      </c>
      <c r="P27" s="110" t="s">
        <v>976</v>
      </c>
      <c r="Q27" s="112">
        <v>2021</v>
      </c>
      <c r="R27" s="108">
        <v>2024</v>
      </c>
    </row>
    <row r="28" customHeight="1" spans="1:19">
      <c r="A28" s="110" t="s">
        <v>990</v>
      </c>
      <c r="B28" s="110" t="s">
        <v>449</v>
      </c>
      <c r="C28" s="110" t="s">
        <v>476</v>
      </c>
      <c r="D28" s="110" t="s">
        <v>919</v>
      </c>
      <c r="E28" s="110" t="s">
        <v>991</v>
      </c>
      <c r="F28" s="110" t="s">
        <v>992</v>
      </c>
      <c r="G28" s="110">
        <v>1000</v>
      </c>
      <c r="H28" s="110" t="s">
        <v>459</v>
      </c>
      <c r="I28" s="110"/>
      <c r="J28" s="110"/>
      <c r="K28" s="110" t="s">
        <v>915</v>
      </c>
      <c r="L28" s="110" t="s">
        <v>930</v>
      </c>
      <c r="M28" s="110" t="s">
        <v>993</v>
      </c>
      <c r="N28" s="110"/>
      <c r="O28" s="110"/>
      <c r="P28" s="110"/>
      <c r="Q28" s="112">
        <v>2023</v>
      </c>
      <c r="R28" s="108">
        <v>2025</v>
      </c>
      <c r="S28" s="113" t="s">
        <v>994</v>
      </c>
    </row>
    <row r="29" customHeight="1" spans="1:19">
      <c r="A29" s="110" t="s">
        <v>995</v>
      </c>
      <c r="B29" s="110" t="s">
        <v>449</v>
      </c>
      <c r="C29" s="110" t="s">
        <v>476</v>
      </c>
      <c r="D29" s="110" t="s">
        <v>912</v>
      </c>
      <c r="E29" s="110" t="s">
        <v>991</v>
      </c>
      <c r="F29" s="110" t="s">
        <v>992</v>
      </c>
      <c r="G29" s="110">
        <v>1000</v>
      </c>
      <c r="H29" s="110" t="s">
        <v>459</v>
      </c>
      <c r="I29" s="110"/>
      <c r="J29" s="110"/>
      <c r="K29" s="110" t="s">
        <v>915</v>
      </c>
      <c r="L29" s="110" t="s">
        <v>930</v>
      </c>
      <c r="M29" s="110" t="s">
        <v>993</v>
      </c>
      <c r="N29" s="110"/>
      <c r="O29" s="110"/>
      <c r="P29" s="110"/>
      <c r="Q29" s="112">
        <v>2025</v>
      </c>
      <c r="R29" s="108">
        <v>2025</v>
      </c>
      <c r="S29" s="113" t="s">
        <v>994</v>
      </c>
    </row>
    <row r="30" customHeight="1" spans="1:19">
      <c r="A30" s="110" t="s">
        <v>996</v>
      </c>
      <c r="B30" s="110" t="s">
        <v>449</v>
      </c>
      <c r="C30" s="110" t="s">
        <v>476</v>
      </c>
      <c r="D30" s="110" t="s">
        <v>997</v>
      </c>
      <c r="E30" s="110" t="s">
        <v>971</v>
      </c>
      <c r="F30" s="110" t="s">
        <v>972</v>
      </c>
      <c r="G30" s="110">
        <v>60</v>
      </c>
      <c r="H30" s="110" t="s">
        <v>459</v>
      </c>
      <c r="I30" s="110"/>
      <c r="J30" s="110"/>
      <c r="K30" s="110" t="s">
        <v>973</v>
      </c>
      <c r="L30" s="110" t="s">
        <v>930</v>
      </c>
      <c r="M30" s="110"/>
      <c r="N30" s="110" t="s">
        <v>974</v>
      </c>
      <c r="O30" s="110" t="s">
        <v>975</v>
      </c>
      <c r="P30" s="110" t="s">
        <v>976</v>
      </c>
      <c r="Q30" s="112">
        <v>2022</v>
      </c>
      <c r="R30" s="108">
        <v>2025</v>
      </c>
      <c r="S30" s="113" t="s">
        <v>977</v>
      </c>
    </row>
    <row r="31" customHeight="1" spans="1:19">
      <c r="A31" s="110" t="s">
        <v>998</v>
      </c>
      <c r="B31" s="110" t="s">
        <v>449</v>
      </c>
      <c r="C31" s="110" t="s">
        <v>476</v>
      </c>
      <c r="D31" s="110" t="s">
        <v>999</v>
      </c>
      <c r="E31" s="110" t="s">
        <v>971</v>
      </c>
      <c r="F31" s="110" t="s">
        <v>972</v>
      </c>
      <c r="G31" s="110">
        <v>60</v>
      </c>
      <c r="H31" s="110" t="s">
        <v>459</v>
      </c>
      <c r="I31" s="110"/>
      <c r="J31" s="110"/>
      <c r="K31" s="110" t="s">
        <v>973</v>
      </c>
      <c r="L31" s="110" t="s">
        <v>930</v>
      </c>
      <c r="M31" s="110"/>
      <c r="N31" s="110" t="s">
        <v>974</v>
      </c>
      <c r="O31" s="110" t="s">
        <v>975</v>
      </c>
      <c r="P31" s="110" t="s">
        <v>976</v>
      </c>
      <c r="Q31" s="112">
        <v>2022</v>
      </c>
      <c r="R31" s="108">
        <v>2025</v>
      </c>
      <c r="S31" s="113" t="s">
        <v>977</v>
      </c>
    </row>
    <row r="32" customHeight="1" spans="1:19">
      <c r="A32" s="110" t="s">
        <v>1000</v>
      </c>
      <c r="B32" s="110" t="s">
        <v>449</v>
      </c>
      <c r="C32" s="110" t="s">
        <v>476</v>
      </c>
      <c r="D32" s="110" t="s">
        <v>942</v>
      </c>
      <c r="E32" s="110" t="s">
        <v>971</v>
      </c>
      <c r="F32" s="110" t="s">
        <v>972</v>
      </c>
      <c r="G32" s="110">
        <v>60</v>
      </c>
      <c r="H32" s="110" t="s">
        <v>459</v>
      </c>
      <c r="I32" s="110"/>
      <c r="J32" s="110"/>
      <c r="K32" s="110" t="s">
        <v>973</v>
      </c>
      <c r="L32" s="110" t="s">
        <v>930</v>
      </c>
      <c r="M32" s="110"/>
      <c r="N32" s="110" t="s">
        <v>974</v>
      </c>
      <c r="O32" s="110" t="s">
        <v>975</v>
      </c>
      <c r="P32" s="110" t="s">
        <v>976</v>
      </c>
      <c r="Q32" s="112">
        <v>2022</v>
      </c>
      <c r="R32" s="108">
        <v>2025</v>
      </c>
      <c r="S32" s="113" t="s">
        <v>977</v>
      </c>
    </row>
    <row r="33" customHeight="1" spans="1:19">
      <c r="A33" s="110" t="s">
        <v>1001</v>
      </c>
      <c r="B33" s="110" t="s">
        <v>449</v>
      </c>
      <c r="C33" s="110" t="s">
        <v>476</v>
      </c>
      <c r="D33" s="110" t="s">
        <v>1002</v>
      </c>
      <c r="E33" s="110" t="s">
        <v>965</v>
      </c>
      <c r="F33" s="110" t="s">
        <v>966</v>
      </c>
      <c r="G33" s="110">
        <v>660</v>
      </c>
      <c r="H33" s="110" t="s">
        <v>987</v>
      </c>
      <c r="I33" s="110"/>
      <c r="J33" s="110"/>
      <c r="K33" s="110" t="s">
        <v>915</v>
      </c>
      <c r="L33" s="110" t="s">
        <v>967</v>
      </c>
      <c r="M33" s="110"/>
      <c r="N33" s="110"/>
      <c r="O33" s="110"/>
      <c r="P33" s="110"/>
      <c r="Q33" s="112">
        <v>2022</v>
      </c>
      <c r="R33" s="108">
        <v>2025</v>
      </c>
      <c r="S33" s="115" t="s">
        <v>1003</v>
      </c>
    </row>
    <row r="34" customHeight="1" spans="1:17">
      <c r="A34" s="110" t="s">
        <v>1004</v>
      </c>
      <c r="B34" s="110" t="s">
        <v>449</v>
      </c>
      <c r="C34" s="110" t="s">
        <v>476</v>
      </c>
      <c r="D34" s="110" t="s">
        <v>919</v>
      </c>
      <c r="E34" s="110" t="s">
        <v>1005</v>
      </c>
      <c r="F34" s="110" t="s">
        <v>1006</v>
      </c>
      <c r="G34" s="110">
        <v>350</v>
      </c>
      <c r="H34" s="110" t="s">
        <v>781</v>
      </c>
      <c r="I34" s="110"/>
      <c r="J34" s="110"/>
      <c r="K34" s="110" t="s">
        <v>930</v>
      </c>
      <c r="L34" s="110" t="s">
        <v>930</v>
      </c>
      <c r="M34" s="110"/>
      <c r="N34" s="110"/>
      <c r="O34" s="110"/>
      <c r="P34" s="110"/>
      <c r="Q34" s="110"/>
    </row>
    <row r="35" customHeight="1" spans="1:17">
      <c r="A35" s="110" t="s">
        <v>1007</v>
      </c>
      <c r="B35" s="110" t="s">
        <v>449</v>
      </c>
      <c r="C35" s="110" t="s">
        <v>476</v>
      </c>
      <c r="D35" s="110" t="s">
        <v>912</v>
      </c>
      <c r="E35" s="110" t="s">
        <v>1005</v>
      </c>
      <c r="F35" s="110" t="s">
        <v>1006</v>
      </c>
      <c r="G35" s="110">
        <v>350</v>
      </c>
      <c r="H35" s="110" t="s">
        <v>781</v>
      </c>
      <c r="I35" s="110"/>
      <c r="J35" s="110"/>
      <c r="K35" s="110" t="s">
        <v>930</v>
      </c>
      <c r="L35" s="110" t="s">
        <v>930</v>
      </c>
      <c r="M35" s="110"/>
      <c r="N35" s="110"/>
      <c r="O35" s="110"/>
      <c r="P35" s="110"/>
      <c r="Q35" s="110"/>
    </row>
    <row r="36" customHeight="1" spans="1:17">
      <c r="A36" s="110" t="s">
        <v>1008</v>
      </c>
      <c r="B36" s="110" t="s">
        <v>449</v>
      </c>
      <c r="C36" s="110" t="s">
        <v>476</v>
      </c>
      <c r="D36" s="110" t="s">
        <v>942</v>
      </c>
      <c r="E36" s="110" t="s">
        <v>1009</v>
      </c>
      <c r="F36" s="110" t="s">
        <v>1010</v>
      </c>
      <c r="G36" s="110">
        <v>30</v>
      </c>
      <c r="H36" s="110" t="s">
        <v>987</v>
      </c>
      <c r="I36" s="110"/>
      <c r="J36" s="110"/>
      <c r="K36" s="110" t="s">
        <v>930</v>
      </c>
      <c r="L36" s="110" t="s">
        <v>930</v>
      </c>
      <c r="M36" s="110"/>
      <c r="N36" s="110"/>
      <c r="O36" s="110"/>
      <c r="P36" s="110"/>
      <c r="Q36" s="110"/>
    </row>
    <row r="40" customHeight="1" spans="1:1">
      <c r="A40" s="111" t="s">
        <v>1011</v>
      </c>
    </row>
  </sheetData>
  <autoFilter xmlns:etc="http://www.wps.cn/officeDocument/2017/etCustomData" ref="A1:S36" etc:filterBottomFollowUsedRange="0">
    <extLst/>
  </autoFilter>
  <hyperlinks>
    <hyperlink ref="S2" r:id="rId1" display="http://www.jining.gov.cn/art/2022/12/31/art_28553_2825382.html"/>
    <hyperlink ref="S2:S4" r:id="rId2" display="http://www.jining.gov.cn/art/2022/12/31/art_28553_2825382.html"/>
    <hyperlink ref="S22" r:id="rId2" display="http://www.chinaboqi.com/news/show/350.html"/>
    <hyperlink ref="S17" r:id="rId3" display="山东能源聊城祥光2×66万千瓦超超临界热电联产项目开工 (baidu.com)"/>
    <hyperlink ref="S16" r:id="rId3" display="山东能源聊城祥光2×66万千瓦超超临界热电联产项目开工 (baidu.com)"/>
    <hyperlink ref="S29" r:id="rId4" display="http://www.boxing.gov.cn/art/2023/1/10/art_117915_10541613.html"/>
    <hyperlink ref="S28" r:id="rId4" display="http://www.boxing.gov.cn/art/2023/1/10/art_117915_10541613.html"/>
    <hyperlink ref="S11" r:id="rId5" display="https://power.in-en.com/html/power-2388389.shtml"/>
    <hyperlink ref="S10" r:id="rId5" display="https://power.in-en.com/html/power-2388389.shtml"/>
    <hyperlink ref="S21" r:id="rId6" display="https://baijiahao.baidu.com/s?id=1750912669160330226&amp;wfr=spider&amp;for=pc"/>
    <hyperlink ref="S33" r:id="rId7" display="华电龙口四期2×66万千瓦热电联产项目第二台机组喜获核准|中国华电集团|中国能源公司|中国电力公司|能源消费总量_网易订阅 (163.com)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About</vt:lpstr>
      <vt:lpstr>Province Selector</vt:lpstr>
      <vt:lpstr>Operating Capacity</vt:lpstr>
      <vt:lpstr>19-22 Installation</vt:lpstr>
      <vt:lpstr>Solar (PV and DR)</vt:lpstr>
      <vt:lpstr>Geothermal</vt:lpstr>
      <vt:lpstr>Pumped Hydro Worksheet</vt:lpstr>
      <vt:lpstr>Offshore Wind</vt:lpstr>
      <vt:lpstr>Planned Coal</vt:lpstr>
      <vt:lpstr>Planned Gas</vt:lpstr>
      <vt:lpstr>Nuclear</vt:lpstr>
      <vt:lpstr>Solar Thermal</vt:lpstr>
      <vt:lpstr>National Summary</vt:lpstr>
      <vt:lpstr>Oil Generation Breakdown</vt:lpstr>
      <vt:lpstr>Shanghai Policy</vt:lpstr>
      <vt:lpstr>Calculation</vt:lpstr>
      <vt:lpstr>SYC-SYEGC</vt:lpstr>
      <vt:lpstr>SYC-FoPtPFP</vt:lpstr>
      <vt:lpstr>BPMCCS</vt:lpstr>
      <vt:lpstr>PMCCS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仰望星空✨✨</cp:lastModifiedBy>
  <dcterms:created xsi:type="dcterms:W3CDTF">2023-12-07T08:37:00Z</dcterms:created>
  <dcterms:modified xsi:type="dcterms:W3CDTF">2025-03-07T07:26:08Z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6A1385CC75904489903F7E32D6EEDB94_13</vt:lpwstr>
  </property>
</Properties>
</file>